
<file path=[Content_Types].xml><?xml version="1.0" encoding="utf-8"?>
<Types xmlns="http://schemas.openxmlformats.org/package/2006/content-types">
  <Default Extension="wmf" ContentType="image/x-wmf"/>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thumbnail" Target="docProps/thumbnail.wmf"/><Relationship Id="rId4" Type="http://schemas.openxmlformats.org/package/2006/relationships/metadata/core-properties" Target="docProps/core.xml"/><Relationship Id="rId3" Type="http://schemas.openxmlformats.org/officeDocument/2006/relationships/extended-properties" Target="docProps/app.xml"/><Relationship Id="rId5"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080" windowHeight="13050"/>
  </bookViews>
  <sheets>
    <sheet name="Statement" sheetId="1" r:id="rId1"/>
    <sheet name="Sheet2" sheetId="2" r:id="rId2"/>
    <sheet name="Sheet3" sheetId="3" r:id="rId3"/>
  </sheets>
  <externalReferences>
    <externalReference r:id="rId4"/>
  </externalReferences>
  <calcPr calcId="144525"/>
</workbook>
</file>

<file path=xl/sharedStrings.xml><?xml version="1.0" encoding="utf-8"?>
<sst xmlns="http://schemas.openxmlformats.org/spreadsheetml/2006/main" count="319">
  <si>
    <t>8 Holmes Road</t>
  </si>
  <si>
    <t>Kentish Town</t>
  </si>
  <si>
    <t>London</t>
  </si>
  <si>
    <t>NW5 3AB</t>
  </si>
  <si>
    <t>(t) 0044 (0) 870 405 0405</t>
  </si>
  <si>
    <t>(f) 0044 (0) 208 829 4251</t>
  </si>
  <si>
    <t xml:space="preserve"> Accounts Department </t>
  </si>
  <si>
    <t>VAT N° 100050059300003</t>
  </si>
  <si>
    <t>Shenzhen Convergent</t>
  </si>
  <si>
    <t>7th, TaiPingYang Plaza</t>
  </si>
  <si>
    <t xml:space="preserve">Statement </t>
  </si>
  <si>
    <t>#266112</t>
  </si>
  <si>
    <t>LuoHu District</t>
  </si>
  <si>
    <t>Statement Date</t>
  </si>
  <si>
    <t>Shenzhen</t>
  </si>
  <si>
    <t>01 Aug 2018</t>
  </si>
  <si>
    <t>TBA</t>
  </si>
  <si>
    <t>86 20 66347911</t>
  </si>
  <si>
    <t>Aged Debt Summary</t>
  </si>
  <si>
    <t>Aged Debt</t>
  </si>
  <si>
    <t>Total</t>
  </si>
  <si>
    <t>0-30</t>
  </si>
  <si>
    <t>30-60</t>
  </si>
  <si>
    <t>60-90</t>
  </si>
  <si>
    <t>90-120</t>
  </si>
  <si>
    <t>120-150</t>
  </si>
  <si>
    <t>150+</t>
  </si>
  <si>
    <t>USD</t>
  </si>
  <si>
    <t>Our Ref</t>
  </si>
  <si>
    <t>Your Ref</t>
  </si>
  <si>
    <t>Due Date</t>
  </si>
  <si>
    <t>Dep Date</t>
  </si>
  <si>
    <t>Location</t>
  </si>
  <si>
    <t>Lead Name</t>
  </si>
  <si>
    <t>Book Date</t>
  </si>
  <si>
    <t>Gross Amt</t>
  </si>
  <si>
    <t>Commission</t>
  </si>
  <si>
    <t>Net Amt</t>
  </si>
  <si>
    <t>Amt Paid</t>
  </si>
  <si>
    <t>Due Now</t>
  </si>
  <si>
    <t>Due Differene</t>
  </si>
  <si>
    <t>系统金额</t>
  </si>
  <si>
    <t>差异</t>
  </si>
  <si>
    <t>，</t>
  </si>
  <si>
    <t>6177720</t>
  </si>
  <si>
    <t>04 Jul 2018</t>
  </si>
  <si>
    <t>Curitiba,Curitiba</t>
  </si>
  <si>
    <t>ZHOU</t>
  </si>
  <si>
    <t>03 Jul 2018</t>
  </si>
  <si>
    <t>，1330286</t>
  </si>
  <si>
    <t>5963507</t>
  </si>
  <si>
    <t>05 Jul 2018</t>
  </si>
  <si>
    <t>Nice,Promenade des Anglais</t>
  </si>
  <si>
    <t>YUAN</t>
  </si>
  <si>
    <t>10 May 2018</t>
  </si>
  <si>
    <t>，1305398</t>
  </si>
  <si>
    <r>
      <t>，</t>
    </r>
    <r>
      <rPr>
        <sz val="11"/>
        <rFont val="Arial"/>
        <charset val="134"/>
      </rPr>
      <t>1330286</t>
    </r>
    <r>
      <rPr>
        <sz val="11"/>
        <rFont val="宋体"/>
        <charset val="134"/>
      </rPr>
      <t>，</t>
    </r>
    <r>
      <rPr>
        <sz val="11"/>
        <rFont val="Arial"/>
        <charset val="134"/>
      </rPr>
      <t>1305398</t>
    </r>
    <r>
      <rPr>
        <sz val="11"/>
        <rFont val="宋体"/>
        <charset val="134"/>
      </rPr>
      <t>，</t>
    </r>
    <r>
      <rPr>
        <sz val="11"/>
        <rFont val="Arial"/>
        <charset val="134"/>
      </rPr>
      <t>1305808</t>
    </r>
    <r>
      <rPr>
        <sz val="11"/>
        <rFont val="宋体"/>
        <charset val="134"/>
      </rPr>
      <t>，</t>
    </r>
    <r>
      <rPr>
        <sz val="11"/>
        <rFont val="Arial"/>
        <charset val="134"/>
      </rPr>
      <t>1305005</t>
    </r>
    <r>
      <rPr>
        <sz val="11"/>
        <rFont val="宋体"/>
        <charset val="134"/>
      </rPr>
      <t>，</t>
    </r>
    <r>
      <rPr>
        <sz val="11"/>
        <rFont val="Arial"/>
        <charset val="134"/>
      </rPr>
      <t>1329167</t>
    </r>
    <r>
      <rPr>
        <sz val="11"/>
        <rFont val="宋体"/>
        <charset val="134"/>
      </rPr>
      <t>，</t>
    </r>
    <r>
      <rPr>
        <sz val="11"/>
        <rFont val="Arial"/>
        <charset val="134"/>
      </rPr>
      <t>1321914</t>
    </r>
    <r>
      <rPr>
        <sz val="11"/>
        <rFont val="宋体"/>
        <charset val="134"/>
      </rPr>
      <t>，</t>
    </r>
    <r>
      <rPr>
        <sz val="11"/>
        <rFont val="Arial"/>
        <charset val="134"/>
      </rPr>
      <t>1324039</t>
    </r>
    <r>
      <rPr>
        <sz val="11"/>
        <rFont val="宋体"/>
        <charset val="134"/>
      </rPr>
      <t>，</t>
    </r>
    <r>
      <rPr>
        <sz val="11"/>
        <rFont val="Arial"/>
        <charset val="134"/>
      </rPr>
      <t>1329005</t>
    </r>
    <r>
      <rPr>
        <sz val="11"/>
        <rFont val="宋体"/>
        <charset val="134"/>
      </rPr>
      <t>，</t>
    </r>
    <r>
      <rPr>
        <sz val="11"/>
        <rFont val="Arial"/>
        <charset val="134"/>
      </rPr>
      <t>1318240</t>
    </r>
    <r>
      <rPr>
        <sz val="11"/>
        <rFont val="宋体"/>
        <charset val="134"/>
      </rPr>
      <t>，</t>
    </r>
    <r>
      <rPr>
        <sz val="11"/>
        <rFont val="Arial"/>
        <charset val="134"/>
      </rPr>
      <t>1302354</t>
    </r>
    <r>
      <rPr>
        <sz val="11"/>
        <rFont val="宋体"/>
        <charset val="134"/>
      </rPr>
      <t>，</t>
    </r>
    <r>
      <rPr>
        <sz val="11"/>
        <rFont val="Arial"/>
        <charset val="134"/>
      </rPr>
      <t>1319431</t>
    </r>
    <r>
      <rPr>
        <sz val="11"/>
        <rFont val="宋体"/>
        <charset val="134"/>
      </rPr>
      <t>，</t>
    </r>
    <r>
      <rPr>
        <sz val="11"/>
        <rFont val="Arial"/>
        <charset val="134"/>
      </rPr>
      <t>1328663</t>
    </r>
    <r>
      <rPr>
        <sz val="11"/>
        <rFont val="宋体"/>
        <charset val="134"/>
      </rPr>
      <t>，</t>
    </r>
    <r>
      <rPr>
        <sz val="11"/>
        <rFont val="Arial"/>
        <charset val="134"/>
      </rPr>
      <t>1331722</t>
    </r>
    <r>
      <rPr>
        <sz val="11"/>
        <rFont val="宋体"/>
        <charset val="134"/>
      </rPr>
      <t>，</t>
    </r>
    <r>
      <rPr>
        <sz val="11"/>
        <rFont val="Arial"/>
        <charset val="134"/>
      </rPr>
      <t>1307820</t>
    </r>
    <r>
      <rPr>
        <sz val="11"/>
        <rFont val="宋体"/>
        <charset val="134"/>
      </rPr>
      <t>，</t>
    </r>
    <r>
      <rPr>
        <sz val="11"/>
        <rFont val="Arial"/>
        <charset val="134"/>
      </rPr>
      <t>1307822</t>
    </r>
    <r>
      <rPr>
        <sz val="11"/>
        <rFont val="宋体"/>
        <charset val="134"/>
      </rPr>
      <t>，</t>
    </r>
    <r>
      <rPr>
        <sz val="11"/>
        <rFont val="Arial"/>
        <charset val="134"/>
      </rPr>
      <t>1324693</t>
    </r>
    <r>
      <rPr>
        <sz val="11"/>
        <rFont val="宋体"/>
        <charset val="134"/>
      </rPr>
      <t>，</t>
    </r>
    <r>
      <rPr>
        <sz val="11"/>
        <rFont val="Arial"/>
        <charset val="134"/>
      </rPr>
      <t>1325359</t>
    </r>
    <r>
      <rPr>
        <sz val="11"/>
        <rFont val="宋体"/>
        <charset val="134"/>
      </rPr>
      <t>，</t>
    </r>
    <r>
      <rPr>
        <sz val="11"/>
        <rFont val="Arial"/>
        <charset val="134"/>
      </rPr>
      <t>1335784</t>
    </r>
    <r>
      <rPr>
        <sz val="11"/>
        <rFont val="宋体"/>
        <charset val="134"/>
      </rPr>
      <t>，</t>
    </r>
    <r>
      <rPr>
        <sz val="11"/>
        <rFont val="Arial"/>
        <charset val="134"/>
      </rPr>
      <t>1333029</t>
    </r>
    <r>
      <rPr>
        <sz val="11"/>
        <rFont val="宋体"/>
        <charset val="134"/>
      </rPr>
      <t>，</t>
    </r>
    <r>
      <rPr>
        <sz val="11"/>
        <rFont val="Arial"/>
        <charset val="134"/>
      </rPr>
      <t>1334943</t>
    </r>
    <r>
      <rPr>
        <sz val="11"/>
        <rFont val="宋体"/>
        <charset val="134"/>
      </rPr>
      <t>，</t>
    </r>
    <r>
      <rPr>
        <sz val="11"/>
        <rFont val="Arial"/>
        <charset val="134"/>
      </rPr>
      <t>1337089</t>
    </r>
    <r>
      <rPr>
        <sz val="11"/>
        <rFont val="宋体"/>
        <charset val="134"/>
      </rPr>
      <t>，</t>
    </r>
    <r>
      <rPr>
        <sz val="11"/>
        <rFont val="Arial"/>
        <charset val="134"/>
      </rPr>
      <t>1300768</t>
    </r>
    <r>
      <rPr>
        <sz val="11"/>
        <rFont val="宋体"/>
        <charset val="134"/>
      </rPr>
      <t>，</t>
    </r>
    <r>
      <rPr>
        <sz val="11"/>
        <rFont val="Arial"/>
        <charset val="134"/>
      </rPr>
      <t>1336399</t>
    </r>
    <r>
      <rPr>
        <sz val="11"/>
        <rFont val="宋体"/>
        <charset val="134"/>
      </rPr>
      <t>，</t>
    </r>
    <r>
      <rPr>
        <sz val="11"/>
        <rFont val="Arial"/>
        <charset val="134"/>
      </rPr>
      <t>1309189</t>
    </r>
    <r>
      <rPr>
        <sz val="11"/>
        <rFont val="宋体"/>
        <charset val="134"/>
      </rPr>
      <t>，</t>
    </r>
    <r>
      <rPr>
        <sz val="11"/>
        <rFont val="Arial"/>
        <charset val="134"/>
      </rPr>
      <t>1305026</t>
    </r>
    <r>
      <rPr>
        <sz val="11"/>
        <rFont val="宋体"/>
        <charset val="134"/>
      </rPr>
      <t>，</t>
    </r>
    <r>
      <rPr>
        <sz val="11"/>
        <rFont val="Arial"/>
        <charset val="134"/>
      </rPr>
      <t>1335418</t>
    </r>
    <r>
      <rPr>
        <sz val="11"/>
        <rFont val="宋体"/>
        <charset val="134"/>
      </rPr>
      <t>，</t>
    </r>
    <r>
      <rPr>
        <sz val="11"/>
        <rFont val="Arial"/>
        <charset val="134"/>
      </rPr>
      <t>1339189</t>
    </r>
    <r>
      <rPr>
        <sz val="11"/>
        <rFont val="宋体"/>
        <charset val="134"/>
      </rPr>
      <t>，</t>
    </r>
    <r>
      <rPr>
        <sz val="11"/>
        <rFont val="Arial"/>
        <charset val="134"/>
      </rPr>
      <t>1306328</t>
    </r>
    <r>
      <rPr>
        <sz val="11"/>
        <rFont val="宋体"/>
        <charset val="134"/>
      </rPr>
      <t>，</t>
    </r>
    <r>
      <rPr>
        <sz val="11"/>
        <rFont val="Arial"/>
        <charset val="134"/>
      </rPr>
      <t>1323060</t>
    </r>
    <r>
      <rPr>
        <sz val="11"/>
        <rFont val="宋体"/>
        <charset val="134"/>
      </rPr>
      <t>，</t>
    </r>
    <r>
      <rPr>
        <sz val="11"/>
        <rFont val="Arial"/>
        <charset val="134"/>
      </rPr>
      <t>1318728</t>
    </r>
    <r>
      <rPr>
        <sz val="11"/>
        <rFont val="宋体"/>
        <charset val="134"/>
      </rPr>
      <t>，</t>
    </r>
    <r>
      <rPr>
        <sz val="11"/>
        <rFont val="Arial"/>
        <charset val="134"/>
      </rPr>
      <t>1332181</t>
    </r>
    <r>
      <rPr>
        <sz val="11"/>
        <rFont val="宋体"/>
        <charset val="134"/>
      </rPr>
      <t>，</t>
    </r>
    <r>
      <rPr>
        <sz val="11"/>
        <rFont val="Arial"/>
        <charset val="134"/>
      </rPr>
      <t>1340460</t>
    </r>
    <r>
      <rPr>
        <sz val="11"/>
        <rFont val="宋体"/>
        <charset val="134"/>
      </rPr>
      <t>，</t>
    </r>
    <r>
      <rPr>
        <sz val="11"/>
        <rFont val="Arial"/>
        <charset val="134"/>
      </rPr>
      <t>1304002</t>
    </r>
    <r>
      <rPr>
        <sz val="11"/>
        <rFont val="宋体"/>
        <charset val="134"/>
      </rPr>
      <t>，</t>
    </r>
    <r>
      <rPr>
        <sz val="11"/>
        <rFont val="Arial"/>
        <charset val="134"/>
      </rPr>
      <t>1330310</t>
    </r>
    <r>
      <rPr>
        <sz val="11"/>
        <rFont val="宋体"/>
        <charset val="134"/>
      </rPr>
      <t>，</t>
    </r>
    <r>
      <rPr>
        <sz val="11"/>
        <rFont val="Arial"/>
        <charset val="134"/>
      </rPr>
      <t>1342939</t>
    </r>
    <r>
      <rPr>
        <sz val="11"/>
        <rFont val="宋体"/>
        <charset val="134"/>
      </rPr>
      <t>，</t>
    </r>
    <r>
      <rPr>
        <sz val="11"/>
        <rFont val="Arial"/>
        <charset val="134"/>
      </rPr>
      <t>1304913</t>
    </r>
    <r>
      <rPr>
        <sz val="11"/>
        <rFont val="宋体"/>
        <charset val="134"/>
      </rPr>
      <t>，</t>
    </r>
    <r>
      <rPr>
        <sz val="11"/>
        <rFont val="Arial"/>
        <charset val="134"/>
      </rPr>
      <t>1328265</t>
    </r>
    <r>
      <rPr>
        <sz val="11"/>
        <rFont val="宋体"/>
        <charset val="134"/>
      </rPr>
      <t>，</t>
    </r>
    <r>
      <rPr>
        <sz val="11"/>
        <rFont val="Arial"/>
        <charset val="134"/>
      </rPr>
      <t>1329062</t>
    </r>
    <r>
      <rPr>
        <sz val="11"/>
        <rFont val="宋体"/>
        <charset val="134"/>
      </rPr>
      <t>，</t>
    </r>
    <r>
      <rPr>
        <sz val="11"/>
        <rFont val="Arial"/>
        <charset val="134"/>
      </rPr>
      <t>1343737</t>
    </r>
  </si>
  <si>
    <t>5967369</t>
  </si>
  <si>
    <t>06 Jul 2018</t>
  </si>
  <si>
    <t>Berlin,Mitte (Alexanderplatz)</t>
  </si>
  <si>
    <t>GU</t>
  </si>
  <si>
    <t>11 May 2018</t>
  </si>
  <si>
    <t>，1305808</t>
  </si>
  <si>
    <t>5959159</t>
  </si>
  <si>
    <t>07 Jul 2018</t>
  </si>
  <si>
    <t>Bali,Ubud</t>
  </si>
  <si>
    <t>CAI</t>
  </si>
  <si>
    <t>09 May 2018</t>
  </si>
  <si>
    <t>，1305005</t>
  </si>
  <si>
    <t>6169029</t>
  </si>
  <si>
    <t>08 Jul 2018</t>
  </si>
  <si>
    <t>Madrid,Salamanca</t>
  </si>
  <si>
    <t>SONG</t>
  </si>
  <si>
    <t>01 Jul 2018</t>
  </si>
  <si>
    <t>，1329167</t>
  </si>
  <si>
    <t>6105294</t>
  </si>
  <si>
    <t>09 Jul 2018</t>
  </si>
  <si>
    <t>London,Waterloo &amp; Southbank</t>
  </si>
  <si>
    <t>SUN</t>
  </si>
  <si>
    <t>15 Jun 2018</t>
  </si>
  <si>
    <t>，1321914</t>
  </si>
  <si>
    <t>6127605</t>
  </si>
  <si>
    <t>Stockholm,Stockholm vicinity</t>
  </si>
  <si>
    <t>Tian</t>
  </si>
  <si>
    <t>21 Jun 2018</t>
  </si>
  <si>
    <t>，1324039</t>
  </si>
  <si>
    <t>6167956</t>
  </si>
  <si>
    <t>Moscow,Moscow City Centre</t>
  </si>
  <si>
    <t>Jia</t>
  </si>
  <si>
    <t>，1329005</t>
  </si>
  <si>
    <t>6069919</t>
  </si>
  <si>
    <t>12 Jul 2018</t>
  </si>
  <si>
    <t>Shen</t>
  </si>
  <si>
    <t>07 Jun 2018</t>
  </si>
  <si>
    <t>，1318240</t>
  </si>
  <si>
    <t>5932407</t>
  </si>
  <si>
    <t>13 Jul 2018</t>
  </si>
  <si>
    <t>Frankfurt,Frankfurt vicinity</t>
  </si>
  <si>
    <t>ZHAO</t>
  </si>
  <si>
    <t>03 May 2018</t>
  </si>
  <si>
    <t>，1302354</t>
  </si>
  <si>
    <t>6080646</t>
  </si>
  <si>
    <t>ren</t>
  </si>
  <si>
    <t>10 Jun 2018</t>
  </si>
  <si>
    <t>，1319431</t>
  </si>
  <si>
    <t>6166047</t>
  </si>
  <si>
    <t>Wu</t>
  </si>
  <si>
    <t>30 Jun 2018</t>
  </si>
  <si>
    <t>，1328663</t>
  </si>
  <si>
    <t>6187968</t>
  </si>
  <si>
    <t>WANG</t>
  </si>
  <si>
    <r>
      <t>，</t>
    </r>
    <r>
      <rPr>
        <sz val="11"/>
        <rFont val="Arial"/>
        <charset val="134"/>
      </rPr>
      <t>1331722</t>
    </r>
  </si>
  <si>
    <t>5984416</t>
  </si>
  <si>
    <t>14 Jul 2018</t>
  </si>
  <si>
    <t>Oslo,Oslo Downtown</t>
  </si>
  <si>
    <t>ZHONG</t>
  </si>
  <si>
    <t>16 May 2018</t>
  </si>
  <si>
    <t>，1307820</t>
  </si>
  <si>
    <t>5984425</t>
  </si>
  <si>
    <t>JIN</t>
  </si>
  <si>
    <t>，1307822</t>
  </si>
  <si>
    <t>6133211</t>
  </si>
  <si>
    <t>Wang</t>
  </si>
  <si>
    <t>22 Jun 2018</t>
  </si>
  <si>
    <t>，1324693</t>
  </si>
  <si>
    <t>6139064</t>
  </si>
  <si>
    <t>15 Jul 2018</t>
  </si>
  <si>
    <t>London Heathrow Airport,London Heathrow Airport</t>
  </si>
  <si>
    <t>Cui</t>
  </si>
  <si>
    <t>24 Jun 2018</t>
  </si>
  <si>
    <t>，1325359</t>
  </si>
  <si>
    <t>6219101</t>
  </si>
  <si>
    <t>Oran,Oran</t>
  </si>
  <si>
    <t>FANG</t>
  </si>
  <si>
    <t>，1335784</t>
  </si>
  <si>
    <t>6195824</t>
  </si>
  <si>
    <t>16 Jul 2018</t>
  </si>
  <si>
    <t>Jersey,St Helier</t>
  </si>
  <si>
    <t>HAN</t>
  </si>
  <si>
    <t>，1333029</t>
  </si>
  <si>
    <t>6211530</t>
  </si>
  <si>
    <t>17 Jul 2018</t>
  </si>
  <si>
    <t>LIU</t>
  </si>
  <si>
    <t>11 Jul 2018</t>
  </si>
  <si>
    <t>，1334943</t>
  </si>
  <si>
    <t>6228576</t>
  </si>
  <si>
    <t>Geneva,Geneva City Centre</t>
  </si>
  <si>
    <t>Chen</t>
  </si>
  <si>
    <t>，1337089</t>
  </si>
  <si>
    <t>5915273</t>
  </si>
  <si>
    <t>18 Jul 2018</t>
  </si>
  <si>
    <t>Moscow,Moscow North</t>
  </si>
  <si>
    <t>LYU</t>
  </si>
  <si>
    <t>28 Apr 2018</t>
  </si>
  <si>
    <t>，1300768</t>
  </si>
  <si>
    <t>6223386</t>
  </si>
  <si>
    <t>Du</t>
  </si>
  <si>
    <t>，1336399</t>
  </si>
  <si>
    <t>5998209</t>
  </si>
  <si>
    <t>19 Jul 2018</t>
  </si>
  <si>
    <t>JIANG</t>
  </si>
  <si>
    <t>19 May 2018</t>
  </si>
  <si>
    <t>，1309189</t>
  </si>
  <si>
    <t>5959574</t>
  </si>
  <si>
    <t>21 Jul 2018</t>
  </si>
  <si>
    <t>GAO</t>
  </si>
  <si>
    <t>，1305026</t>
  </si>
  <si>
    <t>6216252</t>
  </si>
  <si>
    <t>22 Jul 2018</t>
  </si>
  <si>
    <t>peng</t>
  </si>
  <si>
    <t>，1335418</t>
  </si>
  <si>
    <t>6245017</t>
  </si>
  <si>
    <t>23 Jul 2018</t>
  </si>
  <si>
    <t>Trouville Sur Mer,Trouville Sur Mer</t>
  </si>
  <si>
    <t>DAI</t>
  </si>
  <si>
    <t>20 Jul 2018</t>
  </si>
  <si>
    <t>，1339189</t>
  </si>
  <si>
    <t>5972958</t>
  </si>
  <si>
    <t>24 Jul 2018</t>
  </si>
  <si>
    <t>13 May 2018</t>
  </si>
  <si>
    <t>，1306328</t>
  </si>
  <si>
    <t>6114316</t>
  </si>
  <si>
    <t>25 Jul 2018</t>
  </si>
  <si>
    <t>San Diego, CA,Mission Bay/SeaWorld</t>
  </si>
  <si>
    <t>YU</t>
  </si>
  <si>
    <t>18 Jun 2018</t>
  </si>
  <si>
    <t>，1323060</t>
  </si>
  <si>
    <t>6075719</t>
  </si>
  <si>
    <t>26 Jul 2018</t>
  </si>
  <si>
    <t>TANG</t>
  </si>
  <si>
    <t>08 Jun 2018</t>
  </si>
  <si>
    <t>，1318728</t>
  </si>
  <si>
    <t>6190773</t>
  </si>
  <si>
    <t>Palm Springs, CA,Palm Springs, CA</t>
  </si>
  <si>
    <t>，1332181</t>
  </si>
  <si>
    <t>6251806</t>
  </si>
  <si>
    <t>London,City of London &amp; Barbican</t>
  </si>
  <si>
    <t>，1340460</t>
  </si>
  <si>
    <t>5947261</t>
  </si>
  <si>
    <t>27 Jul 2018</t>
  </si>
  <si>
    <t>SU</t>
  </si>
  <si>
    <t>07 May 2018</t>
  </si>
  <si>
    <t>，1304002</t>
  </si>
  <si>
    <t>6177944</t>
  </si>
  <si>
    <t>28 Jul 2018</t>
  </si>
  <si>
    <t>Bristol,Bristol City Centre</t>
  </si>
  <si>
    <t>CHEN</t>
  </si>
  <si>
    <t>，1330310</t>
  </si>
  <si>
    <t>6268713</t>
  </si>
  <si>
    <t>Vienna,Wieden</t>
  </si>
  <si>
    <t>，1342939</t>
  </si>
  <si>
    <t>5957713</t>
  </si>
  <si>
    <t>30 Jul 2018</t>
  </si>
  <si>
    <t>Venice,Piazzale Roma / Santa Croce</t>
  </si>
  <si>
    <t>WU</t>
  </si>
  <si>
    <t>，1304913</t>
  </si>
  <si>
    <t>6163319</t>
  </si>
  <si>
    <t>29 Jun 2018</t>
  </si>
  <si>
    <t>，1328265</t>
  </si>
  <si>
    <t>6168387</t>
  </si>
  <si>
    <t>，1329062</t>
  </si>
  <si>
    <t>6273122</t>
  </si>
  <si>
    <t>Amsterdam,Leidseplein</t>
  </si>
  <si>
    <t>zhu</t>
  </si>
  <si>
    <t>29 Jul 2018</t>
  </si>
  <si>
    <t>，1343737</t>
  </si>
  <si>
    <t>BALANCE OUTSTANDING</t>
  </si>
  <si>
    <t>US$</t>
  </si>
  <si>
    <t>Payment can be made by using the below details, based on the appropriate trading currency.</t>
  </si>
  <si>
    <t>We also accept payments by Visa, Mastercard &amp; Diners Club (all subject to a 2% charge) and American Express (subject to 2.5% charge).</t>
  </si>
  <si>
    <t>Please note, if you are a travel agent using a credit card to pay for individual bookings (online at totalstay.com or via our contact centres), these additional charges do not apply. If you have any questions regarding your payment terms, please contact us.</t>
  </si>
  <si>
    <t>WebBeds Ltd bank accounts</t>
  </si>
  <si>
    <t>BANK</t>
  </si>
  <si>
    <t>COUNTRY</t>
  </si>
  <si>
    <t>CURRENCY</t>
  </si>
  <si>
    <t>ACCOUNT NUMBER</t>
  </si>
  <si>
    <t>SWIFT</t>
  </si>
  <si>
    <t>IBAN</t>
  </si>
  <si>
    <r>
      <t>确定应付：</t>
    </r>
    <r>
      <rPr>
        <sz val="20"/>
        <rFont val="Arial"/>
        <charset val="134"/>
      </rPr>
      <t xml:space="preserve">11821USD  </t>
    </r>
    <r>
      <rPr>
        <sz val="20"/>
        <rFont val="宋体"/>
        <charset val="134"/>
      </rPr>
      <t>付款编号：P180808104925322</t>
    </r>
  </si>
  <si>
    <t>DANSKE BANK</t>
  </si>
  <si>
    <t>Denmark</t>
  </si>
  <si>
    <t>DKK</t>
  </si>
  <si>
    <t>3928018628</t>
  </si>
  <si>
    <t>DABADKKK</t>
  </si>
  <si>
    <t>DK7830003928018628</t>
  </si>
  <si>
    <t>DNB BANK ASA</t>
  </si>
  <si>
    <t>Norway</t>
  </si>
  <si>
    <t>NOK</t>
  </si>
  <si>
    <t>82001000949</t>
  </si>
  <si>
    <t>DNBANOKK</t>
  </si>
  <si>
    <t>NO41 82001000949</t>
  </si>
  <si>
    <t>HSBC Bank</t>
  </si>
  <si>
    <t>Singapore</t>
  </si>
  <si>
    <t>SGD</t>
  </si>
  <si>
    <t>052-468600-002</t>
  </si>
  <si>
    <t>HSBCSGSG</t>
  </si>
  <si>
    <t/>
  </si>
  <si>
    <t>HSBC Bank Canada</t>
  </si>
  <si>
    <t>Canada</t>
  </si>
  <si>
    <t>CAD</t>
  </si>
  <si>
    <t>002854392001</t>
  </si>
  <si>
    <t>HKBCCATT</t>
  </si>
  <si>
    <t>Institution 016, Transit 10002</t>
  </si>
  <si>
    <t>HSBC Bank Middle East</t>
  </si>
  <si>
    <t>UAE</t>
  </si>
  <si>
    <t>AED</t>
  </si>
  <si>
    <t>036-423929-004</t>
  </si>
  <si>
    <t>BBMEAEAD</t>
  </si>
  <si>
    <t>AE980200000036423929004</t>
  </si>
  <si>
    <t>HSBC Bank PLC (AUD)</t>
  </si>
  <si>
    <t>UK</t>
  </si>
  <si>
    <t>AUD</t>
  </si>
  <si>
    <t>83130943</t>
  </si>
  <si>
    <t>HBUKGB4B</t>
  </si>
  <si>
    <t>GB71HBUK40127683130943</t>
  </si>
  <si>
    <t>HSBC Bank PLC (CHF)</t>
  </si>
  <si>
    <t>CHF</t>
  </si>
  <si>
    <t>83130935</t>
  </si>
  <si>
    <t>GB93HBUK40127683130935</t>
  </si>
  <si>
    <t>HSBC Bank PLC (DKK)</t>
  </si>
  <si>
    <t>83130951</t>
  </si>
  <si>
    <t>GB49HBUK40127683130951</t>
  </si>
  <si>
    <t>HSBC Bank PLC (EUR)</t>
  </si>
  <si>
    <t>EUR</t>
  </si>
  <si>
    <t>83131000</t>
  </si>
  <si>
    <t>GB84HBUK40127683131000</t>
  </si>
  <si>
    <t>HSBC Bank PLC (GBP)</t>
  </si>
  <si>
    <t>GBP</t>
  </si>
  <si>
    <t>41100351</t>
  </si>
  <si>
    <t>GB06HBUK40116041100351</t>
  </si>
  <si>
    <t>HSBC Bank PLC (JPY)</t>
  </si>
  <si>
    <t>JPY</t>
  </si>
  <si>
    <t>83130986</t>
  </si>
  <si>
    <t>GB74HBUK40127683130986</t>
  </si>
  <si>
    <t>HSBC Bank PLC (NOK)</t>
  </si>
  <si>
    <t>83130994</t>
  </si>
  <si>
    <t>GB52HBUK40127683130994</t>
  </si>
  <si>
    <t>HSBC Bank PLC (SEK)</t>
  </si>
  <si>
    <t>SEK</t>
  </si>
  <si>
    <t>83130978</t>
  </si>
  <si>
    <t>GB96HBUK40127683130978</t>
  </si>
  <si>
    <t>HSBC Bank PLC (USD)</t>
  </si>
  <si>
    <t>83131019</t>
  </si>
  <si>
    <t>GB56HBUK40127683131019</t>
  </si>
  <si>
    <t>HSBC Bank PLC Johannesburg Branch</t>
  </si>
  <si>
    <t>South Africa</t>
  </si>
  <si>
    <t>ZAR</t>
  </si>
  <si>
    <t>121-020200-003</t>
  </si>
  <si>
    <t>HSBCZAJJ</t>
  </si>
  <si>
    <t>HSBC Bank USA, N.A.</t>
  </si>
  <si>
    <t>USA</t>
  </si>
  <si>
    <t>000278696</t>
  </si>
  <si>
    <t>MRMDUS33</t>
  </si>
  <si>
    <t>SKANDINAVISKA ENSKILDA BANKEN AB</t>
  </si>
  <si>
    <t>Sweden</t>
  </si>
  <si>
    <t>58151023376</t>
  </si>
  <si>
    <t>ESSESESS</t>
  </si>
  <si>
    <t>SE8350000000058151023376</t>
  </si>
  <si>
    <t>8 Holmes Road, Kentish Town, London, NW5 3AB</t>
  </si>
</sst>
</file>

<file path=xl/styles.xml><?xml version="1.0" encoding="utf-8"?>
<styleSheet xmlns="http://schemas.openxmlformats.org/spreadsheetml/2006/main">
  <numFmts count="5">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 numFmtId="176" formatCode="#,###,##0.00"/>
  </numFmts>
  <fonts count="33">
    <font>
      <sz val="11"/>
      <name val="Calibri"/>
      <charset val="134"/>
    </font>
    <font>
      <sz val="11"/>
      <name val="Arial"/>
      <charset val="134"/>
    </font>
    <font>
      <sz val="10"/>
      <name val="Arial"/>
      <charset val="134"/>
    </font>
    <font>
      <b/>
      <sz val="11"/>
      <name val="Arial"/>
      <charset val="134"/>
    </font>
    <font>
      <b/>
      <sz val="11"/>
      <color rgb="FF969696"/>
      <name val="Arial"/>
      <charset val="134"/>
    </font>
    <font>
      <b/>
      <sz val="20"/>
      <name val="Arial"/>
      <charset val="134"/>
    </font>
    <font>
      <sz val="11"/>
      <name val="宋体"/>
      <charset val="134"/>
    </font>
    <font>
      <b/>
      <sz val="15"/>
      <name val="Arial"/>
      <charset val="134"/>
    </font>
    <font>
      <sz val="11"/>
      <color rgb="FFFFFFFF"/>
      <name val="Arial"/>
      <charset val="134"/>
    </font>
    <font>
      <b/>
      <sz val="16"/>
      <name val="Arial"/>
      <charset val="134"/>
    </font>
    <font>
      <b/>
      <sz val="16"/>
      <name val="Calibri"/>
      <charset val="134"/>
    </font>
    <font>
      <sz val="20"/>
      <name val="宋体"/>
      <charset val="134"/>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sz val="11"/>
      <color theme="1"/>
      <name val="宋体"/>
      <charset val="134"/>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sz val="11"/>
      <color rgb="FF006100"/>
      <name val="宋体"/>
      <charset val="0"/>
      <scheme val="minor"/>
    </font>
    <font>
      <sz val="11"/>
      <color rgb="FFFA7D00"/>
      <name val="宋体"/>
      <charset val="0"/>
      <scheme val="minor"/>
    </font>
    <font>
      <b/>
      <sz val="11"/>
      <color rgb="FFFA7D00"/>
      <name val="宋体"/>
      <charset val="0"/>
      <scheme val="minor"/>
    </font>
    <font>
      <sz val="20"/>
      <name val="Arial"/>
      <charset val="134"/>
    </font>
  </fonts>
  <fills count="36">
    <fill>
      <patternFill patternType="none"/>
    </fill>
    <fill>
      <patternFill patternType="gray125"/>
    </fill>
    <fill>
      <patternFill patternType="solid">
        <fgColor rgb="FFE6E6E6"/>
        <bgColor indexed="64"/>
      </patternFill>
    </fill>
    <fill>
      <patternFill patternType="solid">
        <fgColor indexed="65"/>
        <bgColor indexed="64"/>
      </patternFill>
    </fill>
    <fill>
      <patternFill patternType="solid">
        <fgColor rgb="FFFFFF00"/>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6"/>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s>
  <borders count="10">
    <border>
      <left/>
      <right/>
      <top/>
      <bottom/>
      <diagonal/>
    </border>
    <border>
      <left/>
      <right/>
      <top style="dotted">
        <color auto="1"/>
      </top>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49">
    <xf numFmtId="0" fontId="0" fillId="0" borderId="0"/>
    <xf numFmtId="42" fontId="16" fillId="0" borderId="0" applyFont="0" applyFill="0" applyBorder="0" applyAlignment="0" applyProtection="0">
      <alignment vertical="center"/>
    </xf>
    <xf numFmtId="0" fontId="12" fillId="29" borderId="0" applyNumberFormat="0" applyBorder="0" applyAlignment="0" applyProtection="0">
      <alignment vertical="center"/>
    </xf>
    <xf numFmtId="0" fontId="28" fillId="26" borderId="8" applyNumberFormat="0" applyAlignment="0" applyProtection="0">
      <alignment vertical="center"/>
    </xf>
    <xf numFmtId="44" fontId="16" fillId="0" borderId="0" applyFont="0" applyFill="0" applyBorder="0" applyAlignment="0" applyProtection="0">
      <alignment vertical="center"/>
    </xf>
    <xf numFmtId="41" fontId="16" fillId="0" borderId="0" applyFont="0" applyFill="0" applyBorder="0" applyAlignment="0" applyProtection="0">
      <alignment vertical="center"/>
    </xf>
    <xf numFmtId="0" fontId="12" fillId="11" borderId="0" applyNumberFormat="0" applyBorder="0" applyAlignment="0" applyProtection="0">
      <alignment vertical="center"/>
    </xf>
    <xf numFmtId="0" fontId="20" fillId="12" borderId="0" applyNumberFormat="0" applyBorder="0" applyAlignment="0" applyProtection="0">
      <alignment vertical="center"/>
    </xf>
    <xf numFmtId="43" fontId="16" fillId="0" borderId="0" applyFont="0" applyFill="0" applyBorder="0" applyAlignment="0" applyProtection="0">
      <alignment vertical="center"/>
    </xf>
    <xf numFmtId="0" fontId="21" fillId="25" borderId="0" applyNumberFormat="0" applyBorder="0" applyAlignment="0" applyProtection="0">
      <alignment vertical="center"/>
    </xf>
    <xf numFmtId="0" fontId="26" fillId="0" borderId="0" applyNumberFormat="0" applyFill="0" applyBorder="0" applyAlignment="0" applyProtection="0">
      <alignment vertical="center"/>
    </xf>
    <xf numFmtId="9" fontId="16" fillId="0" borderId="0" applyFont="0" applyFill="0" applyBorder="0" applyAlignment="0" applyProtection="0">
      <alignment vertical="center"/>
    </xf>
    <xf numFmtId="0" fontId="19" fillId="0" borderId="0" applyNumberFormat="0" applyFill="0" applyBorder="0" applyAlignment="0" applyProtection="0">
      <alignment vertical="center"/>
    </xf>
    <xf numFmtId="0" fontId="16" fillId="18" borderId="5" applyNumberFormat="0" applyFont="0" applyAlignment="0" applyProtection="0">
      <alignment vertical="center"/>
    </xf>
    <xf numFmtId="0" fontId="21" fillId="31" borderId="0" applyNumberFormat="0" applyBorder="0" applyAlignment="0" applyProtection="0">
      <alignment vertical="center"/>
    </xf>
    <xf numFmtId="0" fontId="18"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23" fillId="0" borderId="3" applyNumberFormat="0" applyFill="0" applyAlignment="0" applyProtection="0">
      <alignment vertical="center"/>
    </xf>
    <xf numFmtId="0" fontId="14" fillId="0" borderId="3" applyNumberFormat="0" applyFill="0" applyAlignment="0" applyProtection="0">
      <alignment vertical="center"/>
    </xf>
    <xf numFmtId="0" fontId="21" fillId="24" borderId="0" applyNumberFormat="0" applyBorder="0" applyAlignment="0" applyProtection="0">
      <alignment vertical="center"/>
    </xf>
    <xf numFmtId="0" fontId="18" fillId="0" borderId="7" applyNumberFormat="0" applyFill="0" applyAlignment="0" applyProtection="0">
      <alignment vertical="center"/>
    </xf>
    <xf numFmtId="0" fontId="21" fillId="23" borderId="0" applyNumberFormat="0" applyBorder="0" applyAlignment="0" applyProtection="0">
      <alignment vertical="center"/>
    </xf>
    <xf numFmtId="0" fontId="22" fillId="17" borderId="4" applyNumberFormat="0" applyAlignment="0" applyProtection="0">
      <alignment vertical="center"/>
    </xf>
    <xf numFmtId="0" fontId="31" fillId="17" borderId="8" applyNumberFormat="0" applyAlignment="0" applyProtection="0">
      <alignment vertical="center"/>
    </xf>
    <xf numFmtId="0" fontId="13" fillId="9" borderId="2" applyNumberFormat="0" applyAlignment="0" applyProtection="0">
      <alignment vertical="center"/>
    </xf>
    <xf numFmtId="0" fontId="12" fillId="28" borderId="0" applyNumberFormat="0" applyBorder="0" applyAlignment="0" applyProtection="0">
      <alignment vertical="center"/>
    </xf>
    <xf numFmtId="0" fontId="21" fillId="16" borderId="0" applyNumberFormat="0" applyBorder="0" applyAlignment="0" applyProtection="0">
      <alignment vertical="center"/>
    </xf>
    <xf numFmtId="0" fontId="30" fillId="0" borderId="9" applyNumberFormat="0" applyFill="0" applyAlignment="0" applyProtection="0">
      <alignment vertical="center"/>
    </xf>
    <xf numFmtId="0" fontId="24" fillId="0" borderId="6" applyNumberFormat="0" applyFill="0" applyAlignment="0" applyProtection="0">
      <alignment vertical="center"/>
    </xf>
    <xf numFmtId="0" fontId="29" fillId="27" borderId="0" applyNumberFormat="0" applyBorder="0" applyAlignment="0" applyProtection="0">
      <alignment vertical="center"/>
    </xf>
    <xf numFmtId="0" fontId="27" fillId="22" borderId="0" applyNumberFormat="0" applyBorder="0" applyAlignment="0" applyProtection="0">
      <alignment vertical="center"/>
    </xf>
    <xf numFmtId="0" fontId="12" fillId="35" borderId="0" applyNumberFormat="0" applyBorder="0" applyAlignment="0" applyProtection="0">
      <alignment vertical="center"/>
    </xf>
    <xf numFmtId="0" fontId="21" fillId="15" borderId="0" applyNumberFormat="0" applyBorder="0" applyAlignment="0" applyProtection="0">
      <alignment vertical="center"/>
    </xf>
    <xf numFmtId="0" fontId="12" fillId="34" borderId="0" applyNumberFormat="0" applyBorder="0" applyAlignment="0" applyProtection="0">
      <alignment vertical="center"/>
    </xf>
    <xf numFmtId="0" fontId="12" fillId="8" borderId="0" applyNumberFormat="0" applyBorder="0" applyAlignment="0" applyProtection="0">
      <alignment vertical="center"/>
    </xf>
    <xf numFmtId="0" fontId="12" fillId="33" borderId="0" applyNumberFormat="0" applyBorder="0" applyAlignment="0" applyProtection="0">
      <alignment vertical="center"/>
    </xf>
    <xf numFmtId="0" fontId="12" fillId="7" borderId="0" applyNumberFormat="0" applyBorder="0" applyAlignment="0" applyProtection="0">
      <alignment vertical="center"/>
    </xf>
    <xf numFmtId="0" fontId="21" fillId="20" borderId="0" applyNumberFormat="0" applyBorder="0" applyAlignment="0" applyProtection="0">
      <alignment vertical="center"/>
    </xf>
    <xf numFmtId="0" fontId="21" fillId="14" borderId="0" applyNumberFormat="0" applyBorder="0" applyAlignment="0" applyProtection="0">
      <alignment vertical="center"/>
    </xf>
    <xf numFmtId="0" fontId="12" fillId="32" borderId="0" applyNumberFormat="0" applyBorder="0" applyAlignment="0" applyProtection="0">
      <alignment vertical="center"/>
    </xf>
    <xf numFmtId="0" fontId="12" fillId="6" borderId="0" applyNumberFormat="0" applyBorder="0" applyAlignment="0" applyProtection="0">
      <alignment vertical="center"/>
    </xf>
    <xf numFmtId="0" fontId="21" fillId="13" borderId="0" applyNumberFormat="0" applyBorder="0" applyAlignment="0" applyProtection="0">
      <alignment vertical="center"/>
    </xf>
    <xf numFmtId="0" fontId="12" fillId="5" borderId="0" applyNumberFormat="0" applyBorder="0" applyAlignment="0" applyProtection="0">
      <alignment vertical="center"/>
    </xf>
    <xf numFmtId="0" fontId="21" fillId="30" borderId="0" applyNumberFormat="0" applyBorder="0" applyAlignment="0" applyProtection="0">
      <alignment vertical="center"/>
    </xf>
    <xf numFmtId="0" fontId="21" fillId="19" borderId="0" applyNumberFormat="0" applyBorder="0" applyAlignment="0" applyProtection="0">
      <alignment vertical="center"/>
    </xf>
    <xf numFmtId="0" fontId="12" fillId="10" borderId="0" applyNumberFormat="0" applyBorder="0" applyAlignment="0" applyProtection="0">
      <alignment vertical="center"/>
    </xf>
    <xf numFmtId="0" fontId="21" fillId="21" borderId="0" applyNumberFormat="0" applyBorder="0" applyAlignment="0" applyProtection="0">
      <alignment vertical="center"/>
    </xf>
  </cellStyleXfs>
  <cellXfs count="25">
    <xf numFmtId="0" fontId="0" fillId="0" borderId="0" xfId="0" applyProtection="1"/>
    <xf numFmtId="0" fontId="1" fillId="0" borderId="0" xfId="0" applyFont="1" applyProtection="1"/>
    <xf numFmtId="0" fontId="2" fillId="0" borderId="0" xfId="0" applyFont="1" applyProtection="1"/>
    <xf numFmtId="0" fontId="1" fillId="0" borderId="0" xfId="0" applyFont="1" applyAlignment="1" applyProtection="1">
      <alignment horizontal="left"/>
    </xf>
    <xf numFmtId="0" fontId="3" fillId="0" borderId="0" xfId="0" applyFont="1" applyProtection="1"/>
    <xf numFmtId="0" fontId="3" fillId="0" borderId="0" xfId="0" applyFont="1" applyAlignment="1" applyProtection="1">
      <alignment horizontal="center"/>
    </xf>
    <xf numFmtId="0" fontId="3" fillId="0" borderId="0" xfId="0" applyFont="1" applyAlignment="1" applyProtection="1">
      <alignment horizontal="right"/>
    </xf>
    <xf numFmtId="176" fontId="1" fillId="0" borderId="0" xfId="0" applyNumberFormat="1" applyFont="1" applyProtection="1"/>
    <xf numFmtId="176" fontId="2" fillId="0" borderId="0" xfId="0" applyNumberFormat="1" applyFont="1" applyProtection="1"/>
    <xf numFmtId="0" fontId="4" fillId="2" borderId="0" xfId="0" applyFont="1" applyFill="1" applyProtection="1"/>
    <xf numFmtId="0" fontId="1" fillId="0" borderId="0" xfId="0" applyNumberFormat="1" applyFont="1" applyProtection="1"/>
    <xf numFmtId="15" fontId="1" fillId="0" borderId="0" xfId="0" applyNumberFormat="1" applyFont="1" applyProtection="1"/>
    <xf numFmtId="0" fontId="3" fillId="0" borderId="1" xfId="0" applyFont="1" applyBorder="1" applyProtection="1"/>
    <xf numFmtId="0" fontId="5" fillId="0" borderId="0" xfId="0" applyFont="1" applyAlignment="1" applyProtection="1">
      <alignment horizontal="right" vertical="center"/>
    </xf>
    <xf numFmtId="0" fontId="5" fillId="0" borderId="0" xfId="0" applyFont="1" applyAlignment="1" applyProtection="1">
      <alignment vertical="center"/>
    </xf>
    <xf numFmtId="15" fontId="1" fillId="0" borderId="0" xfId="0" applyNumberFormat="1" applyFont="1" applyAlignment="1" applyProtection="1">
      <alignment horizontal="right"/>
    </xf>
    <xf numFmtId="49" fontId="3" fillId="0" borderId="0" xfId="0" applyNumberFormat="1" applyFont="1" applyAlignment="1" applyProtection="1">
      <alignment horizontal="right"/>
    </xf>
    <xf numFmtId="176" fontId="3" fillId="0" borderId="1" xfId="0" applyNumberFormat="1" applyFont="1" applyBorder="1" applyProtection="1"/>
    <xf numFmtId="0" fontId="6" fillId="0" borderId="0" xfId="0" applyFont="1" applyProtection="1"/>
    <xf numFmtId="0" fontId="7" fillId="0" borderId="0" xfId="0" applyFont="1" applyProtection="1"/>
    <xf numFmtId="0" fontId="8" fillId="3" borderId="0" xfId="0" applyFont="1" applyFill="1" applyProtection="1"/>
    <xf numFmtId="0" fontId="9" fillId="0" borderId="0" xfId="0" applyFont="1" applyBorder="1" applyAlignment="1" applyProtection="1">
      <alignment horizontal="right"/>
    </xf>
    <xf numFmtId="176" fontId="10" fillId="0" borderId="0" xfId="0" applyNumberFormat="1" applyFont="1" applyAlignment="1" applyProtection="1">
      <alignment horizontal="left"/>
    </xf>
    <xf numFmtId="0" fontId="1" fillId="4" borderId="0" xfId="0" applyFont="1" applyFill="1" applyProtection="1"/>
    <xf numFmtId="0" fontId="11" fillId="4" borderId="0" xfId="0" applyFont="1" applyFill="1" applyProtection="1"/>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0</xdr:col>
      <xdr:colOff>0</xdr:colOff>
      <xdr:row>1</xdr:row>
      <xdr:rowOff>0</xdr:rowOff>
    </xdr:from>
    <xdr:to>
      <xdr:col>3</xdr:col>
      <xdr:colOff>514350</xdr:colOff>
      <xdr:row>4</xdr:row>
      <xdr:rowOff>142875</xdr:rowOff>
    </xdr:to>
    <xdr:pic>
      <xdr:nvPicPr>
        <xdr:cNvPr id="2" name="Picture 1"/>
        <xdr:cNvPicPr/>
      </xdr:nvPicPr>
      <xdr:blipFill>
        <a:blip r:embed="rId1"/>
        <a:stretch>
          <a:fillRect/>
        </a:stretch>
      </xdr:blipFill>
      <xdr:spPr>
        <a:xfrm>
          <a:off x="0" y="190500"/>
          <a:ext cx="3314700" cy="71437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KARMEN\Desktop\&#20379;&#24212;&#21830;-&#31995;&#32479;&#25968;&#25454;\JAC0808&#31995;&#32479;.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应付款管理"/>
    </sheetNames>
    <sheetDataSet>
      <sheetData sheetId="0">
        <row r="1">
          <cell r="A1" t="str">
            <v>单号</v>
          </cell>
          <cell r="B1" t="str">
            <v>酒店名</v>
          </cell>
          <cell r="C1" t="str">
            <v>采购单号</v>
          </cell>
          <cell r="D1" t="str">
            <v>酒店确认号</v>
          </cell>
          <cell r="E1" t="str">
            <v>出账银行</v>
          </cell>
          <cell r="F1" t="str">
            <v>出账金额</v>
          </cell>
          <cell r="G1" t="str">
            <v>出账币种</v>
          </cell>
          <cell r="H1" t="str">
            <v>出账汇率</v>
          </cell>
          <cell r="I1" t="str">
            <v>原币金额</v>
          </cell>
        </row>
        <row r="2">
          <cell r="A2">
            <v>1305005</v>
          </cell>
          <cell r="B2" t="str">
            <v>巴厘岛马拉河远征宾馆</v>
          </cell>
          <cell r="C2" t="str">
            <v>5959159</v>
          </cell>
          <cell r="D2" t="str">
            <v>21594</v>
          </cell>
          <cell r="E2" t="str">
            <v/>
          </cell>
          <cell r="F2" t="str">
            <v>1631.18</v>
          </cell>
          <cell r="G2" t="str">
            <v>RMB</v>
          </cell>
          <cell r="H2" t="str">
            <v>1</v>
          </cell>
          <cell r="I2">
            <v>253</v>
          </cell>
        </row>
        <row r="3">
          <cell r="A3">
            <v>1305026</v>
          </cell>
          <cell r="B3" t="str">
            <v>巴厘岛马拉河远征宾馆</v>
          </cell>
          <cell r="C3" t="str">
            <v>5959574</v>
          </cell>
          <cell r="D3" t="str">
            <v>21604</v>
          </cell>
          <cell r="E3" t="str">
            <v/>
          </cell>
          <cell r="F3" t="str">
            <v>4519.58</v>
          </cell>
          <cell r="G3" t="str">
            <v>RMB</v>
          </cell>
          <cell r="H3" t="str">
            <v>1</v>
          </cell>
          <cell r="I3">
            <v>701</v>
          </cell>
        </row>
        <row r="4">
          <cell r="A4">
            <v>1304002</v>
          </cell>
          <cell r="B4" t="str">
            <v>巴厘岛马拉河远征宾馆</v>
          </cell>
          <cell r="C4" t="str">
            <v>5947261</v>
          </cell>
          <cell r="D4" t="str">
            <v>21532</v>
          </cell>
          <cell r="E4" t="str">
            <v/>
          </cell>
          <cell r="F4" t="str">
            <v>2511.07</v>
          </cell>
          <cell r="G4" t="str">
            <v>RMB</v>
          </cell>
          <cell r="H4" t="str">
            <v>1</v>
          </cell>
          <cell r="I4">
            <v>390</v>
          </cell>
        </row>
        <row r="5">
          <cell r="A5">
            <v>1307820</v>
          </cell>
          <cell r="B5" t="str">
            <v>贝斯特韦斯特卡尔·约翰酒店</v>
          </cell>
          <cell r="C5" t="str">
            <v>5984416</v>
          </cell>
          <cell r="D5" t="str">
            <v/>
          </cell>
          <cell r="E5" t="str">
            <v/>
          </cell>
          <cell r="F5" t="str">
            <v>806.99</v>
          </cell>
          <cell r="G5" t="str">
            <v>RMB</v>
          </cell>
          <cell r="H5" t="str">
            <v>1</v>
          </cell>
          <cell r="I5">
            <v>125</v>
          </cell>
        </row>
        <row r="6">
          <cell r="A6">
            <v>1307822</v>
          </cell>
          <cell r="B6" t="str">
            <v>贝斯特韦斯特卡尔·约翰酒店</v>
          </cell>
          <cell r="C6" t="str">
            <v>5984425</v>
          </cell>
          <cell r="D6" t="str">
            <v/>
          </cell>
          <cell r="E6" t="str">
            <v/>
          </cell>
          <cell r="F6" t="str">
            <v>806.99</v>
          </cell>
          <cell r="G6" t="str">
            <v>RMB</v>
          </cell>
          <cell r="H6" t="str">
            <v>1</v>
          </cell>
          <cell r="I6">
            <v>125</v>
          </cell>
        </row>
        <row r="7">
          <cell r="A7">
            <v>1345216</v>
          </cell>
          <cell r="B7" t="str">
            <v>日内瓦水晶设计酒店</v>
          </cell>
          <cell r="C7" t="str">
            <v>6283354</v>
          </cell>
          <cell r="D7" t="str">
            <v>246410</v>
          </cell>
          <cell r="E7" t="str">
            <v/>
          </cell>
          <cell r="F7" t="str">
            <v>1497.15</v>
          </cell>
          <cell r="G7" t="str">
            <v>RMB</v>
          </cell>
          <cell r="H7" t="str">
            <v>1</v>
          </cell>
          <cell r="I7">
            <v>217</v>
          </cell>
        </row>
        <row r="8">
          <cell r="A8">
            <v>1337089</v>
          </cell>
          <cell r="B8" t="str">
            <v>日内瓦水晶设计酒店</v>
          </cell>
          <cell r="C8" t="str">
            <v>6228576</v>
          </cell>
          <cell r="D8" t="str">
            <v>245593</v>
          </cell>
          <cell r="E8" t="str">
            <v/>
          </cell>
          <cell r="F8" t="str">
            <v>873.95</v>
          </cell>
          <cell r="G8" t="str">
            <v>RMB</v>
          </cell>
          <cell r="H8" t="str">
            <v>1</v>
          </cell>
          <cell r="I8">
            <v>129</v>
          </cell>
        </row>
        <row r="9">
          <cell r="A9">
            <v>1344249</v>
          </cell>
          <cell r="B9" t="str">
            <v>苏黎世希尔顿机场酒店</v>
          </cell>
          <cell r="C9" t="str">
            <v>6275828</v>
          </cell>
          <cell r="D9" t="str">
            <v/>
          </cell>
          <cell r="E9" t="str">
            <v/>
          </cell>
          <cell r="F9" t="str">
            <v>1248.23</v>
          </cell>
          <cell r="G9" t="str">
            <v>RMB</v>
          </cell>
          <cell r="H9" t="str">
            <v>1</v>
          </cell>
          <cell r="I9">
            <v>181</v>
          </cell>
        </row>
        <row r="10">
          <cell r="A10">
            <v>1346081</v>
          </cell>
          <cell r="B10" t="str">
            <v>大使歌剧院世界小型豪华酒店</v>
          </cell>
          <cell r="C10" t="str">
            <v>6289917</v>
          </cell>
          <cell r="D10" t="str">
            <v>41810</v>
          </cell>
          <cell r="E10" t="str">
            <v/>
          </cell>
          <cell r="F10" t="str">
            <v>5118.38</v>
          </cell>
          <cell r="G10" t="str">
            <v>RMB</v>
          </cell>
          <cell r="H10" t="str">
            <v>1</v>
          </cell>
          <cell r="I10">
            <v>741</v>
          </cell>
        </row>
        <row r="11">
          <cell r="A11">
            <v>1334952</v>
          </cell>
          <cell r="B11" t="str">
            <v>汉堡机场丽笙酒店</v>
          </cell>
          <cell r="C11" t="str">
            <v>6211765</v>
          </cell>
          <cell r="D11" t="str">
            <v>117237429</v>
          </cell>
          <cell r="E11" t="str">
            <v/>
          </cell>
          <cell r="F11" t="str">
            <v>926.07</v>
          </cell>
          <cell r="G11" t="str">
            <v>RMB</v>
          </cell>
          <cell r="H11" t="str">
            <v>1</v>
          </cell>
          <cell r="I11">
            <v>137</v>
          </cell>
        </row>
        <row r="12">
          <cell r="A12">
            <v>1330310</v>
          </cell>
          <cell r="B12" t="str">
            <v>希尔顿花园布里斯托尔市中心旅馆</v>
          </cell>
          <cell r="C12" t="str">
            <v>6177944</v>
          </cell>
          <cell r="D12" t="str">
            <v>3463450222</v>
          </cell>
          <cell r="E12" t="str">
            <v/>
          </cell>
          <cell r="F12" t="str">
            <v>951.83</v>
          </cell>
          <cell r="G12" t="str">
            <v>RMB</v>
          </cell>
          <cell r="H12" t="str">
            <v>1</v>
          </cell>
          <cell r="I12">
            <v>141</v>
          </cell>
        </row>
        <row r="13">
          <cell r="A13">
            <v>1331228</v>
          </cell>
          <cell r="B13" t="str">
            <v>希尔顿伦敦希斯罗机场酒店</v>
          </cell>
          <cell r="C13" t="str">
            <v>6184181</v>
          </cell>
          <cell r="D13" t="str">
            <v>3468064228</v>
          </cell>
          <cell r="E13" t="str">
            <v/>
          </cell>
          <cell r="F13" t="str">
            <v>799.1</v>
          </cell>
          <cell r="G13" t="str">
            <v>RMB</v>
          </cell>
          <cell r="H13" t="str">
            <v>1</v>
          </cell>
          <cell r="I13">
            <v>119</v>
          </cell>
        </row>
        <row r="14">
          <cell r="A14">
            <v>1309189</v>
          </cell>
          <cell r="B14" t="str">
            <v>宜必思尚品酒店,伦敦希思罗机场</v>
          </cell>
          <cell r="C14" t="str">
            <v>5998209</v>
          </cell>
          <cell r="D14" t="str">
            <v>GKCLDWNC</v>
          </cell>
          <cell r="E14" t="str">
            <v/>
          </cell>
          <cell r="F14" t="str">
            <v>419.57</v>
          </cell>
          <cell r="G14" t="str">
            <v>RMB</v>
          </cell>
          <cell r="H14" t="str">
            <v>1</v>
          </cell>
          <cell r="I14">
            <v>65</v>
          </cell>
        </row>
        <row r="15">
          <cell r="A15">
            <v>1325359</v>
          </cell>
          <cell r="B15" t="str">
            <v>宜必思尚品酒店,伦敦希思罗机场</v>
          </cell>
          <cell r="C15" t="str">
            <v>6139064</v>
          </cell>
          <cell r="D15" t="str">
            <v>351544334</v>
          </cell>
          <cell r="E15" t="str">
            <v/>
          </cell>
          <cell r="F15" t="str">
            <v>428.12</v>
          </cell>
          <cell r="G15" t="str">
            <v>RMB</v>
          </cell>
          <cell r="H15" t="str">
            <v>1</v>
          </cell>
          <cell r="I15">
            <v>65</v>
          </cell>
        </row>
        <row r="16">
          <cell r="A16">
            <v>1337031</v>
          </cell>
          <cell r="B16" t="str">
            <v>宜必思尚品酒店,伦敦希思罗机场</v>
          </cell>
          <cell r="C16" t="str">
            <v>6228002</v>
          </cell>
          <cell r="D16" t="str">
            <v>352090515</v>
          </cell>
          <cell r="E16" t="str">
            <v/>
          </cell>
          <cell r="F16" t="str">
            <v>440.36</v>
          </cell>
          <cell r="G16" t="str">
            <v>RMB</v>
          </cell>
          <cell r="H16" t="str">
            <v>1</v>
          </cell>
          <cell r="I16">
            <v>65</v>
          </cell>
        </row>
        <row r="17">
          <cell r="A17">
            <v>1321914</v>
          </cell>
          <cell r="B17" t="str">
            <v>伦敦河畔希尔顿酒店</v>
          </cell>
          <cell r="C17" t="str">
            <v>6105294</v>
          </cell>
          <cell r="D17" t="str">
            <v>6105294</v>
          </cell>
          <cell r="E17" t="str">
            <v/>
          </cell>
          <cell r="F17" t="str">
            <v>2153.46</v>
          </cell>
          <cell r="G17" t="str">
            <v>RMB</v>
          </cell>
          <cell r="H17" t="str">
            <v>1</v>
          </cell>
          <cell r="I17">
            <v>332</v>
          </cell>
        </row>
        <row r="18">
          <cell r="A18">
            <v>1312648</v>
          </cell>
          <cell r="B18" t="str">
            <v>欢朋伦敦滑铁卢希尔顿酒店</v>
          </cell>
          <cell r="C18" t="str">
            <v>6026595</v>
          </cell>
          <cell r="D18" t="str">
            <v>95371102</v>
          </cell>
          <cell r="E18" t="str">
            <v/>
          </cell>
          <cell r="F18" t="str">
            <v>951.54</v>
          </cell>
          <cell r="G18" t="str">
            <v>RMB</v>
          </cell>
          <cell r="H18" t="str">
            <v>1</v>
          </cell>
          <cell r="I18">
            <v>147</v>
          </cell>
        </row>
        <row r="19">
          <cell r="A19">
            <v>1337300</v>
          </cell>
          <cell r="B19" t="str">
            <v>K俱乐部酒店</v>
          </cell>
          <cell r="C19" t="str">
            <v>6230229</v>
          </cell>
          <cell r="D19" t="str">
            <v/>
          </cell>
          <cell r="E19" t="str">
            <v/>
          </cell>
          <cell r="F19" t="str">
            <v>2953.8</v>
          </cell>
          <cell r="G19" t="str">
            <v>RMB</v>
          </cell>
          <cell r="H19" t="str">
            <v>1</v>
          </cell>
          <cell r="I19">
            <v>436</v>
          </cell>
        </row>
        <row r="20">
          <cell r="A20">
            <v>1342833</v>
          </cell>
          <cell r="B20" t="str">
            <v>马尔代夫香格里拉大酒店</v>
          </cell>
          <cell r="C20" t="str">
            <v>6267637</v>
          </cell>
          <cell r="D20" t="str">
            <v>5777059</v>
          </cell>
          <cell r="E20" t="str">
            <v/>
          </cell>
          <cell r="F20" t="str">
            <v>28032.37</v>
          </cell>
          <cell r="G20" t="str">
            <v>RMB</v>
          </cell>
          <cell r="H20" t="str">
            <v>1</v>
          </cell>
          <cell r="I20">
            <v>4075</v>
          </cell>
        </row>
        <row r="21">
          <cell r="A21">
            <v>1331722</v>
          </cell>
          <cell r="B21" t="str">
            <v>柏林辉盛凯贝丽酒店式服务公寓</v>
          </cell>
          <cell r="C21" t="str">
            <v>6187968</v>
          </cell>
          <cell r="D21" t="str">
            <v>61879688</v>
          </cell>
          <cell r="E21" t="str">
            <v/>
          </cell>
          <cell r="F21" t="str">
            <v>1175.14</v>
          </cell>
          <cell r="G21" t="str">
            <v>RMB</v>
          </cell>
          <cell r="H21" t="str">
            <v>1</v>
          </cell>
          <cell r="I21">
            <v>175</v>
          </cell>
        </row>
        <row r="22">
          <cell r="A22">
            <v>1335418</v>
          </cell>
          <cell r="B22" t="str">
            <v>柏林辉盛凯贝丽酒店式服务公寓</v>
          </cell>
          <cell r="C22" t="str">
            <v>6216252</v>
          </cell>
          <cell r="D22" t="str">
            <v>971657241</v>
          </cell>
          <cell r="E22" t="str">
            <v/>
          </cell>
          <cell r="F22" t="str">
            <v>593.96</v>
          </cell>
          <cell r="G22" t="str">
            <v>RMB</v>
          </cell>
          <cell r="H22" t="str">
            <v>1</v>
          </cell>
          <cell r="I22">
            <v>88</v>
          </cell>
        </row>
        <row r="23">
          <cell r="A23">
            <v>1334943</v>
          </cell>
          <cell r="B23" t="str">
            <v>柏林辉盛凯贝丽酒店式服务公寓</v>
          </cell>
          <cell r="C23" t="str">
            <v>6211530</v>
          </cell>
          <cell r="D23" t="str">
            <v>48413281-1</v>
          </cell>
          <cell r="E23" t="str">
            <v/>
          </cell>
          <cell r="F23" t="str">
            <v>1791.23</v>
          </cell>
          <cell r="G23" t="str">
            <v>RMB</v>
          </cell>
          <cell r="H23" t="str">
            <v>1</v>
          </cell>
          <cell r="I23">
            <v>264.99</v>
          </cell>
        </row>
        <row r="24">
          <cell r="A24">
            <v>1305808</v>
          </cell>
          <cell r="B24" t="str">
            <v>柏林辉盛凯贝丽酒店式服务公寓</v>
          </cell>
          <cell r="C24" t="str">
            <v>5967369</v>
          </cell>
          <cell r="D24" t="str">
            <v/>
          </cell>
          <cell r="E24" t="str">
            <v/>
          </cell>
          <cell r="F24" t="str">
            <v>4156.53</v>
          </cell>
          <cell r="G24" t="str">
            <v>RMB</v>
          </cell>
          <cell r="H24" t="str">
            <v>1</v>
          </cell>
          <cell r="I24">
            <v>646.98</v>
          </cell>
        </row>
        <row r="25">
          <cell r="A25">
            <v>1328663</v>
          </cell>
          <cell r="B25" t="str">
            <v>柏林辉盛凯贝丽酒店式服务公寓</v>
          </cell>
          <cell r="C25" t="str">
            <v>6166047</v>
          </cell>
          <cell r="D25" t="str">
            <v>12806466-1</v>
          </cell>
          <cell r="E25" t="str">
            <v/>
          </cell>
          <cell r="F25" t="str">
            <v>1166.14</v>
          </cell>
          <cell r="G25" t="str">
            <v>RMB</v>
          </cell>
          <cell r="H25" t="str">
            <v>1</v>
          </cell>
          <cell r="I25">
            <v>174</v>
          </cell>
        </row>
        <row r="26">
          <cell r="A26">
            <v>1336399</v>
          </cell>
          <cell r="B26" t="str">
            <v>马德里威灵顿酒店</v>
          </cell>
          <cell r="C26" t="str">
            <v>6223386</v>
          </cell>
          <cell r="D26" t="str">
            <v>16439265</v>
          </cell>
          <cell r="E26" t="str">
            <v/>
          </cell>
          <cell r="F26" t="str">
            <v>9071.43</v>
          </cell>
          <cell r="G26" t="str">
            <v>RMB</v>
          </cell>
          <cell r="H26" t="str">
            <v>1</v>
          </cell>
          <cell r="I26">
            <v>1339</v>
          </cell>
        </row>
        <row r="27">
          <cell r="A27">
            <v>1343321</v>
          </cell>
          <cell r="B27" t="str">
            <v>马德里威灵顿酒店</v>
          </cell>
          <cell r="C27" t="str">
            <v>6271257</v>
          </cell>
          <cell r="D27" t="str">
            <v/>
          </cell>
          <cell r="E27" t="str">
            <v/>
          </cell>
          <cell r="F27" t="str">
            <v>2772.3</v>
          </cell>
          <cell r="G27" t="str">
            <v>RMB</v>
          </cell>
          <cell r="H27" t="str">
            <v>1</v>
          </cell>
          <cell r="I27">
            <v>402</v>
          </cell>
        </row>
        <row r="28">
          <cell r="A28">
            <v>1340460</v>
          </cell>
          <cell r="B28" t="str">
            <v>Grange St. Pauls</v>
          </cell>
          <cell r="C28" t="str">
            <v>6251806</v>
          </cell>
          <cell r="D28" t="str">
            <v>G71856054</v>
          </cell>
          <cell r="E28" t="str">
            <v/>
          </cell>
          <cell r="F28" t="str">
            <v>1555.34</v>
          </cell>
          <cell r="G28" t="str">
            <v>RMB</v>
          </cell>
          <cell r="H28" t="str">
            <v>1</v>
          </cell>
          <cell r="I28">
            <v>227</v>
          </cell>
        </row>
        <row r="29">
          <cell r="A29">
            <v>1329062</v>
          </cell>
          <cell r="B29" t="str">
            <v>Grange City</v>
          </cell>
          <cell r="C29" t="str">
            <v>6168387</v>
          </cell>
          <cell r="D29" t="str">
            <v>G141829331/1</v>
          </cell>
          <cell r="E29" t="str">
            <v/>
          </cell>
          <cell r="F29" t="str">
            <v>1246.56</v>
          </cell>
          <cell r="G29" t="str">
            <v>RMB</v>
          </cell>
          <cell r="H29" t="str">
            <v>1</v>
          </cell>
          <cell r="I29">
            <v>186</v>
          </cell>
        </row>
        <row r="30">
          <cell r="A30">
            <v>1333009</v>
          </cell>
          <cell r="B30" t="str">
            <v>Grange City</v>
          </cell>
          <cell r="C30" t="str">
            <v>6195781</v>
          </cell>
          <cell r="D30" t="str">
            <v>G141830568</v>
          </cell>
          <cell r="E30" t="str">
            <v/>
          </cell>
          <cell r="F30" t="str">
            <v>2514.84</v>
          </cell>
          <cell r="G30" t="str">
            <v>RMB</v>
          </cell>
          <cell r="H30" t="str">
            <v>1</v>
          </cell>
          <cell r="I30">
            <v>374</v>
          </cell>
        </row>
        <row r="31">
          <cell r="A31">
            <v>1348099</v>
          </cell>
          <cell r="B31" t="str">
            <v>Grange Tower Bridge</v>
          </cell>
          <cell r="C31" t="str">
            <v>6300566</v>
          </cell>
          <cell r="D31" t="str">
            <v/>
          </cell>
          <cell r="E31" t="str">
            <v/>
          </cell>
          <cell r="F31" t="str">
            <v>1264.05</v>
          </cell>
          <cell r="G31" t="str">
            <v>RMB</v>
          </cell>
          <cell r="H31" t="str">
            <v>1</v>
          </cell>
          <cell r="I31">
            <v>183</v>
          </cell>
        </row>
        <row r="32">
          <cell r="A32">
            <v>1343737</v>
          </cell>
          <cell r="B32" t="str">
            <v>凯悦集团阿姆斯特丹安达仕酒店(王子运河)</v>
          </cell>
          <cell r="C32" t="str">
            <v>6273122</v>
          </cell>
          <cell r="D32" t="str">
            <v>27697953</v>
          </cell>
          <cell r="E32" t="str">
            <v/>
          </cell>
          <cell r="F32" t="str">
            <v>4337.76</v>
          </cell>
          <cell r="G32" t="str">
            <v>RMB</v>
          </cell>
          <cell r="H32" t="str">
            <v>1</v>
          </cell>
          <cell r="I32">
            <v>629</v>
          </cell>
        </row>
        <row r="33">
          <cell r="A33">
            <v>1332181</v>
          </cell>
          <cell r="B33" t="str">
            <v>棕榈泉万丽酒店</v>
          </cell>
          <cell r="C33" t="str">
            <v>6190773</v>
          </cell>
          <cell r="D33" t="str">
            <v>82628371</v>
          </cell>
          <cell r="E33" t="str">
            <v/>
          </cell>
          <cell r="F33" t="str">
            <v>651.85</v>
          </cell>
          <cell r="G33" t="str">
            <v>RMB</v>
          </cell>
          <cell r="H33" t="str">
            <v>1</v>
          </cell>
          <cell r="I33">
            <v>97</v>
          </cell>
        </row>
        <row r="34">
          <cell r="A34">
            <v>1329432</v>
          </cell>
          <cell r="B34" t="str">
            <v>环球影城罗森酒店</v>
          </cell>
          <cell r="C34" t="str">
            <v>6170332</v>
          </cell>
          <cell r="D34" t="str">
            <v/>
          </cell>
          <cell r="E34" t="str">
            <v/>
          </cell>
          <cell r="F34" t="str">
            <v>1648.68</v>
          </cell>
          <cell r="G34" t="str">
            <v>RMB</v>
          </cell>
          <cell r="H34" t="str">
            <v>1</v>
          </cell>
          <cell r="I34">
            <v>246</v>
          </cell>
        </row>
        <row r="35">
          <cell r="A35">
            <v>1341068</v>
          </cell>
          <cell r="B35" t="str">
            <v>环球影城罗森酒店</v>
          </cell>
          <cell r="C35" t="str">
            <v>6256987</v>
          </cell>
          <cell r="D35" t="str">
            <v>RR245BF3</v>
          </cell>
          <cell r="E35" t="str">
            <v/>
          </cell>
          <cell r="F35" t="str">
            <v>426.32</v>
          </cell>
          <cell r="G35" t="str">
            <v>RMB</v>
          </cell>
          <cell r="H35" t="str">
            <v>1</v>
          </cell>
          <cell r="I35">
            <v>62</v>
          </cell>
        </row>
        <row r="36">
          <cell r="A36">
            <v>1346235</v>
          </cell>
          <cell r="B36" t="str">
            <v>尼斯英国大道美爵酒店</v>
          </cell>
          <cell r="C36" t="str">
            <v>6291860</v>
          </cell>
          <cell r="D36" t="str">
            <v>504219177</v>
          </cell>
          <cell r="E36" t="str">
            <v/>
          </cell>
          <cell r="F36" t="str">
            <v>1678.5</v>
          </cell>
          <cell r="G36" t="str">
            <v>RMB</v>
          </cell>
          <cell r="H36" t="str">
            <v>1</v>
          </cell>
          <cell r="I36">
            <v>243</v>
          </cell>
        </row>
        <row r="37">
          <cell r="A37">
            <v>1305398</v>
          </cell>
          <cell r="B37" t="str">
            <v>尼斯英国大道美爵酒店</v>
          </cell>
          <cell r="C37" t="str">
            <v>5963507</v>
          </cell>
          <cell r="D37" t="str">
            <v>GJPDDWMT</v>
          </cell>
          <cell r="E37" t="str">
            <v/>
          </cell>
          <cell r="F37" t="str">
            <v>4180.72</v>
          </cell>
          <cell r="G37" t="str">
            <v>RMB</v>
          </cell>
          <cell r="H37" t="str">
            <v>1</v>
          </cell>
          <cell r="I37">
            <v>649</v>
          </cell>
        </row>
        <row r="38">
          <cell r="A38">
            <v>1340804</v>
          </cell>
          <cell r="B38" t="str">
            <v>伦敦肯辛顿国敦酒店</v>
          </cell>
          <cell r="C38" t="str">
            <v>6253949</v>
          </cell>
          <cell r="D38" t="str">
            <v>230056067</v>
          </cell>
          <cell r="E38" t="str">
            <v/>
          </cell>
          <cell r="F38" t="str">
            <v>908.58</v>
          </cell>
          <cell r="G38" t="str">
            <v>RMB</v>
          </cell>
          <cell r="H38" t="str">
            <v>1</v>
          </cell>
          <cell r="I38">
            <v>132</v>
          </cell>
        </row>
        <row r="39">
          <cell r="A39">
            <v>1340806</v>
          </cell>
          <cell r="B39" t="str">
            <v>伦敦肯辛顿国敦酒店</v>
          </cell>
          <cell r="C39" t="str">
            <v>6253953</v>
          </cell>
          <cell r="D39" t="str">
            <v>230056060</v>
          </cell>
          <cell r="E39" t="str">
            <v/>
          </cell>
          <cell r="F39" t="str">
            <v>908.58</v>
          </cell>
          <cell r="G39" t="str">
            <v>RMB</v>
          </cell>
          <cell r="H39" t="str">
            <v>1</v>
          </cell>
          <cell r="I39">
            <v>132</v>
          </cell>
        </row>
        <row r="40">
          <cell r="A40">
            <v>1339137</v>
          </cell>
          <cell r="B40" t="str">
            <v>宜必思维也纳中央火车站酒店</v>
          </cell>
          <cell r="C40" t="str">
            <v>6244592</v>
          </cell>
          <cell r="D40" t="str">
            <v>350949512</v>
          </cell>
          <cell r="E40" t="str">
            <v/>
          </cell>
          <cell r="F40" t="str">
            <v>692.43</v>
          </cell>
          <cell r="G40" t="str">
            <v>RMB</v>
          </cell>
          <cell r="H40" t="str">
            <v>1</v>
          </cell>
          <cell r="I40">
            <v>101</v>
          </cell>
        </row>
        <row r="41">
          <cell r="A41">
            <v>1338685</v>
          </cell>
          <cell r="B41" t="str">
            <v>圣迭戈海洋世界福朋喜来登酒店</v>
          </cell>
          <cell r="C41" t="str">
            <v>6241322</v>
          </cell>
          <cell r="D41" t="str">
            <v/>
          </cell>
          <cell r="E41" t="str">
            <v/>
          </cell>
          <cell r="F41" t="str">
            <v>1035.22</v>
          </cell>
          <cell r="G41" t="str">
            <v>RMB</v>
          </cell>
          <cell r="H41" t="str">
            <v>1</v>
          </cell>
          <cell r="I41">
            <v>151</v>
          </cell>
        </row>
        <row r="42">
          <cell r="A42">
            <v>1348270</v>
          </cell>
          <cell r="B42" t="str">
            <v>圣迭戈海洋世界福朋喜来登酒店</v>
          </cell>
          <cell r="C42" t="str">
            <v>6301889</v>
          </cell>
          <cell r="D42" t="str">
            <v/>
          </cell>
          <cell r="E42" t="str">
            <v/>
          </cell>
          <cell r="F42" t="str">
            <v>794.35</v>
          </cell>
          <cell r="G42" t="str">
            <v>RMB</v>
          </cell>
          <cell r="H42" t="str">
            <v>1</v>
          </cell>
          <cell r="I42">
            <v>115</v>
          </cell>
        </row>
        <row r="43">
          <cell r="A43">
            <v>1346501</v>
          </cell>
          <cell r="B43" t="str">
            <v>圣迭戈海洋世界福朋喜来登酒店</v>
          </cell>
          <cell r="C43" t="str">
            <v>6292832</v>
          </cell>
          <cell r="D43" t="str">
            <v/>
          </cell>
          <cell r="E43" t="str">
            <v/>
          </cell>
          <cell r="F43" t="str">
            <v>794.35</v>
          </cell>
          <cell r="G43" t="str">
            <v>RMB</v>
          </cell>
          <cell r="H43" t="str">
            <v>1</v>
          </cell>
          <cell r="I43">
            <v>115</v>
          </cell>
        </row>
        <row r="44">
          <cell r="A44">
            <v>1342150</v>
          </cell>
          <cell r="B44" t="str">
            <v>圣迭戈海洋世界福朋喜来登酒店</v>
          </cell>
          <cell r="C44" t="str">
            <v>6262848</v>
          </cell>
          <cell r="D44" t="str">
            <v/>
          </cell>
          <cell r="E44" t="str">
            <v/>
          </cell>
          <cell r="F44" t="str">
            <v>1035.22</v>
          </cell>
          <cell r="G44" t="str">
            <v>RMB</v>
          </cell>
          <cell r="H44" t="str">
            <v>1</v>
          </cell>
          <cell r="I44">
            <v>151</v>
          </cell>
        </row>
        <row r="45">
          <cell r="A45">
            <v>1348271</v>
          </cell>
          <cell r="B45" t="str">
            <v>圣迭戈海洋世界福朋喜来登酒店</v>
          </cell>
          <cell r="C45" t="str">
            <v>6301893</v>
          </cell>
          <cell r="D45" t="str">
            <v/>
          </cell>
          <cell r="E45" t="str">
            <v/>
          </cell>
          <cell r="F45" t="str">
            <v>1581.79</v>
          </cell>
          <cell r="G45" t="str">
            <v>RMB</v>
          </cell>
          <cell r="H45" t="str">
            <v>1</v>
          </cell>
          <cell r="I45">
            <v>229</v>
          </cell>
        </row>
        <row r="46">
          <cell r="A46">
            <v>1312558</v>
          </cell>
          <cell r="B46" t="str">
            <v>圣迭戈海洋世界福朋喜来登酒店</v>
          </cell>
          <cell r="C46" t="str">
            <v>6026066</v>
          </cell>
          <cell r="D46" t="str">
            <v>798478435,808478435</v>
          </cell>
          <cell r="E46" t="str">
            <v/>
          </cell>
          <cell r="F46" t="str">
            <v>4362.86</v>
          </cell>
          <cell r="G46" t="str">
            <v>RMB</v>
          </cell>
          <cell r="H46" t="str">
            <v>1</v>
          </cell>
          <cell r="I46">
            <v>674</v>
          </cell>
        </row>
        <row r="47">
          <cell r="A47">
            <v>1319553</v>
          </cell>
          <cell r="B47" t="str">
            <v>圣迭戈海洋世界福朋喜来登酒店</v>
          </cell>
          <cell r="C47" t="str">
            <v>6081462</v>
          </cell>
          <cell r="D47" t="str">
            <v>138478438</v>
          </cell>
          <cell r="E47" t="str">
            <v/>
          </cell>
          <cell r="F47" t="str">
            <v>1958.56</v>
          </cell>
          <cell r="G47" t="str">
            <v>RMB</v>
          </cell>
          <cell r="H47" t="str">
            <v>1</v>
          </cell>
          <cell r="I47">
            <v>302</v>
          </cell>
        </row>
        <row r="48">
          <cell r="A48">
            <v>1323060</v>
          </cell>
          <cell r="B48" t="str">
            <v>圣迭戈海洋世界福朋喜来登酒店</v>
          </cell>
          <cell r="C48" t="str">
            <v>6114316</v>
          </cell>
          <cell r="D48" t="str">
            <v>167894</v>
          </cell>
          <cell r="E48" t="str">
            <v/>
          </cell>
          <cell r="F48" t="str">
            <v>1961.5</v>
          </cell>
          <cell r="G48" t="str">
            <v>RMB</v>
          </cell>
          <cell r="H48" t="str">
            <v>1</v>
          </cell>
          <cell r="I48">
            <v>301</v>
          </cell>
        </row>
        <row r="49">
          <cell r="A49">
            <v>1318728</v>
          </cell>
          <cell r="B49" t="str">
            <v>圣迭戈海洋世界福朋喜来登酒店</v>
          </cell>
          <cell r="C49" t="str">
            <v>6075719</v>
          </cell>
          <cell r="D49" t="str">
            <v>167890</v>
          </cell>
          <cell r="E49" t="str">
            <v/>
          </cell>
          <cell r="F49" t="str">
            <v>977.59</v>
          </cell>
          <cell r="G49" t="str">
            <v>RMB</v>
          </cell>
          <cell r="H49" t="str">
            <v>1</v>
          </cell>
          <cell r="I49">
            <v>151</v>
          </cell>
        </row>
        <row r="50">
          <cell r="A50">
            <v>1330286</v>
          </cell>
          <cell r="B50" t="str">
            <v>库里提巴福朋喜来登酒店</v>
          </cell>
          <cell r="C50" t="str">
            <v>6177720</v>
          </cell>
          <cell r="D50" t="str">
            <v>719122252</v>
          </cell>
          <cell r="E50" t="str">
            <v/>
          </cell>
          <cell r="F50" t="str">
            <v>641.3</v>
          </cell>
          <cell r="G50" t="str">
            <v>RMB</v>
          </cell>
          <cell r="H50" t="str">
            <v>1</v>
          </cell>
          <cell r="I50">
            <v>95</v>
          </cell>
        </row>
        <row r="51">
          <cell r="A51">
            <v>1329005</v>
          </cell>
          <cell r="B51" t="str">
            <v>彼得1号酒店</v>
          </cell>
          <cell r="C51" t="str">
            <v>6167956</v>
          </cell>
          <cell r="D51" t="str">
            <v>726805</v>
          </cell>
          <cell r="E51" t="str">
            <v/>
          </cell>
          <cell r="F51" t="str">
            <v>4805.3</v>
          </cell>
          <cell r="G51" t="str">
            <v>RMB</v>
          </cell>
          <cell r="H51" t="str">
            <v>1</v>
          </cell>
          <cell r="I51">
            <v>717</v>
          </cell>
        </row>
        <row r="52">
          <cell r="A52">
            <v>1328265</v>
          </cell>
          <cell r="B52" t="str">
            <v>北京酒店</v>
          </cell>
          <cell r="C52" t="str">
            <v>6163319</v>
          </cell>
          <cell r="D52" t="str">
            <v>17891243</v>
          </cell>
          <cell r="E52" t="str">
            <v/>
          </cell>
          <cell r="F52" t="str">
            <v>1959.04</v>
          </cell>
          <cell r="G52" t="str">
            <v>RMB</v>
          </cell>
          <cell r="H52" t="str">
            <v>1</v>
          </cell>
          <cell r="I52">
            <v>292</v>
          </cell>
        </row>
        <row r="53">
          <cell r="A53">
            <v>1300768</v>
          </cell>
          <cell r="B53" t="str">
            <v>北京酒店</v>
          </cell>
          <cell r="C53" t="str">
            <v>5915273</v>
          </cell>
          <cell r="D53" t="str">
            <v>1311187</v>
          </cell>
          <cell r="E53" t="str">
            <v/>
          </cell>
          <cell r="F53" t="str">
            <v>941.73</v>
          </cell>
          <cell r="G53" t="str">
            <v>RMB</v>
          </cell>
          <cell r="H53" t="str">
            <v>1</v>
          </cell>
          <cell r="I53">
            <v>147</v>
          </cell>
        </row>
        <row r="54">
          <cell r="A54">
            <v>1306328</v>
          </cell>
          <cell r="B54" t="str">
            <v>最高法院餐厅会议酒店</v>
          </cell>
          <cell r="C54" t="str">
            <v>5972958</v>
          </cell>
          <cell r="D54" t="str">
            <v>1788</v>
          </cell>
          <cell r="E54" t="str">
            <v/>
          </cell>
          <cell r="F54" t="str">
            <v>718.19</v>
          </cell>
          <cell r="G54" t="str">
            <v>RMB</v>
          </cell>
          <cell r="H54" t="str">
            <v>1</v>
          </cell>
          <cell r="I54">
            <v>112</v>
          </cell>
        </row>
        <row r="55">
          <cell r="A55">
            <v>1302354</v>
          </cell>
          <cell r="B55" t="str">
            <v>最高法院餐厅会议酒店</v>
          </cell>
          <cell r="C55" t="str">
            <v>5932407</v>
          </cell>
          <cell r="D55" t="str">
            <v>1237</v>
          </cell>
          <cell r="E55" t="str">
            <v/>
          </cell>
          <cell r="F55" t="str">
            <v>695.27</v>
          </cell>
          <cell r="G55" t="str">
            <v>RMB</v>
          </cell>
          <cell r="H55" t="str">
            <v>1</v>
          </cell>
          <cell r="I55">
            <v>108</v>
          </cell>
        </row>
        <row r="56">
          <cell r="A56">
            <v>1335981</v>
          </cell>
          <cell r="B56" t="str">
            <v>尼奥马格纳马德里酒店</v>
          </cell>
          <cell r="C56" t="str">
            <v>6220992</v>
          </cell>
          <cell r="D56" t="str">
            <v>62209928</v>
          </cell>
          <cell r="E56" t="str">
            <v/>
          </cell>
          <cell r="F56" t="str">
            <v>372.61</v>
          </cell>
          <cell r="G56" t="str">
            <v>RMB</v>
          </cell>
          <cell r="H56" t="str">
            <v>1</v>
          </cell>
          <cell r="I56">
            <v>55</v>
          </cell>
        </row>
        <row r="57">
          <cell r="A57">
            <v>1348312</v>
          </cell>
          <cell r="B57" t="str">
            <v>第戎共和国广场阿德吉奥公寓式酒店</v>
          </cell>
          <cell r="C57" t="str">
            <v>6302217</v>
          </cell>
          <cell r="D57" t="str">
            <v/>
          </cell>
          <cell r="E57" t="str">
            <v/>
          </cell>
          <cell r="F57" t="str">
            <v>386.81</v>
          </cell>
          <cell r="G57" t="str">
            <v>RMB</v>
          </cell>
          <cell r="H57" t="str">
            <v>1</v>
          </cell>
          <cell r="I57">
            <v>56</v>
          </cell>
        </row>
        <row r="58">
          <cell r="A58">
            <v>1347129</v>
          </cell>
          <cell r="B58" t="str">
            <v>摩洛哥悦榕庄-塔慕达湾</v>
          </cell>
          <cell r="C58" t="str">
            <v>6297350</v>
          </cell>
          <cell r="D58" t="str">
            <v/>
          </cell>
          <cell r="E58" t="str">
            <v/>
          </cell>
          <cell r="F58" t="str">
            <v>2493.57</v>
          </cell>
          <cell r="G58" t="str">
            <v>RMB</v>
          </cell>
          <cell r="H58" t="str">
            <v>1</v>
          </cell>
          <cell r="I58">
            <v>361</v>
          </cell>
        </row>
        <row r="59">
          <cell r="A59">
            <v>1342939</v>
          </cell>
          <cell r="B59" t="str">
            <v>奥地利潮流酒店-维也纳阿纳纳斯</v>
          </cell>
          <cell r="C59" t="str">
            <v>6268713</v>
          </cell>
          <cell r="D59" t="str">
            <v/>
          </cell>
          <cell r="E59" t="str">
            <v/>
          </cell>
          <cell r="F59" t="str">
            <v>1121.29</v>
          </cell>
          <cell r="G59" t="str">
            <v>RMB</v>
          </cell>
          <cell r="H59" t="str">
            <v>1</v>
          </cell>
          <cell r="I59">
            <v>163</v>
          </cell>
        </row>
        <row r="60">
          <cell r="A60">
            <v>1349051</v>
          </cell>
          <cell r="B60" t="str">
            <v>日内瓦民族酒店</v>
          </cell>
          <cell r="C60" t="str">
            <v>6308022</v>
          </cell>
          <cell r="D60" t="str">
            <v/>
          </cell>
          <cell r="E60" t="str">
            <v/>
          </cell>
          <cell r="F60" t="str">
            <v>1561.07</v>
          </cell>
          <cell r="G60" t="str">
            <v>RMB</v>
          </cell>
          <cell r="H60" t="str">
            <v>1</v>
          </cell>
          <cell r="I60">
            <v>226</v>
          </cell>
        </row>
        <row r="61">
          <cell r="A61">
            <v>1349050</v>
          </cell>
          <cell r="B61" t="str">
            <v>日内瓦民族酒店</v>
          </cell>
          <cell r="C61" t="str">
            <v>6308015</v>
          </cell>
          <cell r="D61" t="str">
            <v/>
          </cell>
          <cell r="E61" t="str">
            <v/>
          </cell>
          <cell r="F61" t="str">
            <v>1270.96</v>
          </cell>
          <cell r="G61" t="str">
            <v>RMB</v>
          </cell>
          <cell r="H61" t="str">
            <v>1</v>
          </cell>
          <cell r="I61">
            <v>184</v>
          </cell>
        </row>
        <row r="62">
          <cell r="A62">
            <v>1329167</v>
          </cell>
          <cell r="B62" t="str">
            <v>马德里麦格纳别墅酒店-立鼎世酒店集团</v>
          </cell>
          <cell r="C62" t="str">
            <v>6169029</v>
          </cell>
          <cell r="D62" t="str">
            <v>18082886</v>
          </cell>
          <cell r="E62" t="str">
            <v/>
          </cell>
          <cell r="F62" t="str">
            <v>2647.27</v>
          </cell>
          <cell r="G62" t="str">
            <v>RMB</v>
          </cell>
          <cell r="H62" t="str">
            <v>1</v>
          </cell>
          <cell r="I62">
            <v>395</v>
          </cell>
        </row>
        <row r="63">
          <cell r="A63">
            <v>1343853</v>
          </cell>
          <cell r="B63" t="str">
            <v>拉佩斯酒店 </v>
          </cell>
          <cell r="C63" t="str">
            <v>6274017</v>
          </cell>
          <cell r="D63" t="str">
            <v>00139206</v>
          </cell>
          <cell r="E63" t="str">
            <v/>
          </cell>
          <cell r="F63" t="str">
            <v>351.71</v>
          </cell>
          <cell r="G63" t="str">
            <v>RMB</v>
          </cell>
          <cell r="H63" t="str">
            <v>1</v>
          </cell>
          <cell r="I63">
            <v>51</v>
          </cell>
        </row>
        <row r="64">
          <cell r="A64">
            <v>1344667</v>
          </cell>
          <cell r="B64" t="str">
            <v>波尔图星级酒店</v>
          </cell>
          <cell r="C64" t="str">
            <v>6278821</v>
          </cell>
          <cell r="D64" t="str">
            <v/>
          </cell>
          <cell r="E64" t="str">
            <v/>
          </cell>
          <cell r="F64" t="str">
            <v>745.67</v>
          </cell>
          <cell r="G64" t="str">
            <v>RMB</v>
          </cell>
          <cell r="H64" t="str">
            <v>1</v>
          </cell>
          <cell r="I64">
            <v>108</v>
          </cell>
        </row>
        <row r="65">
          <cell r="A65">
            <v>1333184</v>
          </cell>
          <cell r="B65" t="str">
            <v>伊什塔尔死海凯宾斯基酒店</v>
          </cell>
          <cell r="C65" t="str">
            <v>6196275</v>
          </cell>
          <cell r="D65" t="str">
            <v>40209509</v>
          </cell>
          <cell r="E65" t="str">
            <v/>
          </cell>
          <cell r="F65" t="str">
            <v>1304.49</v>
          </cell>
          <cell r="G65" t="str">
            <v>RMB</v>
          </cell>
          <cell r="H65" t="str">
            <v>1</v>
          </cell>
          <cell r="I65">
            <v>194</v>
          </cell>
        </row>
        <row r="66">
          <cell r="A66">
            <v>1339189</v>
          </cell>
          <cell r="B66" t="str">
            <v>滨海图维列美爵酒店</v>
          </cell>
          <cell r="C66" t="str">
            <v>6245017</v>
          </cell>
          <cell r="D66" t="str">
            <v>6245017</v>
          </cell>
          <cell r="E66" t="str">
            <v/>
          </cell>
          <cell r="F66" t="str">
            <v>2742.31</v>
          </cell>
          <cell r="G66" t="str">
            <v>RMB</v>
          </cell>
          <cell r="H66" t="str">
            <v>1</v>
          </cell>
          <cell r="I66">
            <v>400</v>
          </cell>
        </row>
        <row r="67">
          <cell r="A67">
            <v>1335784</v>
          </cell>
          <cell r="B67" t="str">
            <v>奥兰法莱斯宜必思酒店</v>
          </cell>
          <cell r="C67" t="str">
            <v>6219101</v>
          </cell>
          <cell r="D67" t="str">
            <v>1-84539</v>
          </cell>
          <cell r="E67" t="str">
            <v/>
          </cell>
          <cell r="F67" t="str">
            <v>431.97</v>
          </cell>
          <cell r="G67" t="str">
            <v>RMB</v>
          </cell>
          <cell r="H67" t="str">
            <v>1</v>
          </cell>
          <cell r="I67">
            <v>64</v>
          </cell>
        </row>
        <row r="68">
          <cell r="A68">
            <v>1346174</v>
          </cell>
          <cell r="B68" t="str">
            <v>巴黎安德烈及朱勒斯酒店</v>
          </cell>
          <cell r="C68" t="str">
            <v>6290791</v>
          </cell>
          <cell r="D68" t="str">
            <v/>
          </cell>
          <cell r="E68" t="str">
            <v/>
          </cell>
          <cell r="F68" t="str">
            <v>7743.05</v>
          </cell>
          <cell r="G68" t="str">
            <v>RMB</v>
          </cell>
          <cell r="H68" t="str">
            <v>1</v>
          </cell>
          <cell r="I68">
            <v>1120.98</v>
          </cell>
        </row>
        <row r="69">
          <cell r="A69">
            <v>1324395</v>
          </cell>
          <cell r="B69" t="str">
            <v>思凡恩比隆酒店</v>
          </cell>
          <cell r="C69" t="str">
            <v>6130766</v>
          </cell>
          <cell r="D69" t="str">
            <v>338079</v>
          </cell>
          <cell r="E69" t="str">
            <v/>
          </cell>
          <cell r="F69" t="str">
            <v>2601.57</v>
          </cell>
          <cell r="G69" t="str">
            <v>RMB</v>
          </cell>
          <cell r="H69" t="str">
            <v>1</v>
          </cell>
          <cell r="I69">
            <v>397</v>
          </cell>
        </row>
        <row r="70">
          <cell r="A70">
            <v>1326627</v>
          </cell>
          <cell r="B70" t="str">
            <v>思凡恩比隆酒店</v>
          </cell>
          <cell r="C70" t="str">
            <v>6147979</v>
          </cell>
          <cell r="D70" t="str">
            <v/>
          </cell>
          <cell r="E70" t="str">
            <v/>
          </cell>
          <cell r="F70" t="str">
            <v>4924.49</v>
          </cell>
          <cell r="G70" t="str">
            <v>RMB</v>
          </cell>
          <cell r="H70" t="str">
            <v>1</v>
          </cell>
          <cell r="I70">
            <v>744</v>
          </cell>
        </row>
        <row r="71">
          <cell r="A71">
            <v>1304913</v>
          </cell>
          <cell r="B71" t="str">
            <v>安沃酒店</v>
          </cell>
          <cell r="C71" t="str">
            <v>5957713</v>
          </cell>
          <cell r="D71" t="str">
            <v>0109052018</v>
          </cell>
          <cell r="E71" t="str">
            <v/>
          </cell>
          <cell r="F71" t="str">
            <v>464.21</v>
          </cell>
          <cell r="G71" t="str">
            <v>RMB</v>
          </cell>
          <cell r="H71" t="str">
            <v>1</v>
          </cell>
          <cell r="I71">
            <v>72</v>
          </cell>
        </row>
        <row r="72">
          <cell r="A72">
            <v>1338726</v>
          </cell>
          <cell r="B72" t="str">
            <v>哥本哈根美库尔酒店 </v>
          </cell>
          <cell r="C72" t="str">
            <v>6241752</v>
          </cell>
          <cell r="D72" t="str">
            <v>5020257</v>
          </cell>
          <cell r="E72" t="str">
            <v/>
          </cell>
          <cell r="F72" t="str">
            <v>1871.63</v>
          </cell>
          <cell r="G72" t="str">
            <v>RMB</v>
          </cell>
          <cell r="H72" t="str">
            <v>1</v>
          </cell>
          <cell r="I72">
            <v>273</v>
          </cell>
        </row>
        <row r="73">
          <cell r="A73">
            <v>1344836</v>
          </cell>
          <cell r="B73" t="str">
            <v>哥本哈根里士满酒店</v>
          </cell>
          <cell r="C73" t="str">
            <v>6280092</v>
          </cell>
          <cell r="D73" t="str">
            <v>4122464</v>
          </cell>
          <cell r="E73" t="str">
            <v/>
          </cell>
          <cell r="F73" t="str">
            <v>1021.85</v>
          </cell>
          <cell r="G73" t="str">
            <v>RMB</v>
          </cell>
          <cell r="H73" t="str">
            <v>1</v>
          </cell>
          <cell r="I73">
            <v>148</v>
          </cell>
        </row>
        <row r="74">
          <cell r="A74">
            <v>1343262</v>
          </cell>
          <cell r="B74" t="str">
            <v>哥本哈根里士满酒店</v>
          </cell>
          <cell r="C74" t="str">
            <v>6270743</v>
          </cell>
          <cell r="D74" t="str">
            <v>4122306</v>
          </cell>
          <cell r="E74" t="str">
            <v/>
          </cell>
          <cell r="F74" t="str">
            <v>5082.63</v>
          </cell>
          <cell r="G74" t="str">
            <v>RMB</v>
          </cell>
          <cell r="H74" t="str">
            <v>1</v>
          </cell>
          <cell r="I74">
            <v>737.01</v>
          </cell>
        </row>
        <row r="75">
          <cell r="A75">
            <v>1346534</v>
          </cell>
          <cell r="B75" t="str">
            <v>哥本哈根市兹利普酒店</v>
          </cell>
          <cell r="C75" t="str">
            <v>6293015</v>
          </cell>
          <cell r="D75" t="str">
            <v>3148365</v>
          </cell>
          <cell r="E75" t="str">
            <v/>
          </cell>
          <cell r="F75" t="str">
            <v>835.79</v>
          </cell>
          <cell r="G75" t="str">
            <v>RMB</v>
          </cell>
          <cell r="H75" t="str">
            <v>1</v>
          </cell>
          <cell r="I75">
            <v>121</v>
          </cell>
        </row>
        <row r="76">
          <cell r="A76">
            <v>1324693</v>
          </cell>
          <cell r="B76" t="str">
            <v>斯德哥尔摩南部2号公寓式酒店</v>
          </cell>
          <cell r="C76" t="str">
            <v>6133211</v>
          </cell>
          <cell r="D76" t="str">
            <v>6133211</v>
          </cell>
          <cell r="E76" t="str">
            <v/>
          </cell>
          <cell r="F76" t="str">
            <v>933.56</v>
          </cell>
          <cell r="G76" t="str">
            <v>RMB</v>
          </cell>
          <cell r="H76" t="str">
            <v>1</v>
          </cell>
          <cell r="I76">
            <v>142</v>
          </cell>
        </row>
        <row r="77">
          <cell r="A77">
            <v>1324039</v>
          </cell>
          <cell r="B77" t="str">
            <v>斯德哥尔摩南部2号公寓式酒店</v>
          </cell>
          <cell r="C77" t="str">
            <v>6127605</v>
          </cell>
          <cell r="D77" t="str">
            <v>5337666</v>
          </cell>
          <cell r="E77" t="str">
            <v/>
          </cell>
          <cell r="F77" t="str">
            <v>674.97</v>
          </cell>
          <cell r="G77" t="str">
            <v>RMB</v>
          </cell>
          <cell r="H77" t="str">
            <v>1</v>
          </cell>
          <cell r="I77">
            <v>103</v>
          </cell>
        </row>
        <row r="78">
          <cell r="A78">
            <v>1318240</v>
          </cell>
          <cell r="B78" t="str">
            <v>斯德哥尔摩南部2号公寓式酒店</v>
          </cell>
          <cell r="C78" t="str">
            <v>6069919</v>
          </cell>
          <cell r="D78" t="str">
            <v>5310918</v>
          </cell>
          <cell r="E78" t="str">
            <v/>
          </cell>
          <cell r="F78" t="str">
            <v>1759.31</v>
          </cell>
          <cell r="G78" t="str">
            <v>RMB</v>
          </cell>
          <cell r="H78" t="str">
            <v>1</v>
          </cell>
          <cell r="I78">
            <v>272</v>
          </cell>
        </row>
        <row r="79">
          <cell r="A79">
            <v>1319431</v>
          </cell>
          <cell r="B79" t="str">
            <v>斯德哥尔摩南部2号公寓式酒店</v>
          </cell>
          <cell r="C79" t="str">
            <v>6080646</v>
          </cell>
          <cell r="D79" t="str">
            <v>5316946</v>
          </cell>
          <cell r="E79" t="str">
            <v/>
          </cell>
          <cell r="F79" t="str">
            <v>3100.17</v>
          </cell>
          <cell r="G79" t="str">
            <v>RMB</v>
          </cell>
          <cell r="H79" t="str">
            <v>1</v>
          </cell>
          <cell r="I79">
            <v>478.03</v>
          </cell>
        </row>
        <row r="80">
          <cell r="A80">
            <v>1331101</v>
          </cell>
          <cell r="B80" t="str">
            <v>中央酒店</v>
          </cell>
          <cell r="C80" t="str">
            <v>6183820</v>
          </cell>
          <cell r="D80" t="str">
            <v/>
          </cell>
          <cell r="E80" t="str">
            <v/>
          </cell>
          <cell r="F80" t="str">
            <v>1215.43</v>
          </cell>
          <cell r="G80" t="str">
            <v>RMB</v>
          </cell>
          <cell r="H80" t="str">
            <v>1</v>
          </cell>
          <cell r="I80">
            <v>181</v>
          </cell>
        </row>
        <row r="81">
          <cell r="A81">
            <v>1333029</v>
          </cell>
          <cell r="B81" t="str">
            <v>琥珀阿波罗酒店</v>
          </cell>
          <cell r="C81" t="str">
            <v>6195824</v>
          </cell>
          <cell r="D81" t="str">
            <v>417744</v>
          </cell>
          <cell r="E81" t="str">
            <v/>
          </cell>
          <cell r="F81" t="str">
            <v>6771.51</v>
          </cell>
          <cell r="G81" t="str">
            <v>RMB</v>
          </cell>
          <cell r="H81" t="str">
            <v>1</v>
          </cell>
          <cell r="I81">
            <v>1007.04</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W95"/>
  <sheetViews>
    <sheetView tabSelected="1" topLeftCell="C42" workbookViewId="0">
      <selection activeCell="M78" sqref="M78"/>
    </sheetView>
  </sheetViews>
  <sheetFormatPr defaultColWidth="14" defaultRowHeight="15"/>
  <cols>
    <col min="1" max="15" width="14" style="1" customWidth="1"/>
    <col min="16" max="17" width="14" style="1" hidden="1" customWidth="1"/>
    <col min="18" max="256" width="14" style="1" customWidth="1"/>
  </cols>
  <sheetData>
    <row r="2" spans="1:16">
      <c r="A2" s="2"/>
      <c r="B2" s="2"/>
      <c r="C2" s="2"/>
      <c r="D2" s="2"/>
      <c r="E2" s="2"/>
      <c r="F2" s="2"/>
      <c r="G2" s="2"/>
      <c r="H2" s="2"/>
      <c r="I2" s="2"/>
      <c r="J2" s="2"/>
      <c r="K2" s="2"/>
      <c r="L2" s="2"/>
      <c r="M2" s="2"/>
      <c r="N2" s="1" t="s">
        <v>0</v>
      </c>
      <c r="O2" s="2"/>
      <c r="P2" s="2"/>
    </row>
    <row r="3" spans="1:16">
      <c r="A3" s="2"/>
      <c r="B3" s="2"/>
      <c r="C3" s="2"/>
      <c r="D3" s="2"/>
      <c r="E3" s="2"/>
      <c r="F3" s="2"/>
      <c r="G3" s="2"/>
      <c r="H3" s="2"/>
      <c r="I3" s="2"/>
      <c r="J3" s="2"/>
      <c r="K3" s="2"/>
      <c r="L3" s="2"/>
      <c r="M3" s="2"/>
      <c r="N3" s="1" t="s">
        <v>1</v>
      </c>
      <c r="O3" s="2"/>
      <c r="P3" s="2"/>
    </row>
    <row r="4" spans="1:16">
      <c r="A4" s="2"/>
      <c r="B4" s="2"/>
      <c r="C4" s="2"/>
      <c r="D4" s="2"/>
      <c r="E4" s="2"/>
      <c r="F4" s="2"/>
      <c r="G4" s="2"/>
      <c r="H4" s="2"/>
      <c r="I4" s="2"/>
      <c r="J4" s="2"/>
      <c r="K4" s="2"/>
      <c r="L4" s="2"/>
      <c r="M4" s="2"/>
      <c r="N4" s="1" t="s">
        <v>2</v>
      </c>
      <c r="O4" s="2"/>
      <c r="P4" s="2"/>
    </row>
    <row r="5" spans="1:16">
      <c r="A5" s="2"/>
      <c r="B5" s="2"/>
      <c r="C5" s="2"/>
      <c r="D5" s="2"/>
      <c r="E5" s="2"/>
      <c r="F5" s="2"/>
      <c r="G5" s="2"/>
      <c r="H5" s="2"/>
      <c r="I5" s="2"/>
      <c r="J5" s="2"/>
      <c r="K5" s="2"/>
      <c r="L5" s="2"/>
      <c r="M5" s="2"/>
      <c r="N5" s="1" t="s">
        <v>3</v>
      </c>
      <c r="O5" s="2"/>
      <c r="P5" s="2"/>
    </row>
    <row r="6" spans="14:14">
      <c r="N6" s="1" t="s">
        <v>4</v>
      </c>
    </row>
    <row r="7" spans="1:16">
      <c r="A7" s="2"/>
      <c r="B7" s="2"/>
      <c r="C7" s="2"/>
      <c r="D7" s="2"/>
      <c r="E7" s="2"/>
      <c r="F7" s="2"/>
      <c r="G7" s="2"/>
      <c r="H7" s="2"/>
      <c r="I7" s="2"/>
      <c r="J7" s="2"/>
      <c r="K7" s="2"/>
      <c r="L7" s="2"/>
      <c r="N7" s="1" t="s">
        <v>5</v>
      </c>
      <c r="P7" s="2"/>
    </row>
    <row r="9" spans="1:16">
      <c r="A9" s="2" t="s">
        <v>6</v>
      </c>
      <c r="B9" s="2"/>
      <c r="C9" s="2"/>
      <c r="D9" s="2"/>
      <c r="E9" s="2"/>
      <c r="F9" s="2"/>
      <c r="G9" s="2"/>
      <c r="H9" s="2"/>
      <c r="I9" s="2"/>
      <c r="J9" s="2"/>
      <c r="K9" s="2"/>
      <c r="L9" s="2"/>
      <c r="M9" s="2"/>
      <c r="N9" s="4" t="s">
        <v>7</v>
      </c>
      <c r="O9" s="2"/>
      <c r="P9" s="2"/>
    </row>
    <row r="10" spans="1:16">
      <c r="A10" s="2" t="s">
        <v>8</v>
      </c>
      <c r="B10" s="2"/>
      <c r="C10" s="2"/>
      <c r="D10" s="2"/>
      <c r="E10" s="2"/>
      <c r="F10" s="2"/>
      <c r="G10" s="2"/>
      <c r="H10" s="2"/>
      <c r="I10" s="2"/>
      <c r="J10" s="2"/>
      <c r="K10" s="2"/>
      <c r="L10" s="2"/>
      <c r="P10" s="2"/>
    </row>
    <row r="11" ht="26.25" spans="1:16">
      <c r="A11" s="2" t="s">
        <v>9</v>
      </c>
      <c r="B11" s="2"/>
      <c r="C11" s="2"/>
      <c r="D11" s="2"/>
      <c r="E11" s="2"/>
      <c r="F11" s="2"/>
      <c r="G11" s="2"/>
      <c r="H11" s="2"/>
      <c r="I11" s="2"/>
      <c r="J11" s="2"/>
      <c r="K11" s="2"/>
      <c r="L11" s="2"/>
      <c r="M11" s="13" t="s">
        <v>10</v>
      </c>
      <c r="N11" s="13"/>
      <c r="O11" s="14" t="s">
        <v>11</v>
      </c>
      <c r="P11" s="2"/>
    </row>
    <row r="12" spans="1:15">
      <c r="A12" s="1" t="s">
        <v>12</v>
      </c>
      <c r="M12" s="6" t="s">
        <v>13</v>
      </c>
      <c r="N12" s="6"/>
      <c r="O12" s="6"/>
    </row>
    <row r="13" spans="1:15">
      <c r="A13" s="1" t="s">
        <v>14</v>
      </c>
      <c r="N13" s="15" t="s">
        <v>15</v>
      </c>
      <c r="O13" s="15"/>
    </row>
    <row r="14" spans="1:16">
      <c r="A14" s="3" t="s">
        <v>16</v>
      </c>
      <c r="B14" s="2"/>
      <c r="C14" s="2"/>
      <c r="D14" s="2"/>
      <c r="E14" s="2"/>
      <c r="F14" s="2"/>
      <c r="G14" s="2"/>
      <c r="H14" s="2"/>
      <c r="I14" s="2"/>
      <c r="J14" s="2"/>
      <c r="K14" s="2"/>
      <c r="L14" s="2"/>
      <c r="M14" s="2"/>
      <c r="N14" s="2"/>
      <c r="O14" s="2"/>
      <c r="P14" s="2"/>
    </row>
    <row r="15" spans="1:1">
      <c r="A15" s="1" t="s">
        <v>17</v>
      </c>
    </row>
    <row r="17" spans="1:16">
      <c r="A17" s="4" t="s">
        <v>18</v>
      </c>
      <c r="B17" s="4"/>
      <c r="C17" s="4" t="s">
        <v>19</v>
      </c>
      <c r="D17" s="5" t="s">
        <v>20</v>
      </c>
      <c r="E17" s="4"/>
      <c r="F17" s="6" t="s">
        <v>21</v>
      </c>
      <c r="G17" s="6" t="s">
        <v>22</v>
      </c>
      <c r="H17" s="6" t="s">
        <v>23</v>
      </c>
      <c r="I17" s="6" t="s">
        <v>24</v>
      </c>
      <c r="J17" s="6" t="s">
        <v>25</v>
      </c>
      <c r="K17" s="16" t="s">
        <v>26</v>
      </c>
      <c r="L17" s="2"/>
      <c r="M17" s="2"/>
      <c r="N17" s="2"/>
      <c r="O17" s="2"/>
      <c r="P17" s="4"/>
    </row>
    <row r="18" spans="1:16">
      <c r="A18" s="2"/>
      <c r="B18" s="2"/>
      <c r="C18" s="2" t="s">
        <v>27</v>
      </c>
      <c r="D18" s="7">
        <f>SUM(F18:K18)</f>
        <v>0</v>
      </c>
      <c r="E18" s="7"/>
      <c r="F18" s="8">
        <f>SUMIF(P24:P63,"&lt;30",Q24:Q63)</f>
        <v>0</v>
      </c>
      <c r="G18" s="8">
        <f>SUMIF(P24:P63,"&lt;60",Q24:Q63)-SUMIF(P24:P63,"&lt;30",Q24:Q63)</f>
        <v>0</v>
      </c>
      <c r="H18" s="8">
        <f>SUMIF(P24:P63,"&lt;90",Q24:Q63)-SUMIF(P24:P63,"&lt;60",Q24:Q63)</f>
        <v>0</v>
      </c>
      <c r="I18" s="8">
        <f>SUMIF(P24:P63,"&lt;120",Q24:Q63)-SUMIF(P24:P63,"&lt;90",Q24:Q63)</f>
        <v>0</v>
      </c>
      <c r="J18" s="8">
        <f>SUMIF(P24:P63,"&lt;150",Q24:Q63)-SUMIF(P24:P63,"&lt;120",Q24:Q63)</f>
        <v>0</v>
      </c>
      <c r="K18" s="8">
        <f>SUMIF(P24:P63,"&gt;150",Q24:Q63)</f>
        <v>0</v>
      </c>
      <c r="L18" s="2"/>
      <c r="M18" s="2"/>
      <c r="N18" s="2"/>
      <c r="O18" s="2"/>
      <c r="P18" s="2"/>
    </row>
    <row r="21" spans="1:1">
      <c r="A21" s="4" t="s">
        <v>8</v>
      </c>
    </row>
    <row r="23" spans="1:20">
      <c r="A23" s="9" t="s">
        <v>28</v>
      </c>
      <c r="B23" s="9" t="s">
        <v>29</v>
      </c>
      <c r="C23" s="9" t="s">
        <v>30</v>
      </c>
      <c r="D23" s="9" t="s">
        <v>31</v>
      </c>
      <c r="E23" s="9" t="s">
        <v>32</v>
      </c>
      <c r="F23" s="9"/>
      <c r="G23" s="9"/>
      <c r="H23" s="9" t="s">
        <v>33</v>
      </c>
      <c r="I23" s="9"/>
      <c r="J23" s="9" t="s">
        <v>34</v>
      </c>
      <c r="K23" s="9" t="s">
        <v>35</v>
      </c>
      <c r="L23" s="9" t="s">
        <v>36</v>
      </c>
      <c r="M23" s="9" t="s">
        <v>37</v>
      </c>
      <c r="N23" s="9" t="s">
        <v>38</v>
      </c>
      <c r="O23" s="9" t="s">
        <v>39</v>
      </c>
      <c r="P23" s="9" t="s">
        <v>40</v>
      </c>
      <c r="R23" s="18" t="s">
        <v>41</v>
      </c>
      <c r="S23" s="18" t="s">
        <v>42</v>
      </c>
      <c r="T23" s="18" t="s">
        <v>43</v>
      </c>
    </row>
    <row r="24" spans="1:22">
      <c r="A24" s="1" t="s">
        <v>44</v>
      </c>
      <c r="B24" s="10">
        <v>1330286</v>
      </c>
      <c r="C24" s="11" t="s">
        <v>45</v>
      </c>
      <c r="D24" s="11" t="s">
        <v>45</v>
      </c>
      <c r="E24" s="1" t="s">
        <v>46</v>
      </c>
      <c r="H24" s="1" t="s">
        <v>47</v>
      </c>
      <c r="J24" s="11" t="s">
        <v>48</v>
      </c>
      <c r="K24" s="7">
        <v>95</v>
      </c>
      <c r="L24" s="7">
        <v>0</v>
      </c>
      <c r="M24" s="7">
        <f t="shared" ref="M24:M62" si="0">K24-L24</f>
        <v>95</v>
      </c>
      <c r="N24" s="7">
        <v>0</v>
      </c>
      <c r="O24" s="7">
        <f t="shared" ref="O24:O62" si="1">M24-N24</f>
        <v>95</v>
      </c>
      <c r="P24" s="1" t="e">
        <f t="shared" ref="P24:P62" si="2">IF(C24&lt;&gt;"",DATEDIF(C24,$N$11,"d"),"")</f>
        <v>#NUM!</v>
      </c>
      <c r="Q24" s="7">
        <f t="shared" ref="Q24:Q62" si="3">O24</f>
        <v>95</v>
      </c>
      <c r="R24" s="1">
        <f>VLOOKUP(B24,[1]应付款管理!$A$1:$I$65536,9,0)</f>
        <v>95</v>
      </c>
      <c r="S24" s="1">
        <f>O24-R24</f>
        <v>0</v>
      </c>
      <c r="T24" s="1" t="str">
        <f>$T$23&amp;B24</f>
        <v>，1330286</v>
      </c>
      <c r="U24" s="1" t="s">
        <v>49</v>
      </c>
      <c r="V24" s="1" t="str">
        <f ca="1">PHONETIC(U24:U62)</f>
        <v>，1330286，1305398，1305808，1305005，1329167，1321914，1324039，1329005，1318240，1302354，1319431，1328663，1331722，1307820，1307822，1324693，1325359，1335784，1333029，1334943，1337089，1300768，1336399，1309189，1305026，1335418，1339189，1306328，1323060，1318728，1332181，1340460，1304002，1330310，1342939，1304913，1328265，1329062，1343737</v>
      </c>
    </row>
    <row r="25" spans="1:22">
      <c r="A25" s="1" t="s">
        <v>50</v>
      </c>
      <c r="B25" s="10">
        <v>1305398</v>
      </c>
      <c r="C25" s="11" t="s">
        <v>51</v>
      </c>
      <c r="D25" s="11" t="s">
        <v>51</v>
      </c>
      <c r="E25" s="1" t="s">
        <v>52</v>
      </c>
      <c r="H25" s="1" t="s">
        <v>53</v>
      </c>
      <c r="J25" s="11" t="s">
        <v>54</v>
      </c>
      <c r="K25" s="7">
        <v>649</v>
      </c>
      <c r="L25" s="7">
        <v>0</v>
      </c>
      <c r="M25" s="7">
        <f t="shared" si="0"/>
        <v>649</v>
      </c>
      <c r="N25" s="7">
        <v>0</v>
      </c>
      <c r="O25" s="7">
        <f t="shared" si="1"/>
        <v>649</v>
      </c>
      <c r="P25" s="1" t="e">
        <f t="shared" si="2"/>
        <v>#NUM!</v>
      </c>
      <c r="Q25" s="7">
        <f t="shared" si="3"/>
        <v>649</v>
      </c>
      <c r="R25" s="1">
        <f>VLOOKUP(B25,[1]应付款管理!$A$1:$I$65536,9,0)</f>
        <v>649</v>
      </c>
      <c r="S25" s="1">
        <f t="shared" ref="S25:S62" si="4">O25-R25</f>
        <v>0</v>
      </c>
      <c r="T25" s="1" t="str">
        <f t="shared" ref="T25:T62" si="5">$T$23&amp;B25</f>
        <v>，1305398</v>
      </c>
      <c r="U25" s="1" t="s">
        <v>55</v>
      </c>
      <c r="V25" s="18" t="s">
        <v>56</v>
      </c>
    </row>
    <row r="26" spans="1:21">
      <c r="A26" s="1" t="s">
        <v>57</v>
      </c>
      <c r="B26" s="10">
        <v>1305808</v>
      </c>
      <c r="C26" s="11" t="s">
        <v>58</v>
      </c>
      <c r="D26" s="11" t="s">
        <v>58</v>
      </c>
      <c r="E26" s="1" t="s">
        <v>59</v>
      </c>
      <c r="H26" s="1" t="s">
        <v>60</v>
      </c>
      <c r="J26" s="11" t="s">
        <v>61</v>
      </c>
      <c r="K26" s="7">
        <v>647</v>
      </c>
      <c r="L26" s="7">
        <v>0</v>
      </c>
      <c r="M26" s="7">
        <f t="shared" si="0"/>
        <v>647</v>
      </c>
      <c r="N26" s="7">
        <v>0</v>
      </c>
      <c r="O26" s="7">
        <f t="shared" si="1"/>
        <v>647</v>
      </c>
      <c r="P26" s="1" t="e">
        <f t="shared" si="2"/>
        <v>#NUM!</v>
      </c>
      <c r="Q26" s="7">
        <f t="shared" si="3"/>
        <v>647</v>
      </c>
      <c r="R26" s="1">
        <f>VLOOKUP(B26,[1]应付款管理!$A$1:$I$65536,9,0)</f>
        <v>646.98</v>
      </c>
      <c r="S26" s="1">
        <f t="shared" si="4"/>
        <v>0.0199999999999818</v>
      </c>
      <c r="T26" s="1" t="str">
        <f t="shared" si="5"/>
        <v>，1305808</v>
      </c>
      <c r="U26" s="1" t="s">
        <v>62</v>
      </c>
    </row>
    <row r="27" spans="1:21">
      <c r="A27" s="1" t="s">
        <v>63</v>
      </c>
      <c r="B27" s="10">
        <v>1305005</v>
      </c>
      <c r="C27" s="11" t="s">
        <v>64</v>
      </c>
      <c r="D27" s="11" t="s">
        <v>64</v>
      </c>
      <c r="E27" s="1" t="s">
        <v>65</v>
      </c>
      <c r="H27" s="1" t="s">
        <v>66</v>
      </c>
      <c r="J27" s="11" t="s">
        <v>67</v>
      </c>
      <c r="K27" s="7">
        <v>253</v>
      </c>
      <c r="L27" s="7">
        <v>0</v>
      </c>
      <c r="M27" s="7">
        <f t="shared" si="0"/>
        <v>253</v>
      </c>
      <c r="N27" s="7">
        <v>0</v>
      </c>
      <c r="O27" s="7">
        <f t="shared" si="1"/>
        <v>253</v>
      </c>
      <c r="P27" s="1" t="e">
        <f t="shared" si="2"/>
        <v>#NUM!</v>
      </c>
      <c r="Q27" s="7">
        <f t="shared" si="3"/>
        <v>253</v>
      </c>
      <c r="R27" s="1">
        <f>VLOOKUP(B27,[1]应付款管理!$A$1:$I$65536,9,0)</f>
        <v>253</v>
      </c>
      <c r="S27" s="1">
        <f t="shared" si="4"/>
        <v>0</v>
      </c>
      <c r="T27" s="1" t="str">
        <f t="shared" si="5"/>
        <v>，1305005</v>
      </c>
      <c r="U27" s="1" t="s">
        <v>68</v>
      </c>
    </row>
    <row r="28" spans="1:21">
      <c r="A28" s="1" t="s">
        <v>69</v>
      </c>
      <c r="B28" s="10">
        <v>1329167</v>
      </c>
      <c r="C28" s="11" t="s">
        <v>70</v>
      </c>
      <c r="D28" s="11" t="s">
        <v>70</v>
      </c>
      <c r="E28" s="1" t="s">
        <v>71</v>
      </c>
      <c r="H28" s="1" t="s">
        <v>72</v>
      </c>
      <c r="J28" s="11" t="s">
        <v>73</v>
      </c>
      <c r="K28" s="7">
        <v>395</v>
      </c>
      <c r="L28" s="7">
        <v>0</v>
      </c>
      <c r="M28" s="7">
        <f t="shared" si="0"/>
        <v>395</v>
      </c>
      <c r="N28" s="7">
        <v>0</v>
      </c>
      <c r="O28" s="7">
        <f t="shared" si="1"/>
        <v>395</v>
      </c>
      <c r="P28" s="1" t="e">
        <f t="shared" si="2"/>
        <v>#NUM!</v>
      </c>
      <c r="Q28" s="7">
        <f t="shared" si="3"/>
        <v>395</v>
      </c>
      <c r="R28" s="1">
        <f>VLOOKUP(B28,[1]应付款管理!$A$1:$I$65536,9,0)</f>
        <v>395</v>
      </c>
      <c r="S28" s="1">
        <f t="shared" si="4"/>
        <v>0</v>
      </c>
      <c r="T28" s="1" t="str">
        <f t="shared" si="5"/>
        <v>，1329167</v>
      </c>
      <c r="U28" s="1" t="s">
        <v>74</v>
      </c>
    </row>
    <row r="29" spans="1:21">
      <c r="A29" s="1" t="s">
        <v>75</v>
      </c>
      <c r="B29" s="10">
        <v>1321914</v>
      </c>
      <c r="C29" s="11" t="s">
        <v>76</v>
      </c>
      <c r="D29" s="11" t="s">
        <v>76</v>
      </c>
      <c r="E29" s="1" t="s">
        <v>77</v>
      </c>
      <c r="H29" s="1" t="s">
        <v>78</v>
      </c>
      <c r="J29" s="11" t="s">
        <v>79</v>
      </c>
      <c r="K29" s="7">
        <v>332</v>
      </c>
      <c r="L29" s="7">
        <v>0</v>
      </c>
      <c r="M29" s="7">
        <f t="shared" si="0"/>
        <v>332</v>
      </c>
      <c r="N29" s="7">
        <v>0</v>
      </c>
      <c r="O29" s="7">
        <f t="shared" si="1"/>
        <v>332</v>
      </c>
      <c r="P29" s="1" t="e">
        <f t="shared" si="2"/>
        <v>#NUM!</v>
      </c>
      <c r="Q29" s="7">
        <f t="shared" si="3"/>
        <v>332</v>
      </c>
      <c r="R29" s="1">
        <f>VLOOKUP(B29,[1]应付款管理!$A$1:$I$65536,9,0)</f>
        <v>332</v>
      </c>
      <c r="S29" s="1">
        <f t="shared" si="4"/>
        <v>0</v>
      </c>
      <c r="T29" s="1" t="str">
        <f t="shared" si="5"/>
        <v>，1321914</v>
      </c>
      <c r="U29" s="1" t="s">
        <v>80</v>
      </c>
    </row>
    <row r="30" spans="1:21">
      <c r="A30" s="1" t="s">
        <v>81</v>
      </c>
      <c r="B30" s="10">
        <v>1324039</v>
      </c>
      <c r="C30" s="11" t="s">
        <v>76</v>
      </c>
      <c r="D30" s="11" t="s">
        <v>76</v>
      </c>
      <c r="E30" s="1" t="s">
        <v>82</v>
      </c>
      <c r="H30" s="1" t="s">
        <v>83</v>
      </c>
      <c r="J30" s="11" t="s">
        <v>84</v>
      </c>
      <c r="K30" s="7">
        <v>103</v>
      </c>
      <c r="L30" s="7">
        <v>0</v>
      </c>
      <c r="M30" s="7">
        <f t="shared" si="0"/>
        <v>103</v>
      </c>
      <c r="N30" s="7">
        <v>0</v>
      </c>
      <c r="O30" s="7">
        <f t="shared" si="1"/>
        <v>103</v>
      </c>
      <c r="P30" s="1" t="e">
        <f t="shared" si="2"/>
        <v>#NUM!</v>
      </c>
      <c r="Q30" s="7">
        <f t="shared" si="3"/>
        <v>103</v>
      </c>
      <c r="R30" s="1">
        <f>VLOOKUP(B30,[1]应付款管理!$A$1:$I$65536,9,0)</f>
        <v>103</v>
      </c>
      <c r="S30" s="1">
        <f t="shared" si="4"/>
        <v>0</v>
      </c>
      <c r="T30" s="1" t="str">
        <f t="shared" si="5"/>
        <v>，1324039</v>
      </c>
      <c r="U30" s="1" t="s">
        <v>85</v>
      </c>
    </row>
    <row r="31" spans="1:21">
      <c r="A31" s="1" t="s">
        <v>86</v>
      </c>
      <c r="B31" s="10">
        <v>1329005</v>
      </c>
      <c r="C31" s="11" t="s">
        <v>76</v>
      </c>
      <c r="D31" s="11" t="s">
        <v>76</v>
      </c>
      <c r="E31" s="1" t="s">
        <v>87</v>
      </c>
      <c r="H31" s="1" t="s">
        <v>88</v>
      </c>
      <c r="J31" s="11" t="s">
        <v>73</v>
      </c>
      <c r="K31" s="7">
        <v>717</v>
      </c>
      <c r="L31" s="7">
        <v>0</v>
      </c>
      <c r="M31" s="7">
        <f t="shared" si="0"/>
        <v>717</v>
      </c>
      <c r="N31" s="7">
        <v>0</v>
      </c>
      <c r="O31" s="7">
        <f t="shared" si="1"/>
        <v>717</v>
      </c>
      <c r="P31" s="1" t="e">
        <f t="shared" si="2"/>
        <v>#NUM!</v>
      </c>
      <c r="Q31" s="7">
        <f t="shared" si="3"/>
        <v>717</v>
      </c>
      <c r="R31" s="1">
        <f>VLOOKUP(B31,[1]应付款管理!$A$1:$I$65536,9,0)</f>
        <v>717</v>
      </c>
      <c r="S31" s="1">
        <f t="shared" si="4"/>
        <v>0</v>
      </c>
      <c r="T31" s="1" t="str">
        <f t="shared" si="5"/>
        <v>，1329005</v>
      </c>
      <c r="U31" s="1" t="s">
        <v>89</v>
      </c>
    </row>
    <row r="32" spans="1:21">
      <c r="A32" s="1" t="s">
        <v>90</v>
      </c>
      <c r="B32" s="10">
        <v>1318240</v>
      </c>
      <c r="C32" s="11" t="s">
        <v>91</v>
      </c>
      <c r="D32" s="11" t="s">
        <v>91</v>
      </c>
      <c r="E32" s="1" t="s">
        <v>82</v>
      </c>
      <c r="H32" s="1" t="s">
        <v>92</v>
      </c>
      <c r="J32" s="11" t="s">
        <v>93</v>
      </c>
      <c r="K32" s="7">
        <v>272</v>
      </c>
      <c r="L32" s="7">
        <v>0</v>
      </c>
      <c r="M32" s="7">
        <f t="shared" si="0"/>
        <v>272</v>
      </c>
      <c r="N32" s="7">
        <v>0</v>
      </c>
      <c r="O32" s="7">
        <f t="shared" si="1"/>
        <v>272</v>
      </c>
      <c r="P32" s="1" t="e">
        <f t="shared" si="2"/>
        <v>#NUM!</v>
      </c>
      <c r="Q32" s="7">
        <f t="shared" si="3"/>
        <v>272</v>
      </c>
      <c r="R32" s="1">
        <f>VLOOKUP(B32,[1]应付款管理!$A$1:$I$65536,9,0)</f>
        <v>272</v>
      </c>
      <c r="S32" s="1">
        <f t="shared" si="4"/>
        <v>0</v>
      </c>
      <c r="T32" s="1" t="str">
        <f t="shared" si="5"/>
        <v>，1318240</v>
      </c>
      <c r="U32" s="1" t="s">
        <v>94</v>
      </c>
    </row>
    <row r="33" spans="1:21">
      <c r="A33" s="1" t="s">
        <v>95</v>
      </c>
      <c r="B33" s="10">
        <v>1302354</v>
      </c>
      <c r="C33" s="11" t="s">
        <v>96</v>
      </c>
      <c r="D33" s="11" t="s">
        <v>96</v>
      </c>
      <c r="E33" s="1" t="s">
        <v>97</v>
      </c>
      <c r="H33" s="1" t="s">
        <v>98</v>
      </c>
      <c r="J33" s="11" t="s">
        <v>99</v>
      </c>
      <c r="K33" s="7">
        <v>108</v>
      </c>
      <c r="L33" s="7">
        <v>0</v>
      </c>
      <c r="M33" s="7">
        <f t="shared" si="0"/>
        <v>108</v>
      </c>
      <c r="N33" s="7">
        <v>0</v>
      </c>
      <c r="O33" s="7">
        <f t="shared" si="1"/>
        <v>108</v>
      </c>
      <c r="P33" s="1" t="e">
        <f t="shared" si="2"/>
        <v>#NUM!</v>
      </c>
      <c r="Q33" s="7">
        <f t="shared" si="3"/>
        <v>108</v>
      </c>
      <c r="R33" s="1">
        <f>VLOOKUP(B33,[1]应付款管理!$A$1:$I$65536,9,0)</f>
        <v>108</v>
      </c>
      <c r="S33" s="1">
        <f t="shared" si="4"/>
        <v>0</v>
      </c>
      <c r="T33" s="1" t="str">
        <f t="shared" si="5"/>
        <v>，1302354</v>
      </c>
      <c r="U33" s="1" t="s">
        <v>100</v>
      </c>
    </row>
    <row r="34" spans="1:21">
      <c r="A34" s="1" t="s">
        <v>101</v>
      </c>
      <c r="B34" s="10">
        <v>1319431</v>
      </c>
      <c r="C34" s="11" t="s">
        <v>96</v>
      </c>
      <c r="D34" s="11" t="s">
        <v>96</v>
      </c>
      <c r="E34" s="1" t="s">
        <v>82</v>
      </c>
      <c r="H34" s="1" t="s">
        <v>102</v>
      </c>
      <c r="J34" s="11" t="s">
        <v>103</v>
      </c>
      <c r="K34" s="7">
        <v>478</v>
      </c>
      <c r="L34" s="7">
        <v>0</v>
      </c>
      <c r="M34" s="7">
        <f t="shared" si="0"/>
        <v>478</v>
      </c>
      <c r="N34" s="7">
        <v>0</v>
      </c>
      <c r="O34" s="7">
        <f t="shared" si="1"/>
        <v>478</v>
      </c>
      <c r="P34" s="1" t="e">
        <f t="shared" si="2"/>
        <v>#NUM!</v>
      </c>
      <c r="Q34" s="7">
        <f t="shared" si="3"/>
        <v>478</v>
      </c>
      <c r="R34" s="1">
        <f>VLOOKUP(B34,[1]应付款管理!$A$1:$I$65536,9,0)</f>
        <v>478.03</v>
      </c>
      <c r="S34" s="1">
        <f t="shared" si="4"/>
        <v>-0.0299999999999727</v>
      </c>
      <c r="T34" s="1" t="str">
        <f t="shared" si="5"/>
        <v>，1319431</v>
      </c>
      <c r="U34" s="1" t="s">
        <v>104</v>
      </c>
    </row>
    <row r="35" spans="1:21">
      <c r="A35" s="1" t="s">
        <v>105</v>
      </c>
      <c r="B35" s="10">
        <v>1328663</v>
      </c>
      <c r="C35" s="11" t="s">
        <v>96</v>
      </c>
      <c r="D35" s="11" t="s">
        <v>96</v>
      </c>
      <c r="E35" s="1" t="s">
        <v>59</v>
      </c>
      <c r="H35" s="1" t="s">
        <v>106</v>
      </c>
      <c r="J35" s="11" t="s">
        <v>107</v>
      </c>
      <c r="K35" s="7">
        <v>174</v>
      </c>
      <c r="L35" s="7">
        <v>0</v>
      </c>
      <c r="M35" s="7">
        <f t="shared" si="0"/>
        <v>174</v>
      </c>
      <c r="N35" s="7">
        <v>0</v>
      </c>
      <c r="O35" s="7">
        <f t="shared" si="1"/>
        <v>174</v>
      </c>
      <c r="P35" s="1" t="e">
        <f t="shared" si="2"/>
        <v>#NUM!</v>
      </c>
      <c r="Q35" s="7">
        <f t="shared" si="3"/>
        <v>174</v>
      </c>
      <c r="R35" s="1">
        <f>VLOOKUP(B35,[1]应付款管理!$A$1:$I$65536,9,0)</f>
        <v>174</v>
      </c>
      <c r="S35" s="1">
        <f t="shared" si="4"/>
        <v>0</v>
      </c>
      <c r="T35" s="1" t="str">
        <f t="shared" si="5"/>
        <v>，1328663</v>
      </c>
      <c r="U35" s="1" t="s">
        <v>108</v>
      </c>
    </row>
    <row r="36" spans="1:21">
      <c r="A36" s="1" t="s">
        <v>109</v>
      </c>
      <c r="B36" s="10">
        <v>1331722</v>
      </c>
      <c r="C36" s="11" t="s">
        <v>96</v>
      </c>
      <c r="D36" s="11" t="s">
        <v>96</v>
      </c>
      <c r="E36" s="1" t="s">
        <v>59</v>
      </c>
      <c r="H36" s="1" t="s">
        <v>110</v>
      </c>
      <c r="J36" s="11" t="s">
        <v>51</v>
      </c>
      <c r="K36" s="7">
        <v>175</v>
      </c>
      <c r="L36" s="7">
        <v>0</v>
      </c>
      <c r="M36" s="7">
        <f t="shared" si="0"/>
        <v>175</v>
      </c>
      <c r="N36" s="7">
        <v>0</v>
      </c>
      <c r="O36" s="7">
        <f t="shared" si="1"/>
        <v>175</v>
      </c>
      <c r="P36" s="1" t="e">
        <f t="shared" si="2"/>
        <v>#NUM!</v>
      </c>
      <c r="Q36" s="7">
        <f t="shared" si="3"/>
        <v>175</v>
      </c>
      <c r="R36" s="1">
        <f>VLOOKUP(B36,[1]应付款管理!$A$1:$I$65536,9,0)</f>
        <v>175</v>
      </c>
      <c r="S36" s="1">
        <f t="shared" si="4"/>
        <v>0</v>
      </c>
      <c r="T36" s="1" t="str">
        <f t="shared" si="5"/>
        <v>，1331722</v>
      </c>
      <c r="U36" s="18" t="s">
        <v>111</v>
      </c>
    </row>
    <row r="37" spans="1:21">
      <c r="A37" s="1" t="s">
        <v>112</v>
      </c>
      <c r="B37" s="10">
        <v>1307820</v>
      </c>
      <c r="C37" s="11" t="s">
        <v>113</v>
      </c>
      <c r="D37" s="11" t="s">
        <v>113</v>
      </c>
      <c r="E37" s="1" t="s">
        <v>114</v>
      </c>
      <c r="H37" s="1" t="s">
        <v>115</v>
      </c>
      <c r="J37" s="11" t="s">
        <v>116</v>
      </c>
      <c r="K37" s="7">
        <v>125</v>
      </c>
      <c r="L37" s="7">
        <v>0</v>
      </c>
      <c r="M37" s="7">
        <f t="shared" si="0"/>
        <v>125</v>
      </c>
      <c r="N37" s="7">
        <v>0</v>
      </c>
      <c r="O37" s="7">
        <f t="shared" si="1"/>
        <v>125</v>
      </c>
      <c r="P37" s="1" t="e">
        <f t="shared" si="2"/>
        <v>#NUM!</v>
      </c>
      <c r="Q37" s="7">
        <f t="shared" si="3"/>
        <v>125</v>
      </c>
      <c r="R37" s="1">
        <f>VLOOKUP(B37,[1]应付款管理!$A$1:$I$65536,9,0)</f>
        <v>125</v>
      </c>
      <c r="S37" s="1">
        <f t="shared" si="4"/>
        <v>0</v>
      </c>
      <c r="T37" s="1" t="str">
        <f t="shared" si="5"/>
        <v>，1307820</v>
      </c>
      <c r="U37" s="1" t="s">
        <v>117</v>
      </c>
    </row>
    <row r="38" spans="1:21">
      <c r="A38" s="1" t="s">
        <v>118</v>
      </c>
      <c r="B38" s="10">
        <v>1307822</v>
      </c>
      <c r="C38" s="11" t="s">
        <v>113</v>
      </c>
      <c r="D38" s="11" t="s">
        <v>113</v>
      </c>
      <c r="E38" s="1" t="s">
        <v>114</v>
      </c>
      <c r="H38" s="1" t="s">
        <v>119</v>
      </c>
      <c r="J38" s="11" t="s">
        <v>116</v>
      </c>
      <c r="K38" s="7">
        <v>125</v>
      </c>
      <c r="L38" s="7">
        <v>0</v>
      </c>
      <c r="M38" s="7">
        <f t="shared" si="0"/>
        <v>125</v>
      </c>
      <c r="N38" s="7">
        <v>0</v>
      </c>
      <c r="O38" s="7">
        <f t="shared" si="1"/>
        <v>125</v>
      </c>
      <c r="P38" s="1" t="e">
        <f t="shared" si="2"/>
        <v>#NUM!</v>
      </c>
      <c r="Q38" s="7">
        <f t="shared" si="3"/>
        <v>125</v>
      </c>
      <c r="R38" s="1">
        <f>VLOOKUP(B38,[1]应付款管理!$A$1:$I$65536,9,0)</f>
        <v>125</v>
      </c>
      <c r="S38" s="1">
        <f t="shared" si="4"/>
        <v>0</v>
      </c>
      <c r="T38" s="1" t="str">
        <f t="shared" si="5"/>
        <v>，1307822</v>
      </c>
      <c r="U38" s="1" t="s">
        <v>120</v>
      </c>
    </row>
    <row r="39" spans="1:21">
      <c r="A39" s="1" t="s">
        <v>121</v>
      </c>
      <c r="B39" s="10">
        <v>1324693</v>
      </c>
      <c r="C39" s="11" t="s">
        <v>113</v>
      </c>
      <c r="D39" s="11" t="s">
        <v>113</v>
      </c>
      <c r="E39" s="1" t="s">
        <v>82</v>
      </c>
      <c r="H39" s="1" t="s">
        <v>122</v>
      </c>
      <c r="J39" s="11" t="s">
        <v>123</v>
      </c>
      <c r="K39" s="7">
        <v>142</v>
      </c>
      <c r="L39" s="7">
        <v>0</v>
      </c>
      <c r="M39" s="7">
        <f t="shared" si="0"/>
        <v>142</v>
      </c>
      <c r="N39" s="7">
        <v>0</v>
      </c>
      <c r="O39" s="7">
        <f t="shared" si="1"/>
        <v>142</v>
      </c>
      <c r="P39" s="1" t="e">
        <f t="shared" si="2"/>
        <v>#NUM!</v>
      </c>
      <c r="Q39" s="7">
        <f t="shared" si="3"/>
        <v>142</v>
      </c>
      <c r="R39" s="1">
        <f>VLOOKUP(B39,[1]应付款管理!$A$1:$I$65536,9,0)</f>
        <v>142</v>
      </c>
      <c r="S39" s="1">
        <f t="shared" si="4"/>
        <v>0</v>
      </c>
      <c r="T39" s="1" t="str">
        <f t="shared" si="5"/>
        <v>，1324693</v>
      </c>
      <c r="U39" s="1" t="s">
        <v>124</v>
      </c>
    </row>
    <row r="40" spans="1:21">
      <c r="A40" s="1" t="s">
        <v>125</v>
      </c>
      <c r="B40" s="10">
        <v>1325359</v>
      </c>
      <c r="C40" s="11" t="s">
        <v>126</v>
      </c>
      <c r="D40" s="11" t="s">
        <v>126</v>
      </c>
      <c r="E40" s="1" t="s">
        <v>127</v>
      </c>
      <c r="H40" s="1" t="s">
        <v>128</v>
      </c>
      <c r="J40" s="11" t="s">
        <v>129</v>
      </c>
      <c r="K40" s="7">
        <v>65</v>
      </c>
      <c r="L40" s="7">
        <v>0</v>
      </c>
      <c r="M40" s="7">
        <f t="shared" si="0"/>
        <v>65</v>
      </c>
      <c r="N40" s="7">
        <v>0</v>
      </c>
      <c r="O40" s="7">
        <f t="shared" si="1"/>
        <v>65</v>
      </c>
      <c r="P40" s="1" t="e">
        <f t="shared" si="2"/>
        <v>#NUM!</v>
      </c>
      <c r="Q40" s="7">
        <f t="shared" si="3"/>
        <v>65</v>
      </c>
      <c r="R40" s="1">
        <f>VLOOKUP(B40,[1]应付款管理!$A$1:$I$65536,9,0)</f>
        <v>65</v>
      </c>
      <c r="S40" s="1">
        <f t="shared" si="4"/>
        <v>0</v>
      </c>
      <c r="T40" s="1" t="str">
        <f t="shared" si="5"/>
        <v>，1325359</v>
      </c>
      <c r="U40" s="1" t="s">
        <v>130</v>
      </c>
    </row>
    <row r="41" spans="1:21">
      <c r="A41" s="1" t="s">
        <v>131</v>
      </c>
      <c r="B41" s="10">
        <v>1335784</v>
      </c>
      <c r="C41" s="11" t="s">
        <v>126</v>
      </c>
      <c r="D41" s="11" t="s">
        <v>126</v>
      </c>
      <c r="E41" s="1" t="s">
        <v>132</v>
      </c>
      <c r="H41" s="1" t="s">
        <v>133</v>
      </c>
      <c r="J41" s="11" t="s">
        <v>96</v>
      </c>
      <c r="K41" s="7">
        <v>64</v>
      </c>
      <c r="L41" s="7">
        <v>0</v>
      </c>
      <c r="M41" s="7">
        <f t="shared" si="0"/>
        <v>64</v>
      </c>
      <c r="N41" s="7">
        <v>0</v>
      </c>
      <c r="O41" s="7">
        <f t="shared" si="1"/>
        <v>64</v>
      </c>
      <c r="P41" s="1" t="e">
        <f t="shared" si="2"/>
        <v>#NUM!</v>
      </c>
      <c r="Q41" s="7">
        <f t="shared" si="3"/>
        <v>64</v>
      </c>
      <c r="R41" s="1">
        <f>VLOOKUP(B41,[1]应付款管理!$A$1:$I$65536,9,0)</f>
        <v>64</v>
      </c>
      <c r="S41" s="1">
        <f t="shared" si="4"/>
        <v>0</v>
      </c>
      <c r="T41" s="1" t="str">
        <f t="shared" si="5"/>
        <v>，1335784</v>
      </c>
      <c r="U41" s="1" t="s">
        <v>134</v>
      </c>
    </row>
    <row r="42" spans="1:21">
      <c r="A42" s="1" t="s">
        <v>135</v>
      </c>
      <c r="B42" s="10">
        <v>1333029</v>
      </c>
      <c r="C42" s="11" t="s">
        <v>136</v>
      </c>
      <c r="D42" s="11" t="s">
        <v>136</v>
      </c>
      <c r="E42" s="1" t="s">
        <v>137</v>
      </c>
      <c r="H42" s="1" t="s">
        <v>138</v>
      </c>
      <c r="J42" s="11" t="s">
        <v>70</v>
      </c>
      <c r="K42" s="7">
        <v>1007</v>
      </c>
      <c r="L42" s="7">
        <v>0</v>
      </c>
      <c r="M42" s="7">
        <f t="shared" si="0"/>
        <v>1007</v>
      </c>
      <c r="N42" s="7">
        <v>0</v>
      </c>
      <c r="O42" s="7">
        <f t="shared" si="1"/>
        <v>1007</v>
      </c>
      <c r="P42" s="1" t="e">
        <f t="shared" si="2"/>
        <v>#NUM!</v>
      </c>
      <c r="Q42" s="7">
        <f t="shared" si="3"/>
        <v>1007</v>
      </c>
      <c r="R42" s="1">
        <f>VLOOKUP(B42,[1]应付款管理!$A$1:$I$65536,9,0)</f>
        <v>1007.04</v>
      </c>
      <c r="S42" s="1">
        <f t="shared" si="4"/>
        <v>-0.0399999999999636</v>
      </c>
      <c r="T42" s="1" t="str">
        <f t="shared" si="5"/>
        <v>，1333029</v>
      </c>
      <c r="U42" s="1" t="s">
        <v>139</v>
      </c>
    </row>
    <row r="43" spans="1:21">
      <c r="A43" s="1" t="s">
        <v>140</v>
      </c>
      <c r="B43" s="10">
        <v>1334943</v>
      </c>
      <c r="C43" s="11" t="s">
        <v>141</v>
      </c>
      <c r="D43" s="11" t="s">
        <v>141</v>
      </c>
      <c r="E43" s="1" t="s">
        <v>59</v>
      </c>
      <c r="H43" s="1" t="s">
        <v>142</v>
      </c>
      <c r="J43" s="11" t="s">
        <v>143</v>
      </c>
      <c r="K43" s="7">
        <v>265</v>
      </c>
      <c r="L43" s="7">
        <v>0</v>
      </c>
      <c r="M43" s="7">
        <f t="shared" si="0"/>
        <v>265</v>
      </c>
      <c r="N43" s="7">
        <v>0</v>
      </c>
      <c r="O43" s="7">
        <f t="shared" si="1"/>
        <v>265</v>
      </c>
      <c r="P43" s="1" t="e">
        <f t="shared" si="2"/>
        <v>#NUM!</v>
      </c>
      <c r="Q43" s="7">
        <f t="shared" si="3"/>
        <v>265</v>
      </c>
      <c r="R43" s="1">
        <f>VLOOKUP(B43,[1]应付款管理!$A$1:$I$65536,9,0)</f>
        <v>264.99</v>
      </c>
      <c r="S43" s="1">
        <f t="shared" si="4"/>
        <v>0.00999999999999091</v>
      </c>
      <c r="T43" s="1" t="str">
        <f t="shared" si="5"/>
        <v>，1334943</v>
      </c>
      <c r="U43" s="1" t="s">
        <v>144</v>
      </c>
    </row>
    <row r="44" spans="1:21">
      <c r="A44" s="1" t="s">
        <v>145</v>
      </c>
      <c r="B44" s="10">
        <v>1337089</v>
      </c>
      <c r="C44" s="11" t="s">
        <v>141</v>
      </c>
      <c r="D44" s="11" t="s">
        <v>141</v>
      </c>
      <c r="E44" s="1" t="s">
        <v>146</v>
      </c>
      <c r="H44" s="1" t="s">
        <v>147</v>
      </c>
      <c r="J44" s="11" t="s">
        <v>136</v>
      </c>
      <c r="K44" s="7">
        <v>129</v>
      </c>
      <c r="L44" s="7">
        <v>0</v>
      </c>
      <c r="M44" s="7">
        <f t="shared" si="0"/>
        <v>129</v>
      </c>
      <c r="N44" s="7">
        <v>0</v>
      </c>
      <c r="O44" s="7">
        <f t="shared" si="1"/>
        <v>129</v>
      </c>
      <c r="P44" s="1" t="e">
        <f t="shared" si="2"/>
        <v>#NUM!</v>
      </c>
      <c r="Q44" s="7">
        <f t="shared" si="3"/>
        <v>129</v>
      </c>
      <c r="R44" s="1">
        <f>VLOOKUP(B44,[1]应付款管理!$A$1:$I$65536,9,0)</f>
        <v>129</v>
      </c>
      <c r="S44" s="1">
        <f t="shared" si="4"/>
        <v>0</v>
      </c>
      <c r="T44" s="1" t="str">
        <f t="shared" si="5"/>
        <v>，1337089</v>
      </c>
      <c r="U44" s="1" t="s">
        <v>148</v>
      </c>
    </row>
    <row r="45" spans="1:21">
      <c r="A45" s="1" t="s">
        <v>149</v>
      </c>
      <c r="B45" s="10">
        <v>1300768</v>
      </c>
      <c r="C45" s="11" t="s">
        <v>150</v>
      </c>
      <c r="D45" s="11" t="s">
        <v>150</v>
      </c>
      <c r="E45" s="1" t="s">
        <v>151</v>
      </c>
      <c r="H45" s="1" t="s">
        <v>152</v>
      </c>
      <c r="J45" s="11" t="s">
        <v>153</v>
      </c>
      <c r="K45" s="7">
        <v>147</v>
      </c>
      <c r="L45" s="7">
        <v>0</v>
      </c>
      <c r="M45" s="7">
        <f t="shared" si="0"/>
        <v>147</v>
      </c>
      <c r="N45" s="7">
        <v>0</v>
      </c>
      <c r="O45" s="7">
        <f t="shared" si="1"/>
        <v>147</v>
      </c>
      <c r="P45" s="1" t="e">
        <f t="shared" si="2"/>
        <v>#NUM!</v>
      </c>
      <c r="Q45" s="7">
        <f t="shared" si="3"/>
        <v>147</v>
      </c>
      <c r="R45" s="1">
        <f>VLOOKUP(B45,[1]应付款管理!$A$1:$I$65536,9,0)</f>
        <v>147</v>
      </c>
      <c r="S45" s="1">
        <f t="shared" si="4"/>
        <v>0</v>
      </c>
      <c r="T45" s="1" t="str">
        <f t="shared" si="5"/>
        <v>，1300768</v>
      </c>
      <c r="U45" s="1" t="s">
        <v>154</v>
      </c>
    </row>
    <row r="46" spans="1:21">
      <c r="A46" s="1" t="s">
        <v>155</v>
      </c>
      <c r="B46" s="10">
        <v>1336399</v>
      </c>
      <c r="C46" s="11" t="s">
        <v>150</v>
      </c>
      <c r="D46" s="11" t="s">
        <v>150</v>
      </c>
      <c r="E46" s="1" t="s">
        <v>71</v>
      </c>
      <c r="H46" s="1" t="s">
        <v>156</v>
      </c>
      <c r="J46" s="11" t="s">
        <v>126</v>
      </c>
      <c r="K46" s="7">
        <v>1339</v>
      </c>
      <c r="L46" s="7">
        <v>0</v>
      </c>
      <c r="M46" s="7">
        <f t="shared" si="0"/>
        <v>1339</v>
      </c>
      <c r="N46" s="7">
        <v>0</v>
      </c>
      <c r="O46" s="7">
        <f t="shared" si="1"/>
        <v>1339</v>
      </c>
      <c r="P46" s="1" t="e">
        <f t="shared" si="2"/>
        <v>#NUM!</v>
      </c>
      <c r="Q46" s="7">
        <f t="shared" si="3"/>
        <v>1339</v>
      </c>
      <c r="R46" s="1">
        <f>VLOOKUP(B46,[1]应付款管理!$A$1:$I$65536,9,0)</f>
        <v>1339</v>
      </c>
      <c r="S46" s="1">
        <f t="shared" si="4"/>
        <v>0</v>
      </c>
      <c r="T46" s="1" t="str">
        <f t="shared" si="5"/>
        <v>，1336399</v>
      </c>
      <c r="U46" s="1" t="s">
        <v>157</v>
      </c>
    </row>
    <row r="47" spans="1:21">
      <c r="A47" s="1" t="s">
        <v>158</v>
      </c>
      <c r="B47" s="10">
        <v>1309189</v>
      </c>
      <c r="C47" s="11" t="s">
        <v>159</v>
      </c>
      <c r="D47" s="11" t="s">
        <v>159</v>
      </c>
      <c r="E47" s="1" t="s">
        <v>127</v>
      </c>
      <c r="H47" s="1" t="s">
        <v>160</v>
      </c>
      <c r="J47" s="11" t="s">
        <v>161</v>
      </c>
      <c r="K47" s="7">
        <v>65</v>
      </c>
      <c r="L47" s="7">
        <v>0</v>
      </c>
      <c r="M47" s="7">
        <f t="shared" si="0"/>
        <v>65</v>
      </c>
      <c r="N47" s="7">
        <v>0</v>
      </c>
      <c r="O47" s="7">
        <f t="shared" si="1"/>
        <v>65</v>
      </c>
      <c r="P47" s="1" t="e">
        <f t="shared" si="2"/>
        <v>#NUM!</v>
      </c>
      <c r="Q47" s="7">
        <f t="shared" si="3"/>
        <v>65</v>
      </c>
      <c r="R47" s="1">
        <f>VLOOKUP(B47,[1]应付款管理!$A$1:$I$65536,9,0)</f>
        <v>65</v>
      </c>
      <c r="S47" s="1">
        <f t="shared" si="4"/>
        <v>0</v>
      </c>
      <c r="T47" s="1" t="str">
        <f t="shared" si="5"/>
        <v>，1309189</v>
      </c>
      <c r="U47" s="1" t="s">
        <v>162</v>
      </c>
    </row>
    <row r="48" spans="1:21">
      <c r="A48" s="1" t="s">
        <v>163</v>
      </c>
      <c r="B48" s="10">
        <v>1305026</v>
      </c>
      <c r="C48" s="11" t="s">
        <v>164</v>
      </c>
      <c r="D48" s="11" t="s">
        <v>164</v>
      </c>
      <c r="E48" s="1" t="s">
        <v>65</v>
      </c>
      <c r="H48" s="1" t="s">
        <v>165</v>
      </c>
      <c r="J48" s="11" t="s">
        <v>67</v>
      </c>
      <c r="K48" s="7">
        <v>701</v>
      </c>
      <c r="L48" s="7">
        <v>0</v>
      </c>
      <c r="M48" s="7">
        <f t="shared" si="0"/>
        <v>701</v>
      </c>
      <c r="N48" s="7">
        <v>0</v>
      </c>
      <c r="O48" s="7">
        <f t="shared" si="1"/>
        <v>701</v>
      </c>
      <c r="P48" s="1" t="e">
        <f t="shared" si="2"/>
        <v>#NUM!</v>
      </c>
      <c r="Q48" s="7">
        <f t="shared" si="3"/>
        <v>701</v>
      </c>
      <c r="R48" s="1">
        <f>VLOOKUP(B48,[1]应付款管理!$A$1:$I$65536,9,0)</f>
        <v>701</v>
      </c>
      <c r="S48" s="1">
        <f t="shared" si="4"/>
        <v>0</v>
      </c>
      <c r="T48" s="1" t="str">
        <f t="shared" si="5"/>
        <v>，1305026</v>
      </c>
      <c r="U48" s="1" t="s">
        <v>166</v>
      </c>
    </row>
    <row r="49" spans="1:21">
      <c r="A49" s="1" t="s">
        <v>167</v>
      </c>
      <c r="B49" s="10">
        <v>1335418</v>
      </c>
      <c r="C49" s="11" t="s">
        <v>168</v>
      </c>
      <c r="D49" s="11" t="s">
        <v>168</v>
      </c>
      <c r="E49" s="1" t="s">
        <v>59</v>
      </c>
      <c r="H49" s="1" t="s">
        <v>169</v>
      </c>
      <c r="J49" s="11" t="s">
        <v>91</v>
      </c>
      <c r="K49" s="7">
        <v>88</v>
      </c>
      <c r="L49" s="7">
        <v>0</v>
      </c>
      <c r="M49" s="7">
        <f t="shared" si="0"/>
        <v>88</v>
      </c>
      <c r="N49" s="7">
        <v>0</v>
      </c>
      <c r="O49" s="7">
        <f t="shared" si="1"/>
        <v>88</v>
      </c>
      <c r="P49" s="1" t="e">
        <f t="shared" si="2"/>
        <v>#NUM!</v>
      </c>
      <c r="Q49" s="7">
        <f t="shared" si="3"/>
        <v>88</v>
      </c>
      <c r="R49" s="1">
        <f>VLOOKUP(B49,[1]应付款管理!$A$1:$I$65536,9,0)</f>
        <v>88</v>
      </c>
      <c r="S49" s="1">
        <f t="shared" si="4"/>
        <v>0</v>
      </c>
      <c r="T49" s="1" t="str">
        <f t="shared" si="5"/>
        <v>，1335418</v>
      </c>
      <c r="U49" s="1" t="s">
        <v>170</v>
      </c>
    </row>
    <row r="50" spans="1:21">
      <c r="A50" s="1" t="s">
        <v>171</v>
      </c>
      <c r="B50" s="10">
        <v>1339189</v>
      </c>
      <c r="C50" s="11" t="s">
        <v>172</v>
      </c>
      <c r="D50" s="11" t="s">
        <v>172</v>
      </c>
      <c r="E50" s="1" t="s">
        <v>173</v>
      </c>
      <c r="H50" s="1" t="s">
        <v>174</v>
      </c>
      <c r="J50" s="11" t="s">
        <v>175</v>
      </c>
      <c r="K50" s="7">
        <v>400</v>
      </c>
      <c r="L50" s="7">
        <v>0</v>
      </c>
      <c r="M50" s="7">
        <f t="shared" si="0"/>
        <v>400</v>
      </c>
      <c r="N50" s="7">
        <v>0</v>
      </c>
      <c r="O50" s="7">
        <f t="shared" si="1"/>
        <v>400</v>
      </c>
      <c r="P50" s="1" t="e">
        <f t="shared" si="2"/>
        <v>#NUM!</v>
      </c>
      <c r="Q50" s="7">
        <f t="shared" si="3"/>
        <v>400</v>
      </c>
      <c r="R50" s="1">
        <f>VLOOKUP(B50,[1]应付款管理!$A$1:$I$65536,9,0)</f>
        <v>400</v>
      </c>
      <c r="S50" s="1">
        <f t="shared" si="4"/>
        <v>0</v>
      </c>
      <c r="T50" s="1" t="str">
        <f t="shared" si="5"/>
        <v>，1339189</v>
      </c>
      <c r="U50" s="1" t="s">
        <v>176</v>
      </c>
    </row>
    <row r="51" spans="1:21">
      <c r="A51" s="1" t="s">
        <v>177</v>
      </c>
      <c r="B51" s="10">
        <v>1306328</v>
      </c>
      <c r="C51" s="11" t="s">
        <v>178</v>
      </c>
      <c r="D51" s="11" t="s">
        <v>178</v>
      </c>
      <c r="E51" s="1" t="s">
        <v>97</v>
      </c>
      <c r="H51" s="1" t="s">
        <v>66</v>
      </c>
      <c r="J51" s="11" t="s">
        <v>179</v>
      </c>
      <c r="K51" s="7">
        <v>112</v>
      </c>
      <c r="L51" s="7">
        <v>0</v>
      </c>
      <c r="M51" s="7">
        <f t="shared" si="0"/>
        <v>112</v>
      </c>
      <c r="N51" s="7">
        <v>0</v>
      </c>
      <c r="O51" s="7">
        <f t="shared" si="1"/>
        <v>112</v>
      </c>
      <c r="P51" s="1" t="e">
        <f t="shared" si="2"/>
        <v>#NUM!</v>
      </c>
      <c r="Q51" s="7">
        <f t="shared" si="3"/>
        <v>112</v>
      </c>
      <c r="R51" s="1">
        <f>VLOOKUP(B51,[1]应付款管理!$A$1:$I$65536,9,0)</f>
        <v>112</v>
      </c>
      <c r="S51" s="1">
        <f t="shared" si="4"/>
        <v>0</v>
      </c>
      <c r="T51" s="1" t="str">
        <f t="shared" si="5"/>
        <v>，1306328</v>
      </c>
      <c r="U51" s="1" t="s">
        <v>180</v>
      </c>
    </row>
    <row r="52" spans="1:21">
      <c r="A52" s="1" t="s">
        <v>181</v>
      </c>
      <c r="B52" s="10">
        <v>1323060</v>
      </c>
      <c r="C52" s="11" t="s">
        <v>182</v>
      </c>
      <c r="D52" s="11" t="s">
        <v>182</v>
      </c>
      <c r="E52" s="1" t="s">
        <v>183</v>
      </c>
      <c r="H52" s="1" t="s">
        <v>184</v>
      </c>
      <c r="J52" s="11" t="s">
        <v>185</v>
      </c>
      <c r="K52" s="7">
        <v>301</v>
      </c>
      <c r="L52" s="7">
        <v>0</v>
      </c>
      <c r="M52" s="7">
        <f t="shared" si="0"/>
        <v>301</v>
      </c>
      <c r="N52" s="7">
        <v>0</v>
      </c>
      <c r="O52" s="7">
        <f t="shared" si="1"/>
        <v>301</v>
      </c>
      <c r="P52" s="1" t="e">
        <f t="shared" si="2"/>
        <v>#NUM!</v>
      </c>
      <c r="Q52" s="7">
        <f t="shared" si="3"/>
        <v>301</v>
      </c>
      <c r="R52" s="1">
        <f>VLOOKUP(B52,[1]应付款管理!$A$1:$I$65536,9,0)</f>
        <v>301</v>
      </c>
      <c r="S52" s="1">
        <f t="shared" si="4"/>
        <v>0</v>
      </c>
      <c r="T52" s="1" t="str">
        <f t="shared" si="5"/>
        <v>，1323060</v>
      </c>
      <c r="U52" s="1" t="s">
        <v>186</v>
      </c>
    </row>
    <row r="53" spans="1:21">
      <c r="A53" s="1" t="s">
        <v>187</v>
      </c>
      <c r="B53" s="10">
        <v>1318728</v>
      </c>
      <c r="C53" s="11" t="s">
        <v>188</v>
      </c>
      <c r="D53" s="11" t="s">
        <v>188</v>
      </c>
      <c r="E53" s="1" t="s">
        <v>183</v>
      </c>
      <c r="H53" s="1" t="s">
        <v>189</v>
      </c>
      <c r="J53" s="11" t="s">
        <v>190</v>
      </c>
      <c r="K53" s="7">
        <v>151</v>
      </c>
      <c r="L53" s="7">
        <v>0</v>
      </c>
      <c r="M53" s="7">
        <f t="shared" si="0"/>
        <v>151</v>
      </c>
      <c r="N53" s="7">
        <v>0</v>
      </c>
      <c r="O53" s="7">
        <f t="shared" si="1"/>
        <v>151</v>
      </c>
      <c r="P53" s="1" t="e">
        <f t="shared" si="2"/>
        <v>#NUM!</v>
      </c>
      <c r="Q53" s="7">
        <f t="shared" si="3"/>
        <v>151</v>
      </c>
      <c r="R53" s="1">
        <f>VLOOKUP(B53,[1]应付款管理!$A$1:$I$65536,9,0)</f>
        <v>151</v>
      </c>
      <c r="S53" s="1">
        <f t="shared" si="4"/>
        <v>0</v>
      </c>
      <c r="T53" s="1" t="str">
        <f t="shared" si="5"/>
        <v>，1318728</v>
      </c>
      <c r="U53" s="1" t="s">
        <v>191</v>
      </c>
    </row>
    <row r="54" spans="1:21">
      <c r="A54" s="1" t="s">
        <v>192</v>
      </c>
      <c r="B54" s="10">
        <v>1332181</v>
      </c>
      <c r="C54" s="11" t="s">
        <v>188</v>
      </c>
      <c r="D54" s="11" t="s">
        <v>188</v>
      </c>
      <c r="E54" s="1" t="s">
        <v>193</v>
      </c>
      <c r="H54" s="1" t="s">
        <v>142</v>
      </c>
      <c r="J54" s="11" t="s">
        <v>58</v>
      </c>
      <c r="K54" s="7">
        <v>97</v>
      </c>
      <c r="L54" s="7">
        <v>0</v>
      </c>
      <c r="M54" s="7">
        <f t="shared" si="0"/>
        <v>97</v>
      </c>
      <c r="N54" s="7">
        <v>0</v>
      </c>
      <c r="O54" s="7">
        <f t="shared" si="1"/>
        <v>97</v>
      </c>
      <c r="P54" s="1" t="e">
        <f t="shared" si="2"/>
        <v>#NUM!</v>
      </c>
      <c r="Q54" s="7">
        <f t="shared" si="3"/>
        <v>97</v>
      </c>
      <c r="R54" s="1">
        <f>VLOOKUP(B54,[1]应付款管理!$A$1:$I$65536,9,0)</f>
        <v>97</v>
      </c>
      <c r="S54" s="1">
        <f t="shared" si="4"/>
        <v>0</v>
      </c>
      <c r="T54" s="1" t="str">
        <f t="shared" si="5"/>
        <v>，1332181</v>
      </c>
      <c r="U54" s="1" t="s">
        <v>194</v>
      </c>
    </row>
    <row r="55" spans="1:21">
      <c r="A55" s="1" t="s">
        <v>195</v>
      </c>
      <c r="B55" s="10">
        <v>1340460</v>
      </c>
      <c r="C55" s="11" t="s">
        <v>188</v>
      </c>
      <c r="D55" s="11" t="s">
        <v>188</v>
      </c>
      <c r="E55" s="1" t="s">
        <v>196</v>
      </c>
      <c r="H55" s="1" t="s">
        <v>106</v>
      </c>
      <c r="J55" s="11" t="s">
        <v>172</v>
      </c>
      <c r="K55" s="7">
        <v>227</v>
      </c>
      <c r="L55" s="7">
        <v>0</v>
      </c>
      <c r="M55" s="7">
        <f t="shared" si="0"/>
        <v>227</v>
      </c>
      <c r="N55" s="7">
        <v>0</v>
      </c>
      <c r="O55" s="7">
        <f t="shared" si="1"/>
        <v>227</v>
      </c>
      <c r="P55" s="1" t="e">
        <f t="shared" si="2"/>
        <v>#NUM!</v>
      </c>
      <c r="Q55" s="7">
        <f t="shared" si="3"/>
        <v>227</v>
      </c>
      <c r="R55" s="1">
        <f>VLOOKUP(B55,[1]应付款管理!$A$1:$I$65536,9,0)</f>
        <v>227</v>
      </c>
      <c r="S55" s="1">
        <f t="shared" si="4"/>
        <v>0</v>
      </c>
      <c r="T55" s="1" t="str">
        <f t="shared" si="5"/>
        <v>，1340460</v>
      </c>
      <c r="U55" s="1" t="s">
        <v>197</v>
      </c>
    </row>
    <row r="56" spans="1:21">
      <c r="A56" s="1" t="s">
        <v>198</v>
      </c>
      <c r="B56" s="10">
        <v>1304002</v>
      </c>
      <c r="C56" s="11" t="s">
        <v>199</v>
      </c>
      <c r="D56" s="11" t="s">
        <v>199</v>
      </c>
      <c r="E56" s="1" t="s">
        <v>65</v>
      </c>
      <c r="H56" s="1" t="s">
        <v>200</v>
      </c>
      <c r="J56" s="11" t="s">
        <v>201</v>
      </c>
      <c r="K56" s="7">
        <v>390</v>
      </c>
      <c r="L56" s="7">
        <v>0</v>
      </c>
      <c r="M56" s="7">
        <f t="shared" si="0"/>
        <v>390</v>
      </c>
      <c r="N56" s="7">
        <v>0</v>
      </c>
      <c r="O56" s="7">
        <f t="shared" si="1"/>
        <v>390</v>
      </c>
      <c r="P56" s="1" t="e">
        <f t="shared" si="2"/>
        <v>#NUM!</v>
      </c>
      <c r="Q56" s="7">
        <f t="shared" si="3"/>
        <v>390</v>
      </c>
      <c r="R56" s="1">
        <f>VLOOKUP(B56,[1]应付款管理!$A$1:$I$65536,9,0)</f>
        <v>390</v>
      </c>
      <c r="S56" s="1">
        <f t="shared" si="4"/>
        <v>0</v>
      </c>
      <c r="T56" s="1" t="str">
        <f t="shared" si="5"/>
        <v>，1304002</v>
      </c>
      <c r="U56" s="1" t="s">
        <v>202</v>
      </c>
    </row>
    <row r="57" spans="1:21">
      <c r="A57" s="1" t="s">
        <v>203</v>
      </c>
      <c r="B57" s="10">
        <v>1330310</v>
      </c>
      <c r="C57" s="11" t="s">
        <v>204</v>
      </c>
      <c r="D57" s="11" t="s">
        <v>204</v>
      </c>
      <c r="E57" s="1" t="s">
        <v>205</v>
      </c>
      <c r="H57" s="1" t="s">
        <v>206</v>
      </c>
      <c r="J57" s="11" t="s">
        <v>48</v>
      </c>
      <c r="K57" s="7">
        <v>141</v>
      </c>
      <c r="L57" s="7">
        <v>0</v>
      </c>
      <c r="M57" s="7">
        <f t="shared" si="0"/>
        <v>141</v>
      </c>
      <c r="N57" s="7">
        <v>0</v>
      </c>
      <c r="O57" s="7">
        <f t="shared" si="1"/>
        <v>141</v>
      </c>
      <c r="P57" s="1" t="e">
        <f t="shared" si="2"/>
        <v>#NUM!</v>
      </c>
      <c r="Q57" s="7">
        <f t="shared" si="3"/>
        <v>141</v>
      </c>
      <c r="R57" s="1">
        <f>VLOOKUP(B57,[1]应付款管理!$A$1:$I$65536,9,0)</f>
        <v>141</v>
      </c>
      <c r="S57" s="1">
        <f t="shared" si="4"/>
        <v>0</v>
      </c>
      <c r="T57" s="1" t="str">
        <f t="shared" si="5"/>
        <v>，1330310</v>
      </c>
      <c r="U57" s="1" t="s">
        <v>207</v>
      </c>
    </row>
    <row r="58" spans="1:21">
      <c r="A58" s="1" t="s">
        <v>208</v>
      </c>
      <c r="B58" s="10">
        <v>1342939</v>
      </c>
      <c r="C58" s="11" t="s">
        <v>204</v>
      </c>
      <c r="D58" s="11" t="s">
        <v>204</v>
      </c>
      <c r="E58" s="1" t="s">
        <v>209</v>
      </c>
      <c r="H58" s="1" t="s">
        <v>122</v>
      </c>
      <c r="J58" s="11" t="s">
        <v>199</v>
      </c>
      <c r="K58" s="7">
        <v>163</v>
      </c>
      <c r="L58" s="7">
        <v>0</v>
      </c>
      <c r="M58" s="7">
        <f t="shared" si="0"/>
        <v>163</v>
      </c>
      <c r="N58" s="7">
        <v>0</v>
      </c>
      <c r="O58" s="7">
        <f t="shared" si="1"/>
        <v>163</v>
      </c>
      <c r="P58" s="1" t="e">
        <f t="shared" si="2"/>
        <v>#NUM!</v>
      </c>
      <c r="Q58" s="7">
        <f t="shared" si="3"/>
        <v>163</v>
      </c>
      <c r="R58" s="1">
        <f>VLOOKUP(B58,[1]应付款管理!$A$1:$I$65536,9,0)</f>
        <v>163</v>
      </c>
      <c r="S58" s="1">
        <f t="shared" si="4"/>
        <v>0</v>
      </c>
      <c r="T58" s="1" t="str">
        <f t="shared" si="5"/>
        <v>，1342939</v>
      </c>
      <c r="U58" s="1" t="s">
        <v>210</v>
      </c>
    </row>
    <row r="59" spans="1:21">
      <c r="A59" s="1" t="s">
        <v>211</v>
      </c>
      <c r="B59" s="10">
        <v>1304913</v>
      </c>
      <c r="C59" s="11" t="s">
        <v>212</v>
      </c>
      <c r="D59" s="11" t="s">
        <v>212</v>
      </c>
      <c r="E59" s="1" t="s">
        <v>213</v>
      </c>
      <c r="H59" s="1" t="s">
        <v>214</v>
      </c>
      <c r="J59" s="11" t="s">
        <v>67</v>
      </c>
      <c r="K59" s="7">
        <v>72</v>
      </c>
      <c r="L59" s="7">
        <v>0</v>
      </c>
      <c r="M59" s="7">
        <f t="shared" si="0"/>
        <v>72</v>
      </c>
      <c r="N59" s="7">
        <v>0</v>
      </c>
      <c r="O59" s="7">
        <f t="shared" si="1"/>
        <v>72</v>
      </c>
      <c r="P59" s="1" t="e">
        <f t="shared" si="2"/>
        <v>#NUM!</v>
      </c>
      <c r="Q59" s="7">
        <f t="shared" si="3"/>
        <v>72</v>
      </c>
      <c r="R59" s="1">
        <f>VLOOKUP(B59,[1]应付款管理!$A$1:$I$65536,9,0)</f>
        <v>72</v>
      </c>
      <c r="S59" s="1">
        <f t="shared" si="4"/>
        <v>0</v>
      </c>
      <c r="T59" s="1" t="str">
        <f t="shared" si="5"/>
        <v>，1304913</v>
      </c>
      <c r="U59" s="1" t="s">
        <v>215</v>
      </c>
    </row>
    <row r="60" spans="1:21">
      <c r="A60" s="1" t="s">
        <v>216</v>
      </c>
      <c r="B60" s="10">
        <v>1328265</v>
      </c>
      <c r="C60" s="11" t="s">
        <v>212</v>
      </c>
      <c r="D60" s="11" t="s">
        <v>212</v>
      </c>
      <c r="E60" s="1" t="s">
        <v>151</v>
      </c>
      <c r="H60" s="1" t="s">
        <v>110</v>
      </c>
      <c r="J60" s="11" t="s">
        <v>217</v>
      </c>
      <c r="K60" s="7">
        <v>292</v>
      </c>
      <c r="L60" s="7">
        <v>0</v>
      </c>
      <c r="M60" s="7">
        <f t="shared" si="0"/>
        <v>292</v>
      </c>
      <c r="N60" s="7">
        <v>0</v>
      </c>
      <c r="O60" s="7">
        <f t="shared" si="1"/>
        <v>292</v>
      </c>
      <c r="P60" s="1" t="e">
        <f t="shared" si="2"/>
        <v>#NUM!</v>
      </c>
      <c r="Q60" s="7">
        <f t="shared" si="3"/>
        <v>292</v>
      </c>
      <c r="R60" s="1">
        <f>VLOOKUP(B60,[1]应付款管理!$A$1:$I$65536,9,0)</f>
        <v>292</v>
      </c>
      <c r="S60" s="1">
        <f t="shared" si="4"/>
        <v>0</v>
      </c>
      <c r="T60" s="1" t="str">
        <f t="shared" si="5"/>
        <v>，1328265</v>
      </c>
      <c r="U60" s="1" t="s">
        <v>218</v>
      </c>
    </row>
    <row r="61" spans="1:21">
      <c r="A61" s="1" t="s">
        <v>219</v>
      </c>
      <c r="B61" s="10">
        <v>1329062</v>
      </c>
      <c r="C61" s="11" t="s">
        <v>212</v>
      </c>
      <c r="D61" s="11" t="s">
        <v>212</v>
      </c>
      <c r="E61" s="1" t="s">
        <v>196</v>
      </c>
      <c r="H61" s="1" t="s">
        <v>47</v>
      </c>
      <c r="J61" s="11" t="s">
        <v>73</v>
      </c>
      <c r="K61" s="7">
        <v>186</v>
      </c>
      <c r="L61" s="7">
        <v>0</v>
      </c>
      <c r="M61" s="7">
        <f t="shared" si="0"/>
        <v>186</v>
      </c>
      <c r="N61" s="7">
        <v>0</v>
      </c>
      <c r="O61" s="7">
        <f t="shared" si="1"/>
        <v>186</v>
      </c>
      <c r="P61" s="1" t="e">
        <f t="shared" si="2"/>
        <v>#NUM!</v>
      </c>
      <c r="Q61" s="7">
        <f t="shared" si="3"/>
        <v>186</v>
      </c>
      <c r="R61" s="1">
        <f>VLOOKUP(B61,[1]应付款管理!$A$1:$I$65536,9,0)</f>
        <v>186</v>
      </c>
      <c r="S61" s="1">
        <f t="shared" si="4"/>
        <v>0</v>
      </c>
      <c r="T61" s="1" t="str">
        <f t="shared" si="5"/>
        <v>，1329062</v>
      </c>
      <c r="U61" s="1" t="s">
        <v>220</v>
      </c>
    </row>
    <row r="62" spans="1:21">
      <c r="A62" s="1" t="s">
        <v>221</v>
      </c>
      <c r="B62" s="10">
        <v>1343737</v>
      </c>
      <c r="C62" s="11" t="s">
        <v>212</v>
      </c>
      <c r="D62" s="11" t="s">
        <v>212</v>
      </c>
      <c r="E62" s="1" t="s">
        <v>222</v>
      </c>
      <c r="H62" s="1" t="s">
        <v>223</v>
      </c>
      <c r="J62" s="11" t="s">
        <v>224</v>
      </c>
      <c r="K62" s="7">
        <v>629</v>
      </c>
      <c r="L62" s="7">
        <v>0</v>
      </c>
      <c r="M62" s="7">
        <f t="shared" si="0"/>
        <v>629</v>
      </c>
      <c r="N62" s="7">
        <v>0</v>
      </c>
      <c r="O62" s="7">
        <f t="shared" si="1"/>
        <v>629</v>
      </c>
      <c r="P62" s="1" t="e">
        <f t="shared" si="2"/>
        <v>#NUM!</v>
      </c>
      <c r="Q62" s="7">
        <f t="shared" si="3"/>
        <v>629</v>
      </c>
      <c r="R62" s="1">
        <f>VLOOKUP(B62,[1]应付款管理!$A$1:$I$65536,9,0)</f>
        <v>629</v>
      </c>
      <c r="S62" s="1">
        <f t="shared" si="4"/>
        <v>0</v>
      </c>
      <c r="T62" s="1" t="str">
        <f t="shared" si="5"/>
        <v>，1343737</v>
      </c>
      <c r="U62" s="1" t="s">
        <v>225</v>
      </c>
    </row>
    <row r="63" spans="1:19">
      <c r="A63" s="12"/>
      <c r="B63" s="12"/>
      <c r="C63" s="12"/>
      <c r="D63" s="12"/>
      <c r="E63" s="12"/>
      <c r="F63" s="12"/>
      <c r="G63" s="12"/>
      <c r="H63" s="12"/>
      <c r="I63" s="12"/>
      <c r="J63" s="12" t="s">
        <v>20</v>
      </c>
      <c r="K63" s="17">
        <f>SUM(K24:K62)</f>
        <v>11821</v>
      </c>
      <c r="L63" s="17">
        <f>SUM(L24:L62)</f>
        <v>0</v>
      </c>
      <c r="M63" s="17">
        <f>SUM(M24:M62)</f>
        <v>11821</v>
      </c>
      <c r="N63" s="17">
        <f>SUM(N24:N62)</f>
        <v>0</v>
      </c>
      <c r="O63" s="17">
        <f>SUM(O24:O62)</f>
        <v>11821</v>
      </c>
      <c r="S63" s="1">
        <f>SUM(S24:S62)</f>
        <v>-0.0399999999999636</v>
      </c>
    </row>
    <row r="66" ht="21" spans="7:15">
      <c r="G66" s="19" t="s">
        <v>226</v>
      </c>
      <c r="H66" s="19"/>
      <c r="I66" s="19"/>
      <c r="M66" s="21" t="s">
        <v>227</v>
      </c>
      <c r="N66" s="22">
        <f>SUM(O63,)</f>
        <v>11821</v>
      </c>
      <c r="O66" s="22"/>
    </row>
    <row r="68" spans="1:1">
      <c r="A68" s="1" t="s">
        <v>228</v>
      </c>
    </row>
    <row r="69" spans="1:1">
      <c r="A69" s="1" t="s">
        <v>229</v>
      </c>
    </row>
    <row r="70" spans="1:1">
      <c r="A70" s="1" t="s">
        <v>230</v>
      </c>
    </row>
    <row r="72" spans="1:23">
      <c r="A72" s="4" t="s">
        <v>231</v>
      </c>
      <c r="M72" s="23"/>
      <c r="N72" s="23"/>
      <c r="O72" s="23"/>
      <c r="P72" s="23"/>
      <c r="Q72" s="23"/>
      <c r="R72" s="23"/>
      <c r="S72" s="23"/>
      <c r="T72" s="23"/>
      <c r="U72" s="23"/>
      <c r="V72" s="23"/>
      <c r="W72" s="23"/>
    </row>
    <row r="73" spans="13:23">
      <c r="M73" s="23"/>
      <c r="N73" s="23"/>
      <c r="O73" s="23"/>
      <c r="P73" s="23"/>
      <c r="Q73" s="23"/>
      <c r="R73" s="23"/>
      <c r="S73" s="23"/>
      <c r="T73" s="23"/>
      <c r="U73" s="23"/>
      <c r="V73" s="23"/>
      <c r="W73" s="23"/>
    </row>
    <row r="74" ht="25.5" spans="1:23">
      <c r="A74" s="20" t="s">
        <v>232</v>
      </c>
      <c r="B74" s="20"/>
      <c r="C74" s="20"/>
      <c r="D74" s="20" t="s">
        <v>233</v>
      </c>
      <c r="E74" s="20" t="s">
        <v>234</v>
      </c>
      <c r="F74" s="20" t="s">
        <v>235</v>
      </c>
      <c r="G74" s="20"/>
      <c r="H74" s="20" t="s">
        <v>236</v>
      </c>
      <c r="I74" s="20"/>
      <c r="J74" s="20" t="s">
        <v>237</v>
      </c>
      <c r="K74" s="20"/>
      <c r="L74" s="20"/>
      <c r="M74" s="23"/>
      <c r="N74" s="24" t="s">
        <v>238</v>
      </c>
      <c r="O74" s="23"/>
      <c r="P74" s="23"/>
      <c r="Q74" s="23"/>
      <c r="R74" s="23"/>
      <c r="S74" s="23"/>
      <c r="T74" s="23"/>
      <c r="U74" s="23"/>
      <c r="V74" s="23"/>
      <c r="W74" s="23"/>
    </row>
    <row r="75" spans="1:23">
      <c r="A75" s="1" t="s">
        <v>239</v>
      </c>
      <c r="D75" s="1" t="s">
        <v>240</v>
      </c>
      <c r="E75" s="1" t="s">
        <v>241</v>
      </c>
      <c r="F75" s="1" t="s">
        <v>242</v>
      </c>
      <c r="H75" s="1" t="s">
        <v>243</v>
      </c>
      <c r="J75" s="1" t="s">
        <v>244</v>
      </c>
      <c r="M75" s="23"/>
      <c r="N75" s="23"/>
      <c r="O75" s="23"/>
      <c r="P75" s="23"/>
      <c r="Q75" s="23"/>
      <c r="R75" s="23"/>
      <c r="S75" s="23"/>
      <c r="T75" s="23"/>
      <c r="U75" s="23"/>
      <c r="V75" s="23"/>
      <c r="W75" s="23"/>
    </row>
    <row r="76" spans="1:23">
      <c r="A76" s="1" t="s">
        <v>245</v>
      </c>
      <c r="D76" s="1" t="s">
        <v>246</v>
      </c>
      <c r="E76" s="1" t="s">
        <v>247</v>
      </c>
      <c r="F76" s="1" t="s">
        <v>248</v>
      </c>
      <c r="H76" s="1" t="s">
        <v>249</v>
      </c>
      <c r="J76" s="1" t="s">
        <v>250</v>
      </c>
      <c r="M76" s="23"/>
      <c r="N76" s="23"/>
      <c r="O76" s="23"/>
      <c r="P76" s="23"/>
      <c r="Q76" s="23"/>
      <c r="R76" s="23"/>
      <c r="S76" s="23"/>
      <c r="T76" s="23"/>
      <c r="U76" s="23"/>
      <c r="V76" s="23"/>
      <c r="W76" s="23"/>
    </row>
    <row r="77" spans="1:10">
      <c r="A77" s="1" t="s">
        <v>251</v>
      </c>
      <c r="D77" s="1" t="s">
        <v>252</v>
      </c>
      <c r="E77" s="1" t="s">
        <v>253</v>
      </c>
      <c r="F77" s="1" t="s">
        <v>254</v>
      </c>
      <c r="H77" s="1" t="s">
        <v>255</v>
      </c>
      <c r="J77" s="1" t="s">
        <v>256</v>
      </c>
    </row>
    <row r="78" spans="1:10">
      <c r="A78" s="1" t="s">
        <v>257</v>
      </c>
      <c r="D78" s="1" t="s">
        <v>258</v>
      </c>
      <c r="E78" s="1" t="s">
        <v>259</v>
      </c>
      <c r="F78" s="1" t="s">
        <v>260</v>
      </c>
      <c r="H78" s="1" t="s">
        <v>261</v>
      </c>
      <c r="J78" s="1" t="s">
        <v>262</v>
      </c>
    </row>
    <row r="79" spans="1:10">
      <c r="A79" s="1" t="s">
        <v>263</v>
      </c>
      <c r="D79" s="1" t="s">
        <v>264</v>
      </c>
      <c r="E79" s="1" t="s">
        <v>265</v>
      </c>
      <c r="F79" s="1" t="s">
        <v>266</v>
      </c>
      <c r="H79" s="1" t="s">
        <v>267</v>
      </c>
      <c r="J79" s="1" t="s">
        <v>268</v>
      </c>
    </row>
    <row r="80" spans="1:10">
      <c r="A80" s="1" t="s">
        <v>269</v>
      </c>
      <c r="D80" s="1" t="s">
        <v>270</v>
      </c>
      <c r="E80" s="1" t="s">
        <v>271</v>
      </c>
      <c r="F80" s="1" t="s">
        <v>272</v>
      </c>
      <c r="H80" s="1" t="s">
        <v>273</v>
      </c>
      <c r="J80" s="1" t="s">
        <v>274</v>
      </c>
    </row>
    <row r="81" spans="1:10">
      <c r="A81" s="1" t="s">
        <v>275</v>
      </c>
      <c r="D81" s="1" t="s">
        <v>270</v>
      </c>
      <c r="E81" s="1" t="s">
        <v>276</v>
      </c>
      <c r="F81" s="1" t="s">
        <v>277</v>
      </c>
      <c r="H81" s="1" t="s">
        <v>273</v>
      </c>
      <c r="J81" s="1" t="s">
        <v>278</v>
      </c>
    </row>
    <row r="82" spans="1:10">
      <c r="A82" s="1" t="s">
        <v>279</v>
      </c>
      <c r="D82" s="1" t="s">
        <v>270</v>
      </c>
      <c r="E82" s="1" t="s">
        <v>241</v>
      </c>
      <c r="F82" s="1" t="s">
        <v>280</v>
      </c>
      <c r="H82" s="1" t="s">
        <v>273</v>
      </c>
      <c r="J82" s="1" t="s">
        <v>281</v>
      </c>
    </row>
    <row r="83" spans="1:10">
      <c r="A83" s="1" t="s">
        <v>282</v>
      </c>
      <c r="D83" s="1" t="s">
        <v>270</v>
      </c>
      <c r="E83" s="1" t="s">
        <v>283</v>
      </c>
      <c r="F83" s="1" t="s">
        <v>284</v>
      </c>
      <c r="H83" s="1" t="s">
        <v>273</v>
      </c>
      <c r="J83" s="1" t="s">
        <v>285</v>
      </c>
    </row>
    <row r="84" spans="1:10">
      <c r="A84" s="1" t="s">
        <v>286</v>
      </c>
      <c r="D84" s="1" t="s">
        <v>270</v>
      </c>
      <c r="E84" s="1" t="s">
        <v>287</v>
      </c>
      <c r="F84" s="1" t="s">
        <v>288</v>
      </c>
      <c r="H84" s="1" t="s">
        <v>273</v>
      </c>
      <c r="J84" s="1" t="s">
        <v>289</v>
      </c>
    </row>
    <row r="85" spans="1:10">
      <c r="A85" s="1" t="s">
        <v>290</v>
      </c>
      <c r="D85" s="1" t="s">
        <v>270</v>
      </c>
      <c r="E85" s="1" t="s">
        <v>291</v>
      </c>
      <c r="F85" s="1" t="s">
        <v>292</v>
      </c>
      <c r="H85" s="1" t="s">
        <v>273</v>
      </c>
      <c r="J85" s="1" t="s">
        <v>293</v>
      </c>
    </row>
    <row r="86" spans="1:10">
      <c r="A86" s="1" t="s">
        <v>294</v>
      </c>
      <c r="D86" s="1" t="s">
        <v>270</v>
      </c>
      <c r="E86" s="1" t="s">
        <v>247</v>
      </c>
      <c r="F86" s="1" t="s">
        <v>295</v>
      </c>
      <c r="H86" s="1" t="s">
        <v>273</v>
      </c>
      <c r="J86" s="1" t="s">
        <v>296</v>
      </c>
    </row>
    <row r="87" spans="1:10">
      <c r="A87" s="1" t="s">
        <v>297</v>
      </c>
      <c r="D87" s="1" t="s">
        <v>270</v>
      </c>
      <c r="E87" s="1" t="s">
        <v>298</v>
      </c>
      <c r="F87" s="1" t="s">
        <v>299</v>
      </c>
      <c r="H87" s="1" t="s">
        <v>273</v>
      </c>
      <c r="J87" s="1" t="s">
        <v>300</v>
      </c>
    </row>
    <row r="88" spans="1:10">
      <c r="A88" s="1" t="s">
        <v>301</v>
      </c>
      <c r="D88" s="1" t="s">
        <v>270</v>
      </c>
      <c r="E88" s="1" t="s">
        <v>27</v>
      </c>
      <c r="F88" s="1" t="s">
        <v>302</v>
      </c>
      <c r="H88" s="1" t="s">
        <v>273</v>
      </c>
      <c r="J88" s="1" t="s">
        <v>303</v>
      </c>
    </row>
    <row r="89" spans="1:10">
      <c r="A89" s="1" t="s">
        <v>304</v>
      </c>
      <c r="D89" s="1" t="s">
        <v>305</v>
      </c>
      <c r="E89" s="1" t="s">
        <v>306</v>
      </c>
      <c r="F89" s="1" t="s">
        <v>307</v>
      </c>
      <c r="H89" s="1" t="s">
        <v>308</v>
      </c>
      <c r="J89" s="1" t="s">
        <v>256</v>
      </c>
    </row>
    <row r="90" spans="1:10">
      <c r="A90" s="1" t="s">
        <v>309</v>
      </c>
      <c r="D90" s="1" t="s">
        <v>310</v>
      </c>
      <c r="E90" s="1" t="s">
        <v>27</v>
      </c>
      <c r="F90" s="1" t="s">
        <v>311</v>
      </c>
      <c r="H90" s="1" t="s">
        <v>312</v>
      </c>
      <c r="J90" s="1" t="s">
        <v>256</v>
      </c>
    </row>
    <row r="91" spans="1:10">
      <c r="A91" s="1" t="s">
        <v>313</v>
      </c>
      <c r="D91" s="1" t="s">
        <v>314</v>
      </c>
      <c r="E91" s="1" t="s">
        <v>298</v>
      </c>
      <c r="F91" s="1" t="s">
        <v>315</v>
      </c>
      <c r="H91" s="1" t="s">
        <v>316</v>
      </c>
      <c r="J91" s="1" t="s">
        <v>317</v>
      </c>
    </row>
    <row r="95" spans="7:7">
      <c r="G95" s="1" t="s">
        <v>318</v>
      </c>
    </row>
  </sheetData>
  <mergeCells count="157">
    <mergeCell ref="M11:N11"/>
    <mergeCell ref="M12:O12"/>
    <mergeCell ref="N13:O13"/>
    <mergeCell ref="E23:G23"/>
    <mergeCell ref="E24:G24"/>
    <mergeCell ref="H24:I24"/>
    <mergeCell ref="E25:G25"/>
    <mergeCell ref="H25:I25"/>
    <mergeCell ref="E26:G26"/>
    <mergeCell ref="H26:I26"/>
    <mergeCell ref="E27:G27"/>
    <mergeCell ref="H27:I27"/>
    <mergeCell ref="E28:G28"/>
    <mergeCell ref="H28:I28"/>
    <mergeCell ref="E29:G29"/>
    <mergeCell ref="H29:I29"/>
    <mergeCell ref="E30:G30"/>
    <mergeCell ref="H30:I30"/>
    <mergeCell ref="E31:G31"/>
    <mergeCell ref="H31:I31"/>
    <mergeCell ref="E32:G32"/>
    <mergeCell ref="H32:I32"/>
    <mergeCell ref="E33:G33"/>
    <mergeCell ref="H33:I33"/>
    <mergeCell ref="E34:G34"/>
    <mergeCell ref="H34:I34"/>
    <mergeCell ref="E35:G35"/>
    <mergeCell ref="H35:I35"/>
    <mergeCell ref="E36:G36"/>
    <mergeCell ref="H36:I36"/>
    <mergeCell ref="E37:G37"/>
    <mergeCell ref="H37:I37"/>
    <mergeCell ref="E38:G38"/>
    <mergeCell ref="H38:I38"/>
    <mergeCell ref="E39:G39"/>
    <mergeCell ref="H39:I39"/>
    <mergeCell ref="E40:G40"/>
    <mergeCell ref="H40:I40"/>
    <mergeCell ref="E41:G41"/>
    <mergeCell ref="H41:I41"/>
    <mergeCell ref="E42:G42"/>
    <mergeCell ref="H42:I42"/>
    <mergeCell ref="E43:G43"/>
    <mergeCell ref="H43:I43"/>
    <mergeCell ref="E44:G44"/>
    <mergeCell ref="H44:I44"/>
    <mergeCell ref="E45:G45"/>
    <mergeCell ref="H45:I45"/>
    <mergeCell ref="E46:G46"/>
    <mergeCell ref="H46:I46"/>
    <mergeCell ref="E47:G47"/>
    <mergeCell ref="H47:I47"/>
    <mergeCell ref="E48:G48"/>
    <mergeCell ref="H48:I48"/>
    <mergeCell ref="E49:G49"/>
    <mergeCell ref="H49:I49"/>
    <mergeCell ref="E50:G50"/>
    <mergeCell ref="H50:I50"/>
    <mergeCell ref="E51:G51"/>
    <mergeCell ref="H51:I51"/>
    <mergeCell ref="E52:G52"/>
    <mergeCell ref="H52:I52"/>
    <mergeCell ref="E53:G53"/>
    <mergeCell ref="H53:I53"/>
    <mergeCell ref="E54:G54"/>
    <mergeCell ref="H54:I54"/>
    <mergeCell ref="E55:G55"/>
    <mergeCell ref="H55:I55"/>
    <mergeCell ref="E56:G56"/>
    <mergeCell ref="H56:I56"/>
    <mergeCell ref="E57:G57"/>
    <mergeCell ref="H57:I57"/>
    <mergeCell ref="E58:G58"/>
    <mergeCell ref="H58:I58"/>
    <mergeCell ref="E59:G59"/>
    <mergeCell ref="H59:I59"/>
    <mergeCell ref="E60:G60"/>
    <mergeCell ref="H60:I60"/>
    <mergeCell ref="E61:G61"/>
    <mergeCell ref="H61:I61"/>
    <mergeCell ref="E62:G62"/>
    <mergeCell ref="H62:I62"/>
    <mergeCell ref="G66:I66"/>
    <mergeCell ref="N66:O66"/>
    <mergeCell ref="A74:C74"/>
    <mergeCell ref="F74:G74"/>
    <mergeCell ref="H74:I74"/>
    <mergeCell ref="J74:L74"/>
    <mergeCell ref="A75:C75"/>
    <mergeCell ref="F75:G75"/>
    <mergeCell ref="H75:I75"/>
    <mergeCell ref="J75:L75"/>
    <mergeCell ref="A76:C76"/>
    <mergeCell ref="F76:G76"/>
    <mergeCell ref="H76:I76"/>
    <mergeCell ref="J76:L76"/>
    <mergeCell ref="A77:C77"/>
    <mergeCell ref="F77:G77"/>
    <mergeCell ref="H77:I77"/>
    <mergeCell ref="J77:L77"/>
    <mergeCell ref="A78:C78"/>
    <mergeCell ref="F78:G78"/>
    <mergeCell ref="H78:I78"/>
    <mergeCell ref="J78:L78"/>
    <mergeCell ref="A79:C79"/>
    <mergeCell ref="F79:G79"/>
    <mergeCell ref="H79:I79"/>
    <mergeCell ref="J79:L79"/>
    <mergeCell ref="A80:C80"/>
    <mergeCell ref="F80:G80"/>
    <mergeCell ref="H80:I80"/>
    <mergeCell ref="J80:L80"/>
    <mergeCell ref="A81:C81"/>
    <mergeCell ref="F81:G81"/>
    <mergeCell ref="H81:I81"/>
    <mergeCell ref="J81:L81"/>
    <mergeCell ref="A82:C82"/>
    <mergeCell ref="F82:G82"/>
    <mergeCell ref="H82:I82"/>
    <mergeCell ref="J82:L82"/>
    <mergeCell ref="A83:C83"/>
    <mergeCell ref="F83:G83"/>
    <mergeCell ref="H83:I83"/>
    <mergeCell ref="J83:L83"/>
    <mergeCell ref="A84:C84"/>
    <mergeCell ref="F84:G84"/>
    <mergeCell ref="H84:I84"/>
    <mergeCell ref="J84:L84"/>
    <mergeCell ref="A85:C85"/>
    <mergeCell ref="F85:G85"/>
    <mergeCell ref="H85:I85"/>
    <mergeCell ref="J85:L85"/>
    <mergeCell ref="A86:C86"/>
    <mergeCell ref="F86:G86"/>
    <mergeCell ref="H86:I86"/>
    <mergeCell ref="J86:L86"/>
    <mergeCell ref="A87:C87"/>
    <mergeCell ref="F87:G87"/>
    <mergeCell ref="H87:I87"/>
    <mergeCell ref="J87:L87"/>
    <mergeCell ref="A88:C88"/>
    <mergeCell ref="F88:G88"/>
    <mergeCell ref="H88:I88"/>
    <mergeCell ref="J88:L88"/>
    <mergeCell ref="A89:C89"/>
    <mergeCell ref="F89:G89"/>
    <mergeCell ref="H89:I89"/>
    <mergeCell ref="J89:L89"/>
    <mergeCell ref="A90:C90"/>
    <mergeCell ref="F90:G90"/>
    <mergeCell ref="H90:I90"/>
    <mergeCell ref="J90:L90"/>
    <mergeCell ref="A91:C91"/>
    <mergeCell ref="F91:G91"/>
    <mergeCell ref="H91:I91"/>
    <mergeCell ref="J91:L91"/>
    <mergeCell ref="G95:J95"/>
  </mergeCells>
  <pageMargins left="0.699305555555556" right="0.699305555555556" top="0.75" bottom="0.75" header="0.3" footer="0.3"/>
  <pageSetup paperSize="9" orientation="portrait"/>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5"/>
  <sheetData/>
  <pageMargins left="0.699305555555556" right="0.699305555555556" top="0.75" bottom="0.75" header="0.3" footer="0.3"/>
  <pageSetup paperSize="9" fitToWidth="0" fitToHeight="0"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5"/>
  <sheetData/>
  <pageMargins left="0.699305555555556" right="0.699305555555556" top="0.75" bottom="0.75" header="0.3" footer="0.3"/>
  <pageSetup paperSize="9" fitToWidth="0" fitToHeight="0" orientation="portrait"/>
  <headerFooter/>
</worksheet>
</file>

<file path=docProps/app.xml><?xml version="1.0" encoding="utf-8"?>
<Properties xmlns="http://schemas.openxmlformats.org/officeDocument/2006/extended-properties" xmlns:vt="http://schemas.openxmlformats.org/officeDocument/2006/docPropsVTypes">
  <HyperlinkBase>
  </HyperlinkBase>
  <Application>Microsoft Excel</Application>
  <HeadingPairs>
    <vt:vector size="2" baseType="variant">
      <vt:variant>
        <vt:lpstr>工作表</vt:lpstr>
      </vt:variant>
      <vt:variant>
        <vt:i4>3</vt:i4>
      </vt:variant>
    </vt:vector>
  </HeadingPairs>
  <TitlesOfParts>
    <vt:vector size="3" baseType="lpstr">
      <vt:lpstr>Statement</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title>
  <dc:subject>
  </dc:subject>
  <cp:keywords>
  </cp:keywords>
  <dc:description>
  </dc:description>
  <cp:lastModifiedBy>CIT-karmen欧燕珍</cp:lastModifiedBy>
  <dcterms:created xsi:type="dcterms:W3CDTF">2018-08-03T15:46:00Z</dcterms:created>
  <dcterms:modified xsi:type="dcterms:W3CDTF">2018-08-08T02:51:21Z</dcterms:modified>
  <cp:category>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2052-10.1.0.7469</vt:lpwstr>
  </property>
</Properties>
</file>