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3050"/>
  </bookViews>
  <sheets>
    <sheet name="20180904-inv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<sst xmlns="http://schemas.openxmlformats.org/spreadsheetml/2006/main" count="119">
  <si>
    <t>abc ref</t>
  </si>
  <si>
    <t>your ref</t>
  </si>
  <si>
    <t>hotel</t>
  </si>
  <si>
    <t>check in</t>
  </si>
  <si>
    <t>check out</t>
  </si>
  <si>
    <t>detail</t>
  </si>
  <si>
    <t>sub total</t>
  </si>
  <si>
    <t>room night</t>
  </si>
  <si>
    <t>guest name</t>
  </si>
  <si>
    <t>系统金额</t>
  </si>
  <si>
    <t>差异</t>
  </si>
  <si>
    <t>，</t>
  </si>
  <si>
    <r>
      <rPr>
        <sz val="10"/>
        <color theme="1"/>
        <rFont val="新細明體"/>
        <charset val="136"/>
      </rPr>
      <t>富藝旅台北大安</t>
    </r>
    <r>
      <rPr>
        <sz val="10"/>
        <color theme="1"/>
        <rFont val="Times New Roman"/>
        <charset val="134"/>
      </rPr>
      <t xml:space="preserve"> FOLIO DAAN TAIPEI</t>
    </r>
  </si>
  <si>
    <t>2018/7/10</t>
  </si>
  <si>
    <t>2018/7/13</t>
  </si>
  <si>
    <t xml:space="preserve">1Double * 3Nights * HKD742  </t>
  </si>
  <si>
    <t>DAIKI SHINAHARA</t>
  </si>
  <si>
    <t>，1329443</t>
  </si>
  <si>
    <t>2018/7/15</t>
  </si>
  <si>
    <t xml:space="preserve">1Double * 2Nights * HKD821  </t>
  </si>
  <si>
    <r>
      <t>，</t>
    </r>
    <r>
      <rPr>
        <sz val="10"/>
        <color theme="1"/>
        <rFont val="Times New Roman"/>
        <charset val="134"/>
      </rPr>
      <t>1329443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1329443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1329373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1329373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1329373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1333574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1337731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1334735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1340523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1340523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1333288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1341895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1341895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1339776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1343689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1336577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1338868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1339764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1340703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1333451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1340121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1335655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1352296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1319498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1350501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1333350</t>
    </r>
  </si>
  <si>
    <t>2018/7/12</t>
  </si>
  <si>
    <t xml:space="preserve">2Double * 1Night * HKD742  </t>
  </si>
  <si>
    <r>
      <rPr>
        <sz val="10"/>
        <color theme="1"/>
        <rFont val="Times New Roman"/>
        <charset val="134"/>
      </rPr>
      <t>LIU LU / LI CHENGQUAN (</t>
    </r>
    <r>
      <rPr>
        <sz val="10"/>
        <color theme="1"/>
        <rFont val="新細明體"/>
        <charset val="136"/>
      </rPr>
      <t>李成全</t>
    </r>
    <r>
      <rPr>
        <sz val="10"/>
        <color theme="1"/>
        <rFont val="Times New Roman"/>
        <charset val="134"/>
      </rPr>
      <t>)</t>
    </r>
  </si>
  <si>
    <t>，1329373</t>
  </si>
  <si>
    <t xml:space="preserve">2Double * 2Nights * HKD821  </t>
  </si>
  <si>
    <t>2018/7/16</t>
  </si>
  <si>
    <r>
      <rPr>
        <sz val="10"/>
        <color theme="1"/>
        <rFont val="新細明體"/>
        <charset val="136"/>
      </rPr>
      <t>日勝生加賀屋溫泉飯店</t>
    </r>
    <r>
      <rPr>
        <sz val="10"/>
        <color theme="1"/>
        <rFont val="Times New Roman"/>
        <charset val="134"/>
      </rPr>
      <t xml:space="preserve">  BEI TOU RADIUM-KAGAYA HOTEL</t>
    </r>
  </si>
  <si>
    <t>2018/7/21</t>
  </si>
  <si>
    <t>2018/7/22</t>
  </si>
  <si>
    <t xml:space="preserve">1Twin * 1Night * HKD2,667  </t>
  </si>
  <si>
    <t>HU JIE / YANG JIAN</t>
  </si>
  <si>
    <t>，1333574</t>
  </si>
  <si>
    <r>
      <rPr>
        <sz val="10"/>
        <color theme="1"/>
        <rFont val="新細明體"/>
        <charset val="136"/>
      </rPr>
      <t>寒舍艾麗酒店</t>
    </r>
    <r>
      <rPr>
        <sz val="10"/>
        <color theme="1"/>
        <rFont val="Times New Roman"/>
        <charset val="134"/>
      </rPr>
      <t xml:space="preserve"> HUMBLE HOUSE TAIPEI</t>
    </r>
  </si>
  <si>
    <t>2018/7/31</t>
  </si>
  <si>
    <t>2018/8/1</t>
  </si>
  <si>
    <r>
      <rPr>
        <sz val="10"/>
        <color theme="1"/>
        <rFont val="Times New Roman"/>
        <charset val="134"/>
      </rPr>
      <t>1Double * 1Night * HK$1,656</t>
    </r>
    <r>
      <rPr>
        <sz val="10"/>
        <color theme="1"/>
        <rFont val="新細明體"/>
        <charset val="136"/>
      </rPr>
      <t>幣別可能有問題</t>
    </r>
  </si>
  <si>
    <t>SHE XIAOQI / YANG YANG</t>
  </si>
  <si>
    <t>，1337731</t>
  </si>
  <si>
    <t xml:space="preserve">2Twin * 1Night * HKD2,403  </t>
  </si>
  <si>
    <t>QIN /WEI / BAI / XINXIA</t>
  </si>
  <si>
    <t>，1334735</t>
  </si>
  <si>
    <r>
      <rPr>
        <sz val="10"/>
        <color theme="1"/>
        <rFont val="新細明體"/>
        <charset val="136"/>
      </rPr>
      <t>大倉久和大飯店</t>
    </r>
    <r>
      <rPr>
        <sz val="10"/>
        <color theme="1"/>
        <rFont val="Times New Roman"/>
        <charset val="134"/>
      </rPr>
      <t>(Non Japan) OKURA PRESTIGE TAIPEI</t>
    </r>
  </si>
  <si>
    <t>2018/8/2</t>
  </si>
  <si>
    <t xml:space="preserve">1Double * 1Night * HKD1,655  </t>
  </si>
  <si>
    <t>LIN /YIFENG / GAO/ JIE</t>
  </si>
  <si>
    <t>，1340523</t>
  </si>
  <si>
    <t>2018/8/3</t>
  </si>
  <si>
    <r>
      <rPr>
        <sz val="10"/>
        <color theme="1"/>
        <rFont val="新細明體"/>
        <charset val="136"/>
      </rPr>
      <t>北投春天酒店</t>
    </r>
    <r>
      <rPr>
        <sz val="10"/>
        <color theme="1"/>
        <rFont val="Times New Roman"/>
        <charset val="134"/>
      </rPr>
      <t xml:space="preserve"> BEI TOU SPRING CITY RESORT HOTEL</t>
    </r>
  </si>
  <si>
    <t>2018/8/4</t>
  </si>
  <si>
    <t xml:space="preserve">1Double * 1Night * HKD940  </t>
  </si>
  <si>
    <t>YUNG HUNG TAN</t>
  </si>
  <si>
    <t>，1333288</t>
  </si>
  <si>
    <r>
      <rPr>
        <sz val="10"/>
        <color theme="1"/>
        <rFont val="新細明體"/>
        <charset val="136"/>
      </rPr>
      <t>君品酒店</t>
    </r>
    <r>
      <rPr>
        <sz val="10"/>
        <color theme="1"/>
        <rFont val="Times New Roman"/>
        <charset val="134"/>
      </rPr>
      <t xml:space="preserve"> (Non Japan) PALAIS DE CHINE HOTEL</t>
    </r>
  </si>
  <si>
    <t>2018/8/5</t>
  </si>
  <si>
    <t xml:space="preserve">1Twin * 1Night * HKD1,159  </t>
  </si>
  <si>
    <t>YOU XINYAN / ZHANG PINGLI</t>
  </si>
  <si>
    <t>，1341895</t>
  </si>
  <si>
    <t>2018/8/8</t>
  </si>
  <si>
    <t xml:space="preserve">1Twin * 3Nights * HKD1,055  </t>
  </si>
  <si>
    <t>2018/8/7</t>
  </si>
  <si>
    <t xml:space="preserve">3Double * 2Nights * HKD1,211  </t>
  </si>
  <si>
    <t>WU YONGMING / CHEN KUANGYI / CHEN XUEJUN</t>
  </si>
  <si>
    <t>，1339776</t>
  </si>
  <si>
    <r>
      <rPr>
        <sz val="10"/>
        <color theme="1"/>
        <rFont val="新細明體"/>
        <charset val="136"/>
      </rPr>
      <t>義大皇家酒店</t>
    </r>
    <r>
      <rPr>
        <sz val="10"/>
        <color theme="1"/>
        <rFont val="Times New Roman"/>
        <charset val="134"/>
      </rPr>
      <t xml:space="preserve"> (Inbound) E-DA ROYAL HOTEL</t>
    </r>
  </si>
  <si>
    <t>2018/8/6</t>
  </si>
  <si>
    <t xml:space="preserve">1Twin * 1Night * HKD802  </t>
  </si>
  <si>
    <t>WANG SHIHHAO / ZHENG JIE</t>
  </si>
  <si>
    <t>，1343689</t>
  </si>
  <si>
    <r>
      <rPr>
        <sz val="10"/>
        <color theme="1"/>
        <rFont val="新細明體"/>
        <charset val="136"/>
      </rPr>
      <t>台南老爺行旅</t>
    </r>
    <r>
      <rPr>
        <sz val="10"/>
        <color theme="1"/>
        <rFont val="Times New Roman"/>
        <charset val="134"/>
      </rPr>
      <t>(Inbound) THE PLACE TAINAN</t>
    </r>
  </si>
  <si>
    <t>2018/8/9</t>
  </si>
  <si>
    <t xml:space="preserve">1Twin * 1Night * HKD563  </t>
  </si>
  <si>
    <t>WANG REN / ZHANG CONG</t>
  </si>
  <si>
    <t>，1336577</t>
  </si>
  <si>
    <t>2018/8/11</t>
  </si>
  <si>
    <t>2018/8/15</t>
  </si>
  <si>
    <t xml:space="preserve">1Twin * 4Nights * HKD1,656  </t>
  </si>
  <si>
    <t>PING SHUIHUA / ZHOU JUN</t>
  </si>
  <si>
    <t>，1338868</t>
  </si>
  <si>
    <t>2018/8/12</t>
  </si>
  <si>
    <t xml:space="preserve">1Twin * 1Night * HKD1,656  </t>
  </si>
  <si>
    <t>GU CAIHUA / CHEN XUEJUN</t>
  </si>
  <si>
    <t>，1339764</t>
  </si>
  <si>
    <r>
      <rPr>
        <sz val="10"/>
        <color theme="1"/>
        <rFont val="新細明體"/>
        <charset val="136"/>
      </rPr>
      <t>桃園大溪笠復威斯汀度假酒店</t>
    </r>
    <r>
      <rPr>
        <sz val="10"/>
        <color theme="1"/>
        <rFont val="Times New Roman"/>
        <charset val="134"/>
      </rPr>
      <t>(Inbound) THE WESTIN TASHEE RESORT</t>
    </r>
  </si>
  <si>
    <t xml:space="preserve">1Twin * 1Night * HKD2,650  </t>
  </si>
  <si>
    <r>
      <rPr>
        <sz val="10"/>
        <color theme="1"/>
        <rFont val="Times New Roman"/>
        <charset val="134"/>
      </rPr>
      <t>HUANG JIAFEN (</t>
    </r>
    <r>
      <rPr>
        <sz val="10"/>
        <color theme="1"/>
        <rFont val="新細明體"/>
        <charset val="136"/>
      </rPr>
      <t>黃佳芬</t>
    </r>
    <r>
      <rPr>
        <sz val="10"/>
        <color theme="1"/>
        <rFont val="Times New Roman"/>
        <charset val="134"/>
      </rPr>
      <t>)</t>
    </r>
  </si>
  <si>
    <t>，1340703</t>
  </si>
  <si>
    <t>2018/8/17</t>
  </si>
  <si>
    <t>2018/8/18</t>
  </si>
  <si>
    <t xml:space="preserve">1Twin * 1Night * HKD812  </t>
  </si>
  <si>
    <t>LIU CHIA-HAN</t>
  </si>
  <si>
    <t>，1333451</t>
  </si>
  <si>
    <r>
      <rPr>
        <sz val="10"/>
        <color theme="1"/>
        <rFont val="新細明體"/>
        <charset val="136"/>
      </rPr>
      <t>國賓大飯店</t>
    </r>
    <r>
      <rPr>
        <sz val="10"/>
        <color theme="1"/>
        <rFont val="Times New Roman"/>
        <charset val="134"/>
      </rPr>
      <t xml:space="preserve"> (Inbound / Asia Non Japan) AMBASSADOR HOTEL TAIPEI</t>
    </r>
  </si>
  <si>
    <t xml:space="preserve">1Double * 1Night * HKD845  </t>
  </si>
  <si>
    <t>YANG MIN / TANG YUTING</t>
  </si>
  <si>
    <t>，1340121</t>
  </si>
  <si>
    <r>
      <rPr>
        <sz val="10"/>
        <color theme="1"/>
        <rFont val="新細明體"/>
        <charset val="136"/>
      </rPr>
      <t>北投麗禧酒店</t>
    </r>
    <r>
      <rPr>
        <sz val="10"/>
        <color theme="1"/>
        <rFont val="Times New Roman"/>
        <charset val="134"/>
      </rPr>
      <t xml:space="preserve"> BEI TOU GRAND VIEW RESORT </t>
    </r>
  </si>
  <si>
    <t>2018/8/20</t>
  </si>
  <si>
    <t>2018/8/21</t>
  </si>
  <si>
    <t xml:space="preserve">1Double * 1Night * HKD2,718  </t>
  </si>
  <si>
    <t>CHEN/ HONGZHONG / HUANG/ LINGER</t>
  </si>
  <si>
    <t>，1335655</t>
  </si>
  <si>
    <t>2018/8/22</t>
  </si>
  <si>
    <t>JIN /TIAN / HE /WEI</t>
  </si>
  <si>
    <t>，1352296</t>
  </si>
  <si>
    <t>2018/8/27</t>
  </si>
  <si>
    <t>2018/8/28</t>
  </si>
  <si>
    <t xml:space="preserve">1Twin * 1Night * HKD2,429  </t>
  </si>
  <si>
    <t>LIU GUOJUN</t>
  </si>
  <si>
    <t>，1319498</t>
  </si>
  <si>
    <t>2018/8/29</t>
  </si>
  <si>
    <t>WU WEI / ZHANG DALI</t>
  </si>
  <si>
    <t>，1350501</t>
  </si>
  <si>
    <t>2018/8/31</t>
  </si>
  <si>
    <t xml:space="preserve">1Twin * 2Nights * HKD2,403  </t>
  </si>
  <si>
    <t>AUYEUNG YUEN TUNG</t>
  </si>
  <si>
    <t>，1333350</t>
  </si>
  <si>
    <t>TOTAL</t>
  </si>
  <si>
    <r>
      <t>确定应付：</t>
    </r>
    <r>
      <rPr>
        <b/>
        <sz val="14"/>
        <color theme="1"/>
        <rFont val="Times New Roman"/>
        <charset val="134"/>
      </rPr>
      <t xml:space="preserve">60598  </t>
    </r>
    <r>
      <rPr>
        <b/>
        <sz val="14"/>
        <color theme="1"/>
        <rFont val="宋体"/>
        <charset val="134"/>
      </rPr>
      <t>付款编号： P180904175123322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</si>
</sst>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2"/>
      <color theme="1"/>
      <name val="宋体"/>
      <charset val="136"/>
      <scheme val="minor"/>
    </font>
    <font>
      <sz val="10"/>
      <color theme="1"/>
      <name val="Times New Roman"/>
      <charset val="134"/>
    </font>
    <font>
      <b/>
      <sz val="14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1"/>
      <name val="新細明體"/>
      <charset val="136"/>
    </font>
    <font>
      <b/>
      <sz val="14"/>
      <color theme="1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7" fillId="14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13" borderId="1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21" borderId="3" applyNumberFormat="0" applyAlignment="0" applyProtection="0">
      <alignment vertical="center"/>
    </xf>
    <xf numFmtId="0" fontId="14" fillId="21" borderId="2" applyNumberFormat="0" applyAlignment="0" applyProtection="0">
      <alignment vertical="center"/>
    </xf>
    <xf numFmtId="0" fontId="16" fillId="22" borderId="4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3" borderId="0" xfId="0" applyFont="1" applyFill="1">
      <alignment vertical="center"/>
    </xf>
    <xf numFmtId="0" fontId="1" fillId="4" borderId="0" xfId="0" applyFont="1" applyFill="1">
      <alignment vertical="center"/>
    </xf>
    <xf numFmtId="0" fontId="1" fillId="5" borderId="0" xfId="0" applyFont="1" applyFill="1">
      <alignment vertical="center"/>
    </xf>
    <xf numFmtId="0" fontId="1" fillId="0" borderId="0" xfId="0" applyFont="1">
      <alignment vertical="center"/>
    </xf>
    <xf numFmtId="0" fontId="1" fillId="2" borderId="0" xfId="0" applyFont="1" applyFill="1" applyProtection="1">
      <alignment vertical="center"/>
      <protection locked="0"/>
    </xf>
    <xf numFmtId="0" fontId="1" fillId="3" borderId="0" xfId="0" applyFont="1" applyFill="1" applyProtection="1">
      <alignment vertical="center"/>
      <protection locked="0"/>
    </xf>
    <xf numFmtId="0" fontId="1" fillId="3" borderId="0" xfId="0" applyNumberFormat="1" applyFont="1" applyFill="1" applyProtection="1">
      <alignment vertical="center"/>
      <protection locked="0"/>
    </xf>
    <xf numFmtId="0" fontId="1" fillId="4" borderId="0" xfId="0" applyFont="1" applyFill="1" applyProtection="1">
      <alignment vertical="center"/>
      <protection locked="0"/>
    </xf>
    <xf numFmtId="0" fontId="1" fillId="4" borderId="0" xfId="0" applyNumberFormat="1" applyFont="1" applyFill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1" fillId="0" borderId="0" xfId="0" applyNumberFormat="1" applyFont="1" applyProtection="1">
      <alignment vertical="center"/>
      <protection locked="0"/>
    </xf>
    <xf numFmtId="0" fontId="1" fillId="5" borderId="0" xfId="0" applyFont="1" applyFill="1" applyProtection="1">
      <alignment vertical="center"/>
      <protection locked="0"/>
    </xf>
    <xf numFmtId="0" fontId="1" fillId="5" borderId="0" xfId="0" applyNumberFormat="1" applyFont="1" applyFill="1" applyProtection="1">
      <alignment vertical="center"/>
      <protection locked="0"/>
    </xf>
    <xf numFmtId="0" fontId="2" fillId="3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3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40718;&#26989;0904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1335655</v>
          </cell>
          <cell r="B2" t="str">
            <v>台北北投丽禧温泉酒店</v>
          </cell>
          <cell r="C2" t="str">
            <v>ABC460370</v>
          </cell>
          <cell r="D2" t="str">
            <v>69039</v>
          </cell>
          <cell r="E2" t="str">
            <v/>
          </cell>
          <cell r="F2" t="str">
            <v>2336.42</v>
          </cell>
          <cell r="G2" t="str">
            <v>RMB</v>
          </cell>
          <cell r="H2" t="str">
            <v>1</v>
          </cell>
          <cell r="I2">
            <v>2718</v>
          </cell>
        </row>
        <row r="3">
          <cell r="A3">
            <v>1340121</v>
          </cell>
          <cell r="B3" t="str">
            <v>台北国宾大饭店</v>
          </cell>
          <cell r="C3" t="str">
            <v>ABC460704</v>
          </cell>
          <cell r="D3" t="str">
            <v>13555706</v>
          </cell>
          <cell r="E3" t="str">
            <v/>
          </cell>
          <cell r="F3" t="str">
            <v>737.3</v>
          </cell>
          <cell r="G3" t="str">
            <v>RMB</v>
          </cell>
          <cell r="H3" t="str">
            <v>1</v>
          </cell>
          <cell r="I3">
            <v>845</v>
          </cell>
        </row>
        <row r="4">
          <cell r="A4">
            <v>1337731</v>
          </cell>
          <cell r="B4" t="str">
            <v>台北寒舍艾丽酒店</v>
          </cell>
          <cell r="C4" t="str">
            <v>ABC460199</v>
          </cell>
          <cell r="D4" t="str">
            <v>376512</v>
          </cell>
          <cell r="E4" t="str">
            <v/>
          </cell>
          <cell r="F4" t="str">
            <v>1432.55</v>
          </cell>
          <cell r="G4" t="str">
            <v>RMB</v>
          </cell>
          <cell r="H4" t="str">
            <v>1</v>
          </cell>
          <cell r="I4">
            <v>1656</v>
          </cell>
        </row>
        <row r="5">
          <cell r="A5">
            <v>1338868</v>
          </cell>
          <cell r="B5" t="str">
            <v>台北寒舍艾丽酒店</v>
          </cell>
          <cell r="C5" t="str">
            <v>ABC460693</v>
          </cell>
          <cell r="D5" t="str">
            <v>376925</v>
          </cell>
          <cell r="E5" t="str">
            <v/>
          </cell>
          <cell r="F5" t="str">
            <v>5783.04</v>
          </cell>
          <cell r="G5" t="str">
            <v>RMB</v>
          </cell>
          <cell r="H5" t="str">
            <v>1</v>
          </cell>
          <cell r="I5">
            <v>6624</v>
          </cell>
        </row>
        <row r="6">
          <cell r="A6">
            <v>1334719</v>
          </cell>
          <cell r="B6" t="str">
            <v>台北寒舍艾丽酒店</v>
          </cell>
          <cell r="C6" t="str">
            <v>ABC460330</v>
          </cell>
          <cell r="D6" t="str">
            <v>375186</v>
          </cell>
          <cell r="E6" t="str">
            <v/>
          </cell>
          <cell r="F6" t="str">
            <v>2667.67</v>
          </cell>
          <cell r="G6" t="str">
            <v>RMB</v>
          </cell>
          <cell r="H6" t="str">
            <v>1</v>
          </cell>
          <cell r="I6">
            <v>3118</v>
          </cell>
        </row>
        <row r="7">
          <cell r="A7">
            <v>1339764</v>
          </cell>
          <cell r="B7" t="str">
            <v>台北寒舍艾丽酒店</v>
          </cell>
          <cell r="C7" t="str">
            <v>ABC460695</v>
          </cell>
          <cell r="D7" t="str">
            <v>377290</v>
          </cell>
          <cell r="E7" t="str">
            <v/>
          </cell>
          <cell r="F7" t="str">
            <v>1444.92</v>
          </cell>
          <cell r="G7" t="str">
            <v>RMB</v>
          </cell>
          <cell r="H7" t="str">
            <v>1</v>
          </cell>
          <cell r="I7">
            <v>1656</v>
          </cell>
        </row>
        <row r="8">
          <cell r="A8">
            <v>1340523</v>
          </cell>
          <cell r="B8" t="str">
            <v>台北大仓久和大饭店</v>
          </cell>
          <cell r="C8" t="str">
            <v>ABC460663</v>
          </cell>
          <cell r="D8" t="str">
            <v>511383</v>
          </cell>
          <cell r="E8" t="str">
            <v/>
          </cell>
          <cell r="F8" t="str">
            <v>2888.1</v>
          </cell>
          <cell r="G8" t="str">
            <v>RMB</v>
          </cell>
          <cell r="H8" t="str">
            <v>1</v>
          </cell>
          <cell r="I8">
            <v>3310</v>
          </cell>
        </row>
        <row r="9">
          <cell r="A9">
            <v>1339776</v>
          </cell>
          <cell r="B9" t="str">
            <v>台北君品酒店</v>
          </cell>
          <cell r="C9" t="str">
            <v>ABC460696</v>
          </cell>
          <cell r="D9" t="str">
            <v>687190,687192,687195</v>
          </cell>
          <cell r="E9" t="str">
            <v/>
          </cell>
          <cell r="F9" t="str">
            <v>6339.87</v>
          </cell>
          <cell r="G9" t="str">
            <v>RMB</v>
          </cell>
          <cell r="H9" t="str">
            <v>1</v>
          </cell>
          <cell r="I9">
            <v>7266</v>
          </cell>
        </row>
        <row r="10">
          <cell r="A10">
            <v>1357570</v>
          </cell>
          <cell r="B10" t="str">
            <v>台北君品酒店</v>
          </cell>
          <cell r="C10" t="str">
            <v>ABC461558</v>
          </cell>
          <cell r="D10" t="str">
            <v>1357570</v>
          </cell>
          <cell r="E10" t="str">
            <v/>
          </cell>
          <cell r="F10" t="str">
            <v>1077.43</v>
          </cell>
          <cell r="G10" t="str">
            <v>RMB</v>
          </cell>
          <cell r="H10" t="str">
            <v>1</v>
          </cell>
          <cell r="I10">
            <v>1237</v>
          </cell>
        </row>
        <row r="11">
          <cell r="A11">
            <v>1361767</v>
          </cell>
          <cell r="B11" t="str">
            <v>台北君品酒店</v>
          </cell>
          <cell r="C11" t="str">
            <v>ABC461917</v>
          </cell>
          <cell r="D11" t="str">
            <v>744023</v>
          </cell>
          <cell r="E11" t="str">
            <v/>
          </cell>
          <cell r="F11" t="str">
            <v>3650.3</v>
          </cell>
          <cell r="G11" t="str">
            <v>RMB</v>
          </cell>
          <cell r="H11" t="str">
            <v>1</v>
          </cell>
          <cell r="I11">
            <v>4220</v>
          </cell>
        </row>
        <row r="12">
          <cell r="A12">
            <v>1361156</v>
          </cell>
          <cell r="B12" t="str">
            <v>台北君品酒店</v>
          </cell>
          <cell r="C12" t="str">
            <v>ABC461889</v>
          </cell>
          <cell r="D12" t="str">
            <v>741698</v>
          </cell>
          <cell r="E12" t="str">
            <v/>
          </cell>
          <cell r="F12" t="str">
            <v>4416.99</v>
          </cell>
          <cell r="G12" t="str">
            <v>RMB</v>
          </cell>
          <cell r="H12" t="str">
            <v>1</v>
          </cell>
          <cell r="I12">
            <v>5077</v>
          </cell>
        </row>
        <row r="13">
          <cell r="A13">
            <v>1341895</v>
          </cell>
          <cell r="B13" t="str">
            <v>台北君品酒店</v>
          </cell>
          <cell r="C13" t="str">
            <v>ABC460729</v>
          </cell>
          <cell r="D13" t="str">
            <v>693823</v>
          </cell>
          <cell r="E13" t="str">
            <v/>
          </cell>
          <cell r="F13" t="str">
            <v>3776.79</v>
          </cell>
          <cell r="G13" t="str">
            <v>RMB</v>
          </cell>
          <cell r="H13" t="str">
            <v>1</v>
          </cell>
          <cell r="I13">
            <v>4324</v>
          </cell>
        </row>
        <row r="14">
          <cell r="A14">
            <v>1336577</v>
          </cell>
          <cell r="B14" t="str">
            <v>台南老爷行旅</v>
          </cell>
          <cell r="C14" t="str">
            <v>ABC460179</v>
          </cell>
          <cell r="D14" t="str">
            <v>09989604</v>
          </cell>
          <cell r="E14" t="str">
            <v/>
          </cell>
          <cell r="F14" t="str">
            <v>485.78</v>
          </cell>
          <cell r="G14" t="str">
            <v>RMB</v>
          </cell>
          <cell r="H14" t="str">
            <v>1</v>
          </cell>
          <cell r="I14">
            <v>563</v>
          </cell>
        </row>
        <row r="15">
          <cell r="A15">
            <v>1333288</v>
          </cell>
          <cell r="B15" t="str">
            <v>台北北投春天酒店</v>
          </cell>
          <cell r="C15" t="str">
            <v>ABC460152</v>
          </cell>
          <cell r="D15" t="str">
            <v>309059</v>
          </cell>
          <cell r="E15" t="str">
            <v/>
          </cell>
          <cell r="F15" t="str">
            <v>805.09</v>
          </cell>
          <cell r="G15" t="str">
            <v>RMB</v>
          </cell>
          <cell r="H15" t="str">
            <v>1</v>
          </cell>
          <cell r="I15">
            <v>940</v>
          </cell>
        </row>
        <row r="16">
          <cell r="A16">
            <v>1349966</v>
          </cell>
          <cell r="B16" t="str">
            <v>台北北投春天酒店</v>
          </cell>
          <cell r="C16" t="str">
            <v>ABC461162</v>
          </cell>
          <cell r="D16" t="str">
            <v>310124</v>
          </cell>
          <cell r="E16" t="str">
            <v/>
          </cell>
          <cell r="F16" t="str">
            <v>818.74</v>
          </cell>
          <cell r="G16" t="str">
            <v>RMB</v>
          </cell>
          <cell r="H16" t="str">
            <v>1</v>
          </cell>
          <cell r="I16">
            <v>940</v>
          </cell>
        </row>
        <row r="17">
          <cell r="A17">
            <v>1359305</v>
          </cell>
          <cell r="B17" t="str">
            <v>台北北投春天酒店</v>
          </cell>
          <cell r="C17" t="str">
            <v>ABC461597</v>
          </cell>
          <cell r="D17" t="str">
            <v>310738</v>
          </cell>
          <cell r="E17" t="str">
            <v/>
          </cell>
          <cell r="F17" t="str">
            <v>866.65</v>
          </cell>
          <cell r="G17" t="str">
            <v>RMB</v>
          </cell>
          <cell r="H17" t="str">
            <v>1</v>
          </cell>
          <cell r="I17">
            <v>995</v>
          </cell>
        </row>
        <row r="18">
          <cell r="A18">
            <v>1356583</v>
          </cell>
          <cell r="B18" t="str">
            <v>台北北投春天酒店</v>
          </cell>
          <cell r="C18" t="str">
            <v>ABC461536</v>
          </cell>
          <cell r="D18" t="str">
            <v>310510</v>
          </cell>
          <cell r="E18" t="str">
            <v/>
          </cell>
          <cell r="F18" t="str">
            <v>1733.29</v>
          </cell>
          <cell r="G18" t="str">
            <v>RMB</v>
          </cell>
          <cell r="H18" t="str">
            <v>1</v>
          </cell>
          <cell r="I18">
            <v>1990</v>
          </cell>
        </row>
        <row r="19">
          <cell r="A19">
            <v>1350501</v>
          </cell>
          <cell r="B19" t="str">
            <v>高雄义大皇家酒店</v>
          </cell>
          <cell r="C19" t="str">
            <v>ABC461179</v>
          </cell>
          <cell r="D19" t="str">
            <v>R18026417</v>
          </cell>
          <cell r="E19" t="str">
            <v/>
          </cell>
          <cell r="F19" t="str">
            <v>698.54</v>
          </cell>
          <cell r="G19" t="str">
            <v>RMB</v>
          </cell>
          <cell r="H19" t="str">
            <v>1</v>
          </cell>
          <cell r="I19">
            <v>802</v>
          </cell>
        </row>
        <row r="20">
          <cell r="A20">
            <v>1352296</v>
          </cell>
          <cell r="B20" t="str">
            <v>高雄义大皇家酒店</v>
          </cell>
          <cell r="C20" t="str">
            <v>ABC461401</v>
          </cell>
          <cell r="D20" t="str">
            <v>R18026775</v>
          </cell>
          <cell r="E20" t="str">
            <v/>
          </cell>
          <cell r="F20" t="str">
            <v>698.54</v>
          </cell>
          <cell r="G20" t="str">
            <v>RMB</v>
          </cell>
          <cell r="H20" t="str">
            <v>1</v>
          </cell>
          <cell r="I20">
            <v>802</v>
          </cell>
        </row>
        <row r="21">
          <cell r="A21">
            <v>1343689</v>
          </cell>
          <cell r="B21" t="str">
            <v>高雄义大皇家酒店</v>
          </cell>
          <cell r="C21" t="str">
            <v>ABC460757</v>
          </cell>
          <cell r="D21" t="str">
            <v>R18024456</v>
          </cell>
          <cell r="E21" t="str">
            <v/>
          </cell>
          <cell r="F21" t="str">
            <v>704.47</v>
          </cell>
          <cell r="G21" t="str">
            <v>RMB</v>
          </cell>
          <cell r="H21" t="str">
            <v>1</v>
          </cell>
          <cell r="I21">
            <v>802</v>
          </cell>
        </row>
        <row r="22">
          <cell r="A22">
            <v>1340703</v>
          </cell>
          <cell r="B22" t="str">
            <v>桃园笠复威斯汀度假酒店</v>
          </cell>
          <cell r="C22" t="str">
            <v>ABC460721</v>
          </cell>
          <cell r="D22" t="str">
            <v>128836760</v>
          </cell>
          <cell r="E22" t="str">
            <v/>
          </cell>
          <cell r="F22" t="str">
            <v>2323.2</v>
          </cell>
          <cell r="G22" t="str">
            <v>RMB</v>
          </cell>
          <cell r="H22" t="str">
            <v>1</v>
          </cell>
          <cell r="I22">
            <v>2650</v>
          </cell>
        </row>
        <row r="23">
          <cell r="A23">
            <v>1334735</v>
          </cell>
          <cell r="B23" t="str">
            <v>台北日胜生加贺屋国际温泉饭店</v>
          </cell>
          <cell r="C23" t="str">
            <v>ABC460333</v>
          </cell>
          <cell r="D23" t="str">
            <v>08103501</v>
          </cell>
          <cell r="E23" t="str">
            <v/>
          </cell>
          <cell r="F23" t="str">
            <v>4111.87</v>
          </cell>
          <cell r="G23" t="str">
            <v>RMB</v>
          </cell>
          <cell r="H23" t="str">
            <v>1</v>
          </cell>
          <cell r="I23">
            <v>4806</v>
          </cell>
        </row>
        <row r="24">
          <cell r="A24">
            <v>1333574</v>
          </cell>
          <cell r="B24" t="str">
            <v>台北日胜生加贺屋国际温泉饭店</v>
          </cell>
          <cell r="C24" t="str">
            <v>ABC460158</v>
          </cell>
          <cell r="D24" t="str">
            <v>08100001</v>
          </cell>
          <cell r="E24" t="str">
            <v/>
          </cell>
          <cell r="F24" t="str">
            <v>2284.23</v>
          </cell>
          <cell r="G24" t="str">
            <v>RMB</v>
          </cell>
          <cell r="H24" t="str">
            <v>1</v>
          </cell>
          <cell r="I24">
            <v>2667</v>
          </cell>
        </row>
        <row r="25">
          <cell r="A25">
            <v>1319498</v>
          </cell>
          <cell r="B25" t="str">
            <v>台北日胜生加贺屋国际温泉饭店</v>
          </cell>
          <cell r="C25" t="str">
            <v>ABC459431</v>
          </cell>
          <cell r="D25" t="str">
            <v>08042801</v>
          </cell>
          <cell r="E25" t="str">
            <v/>
          </cell>
          <cell r="F25" t="str">
            <v>2007.04</v>
          </cell>
          <cell r="G25" t="str">
            <v>RMB</v>
          </cell>
          <cell r="H25" t="str">
            <v>1</v>
          </cell>
          <cell r="I25">
            <v>2429</v>
          </cell>
        </row>
        <row r="26">
          <cell r="A26">
            <v>1333350</v>
          </cell>
          <cell r="B26" t="str">
            <v>台北日胜生加贺屋国际温泉饭店</v>
          </cell>
          <cell r="C26" t="str">
            <v>ABC460151</v>
          </cell>
          <cell r="D26" t="str">
            <v>08097201</v>
          </cell>
          <cell r="E26" t="str">
            <v/>
          </cell>
          <cell r="F26" t="str">
            <v>4116.24</v>
          </cell>
          <cell r="G26" t="str">
            <v>RMB</v>
          </cell>
          <cell r="H26" t="str">
            <v>1</v>
          </cell>
          <cell r="I26">
            <v>4806</v>
          </cell>
        </row>
        <row r="27">
          <cell r="A27">
            <v>1333451</v>
          </cell>
          <cell r="B27" t="str">
            <v>富艺旅台北大安</v>
          </cell>
          <cell r="C27" t="str">
            <v>ABC460155</v>
          </cell>
          <cell r="D27" t="str">
            <v>69334</v>
          </cell>
          <cell r="E27" t="str">
            <v/>
          </cell>
          <cell r="F27" t="str">
            <v>695.46</v>
          </cell>
          <cell r="G27" t="str">
            <v>RMB</v>
          </cell>
          <cell r="H27" t="str">
            <v>1</v>
          </cell>
          <cell r="I27">
            <v>812</v>
          </cell>
        </row>
        <row r="28">
          <cell r="A28">
            <v>1329443</v>
          </cell>
          <cell r="B28" t="str">
            <v>富艺旅台北大安</v>
          </cell>
          <cell r="C28" t="str">
            <v>ABC460115</v>
          </cell>
          <cell r="D28" t="str">
            <v>68800</v>
          </cell>
          <cell r="E28" t="str">
            <v/>
          </cell>
          <cell r="F28" t="str">
            <v>3302.71</v>
          </cell>
          <cell r="G28" t="str">
            <v>RMB</v>
          </cell>
          <cell r="H28" t="str">
            <v>1</v>
          </cell>
          <cell r="I28">
            <v>3868</v>
          </cell>
        </row>
        <row r="29">
          <cell r="A29">
            <v>1329373</v>
          </cell>
          <cell r="B29" t="str">
            <v>富艺旅台北大安</v>
          </cell>
          <cell r="C29" t="str">
            <v>ABC460113</v>
          </cell>
          <cell r="D29" t="str">
            <v>68791,68792</v>
          </cell>
          <cell r="E29" t="str">
            <v/>
          </cell>
          <cell r="F29" t="str">
            <v>5338.3</v>
          </cell>
          <cell r="G29" t="str">
            <v>RMB</v>
          </cell>
          <cell r="H29" t="str">
            <v>1</v>
          </cell>
          <cell r="I29">
            <v>6252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"/>
  <sheetViews>
    <sheetView tabSelected="1" topLeftCell="D1" workbookViewId="0">
      <pane ySplit="1" topLeftCell="A2" activePane="bottomLeft" state="frozen"/>
      <selection/>
      <selection pane="bottomLeft" activeCell="O29" sqref="O29"/>
    </sheetView>
  </sheetViews>
  <sheetFormatPr defaultColWidth="9" defaultRowHeight="12.75"/>
  <cols>
    <col min="1" max="1" width="6" style="5" customWidth="1"/>
    <col min="2" max="2" width="6.75" style="5" customWidth="1"/>
    <col min="3" max="3" width="51" style="5" customWidth="1"/>
    <col min="4" max="4" width="7.75" style="5" customWidth="1"/>
    <col min="5" max="5" width="8" style="5" customWidth="1"/>
    <col min="6" max="6" width="31.875" style="5" customWidth="1"/>
    <col min="7" max="7" width="7.375" style="5" customWidth="1"/>
    <col min="8" max="8" width="7.625" style="5" customWidth="1"/>
    <col min="9" max="9" width="36.5" style="5" customWidth="1"/>
    <col min="10" max="10" width="7.125" style="5" customWidth="1"/>
    <col min="11" max="11" width="5" style="5" customWidth="1"/>
    <col min="12" max="16384" width="9" style="5"/>
  </cols>
  <sheetData>
    <row r="1" s="1" customFormat="1" spans="1:12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16" t="s">
        <v>9</v>
      </c>
      <c r="K1" s="16" t="s">
        <v>10</v>
      </c>
      <c r="L1" s="16" t="s">
        <v>11</v>
      </c>
    </row>
    <row r="2" s="2" customFormat="1" ht="14.25" spans="1:14">
      <c r="A2" s="7">
        <v>460115</v>
      </c>
      <c r="B2" s="8">
        <v>1329443</v>
      </c>
      <c r="C2" s="7" t="s">
        <v>12</v>
      </c>
      <c r="D2" s="7" t="s">
        <v>13</v>
      </c>
      <c r="E2" s="7" t="s">
        <v>14</v>
      </c>
      <c r="F2" s="7" t="s">
        <v>15</v>
      </c>
      <c r="G2" s="7">
        <v>2226</v>
      </c>
      <c r="H2" s="7">
        <v>3</v>
      </c>
      <c r="I2" s="7" t="s">
        <v>16</v>
      </c>
      <c r="J2" s="2">
        <v>0</v>
      </c>
      <c r="K2" s="2">
        <f>G2-J2</f>
        <v>2226</v>
      </c>
      <c r="L2" s="2" t="str">
        <f>$L$1&amp;B2</f>
        <v>，1329443</v>
      </c>
      <c r="M2" s="2" t="s">
        <v>17</v>
      </c>
      <c r="N2" s="2" t="str">
        <f ca="1">PHONETIC(M2:M27)</f>
        <v>，1329443，1329443，1329373，1329373，1329373，1333574，1337731，1334735，1340523，1340523，1333288，1341895，1341895，1339776，1343689，1336577，1338868，1339764，1340703，1333451，1340121，1335655，1352296，1319498，1350501，1333350</v>
      </c>
    </row>
    <row r="3" s="2" customFormat="1" ht="14.25" spans="1:14">
      <c r="A3" s="7">
        <v>460115</v>
      </c>
      <c r="B3" s="8">
        <v>1329443</v>
      </c>
      <c r="C3" s="7" t="s">
        <v>12</v>
      </c>
      <c r="D3" s="7" t="s">
        <v>14</v>
      </c>
      <c r="E3" s="7" t="s">
        <v>18</v>
      </c>
      <c r="F3" s="7" t="s">
        <v>19</v>
      </c>
      <c r="G3" s="7">
        <v>1642</v>
      </c>
      <c r="H3" s="7">
        <v>2</v>
      </c>
      <c r="I3" s="7" t="s">
        <v>16</v>
      </c>
      <c r="J3" s="2">
        <f>VLOOKUP(B3,[1]应付款管理!$A$1:$I$65536,9,0)</f>
        <v>3868</v>
      </c>
      <c r="K3" s="2">
        <f t="shared" ref="K3:K27" si="0">G3-J3</f>
        <v>-2226</v>
      </c>
      <c r="L3" s="2" t="str">
        <f t="shared" ref="L3:L27" si="1">$L$1&amp;B3</f>
        <v>，1329443</v>
      </c>
      <c r="M3" s="2" t="s">
        <v>17</v>
      </c>
      <c r="N3" s="17" t="s">
        <v>20</v>
      </c>
    </row>
    <row r="4" s="3" customFormat="1" ht="14.25" spans="1:13">
      <c r="A4" s="9">
        <v>460113</v>
      </c>
      <c r="B4" s="10">
        <v>1329373</v>
      </c>
      <c r="C4" s="9" t="s">
        <v>12</v>
      </c>
      <c r="D4" s="9" t="s">
        <v>21</v>
      </c>
      <c r="E4" s="9" t="s">
        <v>14</v>
      </c>
      <c r="F4" s="9" t="s">
        <v>22</v>
      </c>
      <c r="G4" s="9">
        <v>1484</v>
      </c>
      <c r="H4" s="9">
        <v>2</v>
      </c>
      <c r="I4" s="9" t="s">
        <v>23</v>
      </c>
      <c r="J4" s="3">
        <v>0</v>
      </c>
      <c r="K4" s="3">
        <f t="shared" si="0"/>
        <v>1484</v>
      </c>
      <c r="L4" s="2" t="str">
        <f t="shared" si="1"/>
        <v>，1329373</v>
      </c>
      <c r="M4" s="3" t="s">
        <v>24</v>
      </c>
    </row>
    <row r="5" s="3" customFormat="1" ht="14.25" spans="1:13">
      <c r="A5" s="9">
        <v>460113</v>
      </c>
      <c r="B5" s="10">
        <v>1329373</v>
      </c>
      <c r="C5" s="9" t="s">
        <v>12</v>
      </c>
      <c r="D5" s="9" t="s">
        <v>14</v>
      </c>
      <c r="E5" s="9" t="s">
        <v>18</v>
      </c>
      <c r="F5" s="9" t="s">
        <v>25</v>
      </c>
      <c r="G5" s="9">
        <v>3284</v>
      </c>
      <c r="H5" s="9">
        <v>4</v>
      </c>
      <c r="I5" s="9" t="s">
        <v>23</v>
      </c>
      <c r="J5" s="3">
        <v>0</v>
      </c>
      <c r="K5" s="3">
        <f t="shared" si="0"/>
        <v>3284</v>
      </c>
      <c r="L5" s="2" t="str">
        <f t="shared" si="1"/>
        <v>，1329373</v>
      </c>
      <c r="M5" s="3" t="s">
        <v>24</v>
      </c>
    </row>
    <row r="6" s="3" customFormat="1" ht="14.25" spans="1:13">
      <c r="A6" s="9">
        <v>460113</v>
      </c>
      <c r="B6" s="10">
        <v>1329373</v>
      </c>
      <c r="C6" s="9" t="s">
        <v>12</v>
      </c>
      <c r="D6" s="9" t="s">
        <v>18</v>
      </c>
      <c r="E6" s="9" t="s">
        <v>26</v>
      </c>
      <c r="F6" s="9" t="s">
        <v>22</v>
      </c>
      <c r="G6" s="9">
        <v>1484</v>
      </c>
      <c r="H6" s="9">
        <v>2</v>
      </c>
      <c r="I6" s="9" t="s">
        <v>23</v>
      </c>
      <c r="J6" s="3">
        <f>VLOOKUP(B6,[1]应付款管理!$A$1:$I$65536,9,0)</f>
        <v>6252</v>
      </c>
      <c r="K6" s="3">
        <f t="shared" si="0"/>
        <v>-4768</v>
      </c>
      <c r="L6" s="2" t="str">
        <f t="shared" si="1"/>
        <v>，1329373</v>
      </c>
      <c r="M6" s="3" t="s">
        <v>24</v>
      </c>
    </row>
    <row r="7" ht="14.25" spans="1:13">
      <c r="A7" s="11">
        <v>460158</v>
      </c>
      <c r="B7" s="12">
        <v>1333574</v>
      </c>
      <c r="C7" s="11" t="s">
        <v>27</v>
      </c>
      <c r="D7" s="11" t="s">
        <v>28</v>
      </c>
      <c r="E7" s="11" t="s">
        <v>29</v>
      </c>
      <c r="F7" s="11" t="s">
        <v>30</v>
      </c>
      <c r="G7" s="11">
        <v>2667</v>
      </c>
      <c r="H7" s="11">
        <v>1</v>
      </c>
      <c r="I7" s="11" t="s">
        <v>31</v>
      </c>
      <c r="J7" s="5">
        <f>VLOOKUP(B7,[1]应付款管理!$A$1:$I$65536,9,0)</f>
        <v>2667</v>
      </c>
      <c r="K7" s="5">
        <f t="shared" si="0"/>
        <v>0</v>
      </c>
      <c r="L7" s="2" t="str">
        <f t="shared" si="1"/>
        <v>，1333574</v>
      </c>
      <c r="M7" s="5" t="s">
        <v>32</v>
      </c>
    </row>
    <row r="8" s="4" customFormat="1" ht="14.25" spans="1:13">
      <c r="A8" s="13">
        <v>460199</v>
      </c>
      <c r="B8" s="14">
        <v>1337731</v>
      </c>
      <c r="C8" s="13" t="s">
        <v>33</v>
      </c>
      <c r="D8" s="13" t="s">
        <v>34</v>
      </c>
      <c r="E8" s="13" t="s">
        <v>35</v>
      </c>
      <c r="F8" s="13" t="s">
        <v>36</v>
      </c>
      <c r="G8" s="13">
        <v>1656</v>
      </c>
      <c r="H8" s="13">
        <v>1</v>
      </c>
      <c r="I8" s="13" t="s">
        <v>37</v>
      </c>
      <c r="J8" s="4">
        <f>VLOOKUP(B8,[1]应付款管理!$A$1:$I$65536,9,0)</f>
        <v>1656</v>
      </c>
      <c r="K8" s="4">
        <f t="shared" si="0"/>
        <v>0</v>
      </c>
      <c r="L8" s="2" t="str">
        <f t="shared" si="1"/>
        <v>，1337731</v>
      </c>
      <c r="M8" s="4" t="s">
        <v>38</v>
      </c>
    </row>
    <row r="9" ht="14.25" spans="1:13">
      <c r="A9" s="11">
        <v>460333</v>
      </c>
      <c r="B9" s="12">
        <v>1334735</v>
      </c>
      <c r="C9" s="11" t="s">
        <v>27</v>
      </c>
      <c r="D9" s="11" t="s">
        <v>34</v>
      </c>
      <c r="E9" s="11" t="s">
        <v>35</v>
      </c>
      <c r="F9" s="11" t="s">
        <v>39</v>
      </c>
      <c r="G9" s="11">
        <v>4806</v>
      </c>
      <c r="H9" s="11">
        <v>2</v>
      </c>
      <c r="I9" s="11" t="s">
        <v>40</v>
      </c>
      <c r="J9" s="5">
        <f>VLOOKUP(B9,[1]应付款管理!$A$1:$I$65536,9,0)</f>
        <v>4806</v>
      </c>
      <c r="K9" s="5">
        <f t="shared" si="0"/>
        <v>0</v>
      </c>
      <c r="L9" s="2" t="str">
        <f t="shared" si="1"/>
        <v>，1334735</v>
      </c>
      <c r="M9" s="5" t="s">
        <v>41</v>
      </c>
    </row>
    <row r="10" s="2" customFormat="1" ht="14.25" spans="1:13">
      <c r="A10" s="7">
        <v>460663</v>
      </c>
      <c r="B10" s="8">
        <v>1340523</v>
      </c>
      <c r="C10" s="7" t="s">
        <v>42</v>
      </c>
      <c r="D10" s="7" t="s">
        <v>35</v>
      </c>
      <c r="E10" s="7" t="s">
        <v>43</v>
      </c>
      <c r="F10" s="7" t="s">
        <v>44</v>
      </c>
      <c r="G10" s="7">
        <v>1655</v>
      </c>
      <c r="H10" s="7">
        <v>1</v>
      </c>
      <c r="I10" s="7" t="s">
        <v>45</v>
      </c>
      <c r="J10" s="2">
        <v>0</v>
      </c>
      <c r="K10" s="2">
        <f t="shared" si="0"/>
        <v>1655</v>
      </c>
      <c r="L10" s="2" t="str">
        <f t="shared" si="1"/>
        <v>，1340523</v>
      </c>
      <c r="M10" s="2" t="s">
        <v>46</v>
      </c>
    </row>
    <row r="11" s="2" customFormat="1" ht="14.25" spans="1:13">
      <c r="A11" s="7">
        <v>460663</v>
      </c>
      <c r="B11" s="8">
        <v>1340523</v>
      </c>
      <c r="C11" s="7" t="s">
        <v>42</v>
      </c>
      <c r="D11" s="7" t="s">
        <v>43</v>
      </c>
      <c r="E11" s="7" t="s">
        <v>47</v>
      </c>
      <c r="F11" s="7" t="s">
        <v>44</v>
      </c>
      <c r="G11" s="7">
        <v>1655</v>
      </c>
      <c r="H11" s="7">
        <v>1</v>
      </c>
      <c r="I11" s="7" t="s">
        <v>45</v>
      </c>
      <c r="J11" s="2">
        <f>VLOOKUP(B11,[1]应付款管理!$A$1:$I$65536,9,0)</f>
        <v>3310</v>
      </c>
      <c r="K11" s="2">
        <f t="shared" si="0"/>
        <v>-1655</v>
      </c>
      <c r="L11" s="2" t="str">
        <f t="shared" si="1"/>
        <v>，1340523</v>
      </c>
      <c r="M11" s="2" t="s">
        <v>46</v>
      </c>
    </row>
    <row r="12" ht="14.25" spans="1:13">
      <c r="A12" s="11">
        <v>460152</v>
      </c>
      <c r="B12" s="12">
        <v>1333288</v>
      </c>
      <c r="C12" s="11" t="s">
        <v>48</v>
      </c>
      <c r="D12" s="11" t="s">
        <v>47</v>
      </c>
      <c r="E12" s="11" t="s">
        <v>49</v>
      </c>
      <c r="F12" s="11" t="s">
        <v>50</v>
      </c>
      <c r="G12" s="11">
        <v>940</v>
      </c>
      <c r="H12" s="11">
        <v>1</v>
      </c>
      <c r="I12" s="11" t="s">
        <v>51</v>
      </c>
      <c r="J12" s="5">
        <f>VLOOKUP(B12,[1]应付款管理!$A$1:$I$65536,9,0)</f>
        <v>940</v>
      </c>
      <c r="K12" s="5">
        <f t="shared" si="0"/>
        <v>0</v>
      </c>
      <c r="L12" s="2" t="str">
        <f t="shared" si="1"/>
        <v>，1333288</v>
      </c>
      <c r="M12" s="5" t="s">
        <v>52</v>
      </c>
    </row>
    <row r="13" s="2" customFormat="1" ht="14.25" spans="1:13">
      <c r="A13" s="7">
        <v>460729</v>
      </c>
      <c r="B13" s="8">
        <v>1341895</v>
      </c>
      <c r="C13" s="7" t="s">
        <v>53</v>
      </c>
      <c r="D13" s="7" t="s">
        <v>49</v>
      </c>
      <c r="E13" s="7" t="s">
        <v>54</v>
      </c>
      <c r="F13" s="7" t="s">
        <v>55</v>
      </c>
      <c r="G13" s="7">
        <v>1159</v>
      </c>
      <c r="H13" s="7">
        <v>1</v>
      </c>
      <c r="I13" s="7" t="s">
        <v>56</v>
      </c>
      <c r="J13" s="2">
        <v>0</v>
      </c>
      <c r="K13" s="2">
        <f t="shared" si="0"/>
        <v>1159</v>
      </c>
      <c r="L13" s="2" t="str">
        <f t="shared" si="1"/>
        <v>，1341895</v>
      </c>
      <c r="M13" s="2" t="s">
        <v>57</v>
      </c>
    </row>
    <row r="14" s="2" customFormat="1" ht="14.25" spans="1:13">
      <c r="A14" s="7">
        <v>460729</v>
      </c>
      <c r="B14" s="8">
        <v>1341895</v>
      </c>
      <c r="C14" s="7" t="s">
        <v>53</v>
      </c>
      <c r="D14" s="7" t="s">
        <v>54</v>
      </c>
      <c r="E14" s="7" t="s">
        <v>58</v>
      </c>
      <c r="F14" s="7" t="s">
        <v>59</v>
      </c>
      <c r="G14" s="7">
        <v>3165</v>
      </c>
      <c r="H14" s="7">
        <v>3</v>
      </c>
      <c r="I14" s="7" t="s">
        <v>56</v>
      </c>
      <c r="J14" s="2">
        <f>VLOOKUP(B14,[1]应付款管理!$A$1:$I$65536,9,0)</f>
        <v>4324</v>
      </c>
      <c r="K14" s="2">
        <f t="shared" si="0"/>
        <v>-1159</v>
      </c>
      <c r="L14" s="2" t="str">
        <f t="shared" si="1"/>
        <v>，1341895</v>
      </c>
      <c r="M14" s="2" t="s">
        <v>57</v>
      </c>
    </row>
    <row r="15" ht="14.25" spans="1:13">
      <c r="A15" s="11">
        <v>460696</v>
      </c>
      <c r="B15" s="12">
        <v>1339776</v>
      </c>
      <c r="C15" s="11" t="s">
        <v>53</v>
      </c>
      <c r="D15" s="11" t="s">
        <v>54</v>
      </c>
      <c r="E15" s="11" t="s">
        <v>60</v>
      </c>
      <c r="F15" s="11" t="s">
        <v>61</v>
      </c>
      <c r="G15" s="11">
        <v>7266</v>
      </c>
      <c r="H15" s="11">
        <v>6</v>
      </c>
      <c r="I15" s="11" t="s">
        <v>62</v>
      </c>
      <c r="J15" s="5">
        <f>VLOOKUP(B15,[1]应付款管理!$A$1:$I$65536,9,0)</f>
        <v>7266</v>
      </c>
      <c r="K15" s="5">
        <f t="shared" si="0"/>
        <v>0</v>
      </c>
      <c r="L15" s="2" t="str">
        <f t="shared" si="1"/>
        <v>，1339776</v>
      </c>
      <c r="M15" s="5" t="s">
        <v>63</v>
      </c>
    </row>
    <row r="16" ht="14.25" spans="1:13">
      <c r="A16" s="11">
        <v>460757</v>
      </c>
      <c r="B16" s="12">
        <v>1343689</v>
      </c>
      <c r="C16" s="11" t="s">
        <v>64</v>
      </c>
      <c r="D16" s="11" t="s">
        <v>54</v>
      </c>
      <c r="E16" s="11" t="s">
        <v>65</v>
      </c>
      <c r="F16" s="11" t="s">
        <v>66</v>
      </c>
      <c r="G16" s="11">
        <v>802</v>
      </c>
      <c r="H16" s="11">
        <v>1</v>
      </c>
      <c r="I16" s="11" t="s">
        <v>67</v>
      </c>
      <c r="J16" s="5">
        <f>VLOOKUP(B16,[1]应付款管理!$A$1:$I$65536,9,0)</f>
        <v>802</v>
      </c>
      <c r="K16" s="5">
        <f t="shared" si="0"/>
        <v>0</v>
      </c>
      <c r="L16" s="2" t="str">
        <f t="shared" si="1"/>
        <v>，1343689</v>
      </c>
      <c r="M16" s="5" t="s">
        <v>68</v>
      </c>
    </row>
    <row r="17" ht="14.25" spans="1:13">
      <c r="A17" s="11">
        <v>460179</v>
      </c>
      <c r="B17" s="12">
        <v>1336577</v>
      </c>
      <c r="C17" s="11" t="s">
        <v>69</v>
      </c>
      <c r="D17" s="11" t="s">
        <v>58</v>
      </c>
      <c r="E17" s="11" t="s">
        <v>70</v>
      </c>
      <c r="F17" s="11" t="s">
        <v>71</v>
      </c>
      <c r="G17" s="11">
        <v>563</v>
      </c>
      <c r="H17" s="11">
        <v>1</v>
      </c>
      <c r="I17" s="11" t="s">
        <v>72</v>
      </c>
      <c r="J17" s="5">
        <f>VLOOKUP(B17,[1]应付款管理!$A$1:$I$65536,9,0)</f>
        <v>563</v>
      </c>
      <c r="K17" s="5">
        <f t="shared" si="0"/>
        <v>0</v>
      </c>
      <c r="L17" s="2" t="str">
        <f t="shared" si="1"/>
        <v>，1336577</v>
      </c>
      <c r="M17" s="5" t="s">
        <v>73</v>
      </c>
    </row>
    <row r="18" ht="14.25" spans="1:13">
      <c r="A18" s="11">
        <v>460693</v>
      </c>
      <c r="B18" s="12">
        <v>1338868</v>
      </c>
      <c r="C18" s="11" t="s">
        <v>33</v>
      </c>
      <c r="D18" s="11" t="s">
        <v>74</v>
      </c>
      <c r="E18" s="11" t="s">
        <v>75</v>
      </c>
      <c r="F18" s="11" t="s">
        <v>76</v>
      </c>
      <c r="G18" s="11">
        <v>6624</v>
      </c>
      <c r="H18" s="11">
        <v>4</v>
      </c>
      <c r="I18" s="11" t="s">
        <v>77</v>
      </c>
      <c r="J18" s="5">
        <f>VLOOKUP(B18,[1]应付款管理!$A$1:$I$65536,9,0)</f>
        <v>6624</v>
      </c>
      <c r="K18" s="5">
        <f t="shared" si="0"/>
        <v>0</v>
      </c>
      <c r="L18" s="2" t="str">
        <f t="shared" si="1"/>
        <v>，1338868</v>
      </c>
      <c r="M18" s="5" t="s">
        <v>78</v>
      </c>
    </row>
    <row r="19" ht="14.25" spans="1:13">
      <c r="A19" s="11">
        <v>460695</v>
      </c>
      <c r="B19" s="12">
        <v>1339764</v>
      </c>
      <c r="C19" s="11" t="s">
        <v>33</v>
      </c>
      <c r="D19" s="11" t="s">
        <v>74</v>
      </c>
      <c r="E19" s="11" t="s">
        <v>79</v>
      </c>
      <c r="F19" s="11" t="s">
        <v>80</v>
      </c>
      <c r="G19" s="11">
        <v>1656</v>
      </c>
      <c r="H19" s="11">
        <v>1</v>
      </c>
      <c r="I19" s="11" t="s">
        <v>81</v>
      </c>
      <c r="J19" s="5">
        <f>VLOOKUP(B19,[1]应付款管理!$A$1:$I$65536,9,0)</f>
        <v>1656</v>
      </c>
      <c r="K19" s="5">
        <f t="shared" si="0"/>
        <v>0</v>
      </c>
      <c r="L19" s="2" t="str">
        <f t="shared" si="1"/>
        <v>，1339764</v>
      </c>
      <c r="M19" s="5" t="s">
        <v>82</v>
      </c>
    </row>
    <row r="20" ht="14.25" spans="1:13">
      <c r="A20" s="11">
        <v>460721</v>
      </c>
      <c r="B20" s="12">
        <v>1340703</v>
      </c>
      <c r="C20" s="11" t="s">
        <v>83</v>
      </c>
      <c r="D20" s="11" t="s">
        <v>74</v>
      </c>
      <c r="E20" s="11" t="s">
        <v>79</v>
      </c>
      <c r="F20" s="11" t="s">
        <v>84</v>
      </c>
      <c r="G20" s="11">
        <v>2650</v>
      </c>
      <c r="H20" s="11">
        <v>1</v>
      </c>
      <c r="I20" s="11" t="s">
        <v>85</v>
      </c>
      <c r="J20" s="5">
        <f>VLOOKUP(B20,[1]应付款管理!$A$1:$I$65536,9,0)</f>
        <v>2650</v>
      </c>
      <c r="K20" s="5">
        <f t="shared" si="0"/>
        <v>0</v>
      </c>
      <c r="L20" s="2" t="str">
        <f t="shared" si="1"/>
        <v>，1340703</v>
      </c>
      <c r="M20" s="5" t="s">
        <v>86</v>
      </c>
    </row>
    <row r="21" ht="14.25" spans="1:13">
      <c r="A21" s="11">
        <v>460155</v>
      </c>
      <c r="B21" s="12">
        <v>1333451</v>
      </c>
      <c r="C21" s="11" t="s">
        <v>12</v>
      </c>
      <c r="D21" s="11" t="s">
        <v>87</v>
      </c>
      <c r="E21" s="11" t="s">
        <v>88</v>
      </c>
      <c r="F21" s="11" t="s">
        <v>89</v>
      </c>
      <c r="G21" s="11">
        <v>812</v>
      </c>
      <c r="H21" s="11">
        <v>1</v>
      </c>
      <c r="I21" s="11" t="s">
        <v>90</v>
      </c>
      <c r="J21" s="5">
        <f>VLOOKUP(B21,[1]应付款管理!$A$1:$I$65536,9,0)</f>
        <v>812</v>
      </c>
      <c r="K21" s="5">
        <f t="shared" si="0"/>
        <v>0</v>
      </c>
      <c r="L21" s="2" t="str">
        <f t="shared" si="1"/>
        <v>，1333451</v>
      </c>
      <c r="M21" s="5" t="s">
        <v>91</v>
      </c>
    </row>
    <row r="22" ht="14.25" spans="1:13">
      <c r="A22" s="11">
        <v>460704</v>
      </c>
      <c r="B22" s="12">
        <v>1340121</v>
      </c>
      <c r="C22" s="11" t="s">
        <v>92</v>
      </c>
      <c r="D22" s="11" t="s">
        <v>87</v>
      </c>
      <c r="E22" s="11" t="s">
        <v>88</v>
      </c>
      <c r="F22" s="11" t="s">
        <v>93</v>
      </c>
      <c r="G22" s="11">
        <v>845</v>
      </c>
      <c r="H22" s="11">
        <v>1</v>
      </c>
      <c r="I22" s="11" t="s">
        <v>94</v>
      </c>
      <c r="J22" s="5">
        <f>VLOOKUP(B22,[1]应付款管理!$A$1:$I$65536,9,0)</f>
        <v>845</v>
      </c>
      <c r="K22" s="5">
        <f t="shared" si="0"/>
        <v>0</v>
      </c>
      <c r="L22" s="2" t="str">
        <f t="shared" si="1"/>
        <v>，1340121</v>
      </c>
      <c r="M22" s="5" t="s">
        <v>95</v>
      </c>
    </row>
    <row r="23" ht="14.25" spans="1:13">
      <c r="A23" s="11">
        <v>460370</v>
      </c>
      <c r="B23" s="11">
        <v>1335655</v>
      </c>
      <c r="C23" s="11" t="s">
        <v>96</v>
      </c>
      <c r="D23" s="11" t="s">
        <v>97</v>
      </c>
      <c r="E23" s="11" t="s">
        <v>98</v>
      </c>
      <c r="F23" s="11" t="s">
        <v>99</v>
      </c>
      <c r="G23" s="11">
        <v>2718</v>
      </c>
      <c r="H23" s="11">
        <v>1</v>
      </c>
      <c r="I23" s="11" t="s">
        <v>100</v>
      </c>
      <c r="J23" s="5">
        <f>VLOOKUP(B23,[1]应付款管理!$A$1:$I$65536,9,0)</f>
        <v>2718</v>
      </c>
      <c r="K23" s="5">
        <f t="shared" si="0"/>
        <v>0</v>
      </c>
      <c r="L23" s="2" t="str">
        <f t="shared" si="1"/>
        <v>，1335655</v>
      </c>
      <c r="M23" s="5" t="s">
        <v>101</v>
      </c>
    </row>
    <row r="24" ht="14.25" spans="1:13">
      <c r="A24" s="11">
        <v>461401</v>
      </c>
      <c r="B24" s="12">
        <v>1352296</v>
      </c>
      <c r="C24" s="11" t="s">
        <v>64</v>
      </c>
      <c r="D24" s="11" t="s">
        <v>98</v>
      </c>
      <c r="E24" s="11" t="s">
        <v>102</v>
      </c>
      <c r="F24" s="11" t="s">
        <v>66</v>
      </c>
      <c r="G24" s="11">
        <v>802</v>
      </c>
      <c r="H24" s="11">
        <v>1</v>
      </c>
      <c r="I24" s="11" t="s">
        <v>103</v>
      </c>
      <c r="J24" s="5">
        <f>VLOOKUP(B24,[1]应付款管理!$A$1:$I$65536,9,0)</f>
        <v>802</v>
      </c>
      <c r="K24" s="5">
        <f t="shared" si="0"/>
        <v>0</v>
      </c>
      <c r="L24" s="2" t="str">
        <f t="shared" si="1"/>
        <v>，1352296</v>
      </c>
      <c r="M24" s="5" t="s">
        <v>104</v>
      </c>
    </row>
    <row r="25" ht="14.25" spans="1:13">
      <c r="A25" s="11">
        <v>459431</v>
      </c>
      <c r="B25" s="12">
        <v>1319498</v>
      </c>
      <c r="C25" s="11" t="s">
        <v>27</v>
      </c>
      <c r="D25" s="11" t="s">
        <v>105</v>
      </c>
      <c r="E25" s="11" t="s">
        <v>106</v>
      </c>
      <c r="F25" s="11" t="s">
        <v>107</v>
      </c>
      <c r="G25" s="11">
        <v>2429</v>
      </c>
      <c r="H25" s="11">
        <v>1</v>
      </c>
      <c r="I25" s="11" t="s">
        <v>108</v>
      </c>
      <c r="J25" s="5">
        <f>VLOOKUP(B25,[1]应付款管理!$A$1:$I$65536,9,0)</f>
        <v>2429</v>
      </c>
      <c r="K25" s="5">
        <f t="shared" si="0"/>
        <v>0</v>
      </c>
      <c r="L25" s="2" t="str">
        <f t="shared" si="1"/>
        <v>，1319498</v>
      </c>
      <c r="M25" s="5" t="s">
        <v>109</v>
      </c>
    </row>
    <row r="26" ht="14.25" spans="1:13">
      <c r="A26" s="11">
        <v>461179</v>
      </c>
      <c r="B26" s="12">
        <v>1350501</v>
      </c>
      <c r="C26" s="11" t="s">
        <v>64</v>
      </c>
      <c r="D26" s="11" t="s">
        <v>106</v>
      </c>
      <c r="E26" s="11" t="s">
        <v>110</v>
      </c>
      <c r="F26" s="11" t="s">
        <v>66</v>
      </c>
      <c r="G26" s="11">
        <v>802</v>
      </c>
      <c r="H26" s="11">
        <v>1</v>
      </c>
      <c r="I26" s="11" t="s">
        <v>111</v>
      </c>
      <c r="J26" s="5">
        <f>VLOOKUP(B26,[1]应付款管理!$A$1:$I$65536,9,0)</f>
        <v>802</v>
      </c>
      <c r="K26" s="5">
        <f t="shared" si="0"/>
        <v>0</v>
      </c>
      <c r="L26" s="2" t="str">
        <f t="shared" si="1"/>
        <v>，1350501</v>
      </c>
      <c r="M26" s="5" t="s">
        <v>112</v>
      </c>
    </row>
    <row r="27" ht="14.25" spans="1:13">
      <c r="A27" s="11">
        <v>460151</v>
      </c>
      <c r="B27" s="12">
        <v>1333350</v>
      </c>
      <c r="C27" s="11" t="s">
        <v>27</v>
      </c>
      <c r="D27" s="11" t="s">
        <v>110</v>
      </c>
      <c r="E27" s="11" t="s">
        <v>113</v>
      </c>
      <c r="F27" s="11" t="s">
        <v>114</v>
      </c>
      <c r="G27" s="11">
        <v>4806</v>
      </c>
      <c r="H27" s="11">
        <v>2</v>
      </c>
      <c r="I27" s="11" t="s">
        <v>115</v>
      </c>
      <c r="J27" s="5">
        <f>VLOOKUP(B27,[1]应付款管理!$A$1:$I$65536,9,0)</f>
        <v>4806</v>
      </c>
      <c r="K27" s="5">
        <f t="shared" si="0"/>
        <v>0</v>
      </c>
      <c r="L27" s="2" t="str">
        <f t="shared" si="1"/>
        <v>，1333350</v>
      </c>
      <c r="M27" s="5" t="s">
        <v>116</v>
      </c>
    </row>
    <row r="28" spans="6:11">
      <c r="F28" s="2" t="s">
        <v>117</v>
      </c>
      <c r="G28" s="2">
        <f>SUM(G2:G27)</f>
        <v>60598</v>
      </c>
      <c r="J28" s="5">
        <f>SUM(J2:J27)</f>
        <v>60598</v>
      </c>
      <c r="K28" s="5">
        <f>SUM(K2:K27)</f>
        <v>0</v>
      </c>
    </row>
    <row r="32" spans="7:12">
      <c r="G32" s="2"/>
      <c r="H32" s="2"/>
      <c r="I32" s="2"/>
      <c r="J32" s="2"/>
      <c r="K32" s="2"/>
      <c r="L32" s="2"/>
    </row>
    <row r="33" ht="18.75" spans="7:12">
      <c r="G33" s="2"/>
      <c r="H33" s="15" t="s">
        <v>118</v>
      </c>
      <c r="I33" s="2"/>
      <c r="J33" s="2"/>
      <c r="K33" s="2"/>
      <c r="L33" s="2"/>
    </row>
    <row r="34" spans="7:12">
      <c r="G34" s="2"/>
      <c r="H34" s="2"/>
      <c r="I34" s="2"/>
      <c r="J34" s="2"/>
      <c r="K34" s="2"/>
      <c r="L34" s="2"/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20180904-inv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Doris</dc:creator>
  <cp:lastModifiedBy>CIT-karmen欧燕珍</cp:lastModifiedBy>
  <dcterms:created xsi:type="dcterms:W3CDTF">2018-09-04T02:56:00Z</dcterms:created>
  <dcterms:modified xsi:type="dcterms:W3CDTF">2018-09-04T09:53:15Z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