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 activeTab="10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</sheets>
  <calcPr calcId="144525" calcCompleted="0" calcOnSave="0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sharedStrings.xml><?xml version="1.0" encoding="utf-8"?>
<sst xmlns="http://schemas.openxmlformats.org/spreadsheetml/2006/main" count="1567">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</sst>
</file>

<file path=xl/styles.xml><?xml version="1.0" encoding="utf-8"?>
<styleSheet xmlns="http://schemas.openxmlformats.org/spreadsheetml/2006/main">
  <numFmts count="7">
    <numFmt numFmtId="176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d/m/yyyy;@"/>
    <numFmt numFmtId="178" formatCode="_(* #,##0_);_(* \(#,##0\);_(* &quot;-&quot;??_);_(@_)"/>
    <numFmt numFmtId="179" formatCode="0.0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1"/>
      <name val="宋体"/>
      <charset val="163"/>
      <scheme val="minor"/>
    </font>
    <font>
      <b/>
      <sz val="10"/>
      <color theme="1"/>
      <name val="宋体"/>
      <charset val="163"/>
      <scheme val="minor"/>
    </font>
    <font>
      <sz val="10.5"/>
      <color rgb="FF333333"/>
      <name val="Helvetica"/>
      <charset val="134"/>
    </font>
    <font>
      <b/>
      <sz val="20"/>
      <color theme="1"/>
      <name val="宋体"/>
      <charset val="134"/>
      <scheme val="minor"/>
    </font>
    <font>
      <sz val="11.25"/>
      <color rgb="FF333333"/>
      <name val="Helvetica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63"/>
      <scheme val="minor"/>
    </font>
    <font>
      <sz val="11"/>
      <color theme="1"/>
      <name val="Arial"/>
      <charset val="134"/>
    </font>
    <font>
      <sz val="11"/>
      <color theme="1"/>
      <name val="宋体"/>
      <charset val="163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63"/>
    </font>
    <font>
      <sz val="10"/>
      <name val="Arial"/>
      <charset val="0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8" fillId="35" borderId="13" applyNumberFormat="0" applyAlignment="0" applyProtection="0">
      <alignment vertical="center"/>
    </xf>
    <xf numFmtId="0" fontId="30" fillId="35" borderId="12" applyNumberFormat="0" applyAlignment="0" applyProtection="0">
      <alignment vertical="center"/>
    </xf>
    <xf numFmtId="0" fontId="32" fillId="36" borderId="14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642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/>
    <xf numFmtId="16" fontId="1" fillId="4" borderId="2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1" fillId="5" borderId="2" xfId="0" applyFont="1" applyFill="1" applyBorder="1" applyAlignment="1"/>
    <xf numFmtId="16" fontId="1" fillId="5" borderId="2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4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/>
    <xf numFmtId="16" fontId="1" fillId="6" borderId="2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/>
    <xf numFmtId="16" fontId="1" fillId="7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178" fontId="1" fillId="3" borderId="2" xfId="0" applyNumberFormat="1" applyFont="1" applyFill="1" applyBorder="1" applyAlignment="1"/>
    <xf numFmtId="178" fontId="1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3" fontId="1" fillId="4" borderId="2" xfId="0" applyNumberFormat="1" applyFont="1" applyFill="1" applyBorder="1" applyAlignment="1">
      <alignment horizontal="right"/>
    </xf>
    <xf numFmtId="178" fontId="1" fillId="4" borderId="2" xfId="8" applyNumberFormat="1" applyFont="1" applyFill="1" applyBorder="1"/>
    <xf numFmtId="178" fontId="1" fillId="4" borderId="2" xfId="0" applyNumberFormat="1" applyFont="1" applyFill="1" applyBorder="1" applyAlignment="1"/>
    <xf numFmtId="178" fontId="1" fillId="4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3" fontId="1" fillId="4" borderId="2" xfId="0" applyNumberFormat="1" applyFont="1" applyFill="1" applyBorder="1" applyAlignment="1"/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/>
    <xf numFmtId="0" fontId="1" fillId="4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/>
    <xf numFmtId="178" fontId="1" fillId="5" borderId="2" xfId="8" applyNumberFormat="1" applyFont="1" applyFill="1" applyBorder="1"/>
    <xf numFmtId="178" fontId="1" fillId="5" borderId="2" xfId="0" applyNumberFormat="1" applyFont="1" applyFill="1" applyBorder="1" applyAlignment="1"/>
    <xf numFmtId="178" fontId="1" fillId="5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6" borderId="2" xfId="0" applyNumberFormat="1" applyFont="1" applyFill="1" applyBorder="1" applyAlignment="1"/>
    <xf numFmtId="178" fontId="1" fillId="6" borderId="2" xfId="8" applyNumberFormat="1" applyFont="1" applyFill="1" applyBorder="1"/>
    <xf numFmtId="178" fontId="1" fillId="6" borderId="2" xfId="0" applyNumberFormat="1" applyFont="1" applyFill="1" applyBorder="1" applyAlignment="1"/>
    <xf numFmtId="178" fontId="1" fillId="6" borderId="3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3" fontId="1" fillId="7" borderId="2" xfId="0" applyNumberFormat="1" applyFont="1" applyFill="1" applyBorder="1" applyAlignment="1"/>
    <xf numFmtId="178" fontId="1" fillId="7" borderId="2" xfId="8" applyNumberFormat="1" applyFont="1" applyFill="1" applyBorder="1"/>
    <xf numFmtId="178" fontId="1" fillId="7" borderId="2" xfId="0" applyNumberFormat="1" applyFont="1" applyFill="1" applyBorder="1" applyAlignment="1"/>
    <xf numFmtId="178" fontId="1" fillId="7" borderId="3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right"/>
    </xf>
    <xf numFmtId="0" fontId="1" fillId="8" borderId="2" xfId="0" applyFont="1" applyFill="1" applyBorder="1" applyAlignment="1"/>
    <xf numFmtId="16" fontId="1" fillId="8" borderId="2" xfId="0" applyNumberFormat="1" applyFont="1" applyFill="1" applyBorder="1" applyAlignment="1">
      <alignment horizontal="right"/>
    </xf>
    <xf numFmtId="0" fontId="1" fillId="8" borderId="3" xfId="0" applyFont="1" applyFill="1" applyBorder="1" applyAlignment="1">
      <alignment horizontal="right"/>
    </xf>
    <xf numFmtId="0" fontId="1" fillId="8" borderId="3" xfId="0" applyFont="1" applyFill="1" applyBorder="1" applyAlignment="1"/>
    <xf numFmtId="16" fontId="1" fillId="8" borderId="3" xfId="0" applyNumberFormat="1" applyFont="1" applyFill="1" applyBorder="1" applyAlignment="1">
      <alignment horizontal="right"/>
    </xf>
    <xf numFmtId="0" fontId="1" fillId="8" borderId="3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16" fontId="1" fillId="8" borderId="3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4" xfId="0" applyFont="1" applyFill="1" applyBorder="1" applyAlignment="1">
      <alignment vertical="center"/>
    </xf>
    <xf numFmtId="0" fontId="1" fillId="8" borderId="4" xfId="0" applyFont="1" applyFill="1" applyBorder="1" applyAlignment="1">
      <alignment horizontal="center" vertical="center"/>
    </xf>
    <xf numFmtId="16" fontId="1" fillId="8" borderId="4" xfId="0" applyNumberFormat="1" applyFont="1" applyFill="1" applyBorder="1" applyAlignment="1">
      <alignment horizontal="right" vertical="center"/>
    </xf>
    <xf numFmtId="0" fontId="1" fillId="8" borderId="5" xfId="0" applyFont="1" applyFill="1" applyBorder="1" applyAlignment="1">
      <alignment horizontal="right" vertical="center"/>
    </xf>
    <xf numFmtId="0" fontId="1" fillId="8" borderId="5" xfId="0" applyFont="1" applyFill="1" applyBorder="1" applyAlignment="1">
      <alignment vertical="center"/>
    </xf>
    <xf numFmtId="0" fontId="1" fillId="8" borderId="4" xfId="0" applyFont="1" applyFill="1" applyBorder="1" applyAlignment="1">
      <alignment horizontal="left" vertical="center"/>
    </xf>
    <xf numFmtId="16" fontId="1" fillId="8" borderId="2" xfId="0" applyNumberFormat="1" applyFont="1" applyFill="1" applyBorder="1" applyAlignment="1"/>
    <xf numFmtId="0" fontId="1" fillId="8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right"/>
    </xf>
    <xf numFmtId="0" fontId="1" fillId="3" borderId="3" xfId="0" applyFont="1" applyFill="1" applyBorder="1" applyAlignment="1"/>
    <xf numFmtId="0" fontId="1" fillId="3" borderId="2" xfId="0" applyFont="1" applyFill="1" applyBorder="1" applyAlignment="1"/>
    <xf numFmtId="16" fontId="1" fillId="3" borderId="2" xfId="0" applyNumberFormat="1" applyFont="1" applyFill="1" applyBorder="1" applyAlignment="1"/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top"/>
    </xf>
    <xf numFmtId="16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wrapText="1"/>
    </xf>
    <xf numFmtId="16" fontId="1" fillId="3" borderId="3" xfId="0" applyNumberFormat="1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 applyAlignment="1">
      <alignment horizontal="right" vertical="center"/>
    </xf>
    <xf numFmtId="0" fontId="1" fillId="9" borderId="3" xfId="0" applyFont="1" applyFill="1" applyBorder="1" applyAlignment="1">
      <alignment wrapText="1"/>
    </xf>
    <xf numFmtId="16" fontId="1" fillId="9" borderId="3" xfId="0" applyNumberFormat="1" applyFont="1" applyFill="1" applyBorder="1" applyAlignment="1"/>
    <xf numFmtId="0" fontId="1" fillId="9" borderId="3" xfId="0" applyFont="1" applyFill="1" applyBorder="1" applyAlignment="1"/>
    <xf numFmtId="0" fontId="1" fillId="9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right"/>
    </xf>
    <xf numFmtId="0" fontId="1" fillId="10" borderId="2" xfId="0" applyFont="1" applyFill="1" applyBorder="1" applyAlignment="1"/>
    <xf numFmtId="16" fontId="1" fillId="10" borderId="2" xfId="0" applyNumberFormat="1" applyFont="1" applyFill="1" applyBorder="1" applyAlignment="1">
      <alignment horizontal="right"/>
    </xf>
    <xf numFmtId="0" fontId="1" fillId="10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horizontal="right" vertical="center"/>
    </xf>
    <xf numFmtId="0" fontId="1" fillId="10" borderId="3" xfId="0" applyFont="1" applyFill="1" applyBorder="1" applyAlignment="1">
      <alignment wrapText="1"/>
    </xf>
    <xf numFmtId="16" fontId="1" fillId="10" borderId="3" xfId="0" applyNumberFormat="1" applyFont="1" applyFill="1" applyBorder="1" applyAlignment="1"/>
    <xf numFmtId="0" fontId="1" fillId="10" borderId="3" xfId="0" applyFont="1" applyFill="1" applyBorder="1" applyAlignment="1"/>
    <xf numFmtId="0" fontId="1" fillId="10" borderId="3" xfId="0" applyFont="1" applyFill="1" applyBorder="1" applyAlignment="1">
      <alignment horizontal="left"/>
    </xf>
    <xf numFmtId="0" fontId="1" fillId="10" borderId="4" xfId="0" applyFont="1" applyFill="1" applyBorder="1" applyAlignment="1">
      <alignment horizontal="right"/>
    </xf>
    <xf numFmtId="0" fontId="1" fillId="10" borderId="4" xfId="0" applyFont="1" applyFill="1" applyBorder="1" applyAlignment="1"/>
    <xf numFmtId="0" fontId="1" fillId="11" borderId="4" xfId="0" applyFont="1" applyFill="1" applyBorder="1" applyAlignment="1">
      <alignment horizontal="right"/>
    </xf>
    <xf numFmtId="0" fontId="1" fillId="11" borderId="4" xfId="0" applyFont="1" applyFill="1" applyBorder="1" applyAlignment="1"/>
    <xf numFmtId="0" fontId="1" fillId="11" borderId="2" xfId="0" applyFont="1" applyFill="1" applyBorder="1" applyAlignment="1"/>
    <xf numFmtId="16" fontId="1" fillId="11" borderId="2" xfId="0" applyNumberFormat="1" applyFont="1" applyFill="1" applyBorder="1" applyAlignment="1">
      <alignment horizontal="right"/>
    </xf>
    <xf numFmtId="0" fontId="1" fillId="11" borderId="4" xfId="0" applyFont="1" applyFill="1" applyBorder="1" applyAlignment="1">
      <alignment horizontal="right" vertical="center"/>
    </xf>
    <xf numFmtId="0" fontId="1" fillId="11" borderId="4" xfId="0" applyFont="1" applyFill="1" applyBorder="1" applyAlignment="1">
      <alignment vertical="center"/>
    </xf>
    <xf numFmtId="0" fontId="1" fillId="11" borderId="2" xfId="0" applyFont="1" applyFill="1" applyBorder="1" applyAlignment="1">
      <alignment horizontal="right"/>
    </xf>
    <xf numFmtId="0" fontId="1" fillId="11" borderId="2" xfId="0" applyFont="1" applyFill="1" applyBorder="1" applyAlignment="1">
      <alignment wrapText="1"/>
    </xf>
    <xf numFmtId="3" fontId="1" fillId="7" borderId="2" xfId="0" applyNumberFormat="1" applyFont="1" applyFill="1" applyBorder="1" applyAlignment="1">
      <alignment horizontal="right"/>
    </xf>
    <xf numFmtId="0" fontId="1" fillId="7" borderId="4" xfId="0" applyFont="1" applyFill="1" applyBorder="1" applyAlignment="1">
      <alignment horizontal="center"/>
    </xf>
    <xf numFmtId="3" fontId="1" fillId="8" borderId="2" xfId="0" applyNumberFormat="1" applyFont="1" applyFill="1" applyBorder="1" applyAlignment="1"/>
    <xf numFmtId="178" fontId="1" fillId="8" borderId="2" xfId="8" applyNumberFormat="1" applyFont="1" applyFill="1" applyBorder="1"/>
    <xf numFmtId="178" fontId="1" fillId="8" borderId="2" xfId="0" applyNumberFormat="1" applyFont="1" applyFill="1" applyBorder="1" applyAlignment="1"/>
    <xf numFmtId="178" fontId="1" fillId="8" borderId="3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3" fontId="1" fillId="8" borderId="2" xfId="0" applyNumberFormat="1" applyFont="1" applyFill="1" applyBorder="1" applyAlignment="1">
      <alignment horizontal="right"/>
    </xf>
    <xf numFmtId="178" fontId="1" fillId="8" borderId="2" xfId="8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right"/>
    </xf>
    <xf numFmtId="178" fontId="1" fillId="3" borderId="2" xfId="8" applyNumberFormat="1" applyFont="1" applyFill="1" applyBorder="1"/>
    <xf numFmtId="178" fontId="1" fillId="3" borderId="3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78" fontId="1" fillId="3" borderId="2" xfId="8" applyNumberFormat="1" applyFont="1" applyFill="1" applyBorder="1" applyAlignment="1">
      <alignment horizontal="right" indent="1"/>
    </xf>
    <xf numFmtId="178" fontId="1" fillId="9" borderId="2" xfId="8" applyNumberFormat="1" applyFont="1" applyFill="1" applyBorder="1" applyAlignment="1">
      <alignment horizontal="right" indent="1"/>
    </xf>
    <xf numFmtId="178" fontId="1" fillId="9" borderId="2" xfId="8" applyNumberFormat="1" applyFont="1" applyFill="1" applyBorder="1"/>
    <xf numFmtId="178" fontId="1" fillId="9" borderId="2" xfId="0" applyNumberFormat="1" applyFont="1" applyFill="1" applyBorder="1" applyAlignment="1"/>
    <xf numFmtId="178" fontId="1" fillId="9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3" fontId="1" fillId="10" borderId="2" xfId="0" applyNumberFormat="1" applyFont="1" applyFill="1" applyBorder="1" applyAlignment="1"/>
    <xf numFmtId="178" fontId="1" fillId="10" borderId="2" xfId="8" applyNumberFormat="1" applyFont="1" applyFill="1" applyBorder="1"/>
    <xf numFmtId="178" fontId="1" fillId="10" borderId="2" xfId="0" applyNumberFormat="1" applyFont="1" applyFill="1" applyBorder="1" applyAlignment="1"/>
    <xf numFmtId="178" fontId="1" fillId="10" borderId="3" xfId="0" applyNumberFormat="1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178" fontId="1" fillId="10" borderId="2" xfId="8" applyNumberFormat="1" applyFont="1" applyFill="1" applyBorder="1" applyAlignment="1">
      <alignment horizontal="right" indent="1"/>
    </xf>
    <xf numFmtId="0" fontId="1" fillId="10" borderId="4" xfId="0" applyFont="1" applyFill="1" applyBorder="1" applyAlignment="1">
      <alignment horizontal="center"/>
    </xf>
    <xf numFmtId="3" fontId="1" fillId="11" borderId="2" xfId="0" applyNumberFormat="1" applyFont="1" applyFill="1" applyBorder="1" applyAlignment="1"/>
    <xf numFmtId="178" fontId="1" fillId="11" borderId="2" xfId="8" applyNumberFormat="1" applyFont="1" applyFill="1" applyBorder="1"/>
    <xf numFmtId="178" fontId="1" fillId="11" borderId="2" xfId="0" applyNumberFormat="1" applyFont="1" applyFill="1" applyBorder="1" applyAlignment="1"/>
    <xf numFmtId="178" fontId="1" fillId="11" borderId="3" xfId="0" applyNumberFormat="1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right"/>
    </xf>
    <xf numFmtId="0" fontId="1" fillId="12" borderId="2" xfId="0" applyFont="1" applyFill="1" applyBorder="1" applyAlignment="1"/>
    <xf numFmtId="16" fontId="1" fillId="12" borderId="2" xfId="0" applyNumberFormat="1" applyFont="1" applyFill="1" applyBorder="1" applyAlignment="1">
      <alignment horizontal="right"/>
    </xf>
    <xf numFmtId="0" fontId="1" fillId="8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right"/>
    </xf>
    <xf numFmtId="0" fontId="1" fillId="13" borderId="2" xfId="0" applyFont="1" applyFill="1" applyBorder="1" applyAlignment="1"/>
    <xf numFmtId="0" fontId="1" fillId="13" borderId="2" xfId="0" applyFont="1" applyFill="1" applyBorder="1" applyAlignment="1">
      <alignment wrapText="1"/>
    </xf>
    <xf numFmtId="16" fontId="1" fillId="13" borderId="2" xfId="0" applyNumberFormat="1" applyFont="1" applyFill="1" applyBorder="1" applyAlignment="1"/>
    <xf numFmtId="16" fontId="1" fillId="13" borderId="2" xfId="0" applyNumberFormat="1" applyFont="1" applyFill="1" applyBorder="1" applyAlignment="1">
      <alignment horizontal="right"/>
    </xf>
    <xf numFmtId="0" fontId="1" fillId="14" borderId="2" xfId="0" applyFont="1" applyFill="1" applyBorder="1" applyAlignment="1">
      <alignment horizontal="right"/>
    </xf>
    <xf numFmtId="0" fontId="1" fillId="14" borderId="2" xfId="0" applyFont="1" applyFill="1" applyBorder="1" applyAlignment="1"/>
    <xf numFmtId="16" fontId="1" fillId="14" borderId="2" xfId="0" applyNumberFormat="1" applyFont="1" applyFill="1" applyBorder="1" applyAlignment="1"/>
    <xf numFmtId="16" fontId="1" fillId="14" borderId="2" xfId="0" applyNumberFormat="1" applyFont="1" applyFill="1" applyBorder="1" applyAlignment="1">
      <alignment horizontal="right"/>
    </xf>
    <xf numFmtId="0" fontId="1" fillId="14" borderId="2" xfId="0" applyFont="1" applyFill="1" applyBorder="1" applyAlignment="1">
      <alignment wrapText="1"/>
    </xf>
    <xf numFmtId="1" fontId="1" fillId="14" borderId="2" xfId="0" applyNumberFormat="1" applyFont="1" applyFill="1" applyBorder="1" applyAlignment="1"/>
    <xf numFmtId="0" fontId="1" fillId="15" borderId="2" xfId="0" applyFont="1" applyFill="1" applyBorder="1" applyAlignment="1">
      <alignment horizontal="right"/>
    </xf>
    <xf numFmtId="0" fontId="1" fillId="15" borderId="2" xfId="0" applyFont="1" applyFill="1" applyBorder="1" applyAlignment="1"/>
    <xf numFmtId="16" fontId="1" fillId="15" borderId="2" xfId="0" applyNumberFormat="1" applyFont="1" applyFill="1" applyBorder="1" applyAlignment="1">
      <alignment horizontal="right"/>
    </xf>
    <xf numFmtId="0" fontId="1" fillId="15" borderId="2" xfId="0" applyFont="1" applyFill="1" applyBorder="1" applyAlignment="1">
      <alignment wrapText="1"/>
    </xf>
    <xf numFmtId="3" fontId="1" fillId="11" borderId="2" xfId="0" applyNumberFormat="1" applyFont="1" applyFill="1" applyBorder="1" applyAlignment="1">
      <alignment horizontal="right"/>
    </xf>
    <xf numFmtId="0" fontId="1" fillId="11" borderId="4" xfId="0" applyFont="1" applyFill="1" applyBorder="1" applyAlignment="1">
      <alignment horizontal="center"/>
    </xf>
    <xf numFmtId="3" fontId="1" fillId="12" borderId="2" xfId="0" applyNumberFormat="1" applyFont="1" applyFill="1" applyBorder="1" applyAlignment="1"/>
    <xf numFmtId="178" fontId="1" fillId="12" borderId="2" xfId="8" applyNumberFormat="1" applyFont="1" applyFill="1" applyBorder="1"/>
    <xf numFmtId="178" fontId="1" fillId="12" borderId="2" xfId="0" applyNumberFormat="1" applyFont="1" applyFill="1" applyBorder="1" applyAlignment="1"/>
    <xf numFmtId="178" fontId="1" fillId="12" borderId="3" xfId="0" applyNumberFormat="1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78" fontId="1" fillId="13" borderId="2" xfId="8" applyNumberFormat="1" applyFont="1" applyFill="1" applyBorder="1"/>
    <xf numFmtId="178" fontId="1" fillId="13" borderId="2" xfId="0" applyNumberFormat="1" applyFont="1" applyFill="1" applyBorder="1" applyAlignment="1"/>
    <xf numFmtId="178" fontId="1" fillId="13" borderId="3" xfId="0" applyNumberFormat="1" applyFont="1" applyFill="1" applyBorder="1" applyAlignment="1">
      <alignment horizontal="center"/>
    </xf>
    <xf numFmtId="3" fontId="1" fillId="13" borderId="2" xfId="0" applyNumberFormat="1" applyFont="1" applyFill="1" applyBorder="1" applyAlignment="1"/>
    <xf numFmtId="0" fontId="1" fillId="13" borderId="4" xfId="0" applyFont="1" applyFill="1" applyBorder="1" applyAlignment="1">
      <alignment horizontal="center"/>
    </xf>
    <xf numFmtId="3" fontId="1" fillId="14" borderId="2" xfId="0" applyNumberFormat="1" applyFont="1" applyFill="1" applyBorder="1" applyAlignment="1"/>
    <xf numFmtId="178" fontId="1" fillId="14" borderId="2" xfId="8" applyNumberFormat="1" applyFont="1" applyFill="1" applyBorder="1"/>
    <xf numFmtId="178" fontId="1" fillId="14" borderId="2" xfId="0" applyNumberFormat="1" applyFont="1" applyFill="1" applyBorder="1" applyAlignment="1"/>
    <xf numFmtId="178" fontId="1" fillId="14" borderId="3" xfId="0" applyNumberFormat="1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3" fontId="1" fillId="15" borderId="2" xfId="0" applyNumberFormat="1" applyFont="1" applyFill="1" applyBorder="1" applyAlignment="1"/>
    <xf numFmtId="178" fontId="1" fillId="15" borderId="2" xfId="8" applyNumberFormat="1" applyFont="1" applyFill="1" applyBorder="1"/>
    <xf numFmtId="178" fontId="1" fillId="15" borderId="2" xfId="0" applyNumberFormat="1" applyFont="1" applyFill="1" applyBorder="1" applyAlignment="1"/>
    <xf numFmtId="178" fontId="1" fillId="15" borderId="3" xfId="0" applyNumberFormat="1" applyFont="1" applyFill="1" applyBorder="1" applyAlignment="1">
      <alignment horizontal="center"/>
    </xf>
    <xf numFmtId="0" fontId="1" fillId="15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wrapText="1"/>
    </xf>
    <xf numFmtId="0" fontId="6" fillId="0" borderId="0" xfId="0" applyFont="1"/>
    <xf numFmtId="0" fontId="1" fillId="15" borderId="4" xfId="0" applyFont="1" applyFill="1" applyBorder="1" applyAlignment="1">
      <alignment horizontal="center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right"/>
    </xf>
    <xf numFmtId="0" fontId="8" fillId="0" borderId="0" xfId="0" applyFont="1"/>
    <xf numFmtId="0" fontId="0" fillId="11" borderId="2" xfId="0" applyFont="1" applyFill="1" applyBorder="1" applyAlignment="1"/>
    <xf numFmtId="16" fontId="0" fillId="11" borderId="2" xfId="0" applyNumberFormat="1" applyFont="1" applyFill="1" applyBorder="1" applyAlignment="1"/>
    <xf numFmtId="0" fontId="9" fillId="11" borderId="2" xfId="0" applyFont="1" applyFill="1" applyBorder="1" applyAlignment="1">
      <alignment horizontal="right" vertical="center" wrapText="1"/>
    </xf>
    <xf numFmtId="0" fontId="8" fillId="16" borderId="6" xfId="0" applyFont="1" applyFill="1" applyBorder="1" applyAlignment="1">
      <alignment vertical="top" wrapText="1"/>
    </xf>
    <xf numFmtId="0" fontId="9" fillId="11" borderId="2" xfId="0" applyNumberFormat="1" applyFont="1" applyFill="1" applyBorder="1" applyAlignment="1">
      <alignment horizontal="right" vertical="center" wrapText="1"/>
    </xf>
    <xf numFmtId="0" fontId="0" fillId="11" borderId="5" xfId="0" applyFont="1" applyFill="1" applyBorder="1" applyAlignment="1">
      <alignment horizontal="right"/>
    </xf>
    <xf numFmtId="179" fontId="0" fillId="11" borderId="2" xfId="0" applyNumberFormat="1" applyFont="1" applyFill="1" applyBorder="1" applyAlignment="1"/>
    <xf numFmtId="179" fontId="0" fillId="11" borderId="2" xfId="0" applyNumberFormat="1" applyFont="1" applyFill="1" applyBorder="1" applyAlignment="1">
      <alignment horizontal="right"/>
    </xf>
    <xf numFmtId="0" fontId="0" fillId="11" borderId="2" xfId="0" applyFont="1" applyFill="1" applyBorder="1" applyAlignment="1">
      <alignment horizontal="right" vertical="center"/>
    </xf>
    <xf numFmtId="0" fontId="0" fillId="11" borderId="2" xfId="0" applyFont="1" applyFill="1" applyBorder="1" applyAlignment="1">
      <alignment horizontal="left" vertical="top"/>
    </xf>
    <xf numFmtId="0" fontId="0" fillId="10" borderId="2" xfId="0" applyFont="1" applyFill="1" applyBorder="1" applyAlignment="1">
      <alignment horizontal="right"/>
    </xf>
    <xf numFmtId="0" fontId="0" fillId="10" borderId="2" xfId="0" applyFont="1" applyFill="1" applyBorder="1" applyAlignment="1"/>
    <xf numFmtId="16" fontId="0" fillId="10" borderId="2" xfId="0" applyNumberFormat="1" applyFont="1" applyFill="1" applyBorder="1" applyAlignment="1"/>
    <xf numFmtId="0" fontId="0" fillId="17" borderId="2" xfId="0" applyFont="1" applyFill="1" applyBorder="1" applyAlignment="1">
      <alignment horizontal="right"/>
    </xf>
    <xf numFmtId="0" fontId="0" fillId="17" borderId="2" xfId="0" applyFont="1" applyFill="1" applyBorder="1" applyAlignment="1"/>
    <xf numFmtId="16" fontId="0" fillId="17" borderId="2" xfId="0" applyNumberFormat="1" applyFont="1" applyFill="1" applyBorder="1" applyAlignment="1"/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16" fontId="0" fillId="7" borderId="2" xfId="0" applyNumberFormat="1" applyFont="1" applyFill="1" applyBorder="1" applyAlignment="1"/>
    <xf numFmtId="0" fontId="0" fillId="5" borderId="2" xfId="0" applyFont="1" applyFill="1" applyBorder="1" applyAlignment="1">
      <alignment horizontal="right"/>
    </xf>
    <xf numFmtId="0" fontId="0" fillId="5" borderId="2" xfId="0" applyFont="1" applyFill="1" applyBorder="1" applyAlignment="1"/>
    <xf numFmtId="16" fontId="0" fillId="5" borderId="2" xfId="0" applyNumberFormat="1" applyFont="1" applyFill="1" applyBorder="1" applyAlignment="1"/>
    <xf numFmtId="0" fontId="0" fillId="12" borderId="2" xfId="0" applyFont="1" applyFill="1" applyBorder="1" applyAlignment="1">
      <alignment horizontal="right"/>
    </xf>
    <xf numFmtId="0" fontId="0" fillId="12" borderId="2" xfId="0" applyFont="1" applyFill="1" applyBorder="1" applyAlignment="1"/>
    <xf numFmtId="16" fontId="0" fillId="12" borderId="2" xfId="0" applyNumberFormat="1" applyFont="1" applyFill="1" applyBorder="1" applyAlignment="1"/>
    <xf numFmtId="49" fontId="7" fillId="0" borderId="0" xfId="0" applyNumberFormat="1" applyFont="1" applyFill="1" applyAlignment="1">
      <alignment horizontal="right"/>
    </xf>
    <xf numFmtId="178" fontId="0" fillId="3" borderId="2" xfId="0" applyNumberFormat="1" applyFont="1" applyFill="1" applyBorder="1" applyAlignment="1">
      <alignment horizontal="right"/>
    </xf>
    <xf numFmtId="178" fontId="0" fillId="3" borderId="1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right" vertical="center" wrapText="1"/>
    </xf>
    <xf numFmtId="3" fontId="0" fillId="11" borderId="2" xfId="0" applyNumberFormat="1" applyFont="1" applyFill="1" applyBorder="1" applyAlignment="1">
      <alignment horizontal="right"/>
    </xf>
    <xf numFmtId="178" fontId="0" fillId="11" borderId="2" xfId="8" applyNumberFormat="1" applyFont="1" applyFill="1" applyBorder="1"/>
    <xf numFmtId="49" fontId="0" fillId="0" borderId="2" xfId="8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 vertical="center" wrapText="1"/>
    </xf>
    <xf numFmtId="3" fontId="0" fillId="10" borderId="2" xfId="0" applyNumberFormat="1" applyFont="1" applyFill="1" applyBorder="1" applyAlignment="1">
      <alignment horizontal="right"/>
    </xf>
    <xf numFmtId="178" fontId="0" fillId="10" borderId="2" xfId="8" applyNumberFormat="1" applyFont="1" applyFill="1" applyBorder="1"/>
    <xf numFmtId="3" fontId="0" fillId="17" borderId="2" xfId="0" applyNumberFormat="1" applyFont="1" applyFill="1" applyBorder="1" applyAlignment="1">
      <alignment horizontal="right"/>
    </xf>
    <xf numFmtId="178" fontId="0" fillId="17" borderId="2" xfId="8" applyNumberFormat="1" applyFont="1" applyFill="1" applyBorder="1"/>
    <xf numFmtId="3" fontId="0" fillId="7" borderId="2" xfId="0" applyNumberFormat="1" applyFont="1" applyFill="1" applyBorder="1" applyAlignment="1">
      <alignment horizontal="right"/>
    </xf>
    <xf numFmtId="178" fontId="0" fillId="7" borderId="2" xfId="8" applyNumberFormat="1" applyFont="1" applyFill="1" applyBorder="1"/>
    <xf numFmtId="3" fontId="0" fillId="5" borderId="2" xfId="0" applyNumberFormat="1" applyFont="1" applyFill="1" applyBorder="1" applyAlignment="1">
      <alignment horizontal="right"/>
    </xf>
    <xf numFmtId="178" fontId="0" fillId="5" borderId="2" xfId="8" applyNumberFormat="1" applyFont="1" applyFill="1" applyBorder="1"/>
    <xf numFmtId="3" fontId="0" fillId="12" borderId="2" xfId="0" applyNumberFormat="1" applyFont="1" applyFill="1" applyBorder="1" applyAlignment="1">
      <alignment horizontal="right"/>
    </xf>
    <xf numFmtId="178" fontId="0" fillId="12" borderId="2" xfId="8" applyNumberFormat="1" applyFont="1" applyFill="1" applyBorder="1"/>
    <xf numFmtId="0" fontId="0" fillId="18" borderId="2" xfId="0" applyFont="1" applyFill="1" applyBorder="1" applyAlignment="1">
      <alignment horizontal="right"/>
    </xf>
    <xf numFmtId="0" fontId="0" fillId="18" borderId="2" xfId="0" applyFont="1" applyFill="1" applyBorder="1" applyAlignment="1"/>
    <xf numFmtId="16" fontId="0" fillId="18" borderId="2" xfId="0" applyNumberFormat="1" applyFont="1" applyFill="1" applyBorder="1" applyAlignment="1"/>
    <xf numFmtId="0" fontId="0" fillId="19" borderId="2" xfId="0" applyFont="1" applyFill="1" applyBorder="1" applyAlignment="1">
      <alignment horizontal="right"/>
    </xf>
    <xf numFmtId="0" fontId="0" fillId="19" borderId="2" xfId="0" applyFont="1" applyFill="1" applyBorder="1" applyAlignment="1"/>
    <xf numFmtId="16" fontId="0" fillId="19" borderId="2" xfId="0" applyNumberFormat="1" applyFont="1" applyFill="1" applyBorder="1" applyAlignment="1"/>
    <xf numFmtId="16" fontId="0" fillId="19" borderId="2" xfId="0" applyNumberFormat="1" applyFont="1" applyFill="1" applyBorder="1" applyAlignment="1">
      <alignment horizontal="right"/>
    </xf>
    <xf numFmtId="0" fontId="0" fillId="19" borderId="2" xfId="0" applyFont="1" applyFill="1" applyBorder="1" applyAlignment="1">
      <alignment horizontal="left"/>
    </xf>
    <xf numFmtId="0" fontId="0" fillId="20" borderId="2" xfId="0" applyFont="1" applyFill="1" applyBorder="1" applyAlignment="1">
      <alignment horizontal="right"/>
    </xf>
    <xf numFmtId="0" fontId="0" fillId="20" borderId="2" xfId="0" applyFont="1" applyFill="1" applyBorder="1" applyAlignment="1"/>
    <xf numFmtId="16" fontId="0" fillId="20" borderId="2" xfId="0" applyNumberFormat="1" applyFont="1" applyFill="1" applyBorder="1" applyAlignment="1"/>
    <xf numFmtId="0" fontId="9" fillId="15" borderId="2" xfId="0" applyFont="1" applyFill="1" applyBorder="1" applyAlignment="1">
      <alignment horizontal="right"/>
    </xf>
    <xf numFmtId="0" fontId="9" fillId="15" borderId="2" xfId="0" applyFont="1" applyFill="1" applyBorder="1" applyAlignment="1"/>
    <xf numFmtId="16" fontId="9" fillId="15" borderId="2" xfId="0" applyNumberFormat="1" applyFont="1" applyFill="1" applyBorder="1" applyAlignment="1"/>
    <xf numFmtId="0" fontId="0" fillId="15" borderId="2" xfId="0" applyFont="1" applyFill="1" applyBorder="1" applyAlignment="1">
      <alignment horizontal="right"/>
    </xf>
    <xf numFmtId="0" fontId="0" fillId="15" borderId="2" xfId="0" applyFont="1" applyFill="1" applyBorder="1" applyAlignment="1"/>
    <xf numFmtId="16" fontId="0" fillId="15" borderId="2" xfId="0" applyNumberFormat="1" applyFont="1" applyFill="1" applyBorder="1" applyAlignment="1"/>
    <xf numFmtId="0" fontId="0" fillId="9" borderId="2" xfId="0" applyFont="1" applyFill="1" applyBorder="1" applyAlignment="1">
      <alignment horizontal="right"/>
    </xf>
    <xf numFmtId="0" fontId="0" fillId="9" borderId="2" xfId="0" applyFont="1" applyFill="1" applyBorder="1" applyAlignment="1"/>
    <xf numFmtId="16" fontId="0" fillId="9" borderId="2" xfId="0" applyNumberFormat="1" applyFont="1" applyFill="1" applyBorder="1" applyAlignment="1"/>
    <xf numFmtId="0" fontId="0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16" fontId="0" fillId="3" borderId="2" xfId="0" applyNumberFormat="1" applyFont="1" applyFill="1" applyBorder="1" applyAlignment="1"/>
    <xf numFmtId="3" fontId="0" fillId="18" borderId="2" xfId="0" applyNumberFormat="1" applyFont="1" applyFill="1" applyBorder="1" applyAlignment="1">
      <alignment horizontal="right"/>
    </xf>
    <xf numFmtId="178" fontId="0" fillId="18" borderId="2" xfId="8" applyNumberFormat="1" applyFont="1" applyFill="1" applyBorder="1"/>
    <xf numFmtId="3" fontId="0" fillId="19" borderId="2" xfId="0" applyNumberFormat="1" applyFont="1" applyFill="1" applyBorder="1" applyAlignment="1">
      <alignment horizontal="right"/>
    </xf>
    <xf numFmtId="178" fontId="0" fillId="19" borderId="2" xfId="8" applyNumberFormat="1" applyFont="1" applyFill="1" applyBorder="1"/>
    <xf numFmtId="3" fontId="0" fillId="20" borderId="2" xfId="0" applyNumberFormat="1" applyFont="1" applyFill="1" applyBorder="1" applyAlignment="1">
      <alignment horizontal="right"/>
    </xf>
    <xf numFmtId="178" fontId="0" fillId="20" borderId="2" xfId="8" applyNumberFormat="1" applyFont="1" applyFill="1" applyBorder="1"/>
    <xf numFmtId="0" fontId="0" fillId="20" borderId="2" xfId="0" applyFont="1" applyFill="1" applyBorder="1" applyAlignment="1">
      <alignment horizontal="left" vertical="top"/>
    </xf>
    <xf numFmtId="3" fontId="0" fillId="15" borderId="2" xfId="0" applyNumberFormat="1" applyFont="1" applyFill="1" applyBorder="1" applyAlignment="1">
      <alignment horizontal="right"/>
    </xf>
    <xf numFmtId="178" fontId="9" fillId="15" borderId="2" xfId="8" applyNumberFormat="1" applyFont="1" applyFill="1" applyBorder="1"/>
    <xf numFmtId="49" fontId="9" fillId="0" borderId="2" xfId="8" applyNumberFormat="1" applyFont="1" applyFill="1" applyBorder="1" applyAlignment="1">
      <alignment horizontal="right"/>
    </xf>
    <xf numFmtId="178" fontId="0" fillId="15" borderId="2" xfId="8" applyNumberFormat="1" applyFont="1" applyFill="1" applyBorder="1"/>
    <xf numFmtId="3" fontId="0" fillId="9" borderId="2" xfId="0" applyNumberFormat="1" applyFont="1" applyFill="1" applyBorder="1" applyAlignment="1">
      <alignment horizontal="right"/>
    </xf>
    <xf numFmtId="178" fontId="0" fillId="9" borderId="2" xfId="8" applyNumberFormat="1" applyFont="1" applyFill="1" applyBorder="1"/>
    <xf numFmtId="3" fontId="0" fillId="3" borderId="2" xfId="0" applyNumberFormat="1" applyFont="1" applyFill="1" applyBorder="1" applyAlignment="1">
      <alignment horizontal="right"/>
    </xf>
    <xf numFmtId="178" fontId="0" fillId="3" borderId="2" xfId="8" applyNumberFormat="1" applyFont="1" applyFill="1" applyBorder="1"/>
    <xf numFmtId="0" fontId="0" fillId="13" borderId="2" xfId="0" applyFont="1" applyFill="1" applyBorder="1" applyAlignment="1">
      <alignment horizontal="right"/>
    </xf>
    <xf numFmtId="0" fontId="0" fillId="13" borderId="2" xfId="0" applyFont="1" applyFill="1" applyBorder="1" applyAlignment="1"/>
    <xf numFmtId="16" fontId="0" fillId="13" borderId="2" xfId="0" applyNumberFormat="1" applyFont="1" applyFill="1" applyBorder="1" applyAlignment="1"/>
    <xf numFmtId="0" fontId="0" fillId="21" borderId="2" xfId="0" applyFont="1" applyFill="1" applyBorder="1" applyAlignment="1">
      <alignment horizontal="right"/>
    </xf>
    <xf numFmtId="0" fontId="0" fillId="21" borderId="2" xfId="0" applyFont="1" applyFill="1" applyBorder="1" applyAlignment="1"/>
    <xf numFmtId="16" fontId="0" fillId="21" borderId="2" xfId="0" applyNumberFormat="1" applyFont="1" applyFill="1" applyBorder="1" applyAlignment="1"/>
    <xf numFmtId="0" fontId="11" fillId="21" borderId="0" xfId="0" applyFont="1" applyFill="1" applyAlignment="1"/>
    <xf numFmtId="0" fontId="0" fillId="14" borderId="2" xfId="0" applyFont="1" applyFill="1" applyBorder="1" applyAlignment="1">
      <alignment horizontal="right"/>
    </xf>
    <xf numFmtId="0" fontId="0" fillId="14" borderId="2" xfId="0" applyFont="1" applyFill="1" applyBorder="1" applyAlignment="1"/>
    <xf numFmtId="16" fontId="0" fillId="14" borderId="2" xfId="0" applyNumberFormat="1" applyFont="1" applyFill="1" applyBorder="1" applyAlignment="1"/>
    <xf numFmtId="0" fontId="0" fillId="15" borderId="3" xfId="0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center" vertical="center"/>
    </xf>
    <xf numFmtId="0" fontId="0" fillId="15" borderId="3" xfId="0" applyFont="1" applyFill="1" applyBorder="1" applyAlignment="1">
      <alignment horizontal="right"/>
    </xf>
    <xf numFmtId="0" fontId="0" fillId="15" borderId="3" xfId="0" applyFont="1" applyFill="1" applyBorder="1" applyAlignment="1"/>
    <xf numFmtId="16" fontId="0" fillId="15" borderId="3" xfId="0" applyNumberFormat="1" applyFont="1" applyFill="1" applyBorder="1" applyAlignment="1"/>
    <xf numFmtId="3" fontId="0" fillId="13" borderId="2" xfId="0" applyNumberFormat="1" applyFont="1" applyFill="1" applyBorder="1" applyAlignment="1">
      <alignment horizontal="right"/>
    </xf>
    <xf numFmtId="178" fontId="0" fillId="13" borderId="2" xfId="8" applyNumberFormat="1" applyFont="1" applyFill="1" applyBorder="1"/>
    <xf numFmtId="3" fontId="0" fillId="21" borderId="2" xfId="0" applyNumberFormat="1" applyFont="1" applyFill="1" applyBorder="1" applyAlignment="1">
      <alignment horizontal="right"/>
    </xf>
    <xf numFmtId="178" fontId="0" fillId="21" borderId="2" xfId="8" applyNumberFormat="1" applyFont="1" applyFill="1" applyBorder="1"/>
    <xf numFmtId="3" fontId="0" fillId="14" borderId="2" xfId="0" applyNumberFormat="1" applyFont="1" applyFill="1" applyBorder="1" applyAlignment="1">
      <alignment horizontal="right"/>
    </xf>
    <xf numFmtId="178" fontId="0" fillId="14" borderId="2" xfId="8" applyNumberFormat="1" applyFont="1" applyFill="1" applyBorder="1"/>
    <xf numFmtId="49" fontId="0" fillId="0" borderId="2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178" fontId="0" fillId="15" borderId="3" xfId="8" applyNumberFormat="1" applyFont="1" applyFill="1" applyBorder="1"/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178" fontId="0" fillId="2" borderId="0" xfId="0" applyNumberForma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2" xfId="0" applyFill="1" applyBorder="1"/>
    <xf numFmtId="16" fontId="0" fillId="2" borderId="2" xfId="0" applyNumberFormat="1" applyFill="1" applyBorder="1"/>
    <xf numFmtId="0" fontId="12" fillId="2" borderId="2" xfId="0" applyFont="1" applyFill="1" applyBorder="1"/>
    <xf numFmtId="16" fontId="12" fillId="2" borderId="2" xfId="0" applyNumberFormat="1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178" fontId="0" fillId="2" borderId="2" xfId="0" applyNumberForma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8" fontId="0" fillId="2" borderId="2" xfId="8" applyNumberFormat="1" applyFont="1" applyFill="1" applyBorder="1"/>
    <xf numFmtId="0" fontId="0" fillId="4" borderId="2" xfId="0" applyFill="1" applyBorder="1"/>
    <xf numFmtId="178" fontId="0" fillId="4" borderId="2" xfId="0" applyNumberFormat="1" applyFill="1" applyBorder="1"/>
    <xf numFmtId="3" fontId="0" fillId="4" borderId="5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0" fontId="0" fillId="7" borderId="2" xfId="0" applyFill="1" applyBorder="1"/>
    <xf numFmtId="178" fontId="0" fillId="7" borderId="2" xfId="0" applyNumberFormat="1" applyFill="1" applyBorder="1"/>
    <xf numFmtId="3" fontId="0" fillId="7" borderId="3" xfId="0" applyNumberFormat="1" applyFill="1" applyBorder="1" applyAlignment="1">
      <alignment horizontal="center"/>
    </xf>
    <xf numFmtId="178" fontId="12" fillId="2" borderId="2" xfId="8" applyNumberFormat="1" applyFont="1" applyFill="1" applyBorder="1"/>
    <xf numFmtId="0" fontId="13" fillId="7" borderId="2" xfId="0" applyFont="1" applyFill="1" applyBorder="1"/>
    <xf numFmtId="178" fontId="13" fillId="7" borderId="2" xfId="0" applyNumberFormat="1" applyFont="1" applyFill="1" applyBorder="1"/>
    <xf numFmtId="3" fontId="0" fillId="7" borderId="5" xfId="0" applyNumberFormat="1" applyFill="1" applyBorder="1" applyAlignment="1">
      <alignment horizontal="center"/>
    </xf>
    <xf numFmtId="3" fontId="0" fillId="7" borderId="4" xfId="0" applyNumberFormat="1" applyFill="1" applyBorder="1" applyAlignment="1">
      <alignment horizontal="center"/>
    </xf>
    <xf numFmtId="0" fontId="0" fillId="21" borderId="2" xfId="0" applyFill="1" applyBorder="1"/>
    <xf numFmtId="178" fontId="0" fillId="21" borderId="2" xfId="0" applyNumberFormat="1" applyFill="1" applyBorder="1"/>
    <xf numFmtId="178" fontId="0" fillId="21" borderId="3" xfId="0" applyNumberFormat="1" applyFill="1" applyBorder="1" applyAlignment="1">
      <alignment horizontal="center"/>
    </xf>
    <xf numFmtId="3" fontId="0" fillId="2" borderId="2" xfId="0" applyNumberFormat="1" applyFill="1" applyBorder="1"/>
    <xf numFmtId="178" fontId="0" fillId="21" borderId="5" xfId="0" applyNumberFormat="1" applyFill="1" applyBorder="1" applyAlignment="1">
      <alignment horizontal="center"/>
    </xf>
    <xf numFmtId="178" fontId="0" fillId="21" borderId="4" xfId="0" applyNumberFormat="1" applyFill="1" applyBorder="1" applyAlignment="1">
      <alignment horizontal="center"/>
    </xf>
    <xf numFmtId="0" fontId="0" fillId="22" borderId="2" xfId="0" applyFill="1" applyBorder="1"/>
    <xf numFmtId="178" fontId="0" fillId="22" borderId="2" xfId="0" applyNumberFormat="1" applyFill="1" applyBorder="1"/>
    <xf numFmtId="3" fontId="0" fillId="22" borderId="3" xfId="0" applyNumberFormat="1" applyFill="1" applyBorder="1" applyAlignment="1">
      <alignment horizontal="center"/>
    </xf>
    <xf numFmtId="3" fontId="0" fillId="22" borderId="5" xfId="0" applyNumberFormat="1" applyFill="1" applyBorder="1" applyAlignment="1">
      <alignment horizontal="center"/>
    </xf>
    <xf numFmtId="3" fontId="0" fillId="22" borderId="4" xfId="0" applyNumberFormat="1" applyFill="1" applyBorder="1" applyAlignment="1">
      <alignment horizontal="center"/>
    </xf>
    <xf numFmtId="0" fontId="0" fillId="18" borderId="2" xfId="0" applyFill="1" applyBorder="1"/>
    <xf numFmtId="178" fontId="0" fillId="18" borderId="2" xfId="0" applyNumberFormat="1" applyFill="1" applyBorder="1"/>
    <xf numFmtId="178" fontId="0" fillId="18" borderId="3" xfId="0" applyNumberFormat="1" applyFill="1" applyBorder="1" applyAlignment="1">
      <alignment horizontal="center"/>
    </xf>
    <xf numFmtId="178" fontId="0" fillId="18" borderId="4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2" xfId="0" applyFill="1" applyBorder="1" applyAlignment="1">
      <alignment wrapText="1"/>
    </xf>
    <xf numFmtId="0" fontId="0" fillId="13" borderId="2" xfId="0" applyFill="1" applyBorder="1"/>
    <xf numFmtId="178" fontId="0" fillId="13" borderId="2" xfId="0" applyNumberFormat="1" applyFill="1" applyBorder="1"/>
    <xf numFmtId="3" fontId="0" fillId="13" borderId="3" xfId="0" applyNumberFormat="1" applyFill="1" applyBorder="1" applyAlignment="1">
      <alignment horizontal="center"/>
    </xf>
    <xf numFmtId="3" fontId="0" fillId="13" borderId="5" xfId="0" applyNumberFormat="1" applyFill="1" applyBorder="1" applyAlignment="1">
      <alignment horizontal="center"/>
    </xf>
    <xf numFmtId="3" fontId="0" fillId="13" borderId="4" xfId="0" applyNumberFormat="1" applyFill="1" applyBorder="1" applyAlignment="1">
      <alignment horizontal="center"/>
    </xf>
    <xf numFmtId="0" fontId="0" fillId="23" borderId="2" xfId="0" applyFill="1" applyBorder="1"/>
    <xf numFmtId="178" fontId="0" fillId="23" borderId="2" xfId="0" applyNumberFormat="1" applyFill="1" applyBorder="1"/>
    <xf numFmtId="178" fontId="0" fillId="23" borderId="3" xfId="8" applyNumberFormat="1" applyFont="1" applyFill="1" applyBorder="1" applyAlignment="1">
      <alignment horizontal="center"/>
    </xf>
    <xf numFmtId="178" fontId="0" fillId="23" borderId="5" xfId="8" applyNumberFormat="1" applyFont="1" applyFill="1" applyBorder="1" applyAlignment="1">
      <alignment horizontal="center"/>
    </xf>
    <xf numFmtId="178" fontId="0" fillId="23" borderId="4" xfId="8" applyNumberFormat="1" applyFont="1" applyFill="1" applyBorder="1" applyAlignment="1">
      <alignment horizontal="center"/>
    </xf>
    <xf numFmtId="0" fontId="0" fillId="15" borderId="2" xfId="0" applyFill="1" applyBorder="1"/>
    <xf numFmtId="178" fontId="0" fillId="15" borderId="2" xfId="0" applyNumberFormat="1" applyFill="1" applyBorder="1"/>
    <xf numFmtId="178" fontId="0" fillId="15" borderId="3" xfId="0" applyNumberFormat="1" applyFill="1" applyBorder="1" applyAlignment="1">
      <alignment horizontal="center"/>
    </xf>
    <xf numFmtId="178" fontId="0" fillId="15" borderId="5" xfId="0" applyNumberFormat="1" applyFill="1" applyBorder="1" applyAlignment="1">
      <alignment horizontal="center"/>
    </xf>
    <xf numFmtId="178" fontId="0" fillId="15" borderId="4" xfId="0" applyNumberFormat="1" applyFill="1" applyBorder="1" applyAlignment="1">
      <alignment horizontal="center"/>
    </xf>
    <xf numFmtId="0" fontId="0" fillId="12" borderId="2" xfId="0" applyFill="1" applyBorder="1"/>
    <xf numFmtId="178" fontId="0" fillId="12" borderId="2" xfId="0" applyNumberFormat="1" applyFill="1" applyBorder="1"/>
    <xf numFmtId="178" fontId="0" fillId="12" borderId="3" xfId="0" applyNumberFormat="1" applyFill="1" applyBorder="1" applyAlignment="1">
      <alignment horizontal="center"/>
    </xf>
    <xf numFmtId="178" fontId="0" fillId="12" borderId="5" xfId="0" applyNumberFormat="1" applyFill="1" applyBorder="1" applyAlignment="1">
      <alignment horizontal="center"/>
    </xf>
    <xf numFmtId="178" fontId="0" fillId="12" borderId="4" xfId="0" applyNumberFormat="1" applyFill="1" applyBorder="1" applyAlignment="1">
      <alignment horizontal="center"/>
    </xf>
    <xf numFmtId="0" fontId="0" fillId="5" borderId="2" xfId="0" applyFill="1" applyBorder="1"/>
    <xf numFmtId="178" fontId="0" fillId="5" borderId="2" xfId="0" applyNumberFormat="1" applyFill="1" applyBorder="1"/>
    <xf numFmtId="178" fontId="0" fillId="5" borderId="3" xfId="8" applyNumberFormat="1" applyFont="1" applyFill="1" applyBorder="1" applyAlignment="1">
      <alignment horizontal="center"/>
    </xf>
    <xf numFmtId="178" fontId="0" fillId="5" borderId="4" xfId="8" applyNumberFormat="1" applyFont="1" applyFill="1" applyBorder="1" applyAlignment="1">
      <alignment horizontal="center"/>
    </xf>
    <xf numFmtId="178" fontId="0" fillId="4" borderId="4" xfId="8" applyNumberFormat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10" borderId="2" xfId="0" applyFill="1" applyBorder="1"/>
    <xf numFmtId="178" fontId="0" fillId="10" borderId="2" xfId="0" applyNumberFormat="1" applyFill="1" applyBorder="1"/>
    <xf numFmtId="0" fontId="0" fillId="10" borderId="3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0" fillId="24" borderId="2" xfId="0" applyFill="1" applyBorder="1"/>
    <xf numFmtId="178" fontId="0" fillId="24" borderId="2" xfId="0" applyNumberFormat="1" applyFill="1" applyBorder="1"/>
    <xf numFmtId="178" fontId="0" fillId="24" borderId="3" xfId="0" applyNumberFormat="1" applyFill="1" applyBorder="1" applyAlignment="1">
      <alignment horizontal="center"/>
    </xf>
    <xf numFmtId="178" fontId="0" fillId="24" borderId="5" xfId="0" applyNumberFormat="1" applyFill="1" applyBorder="1" applyAlignment="1">
      <alignment horizontal="center"/>
    </xf>
    <xf numFmtId="178" fontId="0" fillId="24" borderId="4" xfId="0" applyNumberFormat="1" applyFill="1" applyBorder="1" applyAlignment="1">
      <alignment horizontal="center"/>
    </xf>
    <xf numFmtId="0" fontId="0" fillId="14" borderId="2" xfId="0" applyFill="1" applyBorder="1"/>
    <xf numFmtId="178" fontId="0" fillId="14" borderId="2" xfId="0" applyNumberFormat="1" applyFill="1" applyBorder="1"/>
    <xf numFmtId="0" fontId="4" fillId="3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/>
    <xf numFmtId="16" fontId="0" fillId="2" borderId="2" xfId="0" applyNumberFormat="1" applyFont="1" applyFill="1" applyBorder="1" applyAlignment="1"/>
    <xf numFmtId="0" fontId="0" fillId="2" borderId="5" xfId="0" applyFont="1" applyFill="1" applyBorder="1" applyAlignment="1"/>
    <xf numFmtId="16" fontId="0" fillId="2" borderId="0" xfId="0" applyNumberFormat="1" applyFont="1" applyFill="1" applyAlignment="1"/>
    <xf numFmtId="0" fontId="14" fillId="2" borderId="0" xfId="0" applyFont="1" applyFill="1" applyAlignment="1">
      <alignment vertical="center"/>
    </xf>
    <xf numFmtId="0" fontId="0" fillId="3" borderId="3" xfId="0" applyFont="1" applyFill="1" applyBorder="1" applyAlignment="1">
      <alignment horizontal="center"/>
    </xf>
    <xf numFmtId="178" fontId="0" fillId="3" borderId="3" xfId="0" applyNumberFormat="1" applyFont="1" applyFill="1" applyBorder="1" applyAlignment="1">
      <alignment horizontal="center"/>
    </xf>
    <xf numFmtId="178" fontId="0" fillId="0" borderId="0" xfId="0" applyNumberFormat="1" applyFont="1" applyFill="1" applyAlignment="1">
      <alignment horizontal="center"/>
    </xf>
    <xf numFmtId="178" fontId="0" fillId="4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178" fontId="0" fillId="0" borderId="0" xfId="8" applyNumberFormat="1" applyFont="1" applyFill="1"/>
    <xf numFmtId="3" fontId="0" fillId="2" borderId="2" xfId="0" applyNumberFormat="1" applyFont="1" applyFill="1" applyBorder="1" applyAlignment="1"/>
    <xf numFmtId="0" fontId="0" fillId="2" borderId="4" xfId="0" applyFont="1" applyFill="1" applyBorder="1" applyAlignment="1"/>
    <xf numFmtId="178" fontId="0" fillId="2" borderId="5" xfId="8" applyNumberFormat="1" applyFont="1" applyFill="1" applyBorder="1"/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16" fontId="0" fillId="2" borderId="8" xfId="0" applyNumberFormat="1" applyFont="1" applyFill="1" applyBorder="1" applyAlignment="1"/>
    <xf numFmtId="3" fontId="0" fillId="2" borderId="4" xfId="0" applyNumberFormat="1" applyFont="1" applyFill="1" applyBorder="1" applyAlignment="1"/>
    <xf numFmtId="0" fontId="0" fillId="0" borderId="2" xfId="0" applyFont="1" applyFill="1" applyBorder="1" applyAlignment="1"/>
    <xf numFmtId="16" fontId="0" fillId="0" borderId="2" xfId="0" applyNumberFormat="1" applyFont="1" applyFill="1" applyBorder="1" applyAlignment="1"/>
    <xf numFmtId="178" fontId="0" fillId="0" borderId="2" xfId="8" applyNumberFormat="1" applyFont="1" applyFill="1" applyBorder="1"/>
    <xf numFmtId="3" fontId="0" fillId="0" borderId="2" xfId="0" applyNumberFormat="1" applyFont="1" applyFill="1" applyBorder="1" applyAlignment="1"/>
    <xf numFmtId="0" fontId="0" fillId="4" borderId="2" xfId="0" applyFont="1" applyFill="1" applyBorder="1" applyAlignment="1"/>
    <xf numFmtId="178" fontId="0" fillId="2" borderId="2" xfId="0" applyNumberFormat="1" applyFont="1" applyFill="1" applyBorder="1" applyAlignment="1"/>
    <xf numFmtId="178" fontId="0" fillId="2" borderId="3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0" xfId="0" applyFont="1" applyFill="1" applyAlignment="1"/>
    <xf numFmtId="178" fontId="0" fillId="2" borderId="5" xfId="0" applyNumberFormat="1" applyFont="1" applyFill="1" applyBorder="1" applyAlignment="1"/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center"/>
    </xf>
    <xf numFmtId="0" fontId="0" fillId="0" borderId="0" xfId="0" applyFont="1" applyFill="1" applyBorder="1" applyAlignment="1"/>
    <xf numFmtId="16" fontId="0" fillId="0" borderId="0" xfId="0" applyNumberFormat="1" applyFont="1" applyFill="1" applyAlignment="1"/>
    <xf numFmtId="0" fontId="0" fillId="0" borderId="5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/>
    <xf numFmtId="3" fontId="0" fillId="0" borderId="0" xfId="0" applyNumberFormat="1" applyFont="1" applyFill="1" applyAlignment="1"/>
    <xf numFmtId="178" fontId="0" fillId="0" borderId="2" xfId="0" applyNumberFormat="1" applyFont="1" applyFill="1" applyBorder="1" applyAlignment="1"/>
    <xf numFmtId="0" fontId="0" fillId="0" borderId="5" xfId="0" applyFont="1" applyFill="1" applyBorder="1" applyAlignment="1">
      <alignment horizontal="center"/>
    </xf>
    <xf numFmtId="0" fontId="15" fillId="0" borderId="0" xfId="0" applyNumberFormat="1" applyFont="1" applyFill="1" applyBorder="1" applyAlignment="1"/>
    <xf numFmtId="0" fontId="0" fillId="3" borderId="2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178" fontId="0" fillId="3" borderId="2" xfId="0" applyNumberFormat="1" applyFill="1" applyBorder="1" applyAlignment="1">
      <alignment horizontal="center"/>
    </xf>
    <xf numFmtId="178" fontId="0" fillId="0" borderId="0" xfId="0" applyNumberFormat="1" applyFont="1" applyFill="1" applyAlignment="1"/>
    <xf numFmtId="0" fontId="0" fillId="2" borderId="2" xfId="0" applyNumberFormat="1" applyFont="1" applyFill="1" applyBorder="1" applyAlignment="1"/>
    <xf numFmtId="1" fontId="7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/>
    <xf numFmtId="1" fontId="0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16" fillId="2" borderId="2" xfId="0" applyFont="1" applyFill="1" applyBorder="1" applyAlignment="1"/>
    <xf numFmtId="1" fontId="0" fillId="2" borderId="2" xfId="0" applyNumberFormat="1" applyFont="1" applyFill="1" applyBorder="1" applyAlignment="1">
      <alignment horizontal="right"/>
    </xf>
    <xf numFmtId="1" fontId="16" fillId="2" borderId="2" xfId="0" applyNumberFormat="1" applyFont="1" applyFill="1" applyBorder="1" applyAlignment="1"/>
    <xf numFmtId="1" fontId="0" fillId="2" borderId="5" xfId="0" applyNumberFormat="1" applyFont="1" applyFill="1" applyBorder="1" applyAlignment="1"/>
    <xf numFmtId="37" fontId="0" fillId="0" borderId="0" xfId="0" applyNumberFormat="1" applyFont="1" applyFill="1" applyAlignment="1"/>
    <xf numFmtId="3" fontId="7" fillId="0" borderId="0" xfId="0" applyNumberFormat="1" applyFont="1" applyFill="1" applyAlignment="1">
      <alignment horizontal="center"/>
    </xf>
    <xf numFmtId="37" fontId="0" fillId="0" borderId="0" xfId="0" applyNumberFormat="1" applyFont="1" applyFill="1" applyBorder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8" fillId="0" borderId="0" xfId="0" applyFont="1" applyAlignment="1"/>
    <xf numFmtId="37" fontId="0" fillId="0" borderId="0" xfId="0" applyNumberFormat="1" applyFont="1" applyFill="1" applyBorder="1" applyAlignment="1"/>
    <xf numFmtId="3" fontId="7" fillId="3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7" fontId="10" fillId="0" borderId="2" xfId="0" applyNumberFormat="1" applyFont="1" applyFill="1" applyBorder="1" applyAlignment="1">
      <alignment horizontal="center" vertical="center" wrapText="1"/>
    </xf>
    <xf numFmtId="3" fontId="0" fillId="2" borderId="2" xfId="8" applyNumberFormat="1" applyFont="1" applyFill="1" applyBorder="1" applyAlignment="1"/>
    <xf numFmtId="3" fontId="0" fillId="2" borderId="2" xfId="8" applyNumberFormat="1" applyFont="1" applyFill="1" applyBorder="1"/>
    <xf numFmtId="37" fontId="0" fillId="2" borderId="2" xfId="0" applyNumberFormat="1" applyFont="1" applyFill="1" applyBorder="1" applyAlignment="1"/>
    <xf numFmtId="3" fontId="0" fillId="2" borderId="5" xfId="0" applyNumberFormat="1" applyFont="1" applyFill="1" applyBorder="1" applyAlignment="1"/>
    <xf numFmtId="3" fontId="0" fillId="2" borderId="3" xfId="0" applyNumberFormat="1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1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1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1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1" fontId="0" fillId="2" borderId="3" xfId="0" applyNumberFormat="1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1" fontId="0" fillId="2" borderId="3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left" wrapText="1"/>
    </xf>
    <xf numFmtId="1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1" fontId="12" fillId="2" borderId="2" xfId="0" applyNumberFormat="1" applyFont="1" applyFill="1" applyBorder="1" applyAlignment="1"/>
    <xf numFmtId="0" fontId="17" fillId="2" borderId="2" xfId="0" applyFont="1" applyFill="1" applyBorder="1" applyAlignment="1"/>
    <xf numFmtId="1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3" fontId="0" fillId="2" borderId="4" xfId="0" applyNumberFormat="1" applyFont="1" applyFill="1" applyBorder="1" applyAlignment="1">
      <alignment horizontal="center"/>
    </xf>
    <xf numFmtId="37" fontId="0" fillId="2" borderId="3" xfId="0" applyNumberFormat="1" applyFont="1" applyFill="1" applyBorder="1" applyAlignment="1">
      <alignment vertical="center"/>
    </xf>
    <xf numFmtId="37" fontId="0" fillId="2" borderId="4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/>
    <xf numFmtId="3" fontId="0" fillId="2" borderId="3" xfId="0" applyNumberFormat="1" applyFont="1" applyFill="1" applyBorder="1" applyAlignment="1"/>
    <xf numFmtId="37" fontId="0" fillId="2" borderId="3" xfId="0" applyNumberFormat="1" applyFont="1" applyFill="1" applyBorder="1" applyAlignment="1">
      <alignment horizontal="center"/>
    </xf>
    <xf numFmtId="178" fontId="0" fillId="2" borderId="2" xfId="8" applyNumberFormat="1" applyFont="1" applyFill="1" applyBorder="1" applyAlignment="1"/>
    <xf numFmtId="3" fontId="0" fillId="0" borderId="2" xfId="8" applyNumberFormat="1" applyFont="1" applyFill="1" applyBorder="1"/>
    <xf numFmtId="37" fontId="0" fillId="0" borderId="2" xfId="0" applyNumberFormat="1" applyFont="1" applyFill="1" applyBorder="1" applyAlignment="1"/>
    <xf numFmtId="0" fontId="0" fillId="25" borderId="2" xfId="0" applyFont="1" applyFill="1" applyBorder="1" applyAlignment="1"/>
    <xf numFmtId="16" fontId="0" fillId="25" borderId="2" xfId="0" applyNumberFormat="1" applyFont="1" applyFill="1" applyBorder="1" applyAlignment="1"/>
    <xf numFmtId="0" fontId="0" fillId="25" borderId="2" xfId="0" applyFont="1" applyFill="1" applyBorder="1" applyAlignment="1">
      <alignment horizontal="right" vertical="center"/>
    </xf>
    <xf numFmtId="0" fontId="0" fillId="25" borderId="2" xfId="0" applyFont="1" applyFill="1" applyBorder="1" applyAlignment="1">
      <alignment horizontal="left" vertical="top"/>
    </xf>
    <xf numFmtId="0" fontId="0" fillId="25" borderId="4" xfId="0" applyFont="1" applyFill="1" applyBorder="1" applyAlignment="1"/>
    <xf numFmtId="0" fontId="0" fillId="25" borderId="3" xfId="0" applyFont="1" applyFill="1" applyBorder="1" applyAlignment="1">
      <alignment horizontal="right" vertical="center"/>
    </xf>
    <xf numFmtId="0" fontId="0" fillId="25" borderId="3" xfId="0" applyFont="1" applyFill="1" applyBorder="1" applyAlignment="1">
      <alignment horizontal="center" vertical="center"/>
    </xf>
    <xf numFmtId="0" fontId="0" fillId="25" borderId="3" xfId="0" applyFont="1" applyFill="1" applyBorder="1" applyAlignment="1">
      <alignment horizontal="left" vertical="center"/>
    </xf>
    <xf numFmtId="0" fontId="0" fillId="25" borderId="4" xfId="0" applyFont="1" applyFill="1" applyBorder="1" applyAlignment="1">
      <alignment horizontal="right" vertical="center"/>
    </xf>
    <xf numFmtId="0" fontId="0" fillId="25" borderId="4" xfId="0" applyFont="1" applyFill="1" applyBorder="1" applyAlignment="1">
      <alignment horizontal="center" vertical="center"/>
    </xf>
    <xf numFmtId="0" fontId="0" fillId="25" borderId="4" xfId="0" applyFont="1" applyFill="1" applyBorder="1" applyAlignment="1">
      <alignment horizontal="left" vertical="center"/>
    </xf>
    <xf numFmtId="0" fontId="0" fillId="25" borderId="3" xfId="0" applyFont="1" applyFill="1" applyBorder="1" applyAlignment="1">
      <alignment horizontal="center"/>
    </xf>
    <xf numFmtId="0" fontId="0" fillId="25" borderId="4" xfId="0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3" fontId="0" fillId="25" borderId="2" xfId="0" applyNumberFormat="1" applyFont="1" applyFill="1" applyBorder="1" applyAlignment="1"/>
    <xf numFmtId="178" fontId="0" fillId="25" borderId="2" xfId="8" applyNumberFormat="1" applyFont="1" applyFill="1" applyBorder="1"/>
    <xf numFmtId="178" fontId="0" fillId="25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0" fontId="0" fillId="25" borderId="3" xfId="0" applyFont="1" applyFill="1" applyBorder="1" applyAlignment="1"/>
    <xf numFmtId="178" fontId="0" fillId="25" borderId="4" xfId="8" applyNumberFormat="1" applyFont="1" applyFill="1" applyBorder="1"/>
    <xf numFmtId="178" fontId="0" fillId="25" borderId="4" xfId="0" applyNumberFormat="1" applyFont="1" applyFill="1" applyBorder="1" applyAlignment="1"/>
    <xf numFmtId="3" fontId="0" fillId="4" borderId="2" xfId="0" applyNumberFormat="1" applyFont="1" applyFill="1" applyBorder="1" applyAlignment="1">
      <alignment horizontal="center"/>
    </xf>
    <xf numFmtId="3" fontId="0" fillId="25" borderId="3" xfId="0" applyNumberFormat="1" applyFont="1" applyFill="1" applyBorder="1" applyAlignment="1">
      <alignment horizontal="center"/>
    </xf>
    <xf numFmtId="3" fontId="0" fillId="25" borderId="5" xfId="0" applyNumberFormat="1" applyFont="1" applyFill="1" applyBorder="1" applyAlignment="1">
      <alignment horizontal="center"/>
    </xf>
    <xf numFmtId="0" fontId="0" fillId="25" borderId="2" xfId="0" applyFont="1" applyFill="1" applyBorder="1" applyAlignment="1">
      <alignment vertical="center"/>
    </xf>
    <xf numFmtId="16" fontId="0" fillId="25" borderId="3" xfId="0" applyNumberFormat="1" applyFont="1" applyFill="1" applyBorder="1" applyAlignment="1"/>
    <xf numFmtId="0" fontId="0" fillId="26" borderId="2" xfId="0" applyFont="1" applyFill="1" applyBorder="1" applyAlignment="1"/>
    <xf numFmtId="16" fontId="0" fillId="26" borderId="2" xfId="0" applyNumberFormat="1" applyFont="1" applyFill="1" applyBorder="1" applyAlignment="1"/>
    <xf numFmtId="0" fontId="0" fillId="27" borderId="2" xfId="0" applyFont="1" applyFill="1" applyBorder="1" applyAlignment="1"/>
    <xf numFmtId="16" fontId="0" fillId="27" borderId="2" xfId="0" applyNumberFormat="1" applyFont="1" applyFill="1" applyBorder="1" applyAlignment="1"/>
    <xf numFmtId="0" fontId="0" fillId="6" borderId="2" xfId="0" applyFont="1" applyFill="1" applyBorder="1" applyAlignment="1"/>
    <xf numFmtId="16" fontId="0" fillId="6" borderId="2" xfId="0" applyNumberFormat="1" applyFont="1" applyFill="1" applyBorder="1" applyAlignment="1"/>
    <xf numFmtId="178" fontId="0" fillId="25" borderId="3" xfId="8" applyNumberFormat="1" applyFont="1" applyFill="1" applyBorder="1"/>
    <xf numFmtId="178" fontId="0" fillId="25" borderId="3" xfId="0" applyNumberFormat="1" applyFont="1" applyFill="1" applyBorder="1" applyAlignment="1"/>
    <xf numFmtId="3" fontId="0" fillId="25" borderId="4" xfId="0" applyNumberFormat="1" applyFont="1" applyFill="1" applyBorder="1" applyAlignment="1">
      <alignment horizontal="center"/>
    </xf>
    <xf numFmtId="178" fontId="0" fillId="26" borderId="2" xfId="8" applyNumberFormat="1" applyFont="1" applyFill="1" applyBorder="1"/>
    <xf numFmtId="178" fontId="0" fillId="26" borderId="2" xfId="0" applyNumberFormat="1" applyFont="1" applyFill="1" applyBorder="1" applyAlignment="1"/>
    <xf numFmtId="3" fontId="0" fillId="26" borderId="3" xfId="0" applyNumberFormat="1" applyFont="1" applyFill="1" applyBorder="1" applyAlignment="1">
      <alignment horizontal="center"/>
    </xf>
    <xf numFmtId="3" fontId="0" fillId="26" borderId="2" xfId="0" applyNumberFormat="1" applyFont="1" applyFill="1" applyBorder="1" applyAlignment="1"/>
    <xf numFmtId="3" fontId="0" fillId="26" borderId="5" xfId="0" applyNumberFormat="1" applyFont="1" applyFill="1" applyBorder="1" applyAlignment="1">
      <alignment horizontal="center"/>
    </xf>
    <xf numFmtId="3" fontId="0" fillId="26" borderId="4" xfId="0" applyNumberFormat="1" applyFont="1" applyFill="1" applyBorder="1" applyAlignment="1">
      <alignment horizontal="center"/>
    </xf>
    <xf numFmtId="178" fontId="0" fillId="27" borderId="2" xfId="8" applyNumberFormat="1" applyFont="1" applyFill="1" applyBorder="1"/>
    <xf numFmtId="178" fontId="0" fillId="27" borderId="2" xfId="0" applyNumberFormat="1" applyFont="1" applyFill="1" applyBorder="1" applyAlignment="1"/>
    <xf numFmtId="3" fontId="0" fillId="27" borderId="3" xfId="0" applyNumberFormat="1" applyFont="1" applyFill="1" applyBorder="1" applyAlignment="1">
      <alignment horizontal="center"/>
    </xf>
    <xf numFmtId="3" fontId="0" fillId="27" borderId="5" xfId="0" applyNumberFormat="1" applyFont="1" applyFill="1" applyBorder="1" applyAlignment="1">
      <alignment horizontal="center"/>
    </xf>
    <xf numFmtId="3" fontId="0" fillId="27" borderId="2" xfId="0" applyNumberFormat="1" applyFont="1" applyFill="1" applyBorder="1" applyAlignment="1"/>
    <xf numFmtId="3" fontId="0" fillId="27" borderId="4" xfId="0" applyNumberFormat="1" applyFont="1" applyFill="1" applyBorder="1" applyAlignment="1">
      <alignment horizontal="center"/>
    </xf>
    <xf numFmtId="178" fontId="0" fillId="6" borderId="2" xfId="8" applyNumberFormat="1" applyFont="1" applyFill="1" applyBorder="1"/>
    <xf numFmtId="178" fontId="0" fillId="6" borderId="2" xfId="0" applyNumberFormat="1" applyFont="1" applyFill="1" applyBorder="1" applyAlignment="1"/>
    <xf numFmtId="3" fontId="0" fillId="6" borderId="2" xfId="0" applyNumberFormat="1" applyFont="1" applyFill="1" applyBorder="1" applyAlignment="1"/>
    <xf numFmtId="178" fontId="0" fillId="0" borderId="2" xfId="8" applyNumberFormat="1" applyFont="1" applyBorder="1"/>
    <xf numFmtId="3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8" fontId="0" fillId="0" borderId="0" xfId="0" applyNumberFormat="1" applyFill="1" applyBorder="1" applyAlignment="1">
      <alignment horizontal="center"/>
    </xf>
    <xf numFmtId="0" fontId="0" fillId="0" borderId="2" xfId="0" applyBorder="1"/>
    <xf numFmtId="16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2" xfId="8" applyNumberFormat="1" applyFont="1" applyBorder="1"/>
    <xf numFmtId="0" fontId="18" fillId="0" borderId="0" xfId="0" applyFont="1"/>
    <xf numFmtId="16" fontId="18" fillId="0" borderId="0" xfId="0" applyNumberFormat="1" applyFont="1"/>
    <xf numFmtId="3" fontId="0" fillId="0" borderId="2" xfId="0" applyNumberFormat="1" applyBorder="1"/>
    <xf numFmtId="0" fontId="18" fillId="0" borderId="9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/>
    <xf numFmtId="16" fontId="0" fillId="0" borderId="0" xfId="0" applyNumberFormat="1"/>
    <xf numFmtId="0" fontId="0" fillId="0" borderId="10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178" fontId="0" fillId="4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178" fontId="19" fillId="3" borderId="2" xfId="0" applyNumberFormat="1" applyFont="1" applyFill="1" applyBorder="1" applyAlignment="1">
      <alignment horizontal="center"/>
    </xf>
    <xf numFmtId="3" fontId="19" fillId="3" borderId="2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17" sqref="D17"/>
    </sheetView>
  </sheetViews>
  <sheetFormatPr defaultColWidth="9.14166666666667" defaultRowHeight="18" customHeight="1" outlineLevelCol="3"/>
  <cols>
    <col min="1" max="1" width="13.125" style="638" customWidth="1"/>
    <col min="2" max="2" width="11.125" style="638"/>
    <col min="3" max="3" width="7.875" style="638" customWidth="1"/>
    <col min="4" max="4" width="16.375" style="638" customWidth="1"/>
    <col min="5" max="16384" width="9.14166666666667" style="638"/>
  </cols>
  <sheetData>
    <row r="1" customHeight="1" spans="1:4">
      <c r="A1" s="639" t="s">
        <v>0</v>
      </c>
      <c r="B1" s="639">
        <v>270000000</v>
      </c>
      <c r="C1" s="639" t="s">
        <v>1</v>
      </c>
      <c r="D1" s="640">
        <v>1076680000</v>
      </c>
    </row>
    <row r="2" customHeight="1" spans="1:4">
      <c r="A2" s="639" t="s">
        <v>0</v>
      </c>
      <c r="B2" s="639">
        <v>636320000</v>
      </c>
      <c r="C2" s="639"/>
      <c r="D2" s="638">
        <v>1558660000</v>
      </c>
    </row>
    <row r="3" customHeight="1" spans="1:3">
      <c r="A3" s="639" t="s">
        <v>2</v>
      </c>
      <c r="B3" s="639">
        <v>3112733300</v>
      </c>
      <c r="C3" s="639"/>
    </row>
    <row r="4" customHeight="1" spans="1:3">
      <c r="A4" s="639" t="s">
        <v>2</v>
      </c>
      <c r="B4" s="639">
        <v>921256800</v>
      </c>
      <c r="C4" s="639"/>
    </row>
    <row r="5" customHeight="1" spans="1:3">
      <c r="A5" s="639" t="s">
        <v>3</v>
      </c>
      <c r="B5" s="639">
        <v>1304979900</v>
      </c>
      <c r="C5" s="639"/>
    </row>
    <row r="6" customHeight="1" spans="1:3">
      <c r="A6" s="639" t="s">
        <v>4</v>
      </c>
      <c r="B6" s="639">
        <v>2351540000</v>
      </c>
      <c r="C6" s="639"/>
    </row>
    <row r="7" customHeight="1" spans="1:3">
      <c r="A7" s="639" t="s">
        <v>5</v>
      </c>
      <c r="B7" s="639">
        <v>2105594005</v>
      </c>
      <c r="C7" s="639"/>
    </row>
    <row r="8" customHeight="1" spans="1:3">
      <c r="A8" s="639" t="s">
        <v>6</v>
      </c>
      <c r="B8" s="639">
        <v>2004314180</v>
      </c>
      <c r="C8" s="639"/>
    </row>
    <row r="9" customHeight="1" spans="1:3">
      <c r="A9" s="639" t="s">
        <v>7</v>
      </c>
      <c r="B9" s="639">
        <v>1381552040</v>
      </c>
      <c r="C9" s="639"/>
    </row>
    <row r="10" customHeight="1" spans="1:3">
      <c r="A10" s="639" t="s">
        <v>8</v>
      </c>
      <c r="B10" s="639">
        <v>-233010000</v>
      </c>
      <c r="C10" s="639"/>
    </row>
    <row r="11" customHeight="1" spans="1:3">
      <c r="A11" s="639" t="s">
        <v>9</v>
      </c>
      <c r="B11" s="639">
        <v>-673880000</v>
      </c>
      <c r="C11" s="639"/>
    </row>
    <row r="12" customHeight="1" spans="1:4">
      <c r="A12" s="639" t="s">
        <v>10</v>
      </c>
      <c r="B12" s="639">
        <v>-1076680000</v>
      </c>
      <c r="C12" s="639"/>
      <c r="D12" s="640">
        <v>1076680000</v>
      </c>
    </row>
    <row r="13" customHeight="1" spans="1:4">
      <c r="A13" s="639" t="s">
        <v>11</v>
      </c>
      <c r="B13" s="639">
        <v>-1558660000</v>
      </c>
      <c r="C13" s="639"/>
      <c r="D13" s="641">
        <v>1558660000</v>
      </c>
    </row>
    <row r="14" customHeight="1" spans="1:4">
      <c r="A14" s="639" t="s">
        <v>12</v>
      </c>
      <c r="B14" s="639">
        <v>-957900000</v>
      </c>
      <c r="C14" s="639"/>
      <c r="D14" s="638">
        <v>957900000</v>
      </c>
    </row>
    <row r="15" customHeight="1" spans="1:4">
      <c r="A15" s="639" t="s">
        <v>13</v>
      </c>
      <c r="B15" s="639">
        <v>-1051700000</v>
      </c>
      <c r="C15" s="639"/>
      <c r="D15" s="638">
        <v>1028500000</v>
      </c>
    </row>
    <row r="16" customHeight="1" spans="1:3">
      <c r="A16" s="639" t="s">
        <v>14</v>
      </c>
      <c r="B16" s="639">
        <v>-1292081080</v>
      </c>
      <c r="C16" s="639"/>
    </row>
    <row r="17" customHeight="1" spans="1:3">
      <c r="A17" s="639" t="s">
        <v>15</v>
      </c>
      <c r="B17" s="639">
        <v>-1729802000</v>
      </c>
      <c r="C17" s="639"/>
    </row>
    <row r="18" customHeight="1" spans="1:3">
      <c r="A18" s="639" t="s">
        <v>16</v>
      </c>
      <c r="B18" s="639">
        <v>-1912590000</v>
      </c>
      <c r="C18" s="639"/>
    </row>
    <row r="19" customHeight="1" spans="1:3">
      <c r="A19" s="639" t="s">
        <v>6</v>
      </c>
      <c r="B19" s="639">
        <v>-2326240000</v>
      </c>
      <c r="C19" s="639"/>
    </row>
    <row r="20" customHeight="1" spans="1:3">
      <c r="A20" s="639" t="s">
        <v>7</v>
      </c>
      <c r="B20" s="639"/>
      <c r="C20" s="639"/>
    </row>
    <row r="21" customHeight="1" spans="1:3">
      <c r="A21" s="639" t="s">
        <v>17</v>
      </c>
      <c r="B21" s="639">
        <f>SUM(B1:B20)</f>
        <v>1275747145</v>
      </c>
      <c r="C21" s="639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218"/>
    <col min="5" max="5" width="10.625" style="218" customWidth="1"/>
    <col min="6" max="10" width="9" style="218"/>
    <col min="11" max="11" width="12.375" style="218" customWidth="1"/>
    <col min="12" max="12" width="17.625" style="218" customWidth="1"/>
    <col min="13" max="14" width="17.625" style="219" customWidth="1"/>
    <col min="15" max="16384" width="9" style="218"/>
  </cols>
  <sheetData>
    <row r="1" s="218" customFormat="1" ht="25.5" spans="1:14">
      <c r="A1" s="220" t="s">
        <v>1143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62"/>
      <c r="N1" s="262"/>
    </row>
    <row r="2" s="218" customFormat="1" ht="25.5" spans="1:14">
      <c r="A2" s="221"/>
      <c r="B2" s="220"/>
      <c r="C2" s="220"/>
      <c r="D2" s="220"/>
      <c r="E2" s="220"/>
      <c r="F2" s="220"/>
      <c r="G2" s="221"/>
      <c r="H2" s="221"/>
      <c r="I2" s="221"/>
      <c r="J2" s="220"/>
      <c r="K2" s="221"/>
      <c r="L2" s="220"/>
      <c r="M2" s="262"/>
      <c r="N2" s="262"/>
    </row>
    <row r="3" s="218" customFormat="1" ht="25.5" spans="1:14">
      <c r="A3" s="222"/>
      <c r="B3" s="223"/>
      <c r="C3" s="224"/>
      <c r="D3" s="225"/>
      <c r="E3" s="225"/>
      <c r="F3" s="226"/>
      <c r="G3" s="221"/>
      <c r="H3" s="227" t="s">
        <v>21</v>
      </c>
      <c r="I3" s="227"/>
      <c r="J3" s="47">
        <f>SUM(J9:J245)-1</f>
        <v>534</v>
      </c>
      <c r="K3" s="263"/>
      <c r="L3" s="48">
        <f>SUM(L9:L315)</f>
        <v>1912590000</v>
      </c>
      <c r="M3" s="219" t="s">
        <v>1144</v>
      </c>
      <c r="N3" s="219"/>
    </row>
    <row r="4" s="218" customFormat="1" ht="25.5" spans="1:14">
      <c r="A4" s="222"/>
      <c r="B4" s="223"/>
      <c r="C4" s="224"/>
      <c r="D4" s="225"/>
      <c r="E4" s="225"/>
      <c r="F4" s="226"/>
      <c r="G4" s="221"/>
      <c r="H4" s="227" t="s">
        <v>1145</v>
      </c>
      <c r="I4" s="227"/>
      <c r="J4" s="47"/>
      <c r="K4" s="263"/>
      <c r="L4" s="264">
        <v>2105594005</v>
      </c>
      <c r="M4" s="219"/>
      <c r="N4" s="219"/>
    </row>
    <row r="5" s="218" customFormat="1" ht="25.5" spans="1:14">
      <c r="A5" s="222"/>
      <c r="B5" s="223"/>
      <c r="C5" s="224"/>
      <c r="D5" s="225"/>
      <c r="E5" s="225"/>
      <c r="F5" s="226"/>
      <c r="G5" s="221"/>
      <c r="H5" s="227" t="s">
        <v>1146</v>
      </c>
      <c r="I5" s="227"/>
      <c r="J5" s="47"/>
      <c r="K5" s="263"/>
      <c r="L5" s="264">
        <f>Jun!L5</f>
        <v>23116920</v>
      </c>
      <c r="M5" s="219"/>
      <c r="N5" s="219"/>
    </row>
    <row r="6" s="218" customFormat="1" ht="25.5" spans="1:14">
      <c r="A6" s="222"/>
      <c r="B6" s="223"/>
      <c r="C6" s="224"/>
      <c r="D6" s="225"/>
      <c r="E6" s="225"/>
      <c r="F6" s="226"/>
      <c r="G6" s="221"/>
      <c r="H6" s="227"/>
      <c r="I6" s="227"/>
      <c r="J6" s="47"/>
      <c r="K6" s="263"/>
      <c r="L6" s="264">
        <f>L4+L5-L3</f>
        <v>216120925</v>
      </c>
      <c r="M6" s="219"/>
      <c r="N6" s="219"/>
    </row>
    <row r="7" s="218" customFormat="1" spans="1:14">
      <c r="A7" s="228" t="s">
        <v>24</v>
      </c>
      <c r="B7" s="229" t="s">
        <v>25</v>
      </c>
      <c r="C7" s="229" t="s">
        <v>26</v>
      </c>
      <c r="D7" s="230" t="s">
        <v>27</v>
      </c>
      <c r="E7" s="230" t="s">
        <v>28</v>
      </c>
      <c r="F7" s="231" t="s">
        <v>29</v>
      </c>
      <c r="G7" s="232" t="s">
        <v>30</v>
      </c>
      <c r="H7" s="233" t="s">
        <v>31</v>
      </c>
      <c r="I7" s="233"/>
      <c r="J7" s="233" t="s">
        <v>32</v>
      </c>
      <c r="K7" s="265" t="s">
        <v>33</v>
      </c>
      <c r="L7" s="266" t="s">
        <v>34</v>
      </c>
      <c r="M7" s="267" t="s">
        <v>1147</v>
      </c>
      <c r="N7" s="267" t="s">
        <v>1148</v>
      </c>
    </row>
    <row r="8" s="218" customFormat="1" spans="1:14">
      <c r="A8" s="228"/>
      <c r="B8" s="234"/>
      <c r="C8" s="234"/>
      <c r="D8" s="230"/>
      <c r="E8" s="230"/>
      <c r="F8" s="231"/>
      <c r="G8" s="232"/>
      <c r="H8" s="233"/>
      <c r="I8" s="233"/>
      <c r="J8" s="233"/>
      <c r="K8" s="265"/>
      <c r="L8" s="266"/>
      <c r="M8" s="268"/>
      <c r="N8" s="268"/>
    </row>
    <row r="9" s="218" customFormat="1" ht="14.25" spans="1:14">
      <c r="A9" s="235">
        <v>300013</v>
      </c>
      <c r="B9" s="236">
        <v>1330080</v>
      </c>
      <c r="C9" s="237" t="s">
        <v>1149</v>
      </c>
      <c r="D9" s="238">
        <v>43282</v>
      </c>
      <c r="E9" s="238">
        <v>43283</v>
      </c>
      <c r="F9" s="237">
        <f t="shared" ref="F9:F72" si="0">E9-D9</f>
        <v>1</v>
      </c>
      <c r="G9" s="235">
        <v>1</v>
      </c>
      <c r="H9" s="235" t="s">
        <v>391</v>
      </c>
      <c r="I9" s="235" t="s">
        <v>37</v>
      </c>
      <c r="J9" s="237">
        <f t="shared" ref="J9:J72" si="1">G9*F9</f>
        <v>1</v>
      </c>
      <c r="K9" s="269">
        <v>3500000</v>
      </c>
      <c r="L9" s="270">
        <f t="shared" ref="L9:L72" si="2">K9*F9*G9</f>
        <v>3500000</v>
      </c>
      <c r="M9" s="271">
        <v>1326381</v>
      </c>
      <c r="N9" s="271"/>
    </row>
    <row r="10" s="218" customFormat="1" ht="14.25" spans="1:14">
      <c r="A10" s="235">
        <v>1339784</v>
      </c>
      <c r="B10" s="236">
        <v>1330071</v>
      </c>
      <c r="C10" s="237" t="s">
        <v>1150</v>
      </c>
      <c r="D10" s="238">
        <v>43282</v>
      </c>
      <c r="E10" s="238">
        <v>43284</v>
      </c>
      <c r="F10" s="237">
        <f t="shared" si="0"/>
        <v>2</v>
      </c>
      <c r="G10" s="235">
        <v>1</v>
      </c>
      <c r="H10" s="235" t="s">
        <v>391</v>
      </c>
      <c r="I10" s="235" t="s">
        <v>37</v>
      </c>
      <c r="J10" s="237">
        <f t="shared" si="1"/>
        <v>2</v>
      </c>
      <c r="K10" s="269">
        <v>4050000</v>
      </c>
      <c r="L10" s="270">
        <f t="shared" si="2"/>
        <v>8100000</v>
      </c>
      <c r="M10" s="272">
        <v>1317544</v>
      </c>
      <c r="N10" s="272"/>
    </row>
    <row r="11" s="218" customFormat="1" ht="14.25" spans="1:14">
      <c r="A11" s="235">
        <v>301265</v>
      </c>
      <c r="B11" s="235">
        <v>1328898</v>
      </c>
      <c r="C11" s="237" t="s">
        <v>1151</v>
      </c>
      <c r="D11" s="238">
        <v>43282</v>
      </c>
      <c r="E11" s="238">
        <v>43284</v>
      </c>
      <c r="F11" s="237">
        <f t="shared" si="0"/>
        <v>2</v>
      </c>
      <c r="G11" s="235">
        <v>1</v>
      </c>
      <c r="H11" s="235" t="s">
        <v>53</v>
      </c>
      <c r="I11" s="235" t="s">
        <v>37</v>
      </c>
      <c r="J11" s="237">
        <f t="shared" si="1"/>
        <v>2</v>
      </c>
      <c r="K11" s="269">
        <v>3500000</v>
      </c>
      <c r="L11" s="270">
        <f t="shared" si="2"/>
        <v>7000000</v>
      </c>
      <c r="M11" s="271"/>
      <c r="N11" s="271"/>
    </row>
    <row r="12" s="218" customFormat="1" ht="15" spans="1:14">
      <c r="A12" s="239">
        <v>300580</v>
      </c>
      <c r="B12" s="240">
        <v>1330086</v>
      </c>
      <c r="C12" s="237" t="s">
        <v>1152</v>
      </c>
      <c r="D12" s="238">
        <v>43282</v>
      </c>
      <c r="E12" s="238">
        <v>43284</v>
      </c>
      <c r="F12" s="237">
        <f t="shared" si="0"/>
        <v>2</v>
      </c>
      <c r="G12" s="241">
        <v>1</v>
      </c>
      <c r="H12" s="241" t="s">
        <v>53</v>
      </c>
      <c r="I12" s="241" t="s">
        <v>37</v>
      </c>
      <c r="J12" s="237">
        <f t="shared" si="1"/>
        <v>2</v>
      </c>
      <c r="K12" s="269">
        <v>3500000</v>
      </c>
      <c r="L12" s="270">
        <f t="shared" si="2"/>
        <v>7000000</v>
      </c>
      <c r="M12" s="273">
        <v>1327000</v>
      </c>
      <c r="N12" s="273"/>
    </row>
    <row r="13" s="218" customFormat="1" spans="1:14">
      <c r="A13" s="235">
        <v>301257</v>
      </c>
      <c r="B13" s="235">
        <v>1328372</v>
      </c>
      <c r="C13" s="237" t="s">
        <v>1153</v>
      </c>
      <c r="D13" s="238">
        <v>43282</v>
      </c>
      <c r="E13" s="238">
        <v>43283</v>
      </c>
      <c r="F13" s="237">
        <f t="shared" si="0"/>
        <v>1</v>
      </c>
      <c r="G13" s="235">
        <v>1</v>
      </c>
      <c r="H13" s="235" t="s">
        <v>391</v>
      </c>
      <c r="I13" s="235" t="s">
        <v>37</v>
      </c>
      <c r="J13" s="237">
        <f t="shared" si="1"/>
        <v>1</v>
      </c>
      <c r="K13" s="269">
        <v>3500000</v>
      </c>
      <c r="L13" s="270">
        <f t="shared" si="2"/>
        <v>3500000</v>
      </c>
      <c r="M13" s="271"/>
      <c r="N13" s="271"/>
    </row>
    <row r="14" s="218" customFormat="1" ht="14.25" spans="1:14">
      <c r="A14" s="239">
        <v>301008</v>
      </c>
      <c r="B14" s="236">
        <v>1330094</v>
      </c>
      <c r="C14" s="237" t="s">
        <v>1154</v>
      </c>
      <c r="D14" s="238">
        <v>43282</v>
      </c>
      <c r="E14" s="238">
        <v>43283</v>
      </c>
      <c r="F14" s="237">
        <f t="shared" si="0"/>
        <v>1</v>
      </c>
      <c r="G14" s="241">
        <v>1</v>
      </c>
      <c r="H14" s="241" t="s">
        <v>53</v>
      </c>
      <c r="I14" s="241" t="s">
        <v>37</v>
      </c>
      <c r="J14" s="237">
        <f t="shared" si="1"/>
        <v>1</v>
      </c>
      <c r="K14" s="269">
        <v>3500000</v>
      </c>
      <c r="L14" s="270">
        <f t="shared" si="2"/>
        <v>3500000</v>
      </c>
      <c r="M14" s="273">
        <v>1328456</v>
      </c>
      <c r="N14" s="273"/>
    </row>
    <row r="15" s="218" customFormat="1" spans="1:14">
      <c r="A15" s="235">
        <v>299909</v>
      </c>
      <c r="B15" s="235">
        <v>1325636</v>
      </c>
      <c r="C15" s="237" t="s">
        <v>1155</v>
      </c>
      <c r="D15" s="238">
        <v>43282</v>
      </c>
      <c r="E15" s="238">
        <v>43284</v>
      </c>
      <c r="F15" s="237">
        <f t="shared" si="0"/>
        <v>2</v>
      </c>
      <c r="G15" s="235">
        <v>1</v>
      </c>
      <c r="H15" s="235" t="s">
        <v>53</v>
      </c>
      <c r="I15" s="235" t="s">
        <v>37</v>
      </c>
      <c r="J15" s="237">
        <f t="shared" si="1"/>
        <v>2</v>
      </c>
      <c r="K15" s="269">
        <v>3500000</v>
      </c>
      <c r="L15" s="270">
        <f t="shared" si="2"/>
        <v>7000000</v>
      </c>
      <c r="M15" s="271"/>
      <c r="N15" s="271"/>
    </row>
    <row r="16" s="218" customFormat="1" ht="14.25" spans="1:14">
      <c r="A16" s="235">
        <v>300752</v>
      </c>
      <c r="B16" s="236">
        <v>1330088</v>
      </c>
      <c r="C16" s="237" t="s">
        <v>1156</v>
      </c>
      <c r="D16" s="238">
        <v>43282</v>
      </c>
      <c r="E16" s="238">
        <v>43286</v>
      </c>
      <c r="F16" s="237">
        <f t="shared" si="0"/>
        <v>4</v>
      </c>
      <c r="G16" s="235">
        <v>2</v>
      </c>
      <c r="H16" s="242" t="s">
        <v>53</v>
      </c>
      <c r="I16" s="242" t="s">
        <v>37</v>
      </c>
      <c r="J16" s="237">
        <f t="shared" si="1"/>
        <v>8</v>
      </c>
      <c r="K16" s="269">
        <v>3500000</v>
      </c>
      <c r="L16" s="270">
        <f t="shared" si="2"/>
        <v>28000000</v>
      </c>
      <c r="M16" s="272">
        <v>1328071</v>
      </c>
      <c r="N16" s="272"/>
    </row>
    <row r="17" s="218" customFormat="1" ht="14.25" spans="1:14">
      <c r="A17" s="235">
        <v>297726</v>
      </c>
      <c r="B17" s="236">
        <v>1330069</v>
      </c>
      <c r="C17" s="243" t="s">
        <v>1157</v>
      </c>
      <c r="D17" s="238">
        <v>43282</v>
      </c>
      <c r="E17" s="238">
        <v>43284</v>
      </c>
      <c r="F17" s="237">
        <f t="shared" si="0"/>
        <v>2</v>
      </c>
      <c r="G17" s="235">
        <v>1</v>
      </c>
      <c r="H17" s="244" t="s">
        <v>391</v>
      </c>
      <c r="I17" s="244" t="s">
        <v>37</v>
      </c>
      <c r="J17" s="237">
        <f t="shared" si="1"/>
        <v>2</v>
      </c>
      <c r="K17" s="269">
        <v>4050000</v>
      </c>
      <c r="L17" s="270">
        <f t="shared" si="2"/>
        <v>8100000</v>
      </c>
      <c r="M17" s="272">
        <v>1317539</v>
      </c>
      <c r="N17" s="272"/>
    </row>
    <row r="18" s="218" customFormat="1" spans="1:14">
      <c r="A18" s="235">
        <v>299897</v>
      </c>
      <c r="B18" s="235">
        <v>1325432</v>
      </c>
      <c r="C18" s="237" t="s">
        <v>1158</v>
      </c>
      <c r="D18" s="238">
        <v>43282</v>
      </c>
      <c r="E18" s="238">
        <v>43283</v>
      </c>
      <c r="F18" s="237">
        <f t="shared" si="0"/>
        <v>1</v>
      </c>
      <c r="G18" s="235">
        <v>1</v>
      </c>
      <c r="H18" s="235" t="s">
        <v>53</v>
      </c>
      <c r="I18" s="235" t="s">
        <v>37</v>
      </c>
      <c r="J18" s="237">
        <f t="shared" si="1"/>
        <v>1</v>
      </c>
      <c r="K18" s="269">
        <v>3500000</v>
      </c>
      <c r="L18" s="270">
        <f t="shared" si="2"/>
        <v>3500000</v>
      </c>
      <c r="M18" s="271"/>
      <c r="N18" s="271"/>
    </row>
    <row r="19" s="218" customFormat="1" spans="1:14">
      <c r="A19" s="235">
        <v>300100</v>
      </c>
      <c r="B19" s="235">
        <v>1326104</v>
      </c>
      <c r="C19" s="237" t="s">
        <v>1159</v>
      </c>
      <c r="D19" s="238">
        <v>43283</v>
      </c>
      <c r="E19" s="238">
        <v>43284</v>
      </c>
      <c r="F19" s="237">
        <f t="shared" si="0"/>
        <v>1</v>
      </c>
      <c r="G19" s="235">
        <v>1</v>
      </c>
      <c r="H19" s="235" t="s">
        <v>53</v>
      </c>
      <c r="I19" s="235" t="s">
        <v>37</v>
      </c>
      <c r="J19" s="237">
        <f t="shared" si="1"/>
        <v>1</v>
      </c>
      <c r="K19" s="269">
        <v>3500000</v>
      </c>
      <c r="L19" s="270">
        <f t="shared" si="2"/>
        <v>3500000</v>
      </c>
      <c r="M19" s="271"/>
      <c r="N19" s="271"/>
    </row>
    <row r="20" s="218" customFormat="1" spans="1:14">
      <c r="A20" s="235" t="s">
        <v>1160</v>
      </c>
      <c r="B20" s="235">
        <v>1324277</v>
      </c>
      <c r="C20" s="237" t="s">
        <v>1161</v>
      </c>
      <c r="D20" s="238">
        <v>43283</v>
      </c>
      <c r="E20" s="238">
        <v>43285</v>
      </c>
      <c r="F20" s="237">
        <f t="shared" si="0"/>
        <v>2</v>
      </c>
      <c r="G20" s="235">
        <v>3</v>
      </c>
      <c r="H20" s="235" t="s">
        <v>53</v>
      </c>
      <c r="I20" s="235" t="s">
        <v>37</v>
      </c>
      <c r="J20" s="237">
        <f t="shared" si="1"/>
        <v>6</v>
      </c>
      <c r="K20" s="269">
        <v>4050000</v>
      </c>
      <c r="L20" s="270">
        <f t="shared" si="2"/>
        <v>24300000</v>
      </c>
      <c r="M20" s="271"/>
      <c r="N20" s="271"/>
    </row>
    <row r="21" s="218" customFormat="1" spans="1:14">
      <c r="A21" s="245">
        <v>294360</v>
      </c>
      <c r="B21" s="245">
        <v>1308764</v>
      </c>
      <c r="C21" s="246" t="s">
        <v>1162</v>
      </c>
      <c r="D21" s="238">
        <v>43283</v>
      </c>
      <c r="E21" s="238">
        <v>43285</v>
      </c>
      <c r="F21" s="237">
        <f t="shared" si="0"/>
        <v>2</v>
      </c>
      <c r="G21" s="235">
        <v>2</v>
      </c>
      <c r="H21" s="235" t="s">
        <v>53</v>
      </c>
      <c r="I21" s="235" t="s">
        <v>37</v>
      </c>
      <c r="J21" s="237">
        <f t="shared" si="1"/>
        <v>4</v>
      </c>
      <c r="K21" s="269">
        <v>4050000</v>
      </c>
      <c r="L21" s="270">
        <f t="shared" si="2"/>
        <v>16200000</v>
      </c>
      <c r="M21" s="271"/>
      <c r="N21" s="271"/>
    </row>
    <row r="22" s="218" customFormat="1" spans="1:14">
      <c r="A22" s="235">
        <v>299911</v>
      </c>
      <c r="B22" s="235">
        <v>1325885</v>
      </c>
      <c r="C22" s="237" t="s">
        <v>1163</v>
      </c>
      <c r="D22" s="238">
        <v>43283</v>
      </c>
      <c r="E22" s="238">
        <v>43285</v>
      </c>
      <c r="F22" s="237">
        <f t="shared" si="0"/>
        <v>2</v>
      </c>
      <c r="G22" s="235">
        <v>1</v>
      </c>
      <c r="H22" s="235" t="s">
        <v>53</v>
      </c>
      <c r="I22" s="235" t="s">
        <v>37</v>
      </c>
      <c r="J22" s="237">
        <f t="shared" si="1"/>
        <v>2</v>
      </c>
      <c r="K22" s="269">
        <v>3500000</v>
      </c>
      <c r="L22" s="270">
        <f t="shared" si="2"/>
        <v>7000000</v>
      </c>
      <c r="M22" s="271"/>
      <c r="N22" s="271"/>
    </row>
    <row r="23" s="218" customFormat="1" spans="1:14">
      <c r="A23" s="235">
        <v>301497</v>
      </c>
      <c r="B23" s="235">
        <v>1328989</v>
      </c>
      <c r="C23" s="237" t="s">
        <v>1164</v>
      </c>
      <c r="D23" s="238">
        <v>43284</v>
      </c>
      <c r="E23" s="238">
        <v>43285</v>
      </c>
      <c r="F23" s="237">
        <f t="shared" si="0"/>
        <v>1</v>
      </c>
      <c r="G23" s="235">
        <v>1</v>
      </c>
      <c r="H23" s="235" t="s">
        <v>53</v>
      </c>
      <c r="I23" s="235" t="s">
        <v>37</v>
      </c>
      <c r="J23" s="237">
        <f t="shared" si="1"/>
        <v>1</v>
      </c>
      <c r="K23" s="269">
        <v>3500000</v>
      </c>
      <c r="L23" s="270">
        <f t="shared" si="2"/>
        <v>3500000</v>
      </c>
      <c r="M23" s="271"/>
      <c r="N23" s="271"/>
    </row>
    <row r="24" s="218" customFormat="1" spans="1:14">
      <c r="A24" s="235">
        <v>301266</v>
      </c>
      <c r="B24" s="235">
        <v>1328826</v>
      </c>
      <c r="C24" s="237" t="s">
        <v>1165</v>
      </c>
      <c r="D24" s="238">
        <v>43286</v>
      </c>
      <c r="E24" s="238">
        <v>43289</v>
      </c>
      <c r="F24" s="237">
        <f t="shared" si="0"/>
        <v>3</v>
      </c>
      <c r="G24" s="235">
        <v>1</v>
      </c>
      <c r="H24" s="235" t="s">
        <v>53</v>
      </c>
      <c r="I24" s="235" t="s">
        <v>37</v>
      </c>
      <c r="J24" s="237">
        <f t="shared" si="1"/>
        <v>3</v>
      </c>
      <c r="K24" s="269">
        <v>3500000</v>
      </c>
      <c r="L24" s="270">
        <f t="shared" si="2"/>
        <v>10500000</v>
      </c>
      <c r="M24" s="271"/>
      <c r="N24" s="271"/>
    </row>
    <row r="25" s="218" customFormat="1" spans="1:14">
      <c r="A25" s="235">
        <v>300830</v>
      </c>
      <c r="B25" s="235">
        <v>1327795</v>
      </c>
      <c r="C25" s="237" t="s">
        <v>1166</v>
      </c>
      <c r="D25" s="238">
        <v>43286</v>
      </c>
      <c r="E25" s="238">
        <v>43288</v>
      </c>
      <c r="F25" s="237">
        <f t="shared" si="0"/>
        <v>2</v>
      </c>
      <c r="G25" s="235">
        <v>1</v>
      </c>
      <c r="H25" s="235" t="s">
        <v>53</v>
      </c>
      <c r="I25" s="235" t="s">
        <v>37</v>
      </c>
      <c r="J25" s="237">
        <f t="shared" si="1"/>
        <v>2</v>
      </c>
      <c r="K25" s="269">
        <v>3500000</v>
      </c>
      <c r="L25" s="270">
        <f t="shared" si="2"/>
        <v>7000000</v>
      </c>
      <c r="M25" s="271"/>
      <c r="N25" s="271"/>
    </row>
    <row r="26" s="218" customFormat="1" spans="1:14">
      <c r="A26" s="247">
        <v>301586</v>
      </c>
      <c r="B26" s="247">
        <v>1329653</v>
      </c>
      <c r="C26" s="248" t="s">
        <v>1167</v>
      </c>
      <c r="D26" s="249">
        <v>43284</v>
      </c>
      <c r="E26" s="249">
        <v>43285</v>
      </c>
      <c r="F26" s="248">
        <f t="shared" si="0"/>
        <v>1</v>
      </c>
      <c r="G26" s="247">
        <v>1</v>
      </c>
      <c r="H26" s="247" t="s">
        <v>53</v>
      </c>
      <c r="I26" s="247" t="s">
        <v>37</v>
      </c>
      <c r="J26" s="248">
        <f t="shared" si="1"/>
        <v>1</v>
      </c>
      <c r="K26" s="274">
        <v>3500000</v>
      </c>
      <c r="L26" s="275">
        <f t="shared" si="2"/>
        <v>3500000</v>
      </c>
      <c r="M26" s="271"/>
      <c r="N26" s="271"/>
    </row>
    <row r="27" s="218" customFormat="1" spans="1:14">
      <c r="A27" s="247">
        <v>301705</v>
      </c>
      <c r="B27" s="247">
        <v>1330325</v>
      </c>
      <c r="C27" s="248" t="s">
        <v>1168</v>
      </c>
      <c r="D27" s="249">
        <v>43285</v>
      </c>
      <c r="E27" s="249">
        <v>43286</v>
      </c>
      <c r="F27" s="248">
        <f t="shared" si="0"/>
        <v>1</v>
      </c>
      <c r="G27" s="247">
        <v>1</v>
      </c>
      <c r="H27" s="247" t="s">
        <v>53</v>
      </c>
      <c r="I27" s="247" t="s">
        <v>37</v>
      </c>
      <c r="J27" s="248">
        <f t="shared" si="1"/>
        <v>1</v>
      </c>
      <c r="K27" s="274">
        <v>3500000</v>
      </c>
      <c r="L27" s="275">
        <f t="shared" si="2"/>
        <v>3500000</v>
      </c>
      <c r="M27" s="271"/>
      <c r="N27" s="271"/>
    </row>
    <row r="28" s="218" customFormat="1" spans="1:14">
      <c r="A28" s="247">
        <v>299774</v>
      </c>
      <c r="B28" s="247">
        <v>1324909</v>
      </c>
      <c r="C28" s="248" t="s">
        <v>1169</v>
      </c>
      <c r="D28" s="249">
        <v>43287</v>
      </c>
      <c r="E28" s="249">
        <v>43288</v>
      </c>
      <c r="F28" s="248">
        <f t="shared" si="0"/>
        <v>1</v>
      </c>
      <c r="G28" s="247">
        <v>1</v>
      </c>
      <c r="H28" s="247" t="s">
        <v>53</v>
      </c>
      <c r="I28" s="247" t="s">
        <v>37</v>
      </c>
      <c r="J28" s="248">
        <f t="shared" si="1"/>
        <v>1</v>
      </c>
      <c r="K28" s="274">
        <v>4050000</v>
      </c>
      <c r="L28" s="275">
        <f t="shared" si="2"/>
        <v>4050000</v>
      </c>
      <c r="M28" s="271"/>
      <c r="N28" s="271"/>
    </row>
    <row r="29" s="218" customFormat="1" spans="1:14">
      <c r="A29" s="247">
        <v>300516</v>
      </c>
      <c r="B29" s="247">
        <v>1326663</v>
      </c>
      <c r="C29" s="248" t="s">
        <v>1170</v>
      </c>
      <c r="D29" s="249">
        <v>43287</v>
      </c>
      <c r="E29" s="249">
        <v>43290</v>
      </c>
      <c r="F29" s="248">
        <f t="shared" si="0"/>
        <v>3</v>
      </c>
      <c r="G29" s="247">
        <v>1</v>
      </c>
      <c r="H29" s="247" t="s">
        <v>53</v>
      </c>
      <c r="I29" s="247" t="s">
        <v>37</v>
      </c>
      <c r="J29" s="248">
        <f t="shared" si="1"/>
        <v>3</v>
      </c>
      <c r="K29" s="274">
        <v>3500000</v>
      </c>
      <c r="L29" s="275">
        <f t="shared" si="2"/>
        <v>10500000</v>
      </c>
      <c r="M29" s="271"/>
      <c r="N29" s="271"/>
    </row>
    <row r="30" s="218" customFormat="1" spans="1:14">
      <c r="A30" s="247">
        <v>299775</v>
      </c>
      <c r="B30" s="247">
        <v>1324910</v>
      </c>
      <c r="C30" s="248" t="s">
        <v>1171</v>
      </c>
      <c r="D30" s="249">
        <v>43287</v>
      </c>
      <c r="E30" s="249">
        <v>43288</v>
      </c>
      <c r="F30" s="248">
        <f t="shared" si="0"/>
        <v>1</v>
      </c>
      <c r="G30" s="247">
        <v>1</v>
      </c>
      <c r="H30" s="247" t="s">
        <v>53</v>
      </c>
      <c r="I30" s="247" t="s">
        <v>37</v>
      </c>
      <c r="J30" s="248">
        <f t="shared" si="1"/>
        <v>1</v>
      </c>
      <c r="K30" s="274">
        <v>3500000</v>
      </c>
      <c r="L30" s="275">
        <f t="shared" si="2"/>
        <v>3500000</v>
      </c>
      <c r="M30" s="271"/>
      <c r="N30" s="271"/>
    </row>
    <row r="31" s="218" customFormat="1" spans="1:14">
      <c r="A31" s="247">
        <v>298780</v>
      </c>
      <c r="B31" s="247">
        <v>1322283</v>
      </c>
      <c r="C31" s="248" t="s">
        <v>1172</v>
      </c>
      <c r="D31" s="249">
        <v>43287</v>
      </c>
      <c r="E31" s="249">
        <v>43289</v>
      </c>
      <c r="F31" s="248">
        <f t="shared" si="0"/>
        <v>2</v>
      </c>
      <c r="G31" s="247">
        <v>1</v>
      </c>
      <c r="H31" s="247" t="s">
        <v>391</v>
      </c>
      <c r="I31" s="247" t="s">
        <v>37</v>
      </c>
      <c r="J31" s="248">
        <f t="shared" si="1"/>
        <v>2</v>
      </c>
      <c r="K31" s="274">
        <v>4050000</v>
      </c>
      <c r="L31" s="275">
        <f t="shared" si="2"/>
        <v>8100000</v>
      </c>
      <c r="M31" s="271"/>
      <c r="N31" s="271"/>
    </row>
    <row r="32" s="218" customFormat="1" spans="1:14">
      <c r="A32" s="247">
        <v>301525</v>
      </c>
      <c r="B32" s="247">
        <v>1329080</v>
      </c>
      <c r="C32" s="248" t="s">
        <v>1173</v>
      </c>
      <c r="D32" s="249">
        <v>43287</v>
      </c>
      <c r="E32" s="249">
        <v>43292</v>
      </c>
      <c r="F32" s="248">
        <f t="shared" si="0"/>
        <v>5</v>
      </c>
      <c r="G32" s="247">
        <v>1</v>
      </c>
      <c r="H32" s="247" t="s">
        <v>53</v>
      </c>
      <c r="I32" s="247" t="s">
        <v>37</v>
      </c>
      <c r="J32" s="248">
        <f t="shared" si="1"/>
        <v>5</v>
      </c>
      <c r="K32" s="274">
        <v>3500000</v>
      </c>
      <c r="L32" s="275">
        <f t="shared" si="2"/>
        <v>17500000</v>
      </c>
      <c r="M32" s="271"/>
      <c r="N32" s="271"/>
    </row>
    <row r="33" s="218" customFormat="1" spans="1:14">
      <c r="A33" s="247">
        <v>299901</v>
      </c>
      <c r="B33" s="247">
        <v>1325070</v>
      </c>
      <c r="C33" s="248" t="s">
        <v>1174</v>
      </c>
      <c r="D33" s="249">
        <v>43287</v>
      </c>
      <c r="E33" s="249">
        <v>43289</v>
      </c>
      <c r="F33" s="248">
        <f t="shared" si="0"/>
        <v>2</v>
      </c>
      <c r="G33" s="247">
        <v>1</v>
      </c>
      <c r="H33" s="247" t="s">
        <v>53</v>
      </c>
      <c r="I33" s="247" t="s">
        <v>37</v>
      </c>
      <c r="J33" s="248">
        <f t="shared" si="1"/>
        <v>2</v>
      </c>
      <c r="K33" s="274">
        <v>3500000</v>
      </c>
      <c r="L33" s="275">
        <f t="shared" si="2"/>
        <v>7000000</v>
      </c>
      <c r="M33" s="271"/>
      <c r="N33" s="271"/>
    </row>
    <row r="34" s="218" customFormat="1" spans="1:14">
      <c r="A34" s="247">
        <v>301710</v>
      </c>
      <c r="B34" s="247">
        <v>1330375</v>
      </c>
      <c r="C34" s="248" t="s">
        <v>1175</v>
      </c>
      <c r="D34" s="249">
        <v>43288</v>
      </c>
      <c r="E34" s="249">
        <v>43290</v>
      </c>
      <c r="F34" s="248">
        <f t="shared" si="0"/>
        <v>2</v>
      </c>
      <c r="G34" s="247">
        <v>1</v>
      </c>
      <c r="H34" s="247" t="s">
        <v>391</v>
      </c>
      <c r="I34" s="247" t="s">
        <v>37</v>
      </c>
      <c r="J34" s="248">
        <f t="shared" si="1"/>
        <v>2</v>
      </c>
      <c r="K34" s="274">
        <v>3500000</v>
      </c>
      <c r="L34" s="275">
        <f t="shared" si="2"/>
        <v>7000000</v>
      </c>
      <c r="M34" s="271"/>
      <c r="N34" s="271"/>
    </row>
    <row r="35" s="218" customFormat="1" spans="1:14">
      <c r="A35" s="247">
        <v>300756</v>
      </c>
      <c r="B35" s="247">
        <v>1327507</v>
      </c>
      <c r="C35" s="248" t="s">
        <v>1176</v>
      </c>
      <c r="D35" s="249">
        <v>43288</v>
      </c>
      <c r="E35" s="249">
        <v>43291</v>
      </c>
      <c r="F35" s="248">
        <f t="shared" si="0"/>
        <v>3</v>
      </c>
      <c r="G35" s="247">
        <v>1</v>
      </c>
      <c r="H35" s="247" t="s">
        <v>53</v>
      </c>
      <c r="I35" s="247" t="s">
        <v>37</v>
      </c>
      <c r="J35" s="248">
        <f t="shared" si="1"/>
        <v>3</v>
      </c>
      <c r="K35" s="274">
        <v>3500000</v>
      </c>
      <c r="L35" s="275">
        <f t="shared" si="2"/>
        <v>10500000</v>
      </c>
      <c r="M35" s="271"/>
      <c r="N35" s="271"/>
    </row>
    <row r="36" s="218" customFormat="1" spans="1:14">
      <c r="A36" s="250">
        <v>301861</v>
      </c>
      <c r="B36" s="250">
        <v>1331411</v>
      </c>
      <c r="C36" s="251" t="s">
        <v>1177</v>
      </c>
      <c r="D36" s="252">
        <v>43286</v>
      </c>
      <c r="E36" s="252">
        <v>43290</v>
      </c>
      <c r="F36" s="251">
        <f t="shared" si="0"/>
        <v>4</v>
      </c>
      <c r="G36" s="250">
        <v>1</v>
      </c>
      <c r="H36" s="250"/>
      <c r="I36" s="250" t="s">
        <v>37</v>
      </c>
      <c r="J36" s="251">
        <f t="shared" si="1"/>
        <v>4</v>
      </c>
      <c r="K36" s="276">
        <v>3500000</v>
      </c>
      <c r="L36" s="277">
        <f t="shared" si="2"/>
        <v>14000000</v>
      </c>
      <c r="M36" s="271"/>
      <c r="N36" s="271"/>
    </row>
    <row r="37" s="218" customFormat="1" spans="1:14">
      <c r="A37" s="250">
        <v>301795</v>
      </c>
      <c r="B37" s="250">
        <v>1331048</v>
      </c>
      <c r="C37" s="251" t="s">
        <v>1167</v>
      </c>
      <c r="D37" s="252">
        <v>43286</v>
      </c>
      <c r="E37" s="252">
        <v>43287</v>
      </c>
      <c r="F37" s="251">
        <f t="shared" si="0"/>
        <v>1</v>
      </c>
      <c r="G37" s="250">
        <v>1</v>
      </c>
      <c r="H37" s="250"/>
      <c r="I37" s="250" t="s">
        <v>37</v>
      </c>
      <c r="J37" s="251">
        <f t="shared" si="1"/>
        <v>1</v>
      </c>
      <c r="K37" s="276">
        <v>3500000</v>
      </c>
      <c r="L37" s="277">
        <f t="shared" si="2"/>
        <v>3500000</v>
      </c>
      <c r="M37" s="271"/>
      <c r="N37" s="271"/>
    </row>
    <row r="38" s="218" customFormat="1" spans="1:14">
      <c r="A38" s="250">
        <v>301815</v>
      </c>
      <c r="B38" s="250">
        <v>1331171</v>
      </c>
      <c r="C38" s="251" t="s">
        <v>1178</v>
      </c>
      <c r="D38" s="252">
        <v>43286</v>
      </c>
      <c r="E38" s="252">
        <v>43287</v>
      </c>
      <c r="F38" s="251">
        <f t="shared" si="0"/>
        <v>1</v>
      </c>
      <c r="G38" s="250">
        <v>1</v>
      </c>
      <c r="H38" s="250"/>
      <c r="I38" s="250" t="s">
        <v>37</v>
      </c>
      <c r="J38" s="251">
        <f t="shared" si="1"/>
        <v>1</v>
      </c>
      <c r="K38" s="276">
        <v>3500000</v>
      </c>
      <c r="L38" s="277">
        <f t="shared" si="2"/>
        <v>3500000</v>
      </c>
      <c r="M38" s="271"/>
      <c r="N38" s="271"/>
    </row>
    <row r="39" s="218" customFormat="1" spans="1:14">
      <c r="A39" s="250">
        <v>301644</v>
      </c>
      <c r="B39" s="250">
        <v>1329521</v>
      </c>
      <c r="C39" s="251" t="s">
        <v>1179</v>
      </c>
      <c r="D39" s="252">
        <v>43287</v>
      </c>
      <c r="E39" s="252">
        <v>43289</v>
      </c>
      <c r="F39" s="251">
        <f t="shared" si="0"/>
        <v>2</v>
      </c>
      <c r="G39" s="250">
        <v>1</v>
      </c>
      <c r="H39" s="250" t="s">
        <v>391</v>
      </c>
      <c r="I39" s="250" t="s">
        <v>37</v>
      </c>
      <c r="J39" s="251">
        <f t="shared" si="1"/>
        <v>2</v>
      </c>
      <c r="K39" s="276">
        <v>3500000</v>
      </c>
      <c r="L39" s="277">
        <f t="shared" si="2"/>
        <v>7000000</v>
      </c>
      <c r="M39" s="271"/>
      <c r="N39" s="271"/>
    </row>
    <row r="40" s="218" customFormat="1" spans="1:14">
      <c r="A40" s="250">
        <v>301715</v>
      </c>
      <c r="B40" s="250">
        <v>1330295</v>
      </c>
      <c r="C40" s="251" t="s">
        <v>1180</v>
      </c>
      <c r="D40" s="252">
        <v>43287</v>
      </c>
      <c r="E40" s="252">
        <v>43290</v>
      </c>
      <c r="F40" s="251">
        <f t="shared" si="0"/>
        <v>3</v>
      </c>
      <c r="G40" s="250">
        <v>1</v>
      </c>
      <c r="H40" s="250" t="s">
        <v>53</v>
      </c>
      <c r="I40" s="250" t="s">
        <v>37</v>
      </c>
      <c r="J40" s="251">
        <f t="shared" si="1"/>
        <v>3</v>
      </c>
      <c r="K40" s="276">
        <v>3500000</v>
      </c>
      <c r="L40" s="277">
        <f t="shared" si="2"/>
        <v>10500000</v>
      </c>
      <c r="M40" s="271"/>
      <c r="N40" s="271"/>
    </row>
    <row r="41" s="218" customFormat="1" spans="1:14">
      <c r="A41" s="250">
        <v>301716</v>
      </c>
      <c r="B41" s="250">
        <v>1330292</v>
      </c>
      <c r="C41" s="251" t="s">
        <v>1181</v>
      </c>
      <c r="D41" s="252">
        <v>43287</v>
      </c>
      <c r="E41" s="252">
        <v>43290</v>
      </c>
      <c r="F41" s="251">
        <f t="shared" si="0"/>
        <v>3</v>
      </c>
      <c r="G41" s="250">
        <v>4</v>
      </c>
      <c r="H41" s="250"/>
      <c r="I41" s="250" t="s">
        <v>37</v>
      </c>
      <c r="J41" s="251">
        <f t="shared" si="1"/>
        <v>12</v>
      </c>
      <c r="K41" s="276">
        <v>3500000</v>
      </c>
      <c r="L41" s="277">
        <f t="shared" si="2"/>
        <v>42000000</v>
      </c>
      <c r="M41" s="271"/>
      <c r="N41" s="271"/>
    </row>
    <row r="42" s="218" customFormat="1" spans="1:14">
      <c r="A42" s="250">
        <v>301862</v>
      </c>
      <c r="B42" s="250">
        <v>1331416</v>
      </c>
      <c r="C42" s="251" t="s">
        <v>1182</v>
      </c>
      <c r="D42" s="252">
        <v>43288</v>
      </c>
      <c r="E42" s="252">
        <v>43290</v>
      </c>
      <c r="F42" s="251">
        <f t="shared" si="0"/>
        <v>2</v>
      </c>
      <c r="G42" s="250">
        <v>1</v>
      </c>
      <c r="H42" s="250"/>
      <c r="I42" s="250" t="s">
        <v>37</v>
      </c>
      <c r="J42" s="251">
        <f t="shared" si="1"/>
        <v>2</v>
      </c>
      <c r="K42" s="276">
        <v>3500000</v>
      </c>
      <c r="L42" s="277">
        <f t="shared" si="2"/>
        <v>7000000</v>
      </c>
      <c r="M42" s="271"/>
      <c r="N42" s="271"/>
    </row>
    <row r="43" s="218" customFormat="1" spans="1:14">
      <c r="A43" s="250">
        <v>301762</v>
      </c>
      <c r="B43" s="250">
        <v>1330704</v>
      </c>
      <c r="C43" s="251" t="s">
        <v>1183</v>
      </c>
      <c r="D43" s="252">
        <v>43288</v>
      </c>
      <c r="E43" s="252">
        <v>43290</v>
      </c>
      <c r="F43" s="251">
        <f t="shared" si="0"/>
        <v>2</v>
      </c>
      <c r="G43" s="250">
        <v>1</v>
      </c>
      <c r="H43" s="250"/>
      <c r="I43" s="250" t="s">
        <v>37</v>
      </c>
      <c r="J43" s="251">
        <f t="shared" si="1"/>
        <v>2</v>
      </c>
      <c r="K43" s="276">
        <v>3500000</v>
      </c>
      <c r="L43" s="277">
        <f t="shared" si="2"/>
        <v>7000000</v>
      </c>
      <c r="M43" s="271"/>
      <c r="N43" s="271"/>
    </row>
    <row r="44" s="218" customFormat="1" spans="1:14">
      <c r="A44" s="250">
        <v>301763</v>
      </c>
      <c r="B44" s="250">
        <v>1330696</v>
      </c>
      <c r="C44" s="251" t="s">
        <v>1184</v>
      </c>
      <c r="D44" s="252">
        <v>43288</v>
      </c>
      <c r="E44" s="252">
        <v>43290</v>
      </c>
      <c r="F44" s="251">
        <f t="shared" si="0"/>
        <v>2</v>
      </c>
      <c r="G44" s="250">
        <v>1</v>
      </c>
      <c r="H44" s="250"/>
      <c r="I44" s="250" t="s">
        <v>37</v>
      </c>
      <c r="J44" s="251">
        <f t="shared" si="1"/>
        <v>2</v>
      </c>
      <c r="K44" s="276">
        <v>3500000</v>
      </c>
      <c r="L44" s="277">
        <f t="shared" si="2"/>
        <v>7000000</v>
      </c>
      <c r="M44" s="271"/>
      <c r="N44" s="271"/>
    </row>
    <row r="45" s="218" customFormat="1" spans="1:14">
      <c r="A45" s="250">
        <v>299869</v>
      </c>
      <c r="B45" s="250">
        <v>1325513</v>
      </c>
      <c r="C45" s="251" t="s">
        <v>1185</v>
      </c>
      <c r="D45" s="252">
        <v>43289</v>
      </c>
      <c r="E45" s="252">
        <v>43291</v>
      </c>
      <c r="F45" s="251">
        <f t="shared" si="0"/>
        <v>2</v>
      </c>
      <c r="G45" s="250">
        <v>1</v>
      </c>
      <c r="H45" s="250" t="s">
        <v>53</v>
      </c>
      <c r="I45" s="250" t="s">
        <v>37</v>
      </c>
      <c r="J45" s="251">
        <f t="shared" si="1"/>
        <v>2</v>
      </c>
      <c r="K45" s="276">
        <v>3500000</v>
      </c>
      <c r="L45" s="277">
        <f t="shared" si="2"/>
        <v>7000000</v>
      </c>
      <c r="M45" s="271"/>
      <c r="N45" s="271"/>
    </row>
    <row r="46" s="218" customFormat="1" spans="1:14">
      <c r="A46" s="250">
        <v>301800</v>
      </c>
      <c r="B46" s="250">
        <v>1330840</v>
      </c>
      <c r="C46" s="251" t="s">
        <v>1186</v>
      </c>
      <c r="D46" s="252">
        <v>43290</v>
      </c>
      <c r="E46" s="252">
        <v>43292</v>
      </c>
      <c r="F46" s="251">
        <f t="shared" si="0"/>
        <v>2</v>
      </c>
      <c r="G46" s="250">
        <v>1</v>
      </c>
      <c r="H46" s="250"/>
      <c r="I46" s="250" t="s">
        <v>37</v>
      </c>
      <c r="J46" s="251">
        <f t="shared" si="1"/>
        <v>2</v>
      </c>
      <c r="K46" s="276">
        <v>3500000</v>
      </c>
      <c r="L46" s="277">
        <f t="shared" si="2"/>
        <v>7000000</v>
      </c>
      <c r="M46" s="271"/>
      <c r="N46" s="271"/>
    </row>
    <row r="47" s="218" customFormat="1" spans="1:14">
      <c r="A47" s="250">
        <v>298225</v>
      </c>
      <c r="B47" s="250">
        <v>1319318</v>
      </c>
      <c r="C47" s="251" t="s">
        <v>1187</v>
      </c>
      <c r="D47" s="252">
        <v>43290</v>
      </c>
      <c r="E47" s="252">
        <v>43292</v>
      </c>
      <c r="F47" s="251">
        <f t="shared" si="0"/>
        <v>2</v>
      </c>
      <c r="G47" s="250">
        <v>2</v>
      </c>
      <c r="H47" s="250" t="s">
        <v>53</v>
      </c>
      <c r="I47" s="250" t="s">
        <v>37</v>
      </c>
      <c r="J47" s="251">
        <f t="shared" si="1"/>
        <v>4</v>
      </c>
      <c r="K47" s="276">
        <v>4050000</v>
      </c>
      <c r="L47" s="277">
        <f t="shared" si="2"/>
        <v>16200000</v>
      </c>
      <c r="M47" s="271"/>
      <c r="N47" s="271"/>
    </row>
    <row r="48" s="218" customFormat="1" spans="1:14">
      <c r="A48" s="250" t="s">
        <v>1188</v>
      </c>
      <c r="B48" s="250">
        <v>1317867</v>
      </c>
      <c r="C48" s="251" t="s">
        <v>1189</v>
      </c>
      <c r="D48" s="252">
        <v>43290</v>
      </c>
      <c r="E48" s="252">
        <v>43295</v>
      </c>
      <c r="F48" s="251">
        <f t="shared" si="0"/>
        <v>5</v>
      </c>
      <c r="G48" s="250">
        <v>3</v>
      </c>
      <c r="H48" s="250" t="s">
        <v>53</v>
      </c>
      <c r="I48" s="250" t="s">
        <v>37</v>
      </c>
      <c r="J48" s="251">
        <f t="shared" si="1"/>
        <v>15</v>
      </c>
      <c r="K48" s="276">
        <v>4050000</v>
      </c>
      <c r="L48" s="277">
        <f t="shared" si="2"/>
        <v>60750000</v>
      </c>
      <c r="M48" s="271"/>
      <c r="N48" s="271"/>
    </row>
    <row r="49" s="218" customFormat="1" spans="1:14">
      <c r="A49" s="250">
        <v>299002</v>
      </c>
      <c r="B49" s="250">
        <v>1323411</v>
      </c>
      <c r="C49" s="251" t="s">
        <v>1190</v>
      </c>
      <c r="D49" s="252">
        <v>43291</v>
      </c>
      <c r="E49" s="252">
        <v>43294</v>
      </c>
      <c r="F49" s="251">
        <f t="shared" si="0"/>
        <v>3</v>
      </c>
      <c r="G49" s="250">
        <v>1</v>
      </c>
      <c r="H49" s="250" t="s">
        <v>53</v>
      </c>
      <c r="I49" s="250" t="s">
        <v>37</v>
      </c>
      <c r="J49" s="251">
        <f t="shared" si="1"/>
        <v>3</v>
      </c>
      <c r="K49" s="276">
        <v>4050000</v>
      </c>
      <c r="L49" s="277">
        <f t="shared" si="2"/>
        <v>12150000</v>
      </c>
      <c r="M49" s="271"/>
      <c r="N49" s="271"/>
    </row>
    <row r="50" s="218" customFormat="1" spans="1:14">
      <c r="A50" s="250">
        <v>299004</v>
      </c>
      <c r="B50" s="250">
        <v>1323318</v>
      </c>
      <c r="C50" s="251" t="s">
        <v>1191</v>
      </c>
      <c r="D50" s="252">
        <v>43291</v>
      </c>
      <c r="E50" s="252">
        <v>43294</v>
      </c>
      <c r="F50" s="251">
        <f t="shared" si="0"/>
        <v>3</v>
      </c>
      <c r="G50" s="250">
        <v>1</v>
      </c>
      <c r="H50" s="250" t="s">
        <v>391</v>
      </c>
      <c r="I50" s="250" t="s">
        <v>37</v>
      </c>
      <c r="J50" s="251">
        <f t="shared" si="1"/>
        <v>3</v>
      </c>
      <c r="K50" s="276">
        <v>4050000</v>
      </c>
      <c r="L50" s="277">
        <f t="shared" si="2"/>
        <v>12150000</v>
      </c>
      <c r="M50" s="271"/>
      <c r="N50" s="271"/>
    </row>
    <row r="51" s="218" customFormat="1" spans="1:14">
      <c r="A51" s="253">
        <v>301888</v>
      </c>
      <c r="B51" s="253">
        <v>1331518</v>
      </c>
      <c r="C51" s="254" t="s">
        <v>1192</v>
      </c>
      <c r="D51" s="255">
        <v>43287</v>
      </c>
      <c r="E51" s="255">
        <v>43288</v>
      </c>
      <c r="F51" s="254">
        <f t="shared" si="0"/>
        <v>1</v>
      </c>
      <c r="G51" s="253">
        <v>1</v>
      </c>
      <c r="H51" s="253"/>
      <c r="I51" s="253" t="s">
        <v>37</v>
      </c>
      <c r="J51" s="254">
        <f t="shared" si="1"/>
        <v>1</v>
      </c>
      <c r="K51" s="278">
        <v>3500000</v>
      </c>
      <c r="L51" s="279">
        <f t="shared" si="2"/>
        <v>3500000</v>
      </c>
      <c r="M51" s="271"/>
      <c r="N51" s="271"/>
    </row>
    <row r="52" s="218" customFormat="1" spans="1:14">
      <c r="A52" s="253">
        <v>302113</v>
      </c>
      <c r="B52" s="253">
        <v>1331930</v>
      </c>
      <c r="C52" s="254" t="s">
        <v>1168</v>
      </c>
      <c r="D52" s="255">
        <v>43287</v>
      </c>
      <c r="E52" s="255">
        <v>43288</v>
      </c>
      <c r="F52" s="254">
        <f t="shared" si="0"/>
        <v>1</v>
      </c>
      <c r="G52" s="253">
        <v>1</v>
      </c>
      <c r="H52" s="253"/>
      <c r="I52" s="253" t="s">
        <v>37</v>
      </c>
      <c r="J52" s="254">
        <f t="shared" si="1"/>
        <v>1</v>
      </c>
      <c r="K52" s="278">
        <v>3500000</v>
      </c>
      <c r="L52" s="279">
        <f t="shared" si="2"/>
        <v>3500000</v>
      </c>
      <c r="M52" s="271"/>
      <c r="N52" s="271"/>
    </row>
    <row r="53" s="218" customFormat="1" spans="1:14">
      <c r="A53" s="253">
        <v>302005</v>
      </c>
      <c r="B53" s="253">
        <v>1331789</v>
      </c>
      <c r="C53" s="254" t="s">
        <v>1193</v>
      </c>
      <c r="D53" s="255">
        <v>43287</v>
      </c>
      <c r="E53" s="255">
        <v>43290</v>
      </c>
      <c r="F53" s="254">
        <f t="shared" si="0"/>
        <v>3</v>
      </c>
      <c r="G53" s="253">
        <v>1</v>
      </c>
      <c r="H53" s="253"/>
      <c r="I53" s="253" t="s">
        <v>37</v>
      </c>
      <c r="J53" s="254">
        <f t="shared" si="1"/>
        <v>3</v>
      </c>
      <c r="K53" s="278">
        <v>3500000</v>
      </c>
      <c r="L53" s="279">
        <f t="shared" si="2"/>
        <v>10500000</v>
      </c>
      <c r="M53" s="271"/>
      <c r="N53" s="271"/>
    </row>
    <row r="54" s="218" customFormat="1" spans="1:14">
      <c r="A54" s="253">
        <v>302001</v>
      </c>
      <c r="B54" s="253">
        <v>1331233</v>
      </c>
      <c r="C54" s="254" t="s">
        <v>1194</v>
      </c>
      <c r="D54" s="255">
        <v>43288</v>
      </c>
      <c r="E54" s="255">
        <v>43289</v>
      </c>
      <c r="F54" s="254">
        <f t="shared" si="0"/>
        <v>1</v>
      </c>
      <c r="G54" s="253">
        <v>1</v>
      </c>
      <c r="H54" s="253"/>
      <c r="I54" s="253" t="s">
        <v>37</v>
      </c>
      <c r="J54" s="254">
        <f t="shared" si="1"/>
        <v>1</v>
      </c>
      <c r="K54" s="278">
        <v>3500000</v>
      </c>
      <c r="L54" s="279">
        <f t="shared" si="2"/>
        <v>3500000</v>
      </c>
      <c r="M54" s="271"/>
      <c r="N54" s="271"/>
    </row>
    <row r="55" s="218" customFormat="1" spans="1:14">
      <c r="A55" s="253">
        <v>302006</v>
      </c>
      <c r="B55" s="253">
        <v>1331793</v>
      </c>
      <c r="C55" s="254" t="s">
        <v>1195</v>
      </c>
      <c r="D55" s="255">
        <v>43291</v>
      </c>
      <c r="E55" s="255">
        <v>43292</v>
      </c>
      <c r="F55" s="254">
        <f t="shared" si="0"/>
        <v>1</v>
      </c>
      <c r="G55" s="253">
        <v>1</v>
      </c>
      <c r="H55" s="253"/>
      <c r="I55" s="253" t="s">
        <v>37</v>
      </c>
      <c r="J55" s="254">
        <f t="shared" si="1"/>
        <v>1</v>
      </c>
      <c r="K55" s="278">
        <v>3500000</v>
      </c>
      <c r="L55" s="279">
        <f t="shared" si="2"/>
        <v>3500000</v>
      </c>
      <c r="M55" s="271"/>
      <c r="N55" s="271"/>
    </row>
    <row r="56" s="218" customFormat="1" spans="1:14">
      <c r="A56" s="256">
        <v>302227</v>
      </c>
      <c r="B56" s="256">
        <v>1332519</v>
      </c>
      <c r="C56" s="257" t="s">
        <v>1196</v>
      </c>
      <c r="D56" s="258">
        <v>43288</v>
      </c>
      <c r="E56" s="258">
        <v>43289</v>
      </c>
      <c r="F56" s="257">
        <f t="shared" si="0"/>
        <v>1</v>
      </c>
      <c r="G56" s="256">
        <v>1</v>
      </c>
      <c r="H56" s="256"/>
      <c r="I56" s="256" t="s">
        <v>37</v>
      </c>
      <c r="J56" s="257">
        <f t="shared" si="1"/>
        <v>1</v>
      </c>
      <c r="K56" s="280">
        <v>3500000</v>
      </c>
      <c r="L56" s="281">
        <f t="shared" si="2"/>
        <v>3500000</v>
      </c>
      <c r="M56" s="271"/>
      <c r="N56" s="271"/>
    </row>
    <row r="57" s="218" customFormat="1" spans="1:14">
      <c r="A57" s="259">
        <v>302200</v>
      </c>
      <c r="B57" s="259">
        <v>1332380</v>
      </c>
      <c r="C57" s="260" t="s">
        <v>1197</v>
      </c>
      <c r="D57" s="261">
        <v>43288</v>
      </c>
      <c r="E57" s="261">
        <v>43290</v>
      </c>
      <c r="F57" s="260">
        <f t="shared" si="0"/>
        <v>2</v>
      </c>
      <c r="G57" s="259">
        <v>1</v>
      </c>
      <c r="H57" s="259"/>
      <c r="I57" s="259" t="s">
        <v>37</v>
      </c>
      <c r="J57" s="260">
        <f t="shared" si="1"/>
        <v>2</v>
      </c>
      <c r="K57" s="282">
        <v>3500000</v>
      </c>
      <c r="L57" s="283">
        <f t="shared" si="2"/>
        <v>7000000</v>
      </c>
      <c r="M57" s="271"/>
      <c r="N57" s="271"/>
    </row>
    <row r="58" s="218" customFormat="1" spans="1:14">
      <c r="A58" s="259">
        <v>302246</v>
      </c>
      <c r="B58" s="259">
        <v>1332597</v>
      </c>
      <c r="C58" s="260" t="s">
        <v>1198</v>
      </c>
      <c r="D58" s="261">
        <v>43290</v>
      </c>
      <c r="E58" s="261">
        <v>43291</v>
      </c>
      <c r="F58" s="260">
        <f t="shared" si="0"/>
        <v>1</v>
      </c>
      <c r="G58" s="259">
        <v>1</v>
      </c>
      <c r="H58" s="259"/>
      <c r="I58" s="259" t="s">
        <v>37</v>
      </c>
      <c r="J58" s="260">
        <f t="shared" si="1"/>
        <v>1</v>
      </c>
      <c r="K58" s="282">
        <v>3500000</v>
      </c>
      <c r="L58" s="283">
        <f t="shared" si="2"/>
        <v>3500000</v>
      </c>
      <c r="M58" s="271"/>
      <c r="N58" s="271"/>
    </row>
    <row r="59" s="218" customFormat="1" spans="1:14">
      <c r="A59" s="259">
        <v>302405</v>
      </c>
      <c r="B59" s="259">
        <v>1333099</v>
      </c>
      <c r="C59" s="260" t="s">
        <v>1199</v>
      </c>
      <c r="D59" s="261">
        <v>43290</v>
      </c>
      <c r="E59" s="261">
        <v>43292</v>
      </c>
      <c r="F59" s="260">
        <f t="shared" si="0"/>
        <v>2</v>
      </c>
      <c r="G59" s="259">
        <v>1</v>
      </c>
      <c r="H59" s="259"/>
      <c r="I59" s="259" t="s">
        <v>37</v>
      </c>
      <c r="J59" s="260">
        <f t="shared" si="1"/>
        <v>2</v>
      </c>
      <c r="K59" s="282">
        <v>3500000</v>
      </c>
      <c r="L59" s="283">
        <f t="shared" si="2"/>
        <v>7000000</v>
      </c>
      <c r="M59" s="271"/>
      <c r="N59" s="271"/>
    </row>
    <row r="60" s="218" customFormat="1" spans="1:14">
      <c r="A60" s="259">
        <v>302458</v>
      </c>
      <c r="B60" s="259">
        <v>1333227</v>
      </c>
      <c r="C60" s="260" t="s">
        <v>1200</v>
      </c>
      <c r="D60" s="261">
        <v>43290</v>
      </c>
      <c r="E60" s="261">
        <v>43292</v>
      </c>
      <c r="F60" s="260">
        <f t="shared" si="0"/>
        <v>2</v>
      </c>
      <c r="G60" s="259">
        <v>1</v>
      </c>
      <c r="H60" s="259"/>
      <c r="I60" s="259" t="s">
        <v>37</v>
      </c>
      <c r="J60" s="260">
        <f t="shared" si="1"/>
        <v>2</v>
      </c>
      <c r="K60" s="282">
        <v>3500000</v>
      </c>
      <c r="L60" s="283">
        <f t="shared" si="2"/>
        <v>7000000</v>
      </c>
      <c r="M60" s="271"/>
      <c r="N60" s="271"/>
    </row>
    <row r="61" s="218" customFormat="1" spans="1:14">
      <c r="A61" s="259">
        <v>300614</v>
      </c>
      <c r="B61" s="259">
        <v>1327260</v>
      </c>
      <c r="C61" s="260" t="s">
        <v>1201</v>
      </c>
      <c r="D61" s="261">
        <v>43292</v>
      </c>
      <c r="E61" s="261">
        <v>43293</v>
      </c>
      <c r="F61" s="260">
        <f t="shared" si="0"/>
        <v>1</v>
      </c>
      <c r="G61" s="259">
        <v>1</v>
      </c>
      <c r="H61" s="259" t="s">
        <v>53</v>
      </c>
      <c r="I61" s="259" t="s">
        <v>37</v>
      </c>
      <c r="J61" s="260">
        <f t="shared" si="1"/>
        <v>1</v>
      </c>
      <c r="K61" s="282">
        <v>3500000</v>
      </c>
      <c r="L61" s="283">
        <f t="shared" si="2"/>
        <v>3500000</v>
      </c>
      <c r="M61" s="271"/>
      <c r="N61" s="271"/>
    </row>
    <row r="62" s="218" customFormat="1" spans="1:14">
      <c r="A62" s="259">
        <v>299244</v>
      </c>
      <c r="B62" s="259">
        <v>1323949</v>
      </c>
      <c r="C62" s="260" t="s">
        <v>1202</v>
      </c>
      <c r="D62" s="261">
        <v>43293</v>
      </c>
      <c r="E62" s="261">
        <v>43294</v>
      </c>
      <c r="F62" s="260">
        <f t="shared" si="0"/>
        <v>1</v>
      </c>
      <c r="G62" s="259">
        <v>1</v>
      </c>
      <c r="H62" s="259" t="s">
        <v>391</v>
      </c>
      <c r="I62" s="259" t="s">
        <v>37</v>
      </c>
      <c r="J62" s="260">
        <f t="shared" si="1"/>
        <v>1</v>
      </c>
      <c r="K62" s="282">
        <v>4050000</v>
      </c>
      <c r="L62" s="283">
        <f t="shared" si="2"/>
        <v>4050000</v>
      </c>
      <c r="M62" s="271"/>
      <c r="N62" s="271"/>
    </row>
    <row r="63" s="218" customFormat="1" spans="1:14">
      <c r="A63" s="259">
        <v>297064</v>
      </c>
      <c r="B63" s="259">
        <v>1314447</v>
      </c>
      <c r="C63" s="260" t="s">
        <v>1203</v>
      </c>
      <c r="D63" s="261">
        <v>43293</v>
      </c>
      <c r="E63" s="261">
        <v>43294</v>
      </c>
      <c r="F63" s="260">
        <f t="shared" si="0"/>
        <v>1</v>
      </c>
      <c r="G63" s="259">
        <v>1</v>
      </c>
      <c r="H63" s="259" t="s">
        <v>53</v>
      </c>
      <c r="I63" s="259" t="s">
        <v>37</v>
      </c>
      <c r="J63" s="260">
        <f t="shared" si="1"/>
        <v>1</v>
      </c>
      <c r="K63" s="282">
        <v>4050000</v>
      </c>
      <c r="L63" s="283">
        <f t="shared" si="2"/>
        <v>4050000</v>
      </c>
      <c r="M63" s="271"/>
      <c r="N63" s="271"/>
    </row>
    <row r="64" s="218" customFormat="1" spans="1:14">
      <c r="A64" s="259">
        <v>302202</v>
      </c>
      <c r="B64" s="259">
        <v>1332355</v>
      </c>
      <c r="C64" s="260" t="s">
        <v>1204</v>
      </c>
      <c r="D64" s="261">
        <v>43293</v>
      </c>
      <c r="E64" s="261">
        <v>43295</v>
      </c>
      <c r="F64" s="260">
        <f t="shared" si="0"/>
        <v>2</v>
      </c>
      <c r="G64" s="259">
        <v>1</v>
      </c>
      <c r="H64" s="259"/>
      <c r="I64" s="259" t="s">
        <v>37</v>
      </c>
      <c r="J64" s="260">
        <f t="shared" si="1"/>
        <v>2</v>
      </c>
      <c r="K64" s="282">
        <v>3500000</v>
      </c>
      <c r="L64" s="283">
        <f t="shared" si="2"/>
        <v>7000000</v>
      </c>
      <c r="M64" s="271"/>
      <c r="N64" s="271"/>
    </row>
    <row r="65" s="218" customFormat="1" spans="1:14">
      <c r="A65" s="259">
        <v>301660</v>
      </c>
      <c r="B65" s="259">
        <v>1329812</v>
      </c>
      <c r="C65" s="260" t="s">
        <v>1205</v>
      </c>
      <c r="D65" s="261">
        <v>43293</v>
      </c>
      <c r="E65" s="261">
        <v>43295</v>
      </c>
      <c r="F65" s="260">
        <f t="shared" si="0"/>
        <v>2</v>
      </c>
      <c r="G65" s="259">
        <v>1</v>
      </c>
      <c r="H65" s="259"/>
      <c r="I65" s="259" t="s">
        <v>37</v>
      </c>
      <c r="J65" s="260">
        <f t="shared" si="1"/>
        <v>2</v>
      </c>
      <c r="K65" s="282">
        <v>3500000</v>
      </c>
      <c r="L65" s="283">
        <f t="shared" si="2"/>
        <v>7000000</v>
      </c>
      <c r="M65" s="271"/>
      <c r="N65" s="271"/>
    </row>
    <row r="66" s="218" customFormat="1" spans="1:14">
      <c r="A66" s="259">
        <v>301591</v>
      </c>
      <c r="B66" s="259">
        <v>1329461</v>
      </c>
      <c r="C66" s="260" t="s">
        <v>1206</v>
      </c>
      <c r="D66" s="261">
        <v>43293</v>
      </c>
      <c r="E66" s="261">
        <v>43295</v>
      </c>
      <c r="F66" s="260">
        <f t="shared" si="0"/>
        <v>2</v>
      </c>
      <c r="G66" s="259">
        <v>1</v>
      </c>
      <c r="H66" s="259" t="s">
        <v>53</v>
      </c>
      <c r="I66" s="259" t="s">
        <v>37</v>
      </c>
      <c r="J66" s="260">
        <f t="shared" si="1"/>
        <v>2</v>
      </c>
      <c r="K66" s="282">
        <v>3500000</v>
      </c>
      <c r="L66" s="283">
        <f t="shared" si="2"/>
        <v>7000000</v>
      </c>
      <c r="M66" s="271"/>
      <c r="N66" s="271"/>
    </row>
    <row r="67" s="218" customFormat="1" spans="1:14">
      <c r="A67" s="284" t="s">
        <v>1207</v>
      </c>
      <c r="B67" s="284">
        <v>1333996</v>
      </c>
      <c r="C67" s="285" t="s">
        <v>1208</v>
      </c>
      <c r="D67" s="286">
        <v>43291</v>
      </c>
      <c r="E67" s="286">
        <v>43292</v>
      </c>
      <c r="F67" s="285">
        <f t="shared" si="0"/>
        <v>1</v>
      </c>
      <c r="G67" s="284">
        <v>2</v>
      </c>
      <c r="H67" s="284"/>
      <c r="I67" s="284" t="s">
        <v>37</v>
      </c>
      <c r="J67" s="285">
        <f t="shared" si="1"/>
        <v>2</v>
      </c>
      <c r="K67" s="307">
        <v>3500000</v>
      </c>
      <c r="L67" s="308">
        <f t="shared" si="2"/>
        <v>7000000</v>
      </c>
      <c r="M67" s="271"/>
      <c r="N67" s="271"/>
    </row>
    <row r="68" s="218" customFormat="1" spans="1:14">
      <c r="A68" s="284" t="s">
        <v>1209</v>
      </c>
      <c r="B68" s="284">
        <v>1334142</v>
      </c>
      <c r="C68" s="285" t="s">
        <v>1210</v>
      </c>
      <c r="D68" s="286">
        <v>43291</v>
      </c>
      <c r="E68" s="286">
        <v>43293</v>
      </c>
      <c r="F68" s="285">
        <f t="shared" si="0"/>
        <v>2</v>
      </c>
      <c r="G68" s="284">
        <v>2</v>
      </c>
      <c r="H68" s="284"/>
      <c r="I68" s="284" t="s">
        <v>37</v>
      </c>
      <c r="J68" s="285">
        <f t="shared" si="1"/>
        <v>4</v>
      </c>
      <c r="K68" s="307">
        <v>3500000</v>
      </c>
      <c r="L68" s="308">
        <f t="shared" si="2"/>
        <v>14000000</v>
      </c>
      <c r="M68" s="271"/>
      <c r="N68" s="271"/>
    </row>
    <row r="69" s="218" customFormat="1" spans="1:14">
      <c r="A69" s="284">
        <v>302161</v>
      </c>
      <c r="B69" s="284">
        <v>1331833</v>
      </c>
      <c r="C69" s="285" t="s">
        <v>1211</v>
      </c>
      <c r="D69" s="286">
        <v>43294</v>
      </c>
      <c r="E69" s="286">
        <v>43297</v>
      </c>
      <c r="F69" s="285">
        <f t="shared" si="0"/>
        <v>3</v>
      </c>
      <c r="G69" s="284">
        <v>2</v>
      </c>
      <c r="H69" s="284"/>
      <c r="I69" s="284" t="s">
        <v>37</v>
      </c>
      <c r="J69" s="285">
        <f t="shared" si="1"/>
        <v>6</v>
      </c>
      <c r="K69" s="307">
        <v>3500000</v>
      </c>
      <c r="L69" s="308">
        <f t="shared" si="2"/>
        <v>21000000</v>
      </c>
      <c r="M69" s="271"/>
      <c r="N69" s="271"/>
    </row>
    <row r="70" s="218" customFormat="1" spans="1:14">
      <c r="A70" s="284">
        <v>302501</v>
      </c>
      <c r="B70" s="284">
        <v>1333548</v>
      </c>
      <c r="C70" s="285" t="s">
        <v>1212</v>
      </c>
      <c r="D70" s="286">
        <v>43294</v>
      </c>
      <c r="E70" s="286">
        <v>43295</v>
      </c>
      <c r="F70" s="285">
        <f t="shared" si="0"/>
        <v>1</v>
      </c>
      <c r="G70" s="284">
        <v>1</v>
      </c>
      <c r="H70" s="284"/>
      <c r="I70" s="284" t="s">
        <v>37</v>
      </c>
      <c r="J70" s="285">
        <f t="shared" si="1"/>
        <v>1</v>
      </c>
      <c r="K70" s="307">
        <v>3500000</v>
      </c>
      <c r="L70" s="308">
        <f t="shared" si="2"/>
        <v>3500000</v>
      </c>
      <c r="M70" s="271"/>
      <c r="N70" s="271"/>
    </row>
    <row r="71" s="218" customFormat="1" spans="1:14">
      <c r="A71" s="284">
        <v>299520</v>
      </c>
      <c r="B71" s="284">
        <v>1324237</v>
      </c>
      <c r="C71" s="285" t="s">
        <v>1213</v>
      </c>
      <c r="D71" s="286">
        <v>43295</v>
      </c>
      <c r="E71" s="286">
        <v>43296</v>
      </c>
      <c r="F71" s="285">
        <f t="shared" si="0"/>
        <v>1</v>
      </c>
      <c r="G71" s="284">
        <v>1</v>
      </c>
      <c r="H71" s="284" t="s">
        <v>53</v>
      </c>
      <c r="I71" s="284" t="s">
        <v>37</v>
      </c>
      <c r="J71" s="285">
        <f t="shared" si="1"/>
        <v>1</v>
      </c>
      <c r="K71" s="307">
        <v>4050000</v>
      </c>
      <c r="L71" s="308">
        <f t="shared" si="2"/>
        <v>4050000</v>
      </c>
      <c r="M71" s="271"/>
      <c r="N71" s="271"/>
    </row>
    <row r="72" s="218" customFormat="1" spans="1:14">
      <c r="A72" s="284">
        <v>302015</v>
      </c>
      <c r="B72" s="284">
        <v>1331528</v>
      </c>
      <c r="C72" s="285" t="s">
        <v>1214</v>
      </c>
      <c r="D72" s="286">
        <v>43295</v>
      </c>
      <c r="E72" s="286">
        <v>43296</v>
      </c>
      <c r="F72" s="285">
        <f t="shared" si="0"/>
        <v>1</v>
      </c>
      <c r="G72" s="284">
        <v>1</v>
      </c>
      <c r="H72" s="284"/>
      <c r="I72" s="284" t="s">
        <v>37</v>
      </c>
      <c r="J72" s="285">
        <f t="shared" si="1"/>
        <v>1</v>
      </c>
      <c r="K72" s="307">
        <v>3500000</v>
      </c>
      <c r="L72" s="308">
        <f t="shared" si="2"/>
        <v>3500000</v>
      </c>
      <c r="M72" s="271"/>
      <c r="N72" s="271"/>
    </row>
    <row r="73" s="218" customFormat="1" spans="1:14">
      <c r="A73" s="284">
        <v>302510</v>
      </c>
      <c r="B73" s="284">
        <v>1333561</v>
      </c>
      <c r="C73" s="285" t="s">
        <v>1215</v>
      </c>
      <c r="D73" s="286">
        <v>43296</v>
      </c>
      <c r="E73" s="286">
        <v>43297</v>
      </c>
      <c r="F73" s="285">
        <f t="shared" ref="F73:F136" si="3">E73-D73</f>
        <v>1</v>
      </c>
      <c r="G73" s="284">
        <v>1</v>
      </c>
      <c r="H73" s="284"/>
      <c r="I73" s="284" t="s">
        <v>37</v>
      </c>
      <c r="J73" s="285">
        <f t="shared" ref="J73:J136" si="4">G73*F73</f>
        <v>1</v>
      </c>
      <c r="K73" s="307">
        <v>3500000</v>
      </c>
      <c r="L73" s="308">
        <f t="shared" ref="L73:L136" si="5">K73*F73*G73</f>
        <v>3500000</v>
      </c>
      <c r="M73" s="271"/>
      <c r="N73" s="271"/>
    </row>
    <row r="74" s="218" customFormat="1" spans="1:14">
      <c r="A74" s="284">
        <v>301840</v>
      </c>
      <c r="B74" s="284">
        <v>1331092</v>
      </c>
      <c r="C74" s="285" t="s">
        <v>1216</v>
      </c>
      <c r="D74" s="286">
        <v>43296</v>
      </c>
      <c r="E74" s="286">
        <v>43300</v>
      </c>
      <c r="F74" s="285">
        <f t="shared" si="3"/>
        <v>4</v>
      </c>
      <c r="G74" s="284">
        <v>1</v>
      </c>
      <c r="H74" s="284"/>
      <c r="I74" s="284" t="s">
        <v>37</v>
      </c>
      <c r="J74" s="285">
        <f t="shared" si="4"/>
        <v>4</v>
      </c>
      <c r="K74" s="307">
        <v>3500000</v>
      </c>
      <c r="L74" s="308">
        <f t="shared" si="5"/>
        <v>14000000</v>
      </c>
      <c r="M74" s="271"/>
      <c r="N74" s="271"/>
    </row>
    <row r="75" s="218" customFormat="1" spans="1:14">
      <c r="A75" s="287">
        <v>302882</v>
      </c>
      <c r="B75" s="287">
        <v>1334997</v>
      </c>
      <c r="C75" s="288" t="s">
        <v>1210</v>
      </c>
      <c r="D75" s="289">
        <v>43293</v>
      </c>
      <c r="E75" s="289">
        <v>43294</v>
      </c>
      <c r="F75" s="288">
        <f t="shared" si="3"/>
        <v>1</v>
      </c>
      <c r="G75" s="287">
        <v>2</v>
      </c>
      <c r="H75" s="287"/>
      <c r="I75" s="287" t="s">
        <v>37</v>
      </c>
      <c r="J75" s="288">
        <f t="shared" si="4"/>
        <v>2</v>
      </c>
      <c r="K75" s="309">
        <v>3500000</v>
      </c>
      <c r="L75" s="310">
        <f t="shared" si="5"/>
        <v>7000000</v>
      </c>
      <c r="M75" s="271"/>
      <c r="N75" s="271"/>
    </row>
    <row r="76" s="218" customFormat="1" spans="1:14">
      <c r="A76" s="287" t="s">
        <v>1217</v>
      </c>
      <c r="B76" s="287">
        <v>1335084</v>
      </c>
      <c r="C76" s="288" t="s">
        <v>1208</v>
      </c>
      <c r="D76" s="290">
        <v>43293</v>
      </c>
      <c r="E76" s="290">
        <v>43294</v>
      </c>
      <c r="F76" s="288">
        <f t="shared" si="3"/>
        <v>1</v>
      </c>
      <c r="G76" s="288">
        <v>2</v>
      </c>
      <c r="H76" s="291"/>
      <c r="I76" s="287" t="s">
        <v>37</v>
      </c>
      <c r="J76" s="288">
        <f t="shared" si="4"/>
        <v>2</v>
      </c>
      <c r="K76" s="309">
        <v>3500000</v>
      </c>
      <c r="L76" s="310">
        <f t="shared" si="5"/>
        <v>7000000</v>
      </c>
      <c r="M76" s="271"/>
      <c r="N76" s="271"/>
    </row>
    <row r="77" s="218" customFormat="1" spans="1:14">
      <c r="A77" s="287">
        <v>302922</v>
      </c>
      <c r="B77" s="287">
        <v>1335138</v>
      </c>
      <c r="C77" s="288" t="s">
        <v>1218</v>
      </c>
      <c r="D77" s="289">
        <v>43293</v>
      </c>
      <c r="E77" s="289">
        <v>43297</v>
      </c>
      <c r="F77" s="288">
        <f t="shared" si="3"/>
        <v>4</v>
      </c>
      <c r="G77" s="287">
        <v>1</v>
      </c>
      <c r="H77" s="287"/>
      <c r="I77" s="287" t="s">
        <v>37</v>
      </c>
      <c r="J77" s="288">
        <f t="shared" si="4"/>
        <v>4</v>
      </c>
      <c r="K77" s="309">
        <v>3500000</v>
      </c>
      <c r="L77" s="310">
        <f t="shared" si="5"/>
        <v>14000000</v>
      </c>
      <c r="M77" s="271"/>
      <c r="N77" s="271"/>
    </row>
    <row r="78" s="218" customFormat="1" spans="1:14">
      <c r="A78" s="287">
        <v>302663</v>
      </c>
      <c r="B78" s="287">
        <v>1333939</v>
      </c>
      <c r="C78" s="288" t="s">
        <v>1219</v>
      </c>
      <c r="D78" s="289">
        <v>43294</v>
      </c>
      <c r="E78" s="289">
        <v>43297</v>
      </c>
      <c r="F78" s="288">
        <f t="shared" si="3"/>
        <v>3</v>
      </c>
      <c r="G78" s="287">
        <v>1</v>
      </c>
      <c r="H78" s="287"/>
      <c r="I78" s="287" t="s">
        <v>37</v>
      </c>
      <c r="J78" s="288">
        <f t="shared" si="4"/>
        <v>3</v>
      </c>
      <c r="K78" s="309">
        <v>3500000</v>
      </c>
      <c r="L78" s="310">
        <f t="shared" si="5"/>
        <v>10500000</v>
      </c>
      <c r="M78" s="271"/>
      <c r="N78" s="271"/>
    </row>
    <row r="79" s="218" customFormat="1" spans="1:14">
      <c r="A79" s="287">
        <v>302877</v>
      </c>
      <c r="B79" s="287">
        <v>1334950</v>
      </c>
      <c r="C79" s="288" t="s">
        <v>1220</v>
      </c>
      <c r="D79" s="289">
        <v>43294</v>
      </c>
      <c r="E79" s="289">
        <v>43296</v>
      </c>
      <c r="F79" s="288">
        <f t="shared" si="3"/>
        <v>2</v>
      </c>
      <c r="G79" s="287">
        <v>1</v>
      </c>
      <c r="H79" s="287"/>
      <c r="I79" s="287" t="s">
        <v>37</v>
      </c>
      <c r="J79" s="288">
        <f t="shared" si="4"/>
        <v>2</v>
      </c>
      <c r="K79" s="309">
        <v>3500000</v>
      </c>
      <c r="L79" s="310">
        <f t="shared" si="5"/>
        <v>7000000</v>
      </c>
      <c r="M79" s="271"/>
      <c r="N79" s="271"/>
    </row>
    <row r="80" s="218" customFormat="1" spans="1:14">
      <c r="A80" s="287">
        <v>302750</v>
      </c>
      <c r="B80" s="287">
        <v>1334278</v>
      </c>
      <c r="C80" s="288" t="s">
        <v>1221</v>
      </c>
      <c r="D80" s="289">
        <v>43294</v>
      </c>
      <c r="E80" s="289">
        <v>43297</v>
      </c>
      <c r="F80" s="288">
        <f t="shared" si="3"/>
        <v>3</v>
      </c>
      <c r="G80" s="287">
        <v>1</v>
      </c>
      <c r="H80" s="287"/>
      <c r="I80" s="287" t="s">
        <v>37</v>
      </c>
      <c r="J80" s="288">
        <f t="shared" si="4"/>
        <v>3</v>
      </c>
      <c r="K80" s="309">
        <v>3500000</v>
      </c>
      <c r="L80" s="310">
        <f t="shared" si="5"/>
        <v>10500000</v>
      </c>
      <c r="M80" s="271"/>
      <c r="N80" s="271"/>
    </row>
    <row r="81" s="218" customFormat="1" spans="1:14">
      <c r="A81" s="287">
        <v>302749</v>
      </c>
      <c r="B81" s="287">
        <v>1334281</v>
      </c>
      <c r="C81" s="288" t="s">
        <v>1222</v>
      </c>
      <c r="D81" s="289">
        <v>43294</v>
      </c>
      <c r="E81" s="289">
        <v>43297</v>
      </c>
      <c r="F81" s="288">
        <f t="shared" si="3"/>
        <v>3</v>
      </c>
      <c r="G81" s="287">
        <v>1</v>
      </c>
      <c r="H81" s="287"/>
      <c r="I81" s="287" t="s">
        <v>37</v>
      </c>
      <c r="J81" s="288">
        <f t="shared" si="4"/>
        <v>3</v>
      </c>
      <c r="K81" s="309">
        <v>3500000</v>
      </c>
      <c r="L81" s="310">
        <f t="shared" si="5"/>
        <v>10500000</v>
      </c>
      <c r="M81" s="271"/>
      <c r="N81" s="271"/>
    </row>
    <row r="82" s="218" customFormat="1" spans="1:14">
      <c r="A82" s="287">
        <v>302818</v>
      </c>
      <c r="B82" s="287">
        <v>1334607</v>
      </c>
      <c r="C82" s="288" t="s">
        <v>1223</v>
      </c>
      <c r="D82" s="289">
        <v>43295</v>
      </c>
      <c r="E82" s="289">
        <v>43297</v>
      </c>
      <c r="F82" s="288">
        <f t="shared" si="3"/>
        <v>2</v>
      </c>
      <c r="G82" s="287">
        <v>1</v>
      </c>
      <c r="H82" s="287"/>
      <c r="I82" s="287" t="s">
        <v>37</v>
      </c>
      <c r="J82" s="288">
        <f t="shared" si="4"/>
        <v>2</v>
      </c>
      <c r="K82" s="309">
        <v>3500000</v>
      </c>
      <c r="L82" s="310">
        <f t="shared" si="5"/>
        <v>7000000</v>
      </c>
      <c r="M82" s="271"/>
      <c r="N82" s="271"/>
    </row>
    <row r="83" s="218" customFormat="1" spans="1:14">
      <c r="A83" s="292">
        <v>303245</v>
      </c>
      <c r="B83" s="292">
        <v>1336009</v>
      </c>
      <c r="C83" s="293" t="s">
        <v>1224</v>
      </c>
      <c r="D83" s="294">
        <v>43295</v>
      </c>
      <c r="E83" s="294">
        <v>43297</v>
      </c>
      <c r="F83" s="293">
        <f t="shared" si="3"/>
        <v>2</v>
      </c>
      <c r="G83" s="292">
        <v>1</v>
      </c>
      <c r="H83" s="292"/>
      <c r="I83" s="292" t="s">
        <v>37</v>
      </c>
      <c r="J83" s="293">
        <f t="shared" si="4"/>
        <v>2</v>
      </c>
      <c r="K83" s="311">
        <v>3500000</v>
      </c>
      <c r="L83" s="312">
        <f t="shared" si="5"/>
        <v>7000000</v>
      </c>
      <c r="M83" s="271"/>
      <c r="N83" s="271"/>
    </row>
    <row r="84" s="218" customFormat="1" spans="1:14">
      <c r="A84" s="292">
        <v>303256</v>
      </c>
      <c r="B84" s="292">
        <v>1335892</v>
      </c>
      <c r="C84" s="293" t="s">
        <v>1225</v>
      </c>
      <c r="D84" s="294">
        <v>43296</v>
      </c>
      <c r="E84" s="294">
        <v>43297</v>
      </c>
      <c r="F84" s="293">
        <f t="shared" si="3"/>
        <v>1</v>
      </c>
      <c r="G84" s="292">
        <v>1</v>
      </c>
      <c r="H84" s="292"/>
      <c r="I84" s="292" t="s">
        <v>37</v>
      </c>
      <c r="J84" s="293">
        <f t="shared" si="4"/>
        <v>1</v>
      </c>
      <c r="K84" s="311">
        <v>3500000</v>
      </c>
      <c r="L84" s="312">
        <f t="shared" si="5"/>
        <v>3500000</v>
      </c>
      <c r="M84" s="271"/>
      <c r="N84" s="271"/>
    </row>
    <row r="85" s="218" customFormat="1" spans="1:14">
      <c r="A85" s="292">
        <v>301624</v>
      </c>
      <c r="B85" s="292">
        <v>1329260</v>
      </c>
      <c r="C85" s="293" t="s">
        <v>1226</v>
      </c>
      <c r="D85" s="294">
        <v>43297</v>
      </c>
      <c r="E85" s="294">
        <v>43299</v>
      </c>
      <c r="F85" s="293">
        <f t="shared" si="3"/>
        <v>2</v>
      </c>
      <c r="G85" s="292">
        <v>1</v>
      </c>
      <c r="H85" s="292" t="s">
        <v>53</v>
      </c>
      <c r="I85" s="292" t="s">
        <v>37</v>
      </c>
      <c r="J85" s="293">
        <f t="shared" si="4"/>
        <v>2</v>
      </c>
      <c r="K85" s="311">
        <v>3500000</v>
      </c>
      <c r="L85" s="312">
        <f t="shared" si="5"/>
        <v>7000000</v>
      </c>
      <c r="M85" s="271"/>
      <c r="N85" s="271"/>
    </row>
    <row r="86" s="218" customFormat="1" spans="1:14">
      <c r="A86" s="292">
        <v>302788</v>
      </c>
      <c r="B86" s="292">
        <v>1334243</v>
      </c>
      <c r="C86" s="293" t="s">
        <v>1227</v>
      </c>
      <c r="D86" s="294">
        <v>43297</v>
      </c>
      <c r="E86" s="294">
        <v>43299</v>
      </c>
      <c r="F86" s="293">
        <f t="shared" si="3"/>
        <v>2</v>
      </c>
      <c r="G86" s="292">
        <v>1</v>
      </c>
      <c r="H86" s="292"/>
      <c r="I86" s="292" t="s">
        <v>37</v>
      </c>
      <c r="J86" s="293">
        <f t="shared" si="4"/>
        <v>2</v>
      </c>
      <c r="K86" s="311">
        <v>3500000</v>
      </c>
      <c r="L86" s="312">
        <f t="shared" si="5"/>
        <v>7000000</v>
      </c>
      <c r="M86" s="271"/>
      <c r="N86" s="271"/>
    </row>
    <row r="87" s="218" customFormat="1" spans="1:14">
      <c r="A87" s="292">
        <v>303258</v>
      </c>
      <c r="B87" s="292">
        <v>1335997</v>
      </c>
      <c r="C87" s="293" t="s">
        <v>1228</v>
      </c>
      <c r="D87" s="294">
        <v>43297</v>
      </c>
      <c r="E87" s="294">
        <v>43300</v>
      </c>
      <c r="F87" s="293">
        <f t="shared" si="3"/>
        <v>3</v>
      </c>
      <c r="G87" s="292">
        <v>1</v>
      </c>
      <c r="H87" s="292"/>
      <c r="I87" s="292" t="s">
        <v>37</v>
      </c>
      <c r="J87" s="293">
        <f t="shared" si="4"/>
        <v>3</v>
      </c>
      <c r="K87" s="311">
        <v>3500000</v>
      </c>
      <c r="L87" s="312">
        <f t="shared" si="5"/>
        <v>10500000</v>
      </c>
      <c r="M87" s="271"/>
      <c r="N87" s="271"/>
    </row>
    <row r="88" s="218" customFormat="1" spans="1:14">
      <c r="A88" s="292" t="s">
        <v>1229</v>
      </c>
      <c r="B88" s="292">
        <v>1330622</v>
      </c>
      <c r="C88" s="293" t="s">
        <v>1230</v>
      </c>
      <c r="D88" s="294">
        <v>43298</v>
      </c>
      <c r="E88" s="294">
        <v>43300</v>
      </c>
      <c r="F88" s="293">
        <f t="shared" si="3"/>
        <v>2</v>
      </c>
      <c r="G88" s="292">
        <v>2</v>
      </c>
      <c r="H88" s="292"/>
      <c r="I88" s="292" t="s">
        <v>37</v>
      </c>
      <c r="J88" s="293">
        <f t="shared" si="4"/>
        <v>4</v>
      </c>
      <c r="K88" s="311">
        <v>3500000</v>
      </c>
      <c r="L88" s="312">
        <f t="shared" si="5"/>
        <v>14000000</v>
      </c>
      <c r="M88" s="271"/>
      <c r="N88" s="271"/>
    </row>
    <row r="89" s="218" customFormat="1" spans="1:14">
      <c r="A89" s="292">
        <v>301027</v>
      </c>
      <c r="B89" s="292">
        <v>1328000</v>
      </c>
      <c r="C89" s="293" t="s">
        <v>1231</v>
      </c>
      <c r="D89" s="294">
        <v>43298</v>
      </c>
      <c r="E89" s="294">
        <v>43300</v>
      </c>
      <c r="F89" s="293">
        <f t="shared" si="3"/>
        <v>2</v>
      </c>
      <c r="G89" s="292">
        <v>1</v>
      </c>
      <c r="H89" s="292" t="s">
        <v>391</v>
      </c>
      <c r="I89" s="292" t="s">
        <v>37</v>
      </c>
      <c r="J89" s="293">
        <f t="shared" si="4"/>
        <v>2</v>
      </c>
      <c r="K89" s="311">
        <v>3500000</v>
      </c>
      <c r="L89" s="312">
        <f t="shared" si="5"/>
        <v>7000000</v>
      </c>
      <c r="M89" s="271"/>
      <c r="N89" s="271"/>
    </row>
    <row r="90" s="218" customFormat="1" spans="1:14">
      <c r="A90" s="292">
        <v>301755</v>
      </c>
      <c r="B90" s="292">
        <v>1328964</v>
      </c>
      <c r="C90" s="293" t="s">
        <v>1232</v>
      </c>
      <c r="D90" s="294">
        <v>43298</v>
      </c>
      <c r="E90" s="294">
        <v>43300</v>
      </c>
      <c r="F90" s="293">
        <f t="shared" si="3"/>
        <v>2</v>
      </c>
      <c r="G90" s="292">
        <v>1</v>
      </c>
      <c r="H90" s="292"/>
      <c r="I90" s="313" t="s">
        <v>1233</v>
      </c>
      <c r="J90" s="293">
        <f t="shared" si="4"/>
        <v>2</v>
      </c>
      <c r="K90" s="311">
        <v>3780000</v>
      </c>
      <c r="L90" s="312">
        <f t="shared" si="5"/>
        <v>7560000</v>
      </c>
      <c r="M90" s="271"/>
      <c r="N90" s="271"/>
    </row>
    <row r="91" s="218" customFormat="1" spans="1:14">
      <c r="A91" s="292">
        <v>302203</v>
      </c>
      <c r="B91" s="292">
        <v>1332342</v>
      </c>
      <c r="C91" s="293" t="s">
        <v>1234</v>
      </c>
      <c r="D91" s="294">
        <v>43300</v>
      </c>
      <c r="E91" s="294">
        <v>43302</v>
      </c>
      <c r="F91" s="293">
        <f t="shared" si="3"/>
        <v>2</v>
      </c>
      <c r="G91" s="292">
        <v>1</v>
      </c>
      <c r="H91" s="292"/>
      <c r="I91" s="292" t="s">
        <v>37</v>
      </c>
      <c r="J91" s="293">
        <f t="shared" si="4"/>
        <v>2</v>
      </c>
      <c r="K91" s="311">
        <v>3500000</v>
      </c>
      <c r="L91" s="312">
        <f t="shared" si="5"/>
        <v>7000000</v>
      </c>
      <c r="M91" s="271"/>
      <c r="N91" s="271"/>
    </row>
    <row r="92" s="218" customFormat="1" spans="1:14">
      <c r="A92" s="292">
        <v>302790</v>
      </c>
      <c r="B92" s="292">
        <v>1334237</v>
      </c>
      <c r="C92" s="293" t="s">
        <v>1235</v>
      </c>
      <c r="D92" s="294">
        <v>43300</v>
      </c>
      <c r="E92" s="294">
        <v>43302</v>
      </c>
      <c r="F92" s="293">
        <f t="shared" si="3"/>
        <v>2</v>
      </c>
      <c r="G92" s="292">
        <v>1</v>
      </c>
      <c r="H92" s="292"/>
      <c r="I92" s="292" t="s">
        <v>37</v>
      </c>
      <c r="J92" s="293">
        <f t="shared" si="4"/>
        <v>2</v>
      </c>
      <c r="K92" s="311">
        <v>3500000</v>
      </c>
      <c r="L92" s="312">
        <f t="shared" si="5"/>
        <v>7000000</v>
      </c>
      <c r="M92" s="271"/>
      <c r="N92" s="271"/>
    </row>
    <row r="93" s="218" customFormat="1" spans="1:14">
      <c r="A93" s="292">
        <v>300518</v>
      </c>
      <c r="B93" s="292">
        <v>1326730</v>
      </c>
      <c r="C93" s="293" t="s">
        <v>1236</v>
      </c>
      <c r="D93" s="294">
        <v>43300</v>
      </c>
      <c r="E93" s="294">
        <v>43302</v>
      </c>
      <c r="F93" s="293">
        <f t="shared" si="3"/>
        <v>2</v>
      </c>
      <c r="G93" s="292">
        <v>1</v>
      </c>
      <c r="H93" s="292" t="s">
        <v>391</v>
      </c>
      <c r="I93" s="292" t="s">
        <v>37</v>
      </c>
      <c r="J93" s="293">
        <f t="shared" si="4"/>
        <v>2</v>
      </c>
      <c r="K93" s="311">
        <v>3500000</v>
      </c>
      <c r="L93" s="312">
        <f t="shared" si="5"/>
        <v>7000000</v>
      </c>
      <c r="M93" s="271"/>
      <c r="N93" s="271"/>
    </row>
    <row r="94" s="218" customFormat="1" spans="1:14">
      <c r="A94" s="292" t="s">
        <v>1237</v>
      </c>
      <c r="B94" s="292">
        <v>1327892</v>
      </c>
      <c r="C94" s="293" t="s">
        <v>1238</v>
      </c>
      <c r="D94" s="294">
        <v>43300</v>
      </c>
      <c r="E94" s="294">
        <v>43303</v>
      </c>
      <c r="F94" s="293">
        <f t="shared" si="3"/>
        <v>3</v>
      </c>
      <c r="G94" s="292">
        <v>2</v>
      </c>
      <c r="H94" s="292" t="s">
        <v>53</v>
      </c>
      <c r="I94" s="292" t="s">
        <v>37</v>
      </c>
      <c r="J94" s="293">
        <f t="shared" si="4"/>
        <v>6</v>
      </c>
      <c r="K94" s="311">
        <v>3500000</v>
      </c>
      <c r="L94" s="312">
        <f t="shared" si="5"/>
        <v>21000000</v>
      </c>
      <c r="M94" s="271"/>
      <c r="N94" s="271"/>
    </row>
    <row r="95" s="218" customFormat="1" spans="1:14">
      <c r="A95" s="295">
        <v>301833</v>
      </c>
      <c r="B95" s="295">
        <v>1331224</v>
      </c>
      <c r="C95" s="296" t="s">
        <v>1239</v>
      </c>
      <c r="D95" s="297">
        <v>43286</v>
      </c>
      <c r="E95" s="297">
        <v>43296</v>
      </c>
      <c r="F95" s="296">
        <f t="shared" si="3"/>
        <v>10</v>
      </c>
      <c r="G95" s="295">
        <v>1</v>
      </c>
      <c r="H95" s="295"/>
      <c r="I95" s="295" t="s">
        <v>37</v>
      </c>
      <c r="J95" s="296">
        <f t="shared" si="4"/>
        <v>10</v>
      </c>
      <c r="K95" s="314">
        <v>3500000</v>
      </c>
      <c r="L95" s="315">
        <f t="shared" si="5"/>
        <v>35000000</v>
      </c>
      <c r="M95" s="316"/>
      <c r="N95" s="316"/>
    </row>
    <row r="96" s="218" customFormat="1" spans="1:14">
      <c r="A96" s="298">
        <v>303315</v>
      </c>
      <c r="B96" s="298">
        <v>1336349</v>
      </c>
      <c r="C96" s="299" t="s">
        <v>1240</v>
      </c>
      <c r="D96" s="300">
        <v>43296</v>
      </c>
      <c r="E96" s="300">
        <v>43297</v>
      </c>
      <c r="F96" s="299">
        <f t="shared" si="3"/>
        <v>1</v>
      </c>
      <c r="G96" s="298">
        <v>1</v>
      </c>
      <c r="H96" s="298"/>
      <c r="I96" s="298" t="s">
        <v>37</v>
      </c>
      <c r="J96" s="299">
        <f t="shared" si="4"/>
        <v>1</v>
      </c>
      <c r="K96" s="314">
        <v>3500000</v>
      </c>
      <c r="L96" s="317">
        <f t="shared" si="5"/>
        <v>3500000</v>
      </c>
      <c r="M96" s="271"/>
      <c r="N96" s="271"/>
    </row>
    <row r="97" s="218" customFormat="1" spans="1:14">
      <c r="A97" s="298" t="s">
        <v>1241</v>
      </c>
      <c r="B97" s="298">
        <v>1336639</v>
      </c>
      <c r="C97" s="299" t="s">
        <v>1242</v>
      </c>
      <c r="D97" s="300">
        <v>43297</v>
      </c>
      <c r="E97" s="300">
        <v>43298</v>
      </c>
      <c r="F97" s="299">
        <f t="shared" si="3"/>
        <v>1</v>
      </c>
      <c r="G97" s="298">
        <v>2</v>
      </c>
      <c r="H97" s="298"/>
      <c r="I97" s="298" t="s">
        <v>37</v>
      </c>
      <c r="J97" s="299">
        <f t="shared" si="4"/>
        <v>2</v>
      </c>
      <c r="K97" s="314">
        <v>3500000</v>
      </c>
      <c r="L97" s="317">
        <f t="shared" si="5"/>
        <v>7000000</v>
      </c>
      <c r="M97" s="271"/>
      <c r="N97" s="271"/>
    </row>
    <row r="98" s="218" customFormat="1" spans="1:14">
      <c r="A98" s="298">
        <v>303511</v>
      </c>
      <c r="B98" s="298">
        <v>1336355</v>
      </c>
      <c r="C98" s="299" t="s">
        <v>1243</v>
      </c>
      <c r="D98" s="300">
        <v>43299</v>
      </c>
      <c r="E98" s="300">
        <v>43301</v>
      </c>
      <c r="F98" s="299">
        <f t="shared" si="3"/>
        <v>2</v>
      </c>
      <c r="G98" s="298">
        <v>1</v>
      </c>
      <c r="H98" s="298"/>
      <c r="I98" s="298" t="s">
        <v>37</v>
      </c>
      <c r="J98" s="299">
        <f t="shared" si="4"/>
        <v>2</v>
      </c>
      <c r="K98" s="314">
        <v>3500000</v>
      </c>
      <c r="L98" s="317">
        <f t="shared" si="5"/>
        <v>7000000</v>
      </c>
      <c r="M98" s="271"/>
      <c r="N98" s="271"/>
    </row>
    <row r="99" s="218" customFormat="1" spans="1:14">
      <c r="A99" s="298">
        <v>303512</v>
      </c>
      <c r="B99" s="298">
        <v>1336490</v>
      </c>
      <c r="C99" s="299" t="s">
        <v>1244</v>
      </c>
      <c r="D99" s="300">
        <v>43299</v>
      </c>
      <c r="E99" s="300">
        <v>43301</v>
      </c>
      <c r="F99" s="299">
        <f t="shared" si="3"/>
        <v>2</v>
      </c>
      <c r="G99" s="298">
        <v>1</v>
      </c>
      <c r="H99" s="298"/>
      <c r="I99" s="298" t="s">
        <v>37</v>
      </c>
      <c r="J99" s="299">
        <f t="shared" si="4"/>
        <v>2</v>
      </c>
      <c r="K99" s="314">
        <v>3500000</v>
      </c>
      <c r="L99" s="317">
        <f t="shared" si="5"/>
        <v>7000000</v>
      </c>
      <c r="M99" s="271"/>
      <c r="N99" s="271"/>
    </row>
    <row r="100" s="218" customFormat="1" spans="1:14">
      <c r="A100" s="298">
        <v>303507</v>
      </c>
      <c r="B100" s="298">
        <v>1336481</v>
      </c>
      <c r="C100" s="299" t="s">
        <v>1245</v>
      </c>
      <c r="D100" s="300">
        <v>43298</v>
      </c>
      <c r="E100" s="300">
        <v>43301</v>
      </c>
      <c r="F100" s="299">
        <f t="shared" si="3"/>
        <v>3</v>
      </c>
      <c r="G100" s="298">
        <v>2</v>
      </c>
      <c r="H100" s="298"/>
      <c r="I100" s="298" t="s">
        <v>37</v>
      </c>
      <c r="J100" s="299">
        <f t="shared" si="4"/>
        <v>6</v>
      </c>
      <c r="K100" s="314">
        <v>3500000</v>
      </c>
      <c r="L100" s="317">
        <f t="shared" si="5"/>
        <v>21000000</v>
      </c>
      <c r="M100" s="271"/>
      <c r="N100" s="271"/>
    </row>
    <row r="101" s="218" customFormat="1" spans="1:14">
      <c r="A101" s="298" t="s">
        <v>1246</v>
      </c>
      <c r="B101" s="298">
        <v>1332525</v>
      </c>
      <c r="C101" s="299" t="s">
        <v>1247</v>
      </c>
      <c r="D101" s="300">
        <v>43301</v>
      </c>
      <c r="E101" s="300">
        <v>43304</v>
      </c>
      <c r="F101" s="299">
        <f t="shared" si="3"/>
        <v>3</v>
      </c>
      <c r="G101" s="298">
        <v>2</v>
      </c>
      <c r="H101" s="298"/>
      <c r="I101" s="298" t="s">
        <v>37</v>
      </c>
      <c r="J101" s="299">
        <f t="shared" si="4"/>
        <v>6</v>
      </c>
      <c r="K101" s="314">
        <v>3500000</v>
      </c>
      <c r="L101" s="317">
        <f t="shared" si="5"/>
        <v>21000000</v>
      </c>
      <c r="M101" s="271"/>
      <c r="N101" s="271"/>
    </row>
    <row r="102" s="218" customFormat="1" spans="1:14">
      <c r="A102" s="298">
        <v>303327</v>
      </c>
      <c r="B102" s="298">
        <v>1336114</v>
      </c>
      <c r="C102" s="299" t="s">
        <v>1248</v>
      </c>
      <c r="D102" s="300">
        <v>43301</v>
      </c>
      <c r="E102" s="300">
        <v>43303</v>
      </c>
      <c r="F102" s="299">
        <f t="shared" si="3"/>
        <v>2</v>
      </c>
      <c r="G102" s="298">
        <v>1</v>
      </c>
      <c r="H102" s="298"/>
      <c r="I102" s="298" t="s">
        <v>37</v>
      </c>
      <c r="J102" s="299">
        <f t="shared" si="4"/>
        <v>2</v>
      </c>
      <c r="K102" s="314">
        <v>3500000</v>
      </c>
      <c r="L102" s="317">
        <f t="shared" si="5"/>
        <v>7000000</v>
      </c>
      <c r="M102" s="271"/>
      <c r="N102" s="271"/>
    </row>
    <row r="103" s="218" customFormat="1" spans="1:14">
      <c r="A103" s="298">
        <v>302791</v>
      </c>
      <c r="B103" s="298">
        <v>1334234</v>
      </c>
      <c r="C103" s="299" t="s">
        <v>1249</v>
      </c>
      <c r="D103" s="300">
        <v>43301</v>
      </c>
      <c r="E103" s="300">
        <v>43304</v>
      </c>
      <c r="F103" s="299">
        <f t="shared" si="3"/>
        <v>3</v>
      </c>
      <c r="G103" s="298">
        <v>1</v>
      </c>
      <c r="H103" s="298"/>
      <c r="I103" s="298" t="s">
        <v>37</v>
      </c>
      <c r="J103" s="299">
        <f t="shared" si="4"/>
        <v>3</v>
      </c>
      <c r="K103" s="314">
        <v>3500000</v>
      </c>
      <c r="L103" s="317">
        <f t="shared" si="5"/>
        <v>10500000</v>
      </c>
      <c r="M103" s="271"/>
      <c r="N103" s="271"/>
    </row>
    <row r="104" s="218" customFormat="1" spans="1:14">
      <c r="A104" s="298">
        <v>300114</v>
      </c>
      <c r="B104" s="298">
        <v>1326280</v>
      </c>
      <c r="C104" s="299" t="s">
        <v>1250</v>
      </c>
      <c r="D104" s="300">
        <v>43302</v>
      </c>
      <c r="E104" s="300">
        <v>43305</v>
      </c>
      <c r="F104" s="299">
        <f t="shared" si="3"/>
        <v>3</v>
      </c>
      <c r="G104" s="298">
        <v>1</v>
      </c>
      <c r="H104" s="298" t="s">
        <v>53</v>
      </c>
      <c r="I104" s="298" t="s">
        <v>37</v>
      </c>
      <c r="J104" s="299">
        <f t="shared" si="4"/>
        <v>3</v>
      </c>
      <c r="K104" s="314">
        <v>3500000</v>
      </c>
      <c r="L104" s="317">
        <f t="shared" si="5"/>
        <v>10500000</v>
      </c>
      <c r="M104" s="271"/>
      <c r="N104" s="271"/>
    </row>
    <row r="105" s="218" customFormat="1" spans="1:14">
      <c r="A105" s="298">
        <v>300740</v>
      </c>
      <c r="B105" s="298">
        <v>1327373</v>
      </c>
      <c r="C105" s="299" t="s">
        <v>1251</v>
      </c>
      <c r="D105" s="300">
        <v>43302</v>
      </c>
      <c r="E105" s="300">
        <v>43303</v>
      </c>
      <c r="F105" s="299">
        <f t="shared" si="3"/>
        <v>1</v>
      </c>
      <c r="G105" s="298">
        <v>1</v>
      </c>
      <c r="H105" s="298" t="s">
        <v>53</v>
      </c>
      <c r="I105" s="298" t="s">
        <v>37</v>
      </c>
      <c r="J105" s="299">
        <f t="shared" si="4"/>
        <v>1</v>
      </c>
      <c r="K105" s="314">
        <v>3500000</v>
      </c>
      <c r="L105" s="317">
        <f t="shared" si="5"/>
        <v>3500000</v>
      </c>
      <c r="M105" s="271"/>
      <c r="N105" s="271"/>
    </row>
    <row r="106" s="218" customFormat="1" spans="1:14">
      <c r="A106" s="298">
        <v>302629</v>
      </c>
      <c r="B106" s="298">
        <v>1334012</v>
      </c>
      <c r="C106" s="299" t="s">
        <v>1252</v>
      </c>
      <c r="D106" s="300">
        <v>43302</v>
      </c>
      <c r="E106" s="300">
        <v>43304</v>
      </c>
      <c r="F106" s="299">
        <f t="shared" si="3"/>
        <v>2</v>
      </c>
      <c r="G106" s="298">
        <v>1</v>
      </c>
      <c r="H106" s="298"/>
      <c r="I106" s="298" t="s">
        <v>37</v>
      </c>
      <c r="J106" s="299">
        <f t="shared" si="4"/>
        <v>2</v>
      </c>
      <c r="K106" s="314">
        <v>3500000</v>
      </c>
      <c r="L106" s="317">
        <f t="shared" si="5"/>
        <v>7000000</v>
      </c>
      <c r="M106" s="271"/>
      <c r="N106" s="271"/>
    </row>
    <row r="107" s="218" customFormat="1" spans="1:14">
      <c r="A107" s="298" t="s">
        <v>1253</v>
      </c>
      <c r="B107" s="298">
        <v>1335350</v>
      </c>
      <c r="C107" s="299" t="s">
        <v>1254</v>
      </c>
      <c r="D107" s="300">
        <v>43302</v>
      </c>
      <c r="E107" s="300">
        <v>43306</v>
      </c>
      <c r="F107" s="299">
        <f t="shared" si="3"/>
        <v>4</v>
      </c>
      <c r="G107" s="298">
        <v>2</v>
      </c>
      <c r="H107" s="298"/>
      <c r="I107" s="298" t="s">
        <v>37</v>
      </c>
      <c r="J107" s="299">
        <f t="shared" si="4"/>
        <v>8</v>
      </c>
      <c r="K107" s="314">
        <v>3500000</v>
      </c>
      <c r="L107" s="317">
        <f t="shared" si="5"/>
        <v>28000000</v>
      </c>
      <c r="M107" s="271"/>
      <c r="N107" s="271"/>
    </row>
    <row r="108" s="218" customFormat="1" spans="1:14">
      <c r="A108" s="298" t="s">
        <v>1255</v>
      </c>
      <c r="B108" s="298">
        <v>1336178</v>
      </c>
      <c r="C108" s="299" t="s">
        <v>1256</v>
      </c>
      <c r="D108" s="300">
        <v>43302</v>
      </c>
      <c r="E108" s="300">
        <v>43303</v>
      </c>
      <c r="F108" s="299">
        <f t="shared" si="3"/>
        <v>1</v>
      </c>
      <c r="G108" s="298">
        <v>2</v>
      </c>
      <c r="H108" s="298"/>
      <c r="I108" s="298" t="s">
        <v>37</v>
      </c>
      <c r="J108" s="299">
        <f t="shared" si="4"/>
        <v>2</v>
      </c>
      <c r="K108" s="314">
        <v>3500000</v>
      </c>
      <c r="L108" s="317">
        <f t="shared" si="5"/>
        <v>7000000</v>
      </c>
      <c r="M108" s="271"/>
      <c r="N108" s="271"/>
    </row>
    <row r="109" s="218" customFormat="1" spans="1:14">
      <c r="A109" s="247">
        <v>303566</v>
      </c>
      <c r="B109" s="247">
        <v>1336871</v>
      </c>
      <c r="C109" s="248" t="s">
        <v>1257</v>
      </c>
      <c r="D109" s="249">
        <v>43297</v>
      </c>
      <c r="E109" s="249">
        <v>43298</v>
      </c>
      <c r="F109" s="248">
        <f t="shared" si="3"/>
        <v>1</v>
      </c>
      <c r="G109" s="247">
        <v>1</v>
      </c>
      <c r="H109" s="247"/>
      <c r="I109" s="247" t="s">
        <v>37</v>
      </c>
      <c r="J109" s="248">
        <f t="shared" si="4"/>
        <v>1</v>
      </c>
      <c r="K109" s="274">
        <v>3500000</v>
      </c>
      <c r="L109" s="275">
        <f t="shared" si="5"/>
        <v>3500000</v>
      </c>
      <c r="M109" s="271"/>
      <c r="N109" s="271"/>
    </row>
    <row r="110" s="218" customFormat="1" spans="1:14">
      <c r="A110" s="247">
        <v>303565</v>
      </c>
      <c r="B110" s="247">
        <v>1336869</v>
      </c>
      <c r="C110" s="248" t="s">
        <v>1258</v>
      </c>
      <c r="D110" s="249">
        <v>43297</v>
      </c>
      <c r="E110" s="249">
        <v>43299</v>
      </c>
      <c r="F110" s="248">
        <f t="shared" si="3"/>
        <v>2</v>
      </c>
      <c r="G110" s="247">
        <v>1</v>
      </c>
      <c r="H110" s="247"/>
      <c r="I110" s="247" t="s">
        <v>37</v>
      </c>
      <c r="J110" s="248">
        <f t="shared" si="4"/>
        <v>2</v>
      </c>
      <c r="K110" s="274">
        <v>3500000</v>
      </c>
      <c r="L110" s="275">
        <f t="shared" si="5"/>
        <v>7000000</v>
      </c>
      <c r="M110" s="271"/>
      <c r="N110" s="271"/>
    </row>
    <row r="111" s="218" customFormat="1" spans="1:14">
      <c r="A111" s="247">
        <v>303563</v>
      </c>
      <c r="B111" s="247">
        <v>1336868</v>
      </c>
      <c r="C111" s="248" t="s">
        <v>1259</v>
      </c>
      <c r="D111" s="249">
        <v>43297</v>
      </c>
      <c r="E111" s="249">
        <v>43299</v>
      </c>
      <c r="F111" s="248">
        <f t="shared" si="3"/>
        <v>2</v>
      </c>
      <c r="G111" s="247">
        <v>1</v>
      </c>
      <c r="H111" s="247"/>
      <c r="I111" s="247" t="s">
        <v>37</v>
      </c>
      <c r="J111" s="248">
        <f t="shared" si="4"/>
        <v>2</v>
      </c>
      <c r="K111" s="274">
        <v>3500000</v>
      </c>
      <c r="L111" s="275">
        <f t="shared" si="5"/>
        <v>7000000</v>
      </c>
      <c r="M111" s="271"/>
      <c r="N111" s="271"/>
    </row>
    <row r="112" s="218" customFormat="1" spans="1:14">
      <c r="A112" s="247">
        <v>302879</v>
      </c>
      <c r="B112" s="247">
        <v>1334781</v>
      </c>
      <c r="C112" s="248" t="s">
        <v>1260</v>
      </c>
      <c r="D112" s="249">
        <v>43298</v>
      </c>
      <c r="E112" s="249">
        <v>43300</v>
      </c>
      <c r="F112" s="248">
        <f t="shared" si="3"/>
        <v>2</v>
      </c>
      <c r="G112" s="247">
        <v>1</v>
      </c>
      <c r="H112" s="247"/>
      <c r="I112" s="247" t="s">
        <v>37</v>
      </c>
      <c r="J112" s="248">
        <f t="shared" si="4"/>
        <v>2</v>
      </c>
      <c r="K112" s="274">
        <v>3500000</v>
      </c>
      <c r="L112" s="275">
        <f t="shared" si="5"/>
        <v>7000000</v>
      </c>
      <c r="M112" s="271"/>
      <c r="N112" s="271"/>
    </row>
    <row r="113" s="218" customFormat="1" spans="1:14">
      <c r="A113" s="247">
        <v>303587</v>
      </c>
      <c r="B113" s="247">
        <v>1336929</v>
      </c>
      <c r="C113" s="248" t="s">
        <v>1261</v>
      </c>
      <c r="D113" s="249">
        <v>43298</v>
      </c>
      <c r="E113" s="249">
        <v>43301</v>
      </c>
      <c r="F113" s="248">
        <f t="shared" si="3"/>
        <v>3</v>
      </c>
      <c r="G113" s="247">
        <v>1</v>
      </c>
      <c r="H113" s="247"/>
      <c r="I113" s="247" t="s">
        <v>37</v>
      </c>
      <c r="J113" s="248">
        <f t="shared" si="4"/>
        <v>3</v>
      </c>
      <c r="K113" s="274">
        <v>3500000</v>
      </c>
      <c r="L113" s="275">
        <f t="shared" si="5"/>
        <v>10500000</v>
      </c>
      <c r="M113" s="271"/>
      <c r="N113" s="271"/>
    </row>
    <row r="114" s="218" customFormat="1" spans="1:14">
      <c r="A114" s="301">
        <v>303685</v>
      </c>
      <c r="B114" s="301">
        <v>1336936</v>
      </c>
      <c r="C114" s="302" t="s">
        <v>1262</v>
      </c>
      <c r="D114" s="303">
        <v>43298</v>
      </c>
      <c r="E114" s="303">
        <v>43299</v>
      </c>
      <c r="F114" s="302">
        <f t="shared" si="3"/>
        <v>1</v>
      </c>
      <c r="G114" s="301">
        <v>3</v>
      </c>
      <c r="H114" s="301"/>
      <c r="I114" s="301" t="s">
        <v>37</v>
      </c>
      <c r="J114" s="302">
        <f t="shared" si="4"/>
        <v>3</v>
      </c>
      <c r="K114" s="318">
        <v>3500000</v>
      </c>
      <c r="L114" s="319">
        <f t="shared" si="5"/>
        <v>10500000</v>
      </c>
      <c r="M114" s="271"/>
      <c r="N114" s="271"/>
    </row>
    <row r="115" s="218" customFormat="1" spans="1:14">
      <c r="A115" s="304">
        <v>303772</v>
      </c>
      <c r="B115" s="304">
        <v>1337535</v>
      </c>
      <c r="C115" s="305" t="s">
        <v>1259</v>
      </c>
      <c r="D115" s="306">
        <v>43299</v>
      </c>
      <c r="E115" s="306">
        <v>43301</v>
      </c>
      <c r="F115" s="305">
        <f t="shared" si="3"/>
        <v>2</v>
      </c>
      <c r="G115" s="304">
        <v>1</v>
      </c>
      <c r="H115" s="304"/>
      <c r="I115" s="304" t="s">
        <v>37</v>
      </c>
      <c r="J115" s="305">
        <f t="shared" si="4"/>
        <v>2</v>
      </c>
      <c r="K115" s="320">
        <v>3500000</v>
      </c>
      <c r="L115" s="321">
        <f t="shared" si="5"/>
        <v>7000000</v>
      </c>
      <c r="M115" s="271"/>
      <c r="N115" s="271"/>
    </row>
    <row r="116" s="218" customFormat="1" spans="1:14">
      <c r="A116" s="304">
        <v>303773</v>
      </c>
      <c r="B116" s="304">
        <v>1337569</v>
      </c>
      <c r="C116" s="305" t="s">
        <v>1263</v>
      </c>
      <c r="D116" s="306">
        <v>43299</v>
      </c>
      <c r="E116" s="306">
        <v>43300</v>
      </c>
      <c r="F116" s="305">
        <f t="shared" si="3"/>
        <v>1</v>
      </c>
      <c r="G116" s="304">
        <v>2</v>
      </c>
      <c r="H116" s="304"/>
      <c r="I116" s="304" t="s">
        <v>37</v>
      </c>
      <c r="J116" s="305">
        <f t="shared" si="4"/>
        <v>2</v>
      </c>
      <c r="K116" s="320">
        <v>3500000</v>
      </c>
      <c r="L116" s="321">
        <f t="shared" si="5"/>
        <v>7000000</v>
      </c>
      <c r="M116" s="271"/>
      <c r="N116" s="271"/>
    </row>
    <row r="117" s="218" customFormat="1" spans="1:14">
      <c r="A117" s="304">
        <v>303776</v>
      </c>
      <c r="B117" s="304">
        <v>1337485</v>
      </c>
      <c r="C117" s="305" t="s">
        <v>1264</v>
      </c>
      <c r="D117" s="306">
        <v>43299</v>
      </c>
      <c r="E117" s="306">
        <v>43301</v>
      </c>
      <c r="F117" s="305">
        <f t="shared" si="3"/>
        <v>2</v>
      </c>
      <c r="G117" s="304">
        <v>1</v>
      </c>
      <c r="H117" s="304"/>
      <c r="I117" s="304" t="s">
        <v>37</v>
      </c>
      <c r="J117" s="305">
        <f t="shared" si="4"/>
        <v>2</v>
      </c>
      <c r="K117" s="320">
        <v>3500000</v>
      </c>
      <c r="L117" s="321">
        <f t="shared" si="5"/>
        <v>7000000</v>
      </c>
      <c r="M117" s="271"/>
      <c r="N117" s="271"/>
    </row>
    <row r="118" s="218" customFormat="1" spans="1:14">
      <c r="A118" s="304">
        <v>303778</v>
      </c>
      <c r="B118" s="304">
        <v>1337618</v>
      </c>
      <c r="C118" s="305" t="s">
        <v>1265</v>
      </c>
      <c r="D118" s="306">
        <v>43299</v>
      </c>
      <c r="E118" s="306">
        <v>43301</v>
      </c>
      <c r="F118" s="305">
        <f t="shared" si="3"/>
        <v>2</v>
      </c>
      <c r="G118" s="304">
        <v>1</v>
      </c>
      <c r="H118" s="304"/>
      <c r="I118" s="304" t="s">
        <v>37</v>
      </c>
      <c r="J118" s="305">
        <f t="shared" si="4"/>
        <v>2</v>
      </c>
      <c r="K118" s="320">
        <v>3500000</v>
      </c>
      <c r="L118" s="321">
        <f t="shared" si="5"/>
        <v>7000000</v>
      </c>
      <c r="M118" s="271"/>
      <c r="N118" s="271"/>
    </row>
    <row r="119" s="218" customFormat="1" spans="1:14">
      <c r="A119" s="304">
        <v>303793</v>
      </c>
      <c r="B119" s="304">
        <v>1337678</v>
      </c>
      <c r="C119" s="305" t="s">
        <v>1266</v>
      </c>
      <c r="D119" s="306">
        <v>43300</v>
      </c>
      <c r="E119" s="306">
        <v>43303</v>
      </c>
      <c r="F119" s="305">
        <f t="shared" si="3"/>
        <v>3</v>
      </c>
      <c r="G119" s="304">
        <v>1</v>
      </c>
      <c r="H119" s="304"/>
      <c r="I119" s="304" t="s">
        <v>37</v>
      </c>
      <c r="J119" s="305">
        <f t="shared" si="4"/>
        <v>3</v>
      </c>
      <c r="K119" s="320">
        <v>3500000</v>
      </c>
      <c r="L119" s="321">
        <f t="shared" si="5"/>
        <v>10500000</v>
      </c>
      <c r="M119" s="271"/>
      <c r="N119" s="271"/>
    </row>
    <row r="120" s="218" customFormat="1" spans="1:14">
      <c r="A120" s="304">
        <v>300606</v>
      </c>
      <c r="B120" s="304">
        <v>1327102</v>
      </c>
      <c r="C120" s="305" t="s">
        <v>1267</v>
      </c>
      <c r="D120" s="306">
        <v>43303</v>
      </c>
      <c r="E120" s="306">
        <v>43307</v>
      </c>
      <c r="F120" s="305">
        <f t="shared" si="3"/>
        <v>4</v>
      </c>
      <c r="G120" s="304">
        <v>1</v>
      </c>
      <c r="H120" s="304" t="s">
        <v>53</v>
      </c>
      <c r="I120" s="304" t="s">
        <v>37</v>
      </c>
      <c r="J120" s="305">
        <f t="shared" si="4"/>
        <v>4</v>
      </c>
      <c r="K120" s="320">
        <v>3500000</v>
      </c>
      <c r="L120" s="321">
        <f t="shared" si="5"/>
        <v>14000000</v>
      </c>
      <c r="M120" s="271"/>
      <c r="N120" s="271"/>
    </row>
    <row r="121" s="218" customFormat="1" spans="1:14">
      <c r="A121" s="304">
        <v>303691</v>
      </c>
      <c r="B121" s="304">
        <v>1337128</v>
      </c>
      <c r="C121" s="305" t="s">
        <v>1268</v>
      </c>
      <c r="D121" s="306">
        <v>43303</v>
      </c>
      <c r="E121" s="306">
        <v>43305</v>
      </c>
      <c r="F121" s="305">
        <f t="shared" si="3"/>
        <v>2</v>
      </c>
      <c r="G121" s="304">
        <v>1</v>
      </c>
      <c r="H121" s="304"/>
      <c r="I121" s="304" t="s">
        <v>37</v>
      </c>
      <c r="J121" s="305">
        <f t="shared" si="4"/>
        <v>2</v>
      </c>
      <c r="K121" s="320">
        <v>3500000</v>
      </c>
      <c r="L121" s="321">
        <f t="shared" si="5"/>
        <v>7000000</v>
      </c>
      <c r="M121" s="271"/>
      <c r="N121" s="271"/>
    </row>
    <row r="122" s="218" customFormat="1" spans="1:14">
      <c r="A122" s="304">
        <v>303692</v>
      </c>
      <c r="B122" s="304">
        <v>1337131</v>
      </c>
      <c r="C122" s="305" t="s">
        <v>1269</v>
      </c>
      <c r="D122" s="306">
        <v>43303</v>
      </c>
      <c r="E122" s="306">
        <v>43305</v>
      </c>
      <c r="F122" s="305">
        <f t="shared" si="3"/>
        <v>2</v>
      </c>
      <c r="G122" s="304">
        <v>1</v>
      </c>
      <c r="H122" s="304"/>
      <c r="I122" s="304" t="s">
        <v>37</v>
      </c>
      <c r="J122" s="305">
        <f t="shared" si="4"/>
        <v>2</v>
      </c>
      <c r="K122" s="320">
        <v>3500000</v>
      </c>
      <c r="L122" s="321">
        <f t="shared" si="5"/>
        <v>7000000</v>
      </c>
      <c r="M122" s="271"/>
      <c r="N122" s="271"/>
    </row>
    <row r="123" s="218" customFormat="1" spans="1:14">
      <c r="A123" s="304">
        <v>301548</v>
      </c>
      <c r="B123" s="304">
        <v>1329370</v>
      </c>
      <c r="C123" s="305" t="s">
        <v>1270</v>
      </c>
      <c r="D123" s="306">
        <v>43304</v>
      </c>
      <c r="E123" s="306">
        <v>43305</v>
      </c>
      <c r="F123" s="305">
        <f t="shared" si="3"/>
        <v>1</v>
      </c>
      <c r="G123" s="304">
        <v>1</v>
      </c>
      <c r="H123" s="304" t="s">
        <v>53</v>
      </c>
      <c r="I123" s="304" t="s">
        <v>37</v>
      </c>
      <c r="J123" s="305">
        <f t="shared" si="4"/>
        <v>1</v>
      </c>
      <c r="K123" s="320">
        <v>3500000</v>
      </c>
      <c r="L123" s="321">
        <f t="shared" si="5"/>
        <v>3500000</v>
      </c>
      <c r="M123" s="271"/>
      <c r="N123" s="271"/>
    </row>
    <row r="124" s="218" customFormat="1" spans="1:14">
      <c r="A124" s="304">
        <v>302029</v>
      </c>
      <c r="B124" s="304">
        <v>1331354</v>
      </c>
      <c r="C124" s="305" t="s">
        <v>1271</v>
      </c>
      <c r="D124" s="306">
        <v>43304</v>
      </c>
      <c r="E124" s="306">
        <v>43306</v>
      </c>
      <c r="F124" s="305">
        <f t="shared" si="3"/>
        <v>2</v>
      </c>
      <c r="G124" s="304">
        <v>1</v>
      </c>
      <c r="H124" s="304"/>
      <c r="I124" s="304" t="s">
        <v>37</v>
      </c>
      <c r="J124" s="305">
        <f t="shared" si="4"/>
        <v>2</v>
      </c>
      <c r="K124" s="320">
        <v>3500000</v>
      </c>
      <c r="L124" s="321">
        <f t="shared" si="5"/>
        <v>7000000</v>
      </c>
      <c r="M124" s="271"/>
      <c r="N124" s="271"/>
    </row>
    <row r="125" s="218" customFormat="1" spans="1:14">
      <c r="A125" s="284">
        <v>303982</v>
      </c>
      <c r="B125" s="284">
        <v>1338363</v>
      </c>
      <c r="C125" s="285" t="s">
        <v>1272</v>
      </c>
      <c r="D125" s="286">
        <v>43300</v>
      </c>
      <c r="E125" s="286">
        <v>43301</v>
      </c>
      <c r="F125" s="285">
        <f t="shared" si="3"/>
        <v>1</v>
      </c>
      <c r="G125" s="284">
        <v>1</v>
      </c>
      <c r="H125" s="284"/>
      <c r="I125" s="284" t="s">
        <v>37</v>
      </c>
      <c r="J125" s="285">
        <f t="shared" si="4"/>
        <v>1</v>
      </c>
      <c r="K125" s="307">
        <v>3500000</v>
      </c>
      <c r="L125" s="308">
        <f t="shared" si="5"/>
        <v>3500000</v>
      </c>
      <c r="M125" s="271"/>
      <c r="N125" s="271"/>
    </row>
    <row r="126" s="218" customFormat="1" spans="1:14">
      <c r="A126" s="284">
        <v>303906</v>
      </c>
      <c r="B126" s="284">
        <v>1338011</v>
      </c>
      <c r="C126" s="285" t="s">
        <v>1273</v>
      </c>
      <c r="D126" s="286">
        <v>43300</v>
      </c>
      <c r="E126" s="286">
        <v>43302</v>
      </c>
      <c r="F126" s="285">
        <f t="shared" si="3"/>
        <v>2</v>
      </c>
      <c r="G126" s="284">
        <v>1</v>
      </c>
      <c r="H126" s="284"/>
      <c r="I126" s="284" t="s">
        <v>37</v>
      </c>
      <c r="J126" s="285">
        <f t="shared" si="4"/>
        <v>2</v>
      </c>
      <c r="K126" s="307">
        <v>3500000</v>
      </c>
      <c r="L126" s="308">
        <f t="shared" si="5"/>
        <v>7000000</v>
      </c>
      <c r="M126" s="271"/>
      <c r="N126" s="271"/>
    </row>
    <row r="127" s="218" customFormat="1" spans="1:14">
      <c r="A127" s="284">
        <v>303941</v>
      </c>
      <c r="B127" s="284">
        <v>1337901</v>
      </c>
      <c r="C127" s="285" t="s">
        <v>1274</v>
      </c>
      <c r="D127" s="286">
        <v>43300</v>
      </c>
      <c r="E127" s="286">
        <v>43302</v>
      </c>
      <c r="F127" s="285">
        <f t="shared" si="3"/>
        <v>2</v>
      </c>
      <c r="G127" s="284">
        <v>1</v>
      </c>
      <c r="H127" s="284"/>
      <c r="I127" s="284" t="s">
        <v>37</v>
      </c>
      <c r="J127" s="285">
        <f t="shared" si="4"/>
        <v>2</v>
      </c>
      <c r="K127" s="307">
        <v>3500000</v>
      </c>
      <c r="L127" s="308">
        <f t="shared" si="5"/>
        <v>7000000</v>
      </c>
      <c r="M127" s="271"/>
      <c r="N127" s="271"/>
    </row>
    <row r="128" s="218" customFormat="1" spans="1:14">
      <c r="A128" s="284">
        <v>303983</v>
      </c>
      <c r="B128" s="284">
        <v>1338356</v>
      </c>
      <c r="C128" s="285" t="s">
        <v>1259</v>
      </c>
      <c r="D128" s="286">
        <v>43301</v>
      </c>
      <c r="E128" s="286">
        <v>43304</v>
      </c>
      <c r="F128" s="285">
        <f t="shared" si="3"/>
        <v>3</v>
      </c>
      <c r="G128" s="284">
        <v>1</v>
      </c>
      <c r="H128" s="284"/>
      <c r="I128" s="284" t="s">
        <v>37</v>
      </c>
      <c r="J128" s="285">
        <f t="shared" si="4"/>
        <v>3</v>
      </c>
      <c r="K128" s="307">
        <v>3500000</v>
      </c>
      <c r="L128" s="308">
        <f t="shared" si="5"/>
        <v>10500000</v>
      </c>
      <c r="M128" s="271"/>
      <c r="N128" s="271"/>
    </row>
    <row r="129" s="218" customFormat="1" spans="1:14">
      <c r="A129" s="322">
        <v>304122</v>
      </c>
      <c r="B129" s="322">
        <v>1338905</v>
      </c>
      <c r="C129" s="323" t="s">
        <v>1275</v>
      </c>
      <c r="D129" s="324">
        <v>43301</v>
      </c>
      <c r="E129" s="324">
        <v>43302</v>
      </c>
      <c r="F129" s="323">
        <f t="shared" si="3"/>
        <v>1</v>
      </c>
      <c r="G129" s="322">
        <v>1</v>
      </c>
      <c r="H129" s="322"/>
      <c r="I129" s="322" t="s">
        <v>37</v>
      </c>
      <c r="J129" s="323">
        <f t="shared" si="4"/>
        <v>1</v>
      </c>
      <c r="K129" s="337">
        <v>3500000</v>
      </c>
      <c r="L129" s="338">
        <f t="shared" si="5"/>
        <v>3500000</v>
      </c>
      <c r="M129" s="271"/>
      <c r="N129" s="271"/>
    </row>
    <row r="130" s="218" customFormat="1" spans="1:14">
      <c r="A130" s="322">
        <v>304117</v>
      </c>
      <c r="B130" s="322">
        <v>1338810</v>
      </c>
      <c r="C130" s="323" t="s">
        <v>1276</v>
      </c>
      <c r="D130" s="324">
        <v>43304</v>
      </c>
      <c r="E130" s="324">
        <v>43305</v>
      </c>
      <c r="F130" s="323">
        <f t="shared" si="3"/>
        <v>1</v>
      </c>
      <c r="G130" s="322">
        <v>1</v>
      </c>
      <c r="H130" s="322"/>
      <c r="I130" s="322" t="s">
        <v>37</v>
      </c>
      <c r="J130" s="323">
        <f t="shared" si="4"/>
        <v>1</v>
      </c>
      <c r="K130" s="337">
        <v>3500000</v>
      </c>
      <c r="L130" s="338">
        <f t="shared" si="5"/>
        <v>3500000</v>
      </c>
      <c r="M130" s="271"/>
      <c r="N130" s="271"/>
    </row>
    <row r="131" s="218" customFormat="1" spans="1:14">
      <c r="A131" s="322">
        <v>304064</v>
      </c>
      <c r="B131" s="322">
        <v>1338604</v>
      </c>
      <c r="C131" s="323" t="s">
        <v>1277</v>
      </c>
      <c r="D131" s="324">
        <v>43301</v>
      </c>
      <c r="E131" s="324">
        <v>43302</v>
      </c>
      <c r="F131" s="323">
        <f t="shared" si="3"/>
        <v>1</v>
      </c>
      <c r="G131" s="322">
        <v>2</v>
      </c>
      <c r="H131" s="322"/>
      <c r="I131" s="322" t="s">
        <v>37</v>
      </c>
      <c r="J131" s="323">
        <f t="shared" si="4"/>
        <v>2</v>
      </c>
      <c r="K131" s="337">
        <v>3500000</v>
      </c>
      <c r="L131" s="338">
        <f t="shared" si="5"/>
        <v>7000000</v>
      </c>
      <c r="M131" s="271"/>
      <c r="N131" s="271"/>
    </row>
    <row r="132" s="218" customFormat="1" spans="1:14">
      <c r="A132" s="322">
        <v>304099</v>
      </c>
      <c r="B132" s="322">
        <v>1338546</v>
      </c>
      <c r="C132" s="323" t="s">
        <v>1278</v>
      </c>
      <c r="D132" s="324">
        <v>43301</v>
      </c>
      <c r="E132" s="324">
        <v>43302</v>
      </c>
      <c r="F132" s="323">
        <f t="shared" si="3"/>
        <v>1</v>
      </c>
      <c r="G132" s="322">
        <v>1</v>
      </c>
      <c r="H132" s="322"/>
      <c r="I132" s="322" t="s">
        <v>37</v>
      </c>
      <c r="J132" s="323">
        <f t="shared" si="4"/>
        <v>1</v>
      </c>
      <c r="K132" s="337">
        <v>3500000</v>
      </c>
      <c r="L132" s="338">
        <f t="shared" si="5"/>
        <v>3500000</v>
      </c>
      <c r="M132" s="271"/>
      <c r="N132" s="271"/>
    </row>
    <row r="133" s="218" customFormat="1" spans="1:14">
      <c r="A133" s="322">
        <v>304066</v>
      </c>
      <c r="B133" s="322">
        <v>1338534</v>
      </c>
      <c r="C133" s="323" t="s">
        <v>1279</v>
      </c>
      <c r="D133" s="324">
        <v>43301</v>
      </c>
      <c r="E133" s="324">
        <v>43302</v>
      </c>
      <c r="F133" s="323">
        <f t="shared" si="3"/>
        <v>1</v>
      </c>
      <c r="G133" s="322">
        <v>1</v>
      </c>
      <c r="H133" s="322"/>
      <c r="I133" s="322" t="s">
        <v>37</v>
      </c>
      <c r="J133" s="323">
        <f t="shared" si="4"/>
        <v>1</v>
      </c>
      <c r="K133" s="337">
        <v>3500000</v>
      </c>
      <c r="L133" s="338">
        <f t="shared" si="5"/>
        <v>3500000</v>
      </c>
      <c r="M133" s="271"/>
      <c r="N133" s="271"/>
    </row>
    <row r="134" s="218" customFormat="1" spans="1:14">
      <c r="A134" s="322">
        <v>304062</v>
      </c>
      <c r="B134" s="322">
        <v>1338655</v>
      </c>
      <c r="C134" s="323" t="s">
        <v>1280</v>
      </c>
      <c r="D134" s="324">
        <v>43301</v>
      </c>
      <c r="E134" s="324">
        <v>43303</v>
      </c>
      <c r="F134" s="323">
        <f t="shared" si="3"/>
        <v>2</v>
      </c>
      <c r="G134" s="322">
        <v>1</v>
      </c>
      <c r="H134" s="322"/>
      <c r="I134" s="322" t="s">
        <v>37</v>
      </c>
      <c r="J134" s="323">
        <f t="shared" si="4"/>
        <v>2</v>
      </c>
      <c r="K134" s="337">
        <v>3500000</v>
      </c>
      <c r="L134" s="338">
        <f t="shared" si="5"/>
        <v>7000000</v>
      </c>
      <c r="M134" s="271"/>
      <c r="N134" s="271"/>
    </row>
    <row r="135" s="218" customFormat="1" spans="1:14">
      <c r="A135" s="322">
        <v>304063</v>
      </c>
      <c r="B135" s="322">
        <v>1338622</v>
      </c>
      <c r="C135" s="323" t="s">
        <v>1281</v>
      </c>
      <c r="D135" s="324">
        <v>43301</v>
      </c>
      <c r="E135" s="324">
        <v>43303</v>
      </c>
      <c r="F135" s="323">
        <f t="shared" si="3"/>
        <v>2</v>
      </c>
      <c r="G135" s="322">
        <v>1</v>
      </c>
      <c r="H135" s="322"/>
      <c r="I135" s="322" t="s">
        <v>37</v>
      </c>
      <c r="J135" s="323">
        <f t="shared" si="4"/>
        <v>2</v>
      </c>
      <c r="K135" s="337">
        <v>3500000</v>
      </c>
      <c r="L135" s="338">
        <f t="shared" si="5"/>
        <v>7000000</v>
      </c>
      <c r="M135" s="271"/>
      <c r="N135" s="271"/>
    </row>
    <row r="136" s="218" customFormat="1" spans="1:14">
      <c r="A136" s="322">
        <v>304108</v>
      </c>
      <c r="B136" s="322">
        <v>1338544</v>
      </c>
      <c r="C136" s="323" t="s">
        <v>1282</v>
      </c>
      <c r="D136" s="324">
        <v>43302</v>
      </c>
      <c r="E136" s="324">
        <v>43304</v>
      </c>
      <c r="F136" s="323">
        <f t="shared" si="3"/>
        <v>2</v>
      </c>
      <c r="G136" s="322">
        <v>1</v>
      </c>
      <c r="H136" s="322"/>
      <c r="I136" s="322" t="s">
        <v>37</v>
      </c>
      <c r="J136" s="323">
        <f t="shared" si="4"/>
        <v>2</v>
      </c>
      <c r="K136" s="337">
        <v>3500000</v>
      </c>
      <c r="L136" s="338">
        <f t="shared" si="5"/>
        <v>7000000</v>
      </c>
      <c r="M136" s="271"/>
      <c r="N136" s="271"/>
    </row>
    <row r="137" s="218" customFormat="1" spans="1:14">
      <c r="A137" s="322">
        <v>304017</v>
      </c>
      <c r="B137" s="322">
        <v>1338343</v>
      </c>
      <c r="C137" s="323" t="s">
        <v>1283</v>
      </c>
      <c r="D137" s="324">
        <v>43303</v>
      </c>
      <c r="E137" s="324">
        <v>43307</v>
      </c>
      <c r="F137" s="323">
        <f t="shared" ref="F137:F165" si="6">E137-D137</f>
        <v>4</v>
      </c>
      <c r="G137" s="322">
        <v>1</v>
      </c>
      <c r="H137" s="322"/>
      <c r="I137" s="322" t="s">
        <v>37</v>
      </c>
      <c r="J137" s="323">
        <f t="shared" ref="J137:J165" si="7">G137*F137</f>
        <v>4</v>
      </c>
      <c r="K137" s="337">
        <v>3500000</v>
      </c>
      <c r="L137" s="338">
        <f t="shared" ref="L137:L178" si="8">K137*F137*G137</f>
        <v>14000000</v>
      </c>
      <c r="M137" s="271"/>
      <c r="N137" s="271"/>
    </row>
    <row r="138" s="218" customFormat="1" spans="1:14">
      <c r="A138" s="322">
        <v>304085</v>
      </c>
      <c r="B138" s="322">
        <v>1338770</v>
      </c>
      <c r="C138" s="323" t="s">
        <v>1284</v>
      </c>
      <c r="D138" s="324">
        <v>43303</v>
      </c>
      <c r="E138" s="324">
        <v>43304</v>
      </c>
      <c r="F138" s="323">
        <f t="shared" si="6"/>
        <v>1</v>
      </c>
      <c r="G138" s="322">
        <v>1</v>
      </c>
      <c r="H138" s="322"/>
      <c r="I138" s="322" t="s">
        <v>37</v>
      </c>
      <c r="J138" s="323">
        <f t="shared" si="7"/>
        <v>1</v>
      </c>
      <c r="K138" s="337">
        <v>3500000</v>
      </c>
      <c r="L138" s="338">
        <f t="shared" si="8"/>
        <v>3500000</v>
      </c>
      <c r="M138" s="271"/>
      <c r="N138" s="271"/>
    </row>
    <row r="139" s="218" customFormat="1" spans="1:14">
      <c r="A139" s="322">
        <v>302007</v>
      </c>
      <c r="B139" s="322">
        <v>1331326</v>
      </c>
      <c r="C139" s="323" t="s">
        <v>1285</v>
      </c>
      <c r="D139" s="324">
        <v>43304</v>
      </c>
      <c r="E139" s="324">
        <v>43308</v>
      </c>
      <c r="F139" s="323">
        <f t="shared" si="6"/>
        <v>4</v>
      </c>
      <c r="G139" s="322">
        <v>1</v>
      </c>
      <c r="H139" s="322"/>
      <c r="I139" s="322" t="s">
        <v>37</v>
      </c>
      <c r="J139" s="323">
        <f t="shared" si="7"/>
        <v>4</v>
      </c>
      <c r="K139" s="337">
        <v>3500000</v>
      </c>
      <c r="L139" s="338">
        <f t="shared" si="8"/>
        <v>14000000</v>
      </c>
      <c r="M139" s="271"/>
      <c r="N139" s="271"/>
    </row>
    <row r="140" s="218" customFormat="1" spans="1:14">
      <c r="A140" s="322">
        <v>303689</v>
      </c>
      <c r="B140" s="322">
        <v>1336940</v>
      </c>
      <c r="C140" s="323" t="s">
        <v>1286</v>
      </c>
      <c r="D140" s="324">
        <v>43305</v>
      </c>
      <c r="E140" s="324">
        <v>43307</v>
      </c>
      <c r="F140" s="323">
        <f t="shared" si="6"/>
        <v>2</v>
      </c>
      <c r="G140" s="322">
        <v>1</v>
      </c>
      <c r="H140" s="322"/>
      <c r="I140" s="322" t="s">
        <v>37</v>
      </c>
      <c r="J140" s="323">
        <f t="shared" si="7"/>
        <v>2</v>
      </c>
      <c r="K140" s="337">
        <v>3500000</v>
      </c>
      <c r="L140" s="338">
        <f t="shared" si="8"/>
        <v>7000000</v>
      </c>
      <c r="M140" s="271"/>
      <c r="N140" s="271"/>
    </row>
    <row r="141" s="218" customFormat="1" spans="1:14">
      <c r="A141" s="322">
        <v>302881</v>
      </c>
      <c r="B141" s="322">
        <v>1334598</v>
      </c>
      <c r="C141" s="323" t="s">
        <v>1287</v>
      </c>
      <c r="D141" s="324">
        <v>43305</v>
      </c>
      <c r="E141" s="324">
        <v>43308</v>
      </c>
      <c r="F141" s="323">
        <f t="shared" si="6"/>
        <v>3</v>
      </c>
      <c r="G141" s="322">
        <v>2</v>
      </c>
      <c r="H141" s="322"/>
      <c r="I141" s="322" t="s">
        <v>37</v>
      </c>
      <c r="J141" s="323">
        <f t="shared" si="7"/>
        <v>6</v>
      </c>
      <c r="K141" s="337">
        <v>3500000</v>
      </c>
      <c r="L141" s="338">
        <f t="shared" si="8"/>
        <v>21000000</v>
      </c>
      <c r="M141" s="271"/>
      <c r="N141" s="271"/>
    </row>
    <row r="142" s="218" customFormat="1" spans="1:14">
      <c r="A142" s="322">
        <v>302016</v>
      </c>
      <c r="B142" s="322">
        <v>1331523</v>
      </c>
      <c r="C142" s="323" t="s">
        <v>1288</v>
      </c>
      <c r="D142" s="324">
        <v>43305</v>
      </c>
      <c r="E142" s="324">
        <v>43309</v>
      </c>
      <c r="F142" s="323">
        <f t="shared" si="6"/>
        <v>4</v>
      </c>
      <c r="G142" s="322">
        <v>5</v>
      </c>
      <c r="H142" s="322"/>
      <c r="I142" s="322" t="s">
        <v>37</v>
      </c>
      <c r="J142" s="323">
        <f t="shared" si="7"/>
        <v>20</v>
      </c>
      <c r="K142" s="337">
        <v>3500000</v>
      </c>
      <c r="L142" s="338">
        <f t="shared" si="8"/>
        <v>70000000</v>
      </c>
      <c r="M142" s="271"/>
      <c r="N142" s="271"/>
    </row>
    <row r="143" s="218" customFormat="1" spans="1:14">
      <c r="A143" s="322" t="s">
        <v>1289</v>
      </c>
      <c r="B143" s="322">
        <v>1334115</v>
      </c>
      <c r="C143" s="323" t="s">
        <v>1290</v>
      </c>
      <c r="D143" s="324">
        <v>43305</v>
      </c>
      <c r="E143" s="324">
        <v>43306</v>
      </c>
      <c r="F143" s="323">
        <f t="shared" si="6"/>
        <v>1</v>
      </c>
      <c r="G143" s="322">
        <v>3</v>
      </c>
      <c r="H143" s="322"/>
      <c r="I143" s="322" t="s">
        <v>37</v>
      </c>
      <c r="J143" s="323">
        <f t="shared" si="7"/>
        <v>3</v>
      </c>
      <c r="K143" s="337">
        <v>3500000</v>
      </c>
      <c r="L143" s="338">
        <f t="shared" si="8"/>
        <v>10500000</v>
      </c>
      <c r="M143" s="271"/>
      <c r="N143" s="271"/>
    </row>
    <row r="144" s="218" customFormat="1" spans="1:14">
      <c r="A144" s="322">
        <v>303996</v>
      </c>
      <c r="B144" s="322">
        <v>1337924</v>
      </c>
      <c r="C144" s="323" t="s">
        <v>1291</v>
      </c>
      <c r="D144" s="324">
        <v>43305</v>
      </c>
      <c r="E144" s="324">
        <v>43307</v>
      </c>
      <c r="F144" s="323">
        <f t="shared" si="6"/>
        <v>2</v>
      </c>
      <c r="G144" s="322">
        <v>1</v>
      </c>
      <c r="H144" s="322"/>
      <c r="I144" s="322" t="s">
        <v>37</v>
      </c>
      <c r="J144" s="323">
        <f t="shared" si="7"/>
        <v>2</v>
      </c>
      <c r="K144" s="337">
        <v>3500000</v>
      </c>
      <c r="L144" s="338">
        <f t="shared" si="8"/>
        <v>7000000</v>
      </c>
      <c r="M144" s="271"/>
      <c r="N144" s="271"/>
    </row>
    <row r="145" s="218" customFormat="1" spans="1:14">
      <c r="A145" s="325">
        <v>304335</v>
      </c>
      <c r="B145" s="325">
        <v>1339706</v>
      </c>
      <c r="C145" s="326" t="s">
        <v>1292</v>
      </c>
      <c r="D145" s="327">
        <v>43303</v>
      </c>
      <c r="E145" s="327">
        <v>43305</v>
      </c>
      <c r="F145" s="326">
        <f t="shared" si="6"/>
        <v>2</v>
      </c>
      <c r="G145" s="325">
        <v>1</v>
      </c>
      <c r="H145" s="325"/>
      <c r="I145" s="325" t="s">
        <v>37</v>
      </c>
      <c r="J145" s="326">
        <f t="shared" si="7"/>
        <v>2</v>
      </c>
      <c r="K145" s="339">
        <v>3500000</v>
      </c>
      <c r="L145" s="340">
        <f t="shared" si="8"/>
        <v>7000000</v>
      </c>
      <c r="M145" s="271"/>
      <c r="N145" s="271"/>
    </row>
    <row r="146" s="218" customFormat="1" spans="1:14">
      <c r="A146" s="325">
        <v>304544</v>
      </c>
      <c r="B146" s="325">
        <v>1340147</v>
      </c>
      <c r="C146" s="326" t="s">
        <v>1293</v>
      </c>
      <c r="D146" s="327">
        <v>43304</v>
      </c>
      <c r="E146" s="327">
        <v>43305</v>
      </c>
      <c r="F146" s="326">
        <f t="shared" si="6"/>
        <v>1</v>
      </c>
      <c r="G146" s="325">
        <v>2</v>
      </c>
      <c r="H146" s="325"/>
      <c r="I146" s="325" t="s">
        <v>37</v>
      </c>
      <c r="J146" s="326">
        <f t="shared" si="7"/>
        <v>2</v>
      </c>
      <c r="K146" s="339">
        <v>3500000</v>
      </c>
      <c r="L146" s="340">
        <f t="shared" si="8"/>
        <v>7000000</v>
      </c>
      <c r="M146" s="271"/>
      <c r="N146" s="271"/>
    </row>
    <row r="147" s="218" customFormat="1" spans="1:14">
      <c r="A147" s="325">
        <v>304331</v>
      </c>
      <c r="B147" s="325">
        <v>1339421</v>
      </c>
      <c r="C147" s="326" t="s">
        <v>1228</v>
      </c>
      <c r="D147" s="327">
        <v>43303</v>
      </c>
      <c r="E147" s="327">
        <v>43305</v>
      </c>
      <c r="F147" s="326">
        <f t="shared" si="6"/>
        <v>2</v>
      </c>
      <c r="G147" s="325">
        <v>1</v>
      </c>
      <c r="H147" s="325"/>
      <c r="I147" s="325" t="s">
        <v>37</v>
      </c>
      <c r="J147" s="326">
        <f t="shared" si="7"/>
        <v>2</v>
      </c>
      <c r="K147" s="339">
        <v>3500000</v>
      </c>
      <c r="L147" s="340">
        <f t="shared" si="8"/>
        <v>7000000</v>
      </c>
      <c r="M147" s="271"/>
      <c r="N147" s="271"/>
    </row>
    <row r="148" s="218" customFormat="1" spans="1:14">
      <c r="A148" s="325" t="s">
        <v>1294</v>
      </c>
      <c r="B148" s="325">
        <v>1339311</v>
      </c>
      <c r="C148" s="326" t="s">
        <v>1295</v>
      </c>
      <c r="D148" s="327">
        <v>43303</v>
      </c>
      <c r="E148" s="327">
        <v>43306</v>
      </c>
      <c r="F148" s="326">
        <f t="shared" si="6"/>
        <v>3</v>
      </c>
      <c r="G148" s="325">
        <v>2</v>
      </c>
      <c r="H148" s="325"/>
      <c r="I148" s="325" t="s">
        <v>37</v>
      </c>
      <c r="J148" s="326">
        <f t="shared" si="7"/>
        <v>6</v>
      </c>
      <c r="K148" s="339">
        <v>3500000</v>
      </c>
      <c r="L148" s="340">
        <f t="shared" si="8"/>
        <v>21000000</v>
      </c>
      <c r="M148" s="271"/>
      <c r="N148" s="271"/>
    </row>
    <row r="149" s="218" customFormat="1" spans="1:14">
      <c r="A149" s="325">
        <v>304332</v>
      </c>
      <c r="B149" s="325">
        <v>1339692</v>
      </c>
      <c r="C149" s="326" t="s">
        <v>1296</v>
      </c>
      <c r="D149" s="327">
        <v>43303</v>
      </c>
      <c r="E149" s="327">
        <v>43305</v>
      </c>
      <c r="F149" s="326">
        <f t="shared" si="6"/>
        <v>2</v>
      </c>
      <c r="G149" s="325">
        <v>1</v>
      </c>
      <c r="H149" s="325"/>
      <c r="I149" s="325" t="s">
        <v>37</v>
      </c>
      <c r="J149" s="326">
        <f t="shared" si="7"/>
        <v>2</v>
      </c>
      <c r="K149" s="339">
        <v>3500000</v>
      </c>
      <c r="L149" s="340">
        <f t="shared" si="8"/>
        <v>7000000</v>
      </c>
      <c r="M149" s="271"/>
      <c r="N149" s="271"/>
    </row>
    <row r="150" s="218" customFormat="1" spans="1:14">
      <c r="A150" s="325">
        <v>304540</v>
      </c>
      <c r="B150" s="325">
        <v>1339889</v>
      </c>
      <c r="C150" s="326" t="s">
        <v>1296</v>
      </c>
      <c r="D150" s="327">
        <v>43305</v>
      </c>
      <c r="E150" s="327">
        <v>43306</v>
      </c>
      <c r="F150" s="326">
        <f t="shared" si="6"/>
        <v>1</v>
      </c>
      <c r="G150" s="325">
        <v>1</v>
      </c>
      <c r="H150" s="325"/>
      <c r="I150" s="325" t="s">
        <v>37</v>
      </c>
      <c r="J150" s="326">
        <f t="shared" si="7"/>
        <v>1</v>
      </c>
      <c r="K150" s="339">
        <v>3500000</v>
      </c>
      <c r="L150" s="340">
        <f t="shared" si="8"/>
        <v>3500000</v>
      </c>
      <c r="M150" s="271"/>
      <c r="N150" s="271"/>
    </row>
    <row r="151" s="218" customFormat="1" ht="14.25" spans="1:14">
      <c r="A151" s="328">
        <v>303974</v>
      </c>
      <c r="B151" s="325">
        <v>1338278</v>
      </c>
      <c r="C151" s="326" t="s">
        <v>1297</v>
      </c>
      <c r="D151" s="327">
        <v>43306</v>
      </c>
      <c r="E151" s="327">
        <v>43309</v>
      </c>
      <c r="F151" s="326">
        <f t="shared" si="6"/>
        <v>3</v>
      </c>
      <c r="G151" s="325">
        <v>3</v>
      </c>
      <c r="H151" s="325"/>
      <c r="I151" s="325" t="s">
        <v>37</v>
      </c>
      <c r="J151" s="326">
        <f t="shared" si="7"/>
        <v>9</v>
      </c>
      <c r="K151" s="339">
        <v>3500000</v>
      </c>
      <c r="L151" s="340">
        <f t="shared" si="8"/>
        <v>31500000</v>
      </c>
      <c r="M151" s="271"/>
      <c r="N151" s="271"/>
    </row>
    <row r="152" s="218" customFormat="1" spans="1:14">
      <c r="A152" s="325">
        <v>301897</v>
      </c>
      <c r="B152" s="325">
        <v>1330095</v>
      </c>
      <c r="C152" s="326" t="s">
        <v>1298</v>
      </c>
      <c r="D152" s="327">
        <v>43306</v>
      </c>
      <c r="E152" s="327">
        <v>43310</v>
      </c>
      <c r="F152" s="326">
        <f t="shared" si="6"/>
        <v>4</v>
      </c>
      <c r="G152" s="325">
        <v>1</v>
      </c>
      <c r="H152" s="325"/>
      <c r="I152" s="325" t="s">
        <v>37</v>
      </c>
      <c r="J152" s="326">
        <f t="shared" si="7"/>
        <v>4</v>
      </c>
      <c r="K152" s="339">
        <v>3500000</v>
      </c>
      <c r="L152" s="340">
        <f t="shared" si="8"/>
        <v>14000000</v>
      </c>
      <c r="M152" s="271"/>
      <c r="N152" s="271"/>
    </row>
    <row r="153" s="218" customFormat="1" spans="1:14">
      <c r="A153" s="325">
        <v>299522</v>
      </c>
      <c r="B153" s="325">
        <v>1324107</v>
      </c>
      <c r="C153" s="326" t="s">
        <v>1299</v>
      </c>
      <c r="D153" s="327">
        <v>43307</v>
      </c>
      <c r="E153" s="327">
        <v>43308</v>
      </c>
      <c r="F153" s="326">
        <f t="shared" si="6"/>
        <v>1</v>
      </c>
      <c r="G153" s="325">
        <v>1</v>
      </c>
      <c r="H153" s="325" t="s">
        <v>53</v>
      </c>
      <c r="I153" s="325" t="s">
        <v>37</v>
      </c>
      <c r="J153" s="326">
        <f t="shared" si="7"/>
        <v>1</v>
      </c>
      <c r="K153" s="339">
        <v>4050000</v>
      </c>
      <c r="L153" s="340">
        <f t="shared" si="8"/>
        <v>4050000</v>
      </c>
      <c r="M153" s="271"/>
      <c r="N153" s="271"/>
    </row>
    <row r="154" s="218" customFormat="1" spans="1:14">
      <c r="A154" s="325">
        <v>302937</v>
      </c>
      <c r="B154" s="325">
        <v>1335215</v>
      </c>
      <c r="C154" s="326" t="s">
        <v>1300</v>
      </c>
      <c r="D154" s="327">
        <v>43307</v>
      </c>
      <c r="E154" s="327">
        <v>43309</v>
      </c>
      <c r="F154" s="326">
        <f t="shared" si="6"/>
        <v>2</v>
      </c>
      <c r="G154" s="325">
        <v>1</v>
      </c>
      <c r="H154" s="325"/>
      <c r="I154" s="325" t="s">
        <v>37</v>
      </c>
      <c r="J154" s="326">
        <f t="shared" si="7"/>
        <v>2</v>
      </c>
      <c r="K154" s="339">
        <v>3500000</v>
      </c>
      <c r="L154" s="340">
        <f t="shared" si="8"/>
        <v>7000000</v>
      </c>
      <c r="M154" s="271"/>
      <c r="N154" s="271"/>
    </row>
    <row r="155" s="218" customFormat="1" spans="1:14">
      <c r="A155" s="325">
        <v>302624</v>
      </c>
      <c r="B155" s="325">
        <v>1333570</v>
      </c>
      <c r="C155" s="326" t="s">
        <v>1301</v>
      </c>
      <c r="D155" s="327">
        <v>43307</v>
      </c>
      <c r="E155" s="327">
        <v>43309</v>
      </c>
      <c r="F155" s="326">
        <f t="shared" si="6"/>
        <v>2</v>
      </c>
      <c r="G155" s="325">
        <v>3</v>
      </c>
      <c r="H155" s="325"/>
      <c r="I155" s="325" t="s">
        <v>37</v>
      </c>
      <c r="J155" s="326">
        <f t="shared" si="7"/>
        <v>6</v>
      </c>
      <c r="K155" s="339">
        <v>3500000</v>
      </c>
      <c r="L155" s="340">
        <f t="shared" si="8"/>
        <v>21000000</v>
      </c>
      <c r="M155" s="271"/>
      <c r="N155" s="271"/>
    </row>
    <row r="156" s="218" customFormat="1" spans="1:14">
      <c r="A156" s="325">
        <v>302800</v>
      </c>
      <c r="B156" s="325">
        <v>1334091</v>
      </c>
      <c r="C156" s="326" t="s">
        <v>1302</v>
      </c>
      <c r="D156" s="327">
        <v>43307</v>
      </c>
      <c r="E156" s="327">
        <v>43309</v>
      </c>
      <c r="F156" s="326">
        <f t="shared" si="6"/>
        <v>2</v>
      </c>
      <c r="G156" s="325">
        <v>1</v>
      </c>
      <c r="H156" s="325"/>
      <c r="I156" s="325" t="s">
        <v>37</v>
      </c>
      <c r="J156" s="326">
        <f t="shared" si="7"/>
        <v>2</v>
      </c>
      <c r="K156" s="339">
        <v>3500000</v>
      </c>
      <c r="L156" s="340">
        <f t="shared" si="8"/>
        <v>7000000</v>
      </c>
      <c r="M156" s="271"/>
      <c r="N156" s="271"/>
    </row>
    <row r="157" s="218" customFormat="1" spans="1:14">
      <c r="A157" s="325">
        <v>303254</v>
      </c>
      <c r="B157" s="325">
        <v>1335799</v>
      </c>
      <c r="C157" s="326" t="s">
        <v>1303</v>
      </c>
      <c r="D157" s="327">
        <v>43307</v>
      </c>
      <c r="E157" s="327">
        <v>43308</v>
      </c>
      <c r="F157" s="326">
        <f t="shared" si="6"/>
        <v>1</v>
      </c>
      <c r="G157" s="325">
        <v>2</v>
      </c>
      <c r="H157" s="325"/>
      <c r="I157" s="325" t="s">
        <v>37</v>
      </c>
      <c r="J157" s="326">
        <f t="shared" si="7"/>
        <v>2</v>
      </c>
      <c r="K157" s="339">
        <v>3500000</v>
      </c>
      <c r="L157" s="340">
        <f t="shared" si="8"/>
        <v>7000000</v>
      </c>
      <c r="M157" s="271"/>
      <c r="N157" s="271"/>
    </row>
    <row r="158" s="218" customFormat="1" spans="1:14">
      <c r="A158" s="325">
        <v>303576</v>
      </c>
      <c r="B158" s="325">
        <v>1336637</v>
      </c>
      <c r="C158" s="326" t="s">
        <v>1304</v>
      </c>
      <c r="D158" s="327">
        <v>43307</v>
      </c>
      <c r="E158" s="327">
        <v>43310</v>
      </c>
      <c r="F158" s="326">
        <f t="shared" si="6"/>
        <v>3</v>
      </c>
      <c r="G158" s="325">
        <v>1</v>
      </c>
      <c r="H158" s="325"/>
      <c r="I158" s="325" t="s">
        <v>37</v>
      </c>
      <c r="J158" s="326">
        <f t="shared" si="7"/>
        <v>3</v>
      </c>
      <c r="K158" s="339">
        <v>3500000</v>
      </c>
      <c r="L158" s="340">
        <f t="shared" si="8"/>
        <v>10500000</v>
      </c>
      <c r="M158" s="271"/>
      <c r="N158" s="271"/>
    </row>
    <row r="159" s="218" customFormat="1" spans="1:14">
      <c r="A159" s="322">
        <v>304658</v>
      </c>
      <c r="B159" s="322">
        <v>1340495</v>
      </c>
      <c r="C159" s="323" t="s">
        <v>1305</v>
      </c>
      <c r="D159" s="324">
        <v>43305</v>
      </c>
      <c r="E159" s="324">
        <v>43306</v>
      </c>
      <c r="F159" s="323">
        <f t="shared" si="6"/>
        <v>1</v>
      </c>
      <c r="G159" s="322">
        <v>3</v>
      </c>
      <c r="H159" s="322"/>
      <c r="I159" s="322" t="s">
        <v>37</v>
      </c>
      <c r="J159" s="323">
        <f t="shared" si="7"/>
        <v>3</v>
      </c>
      <c r="K159" s="337">
        <v>3500000</v>
      </c>
      <c r="L159" s="338">
        <f t="shared" si="8"/>
        <v>10500000</v>
      </c>
      <c r="M159" s="271"/>
      <c r="N159" s="271"/>
    </row>
    <row r="160" s="218" customFormat="1" spans="1:14">
      <c r="A160" s="322">
        <v>304659</v>
      </c>
      <c r="B160" s="322">
        <v>1340610</v>
      </c>
      <c r="C160" s="323" t="s">
        <v>1306</v>
      </c>
      <c r="D160" s="324">
        <v>43305</v>
      </c>
      <c r="E160" s="324">
        <v>43306</v>
      </c>
      <c r="F160" s="323">
        <f t="shared" si="6"/>
        <v>1</v>
      </c>
      <c r="G160" s="322">
        <v>1</v>
      </c>
      <c r="H160" s="322"/>
      <c r="I160" s="322" t="s">
        <v>37</v>
      </c>
      <c r="J160" s="323">
        <f t="shared" si="7"/>
        <v>1</v>
      </c>
      <c r="K160" s="337">
        <v>3500000</v>
      </c>
      <c r="L160" s="338">
        <f t="shared" si="8"/>
        <v>3500000</v>
      </c>
      <c r="M160" s="271"/>
      <c r="N160" s="271"/>
    </row>
    <row r="161" s="218" customFormat="1" spans="1:14">
      <c r="A161" s="322" t="s">
        <v>1307</v>
      </c>
      <c r="B161" s="322">
        <v>1338202</v>
      </c>
      <c r="C161" s="323" t="s">
        <v>1308</v>
      </c>
      <c r="D161" s="324">
        <v>43308</v>
      </c>
      <c r="E161" s="324">
        <v>43313</v>
      </c>
      <c r="F161" s="323">
        <f t="shared" si="6"/>
        <v>5</v>
      </c>
      <c r="G161" s="322">
        <v>10</v>
      </c>
      <c r="H161" s="322"/>
      <c r="I161" s="322" t="s">
        <v>37</v>
      </c>
      <c r="J161" s="323">
        <f t="shared" si="7"/>
        <v>50</v>
      </c>
      <c r="K161" s="337">
        <v>3500000</v>
      </c>
      <c r="L161" s="338">
        <f t="shared" si="8"/>
        <v>175000000</v>
      </c>
      <c r="M161" s="271"/>
      <c r="N161" s="271"/>
    </row>
    <row r="162" s="218" customFormat="1" spans="1:14">
      <c r="A162" s="322">
        <v>301273</v>
      </c>
      <c r="B162" s="322">
        <v>1328448</v>
      </c>
      <c r="C162" s="323" t="s">
        <v>1309</v>
      </c>
      <c r="D162" s="324">
        <v>43308</v>
      </c>
      <c r="E162" s="324">
        <v>43311</v>
      </c>
      <c r="F162" s="323">
        <f t="shared" si="6"/>
        <v>3</v>
      </c>
      <c r="G162" s="322">
        <v>2</v>
      </c>
      <c r="H162" s="322" t="s">
        <v>391</v>
      </c>
      <c r="I162" s="322" t="s">
        <v>37</v>
      </c>
      <c r="J162" s="323">
        <f t="shared" si="7"/>
        <v>6</v>
      </c>
      <c r="K162" s="337">
        <v>3500000</v>
      </c>
      <c r="L162" s="338">
        <f t="shared" si="8"/>
        <v>21000000</v>
      </c>
      <c r="M162" s="271"/>
      <c r="N162" s="271"/>
    </row>
    <row r="163" s="218" customFormat="1" spans="1:14">
      <c r="A163" s="322" t="s">
        <v>1310</v>
      </c>
      <c r="B163" s="322">
        <v>1287400</v>
      </c>
      <c r="C163" s="323" t="s">
        <v>1311</v>
      </c>
      <c r="D163" s="324">
        <v>43308</v>
      </c>
      <c r="E163" s="324">
        <v>43311</v>
      </c>
      <c r="F163" s="323">
        <f t="shared" si="6"/>
        <v>3</v>
      </c>
      <c r="G163" s="322">
        <v>2</v>
      </c>
      <c r="H163" s="322"/>
      <c r="I163" s="322" t="s">
        <v>37</v>
      </c>
      <c r="J163" s="323">
        <f t="shared" si="7"/>
        <v>6</v>
      </c>
      <c r="K163" s="337">
        <v>4050000</v>
      </c>
      <c r="L163" s="338">
        <f t="shared" si="8"/>
        <v>24300000</v>
      </c>
      <c r="M163" s="271"/>
      <c r="N163" s="271"/>
    </row>
    <row r="164" s="218" customFormat="1" spans="1:14">
      <c r="A164" s="322">
        <v>299247</v>
      </c>
      <c r="B164" s="322">
        <v>1323968</v>
      </c>
      <c r="C164" s="323" t="s">
        <v>1312</v>
      </c>
      <c r="D164" s="324">
        <v>43308</v>
      </c>
      <c r="E164" s="324">
        <v>43309</v>
      </c>
      <c r="F164" s="323">
        <f t="shared" si="6"/>
        <v>1</v>
      </c>
      <c r="G164" s="322">
        <v>1</v>
      </c>
      <c r="H164" s="322" t="s">
        <v>53</v>
      </c>
      <c r="I164" s="322" t="s">
        <v>37</v>
      </c>
      <c r="J164" s="323">
        <f t="shared" si="7"/>
        <v>1</v>
      </c>
      <c r="K164" s="337">
        <v>4050000</v>
      </c>
      <c r="L164" s="338">
        <f t="shared" si="8"/>
        <v>4050000</v>
      </c>
      <c r="M164" s="271"/>
      <c r="N164" s="271"/>
    </row>
    <row r="165" s="218" customFormat="1" spans="1:14">
      <c r="A165" s="322">
        <v>302249</v>
      </c>
      <c r="B165" s="322">
        <v>1332557</v>
      </c>
      <c r="C165" s="323" t="s">
        <v>1313</v>
      </c>
      <c r="D165" s="324">
        <v>43308</v>
      </c>
      <c r="E165" s="324">
        <v>43311</v>
      </c>
      <c r="F165" s="323">
        <f t="shared" si="6"/>
        <v>3</v>
      </c>
      <c r="G165" s="322">
        <v>1</v>
      </c>
      <c r="H165" s="322"/>
      <c r="I165" s="322" t="s">
        <v>37</v>
      </c>
      <c r="J165" s="323">
        <f t="shared" si="7"/>
        <v>3</v>
      </c>
      <c r="K165" s="337">
        <v>3500000</v>
      </c>
      <c r="L165" s="338">
        <f t="shared" si="8"/>
        <v>10500000</v>
      </c>
      <c r="M165" s="271"/>
      <c r="N165" s="271"/>
    </row>
    <row r="166" s="218" customFormat="1" spans="1:14">
      <c r="A166" s="329">
        <v>303925</v>
      </c>
      <c r="B166" s="329">
        <v>1341530</v>
      </c>
      <c r="C166" s="330" t="s">
        <v>1314</v>
      </c>
      <c r="D166" s="331"/>
      <c r="E166" s="331" t="s">
        <v>1315</v>
      </c>
      <c r="F166" s="330">
        <v>5</v>
      </c>
      <c r="G166" s="329">
        <v>4</v>
      </c>
      <c r="H166" s="329"/>
      <c r="I166" s="329"/>
      <c r="J166" s="330"/>
      <c r="K166" s="341">
        <v>280000</v>
      </c>
      <c r="L166" s="342">
        <f t="shared" si="8"/>
        <v>5600000</v>
      </c>
      <c r="M166" s="271"/>
      <c r="N166" s="271"/>
    </row>
    <row r="167" s="218" customFormat="1" spans="1:14">
      <c r="A167" s="329">
        <v>304012</v>
      </c>
      <c r="B167" s="329">
        <v>1338397</v>
      </c>
      <c r="C167" s="330" t="s">
        <v>1316</v>
      </c>
      <c r="D167" s="331">
        <v>43309</v>
      </c>
      <c r="E167" s="331">
        <v>43313</v>
      </c>
      <c r="F167" s="330">
        <f t="shared" ref="F167:F191" si="9">E167-D167</f>
        <v>4</v>
      </c>
      <c r="G167" s="329">
        <v>2</v>
      </c>
      <c r="H167" s="329"/>
      <c r="I167" s="329" t="s">
        <v>37</v>
      </c>
      <c r="J167" s="330">
        <f t="shared" ref="J167:J191" si="10">G167*F167</f>
        <v>8</v>
      </c>
      <c r="K167" s="341">
        <v>3500000</v>
      </c>
      <c r="L167" s="342">
        <f t="shared" si="8"/>
        <v>28000000</v>
      </c>
      <c r="M167" s="271"/>
      <c r="N167" s="271"/>
    </row>
    <row r="168" s="218" customFormat="1" spans="1:14">
      <c r="A168" s="329">
        <v>301024</v>
      </c>
      <c r="B168" s="329">
        <v>1328353</v>
      </c>
      <c r="C168" s="330" t="s">
        <v>1317</v>
      </c>
      <c r="D168" s="331">
        <v>43309</v>
      </c>
      <c r="E168" s="331">
        <v>43310</v>
      </c>
      <c r="F168" s="330">
        <f t="shared" si="9"/>
        <v>1</v>
      </c>
      <c r="G168" s="329">
        <v>1</v>
      </c>
      <c r="H168" s="329" t="s">
        <v>53</v>
      </c>
      <c r="I168" s="329" t="s">
        <v>37</v>
      </c>
      <c r="J168" s="330">
        <f t="shared" si="10"/>
        <v>1</v>
      </c>
      <c r="K168" s="341">
        <v>3500000</v>
      </c>
      <c r="L168" s="342">
        <f t="shared" si="8"/>
        <v>3500000</v>
      </c>
      <c r="M168" s="271"/>
      <c r="N168" s="271"/>
    </row>
    <row r="169" s="218" customFormat="1" spans="1:14">
      <c r="A169" s="329" t="s">
        <v>1318</v>
      </c>
      <c r="B169" s="329">
        <v>1326457</v>
      </c>
      <c r="C169" s="330" t="s">
        <v>1319</v>
      </c>
      <c r="D169" s="331">
        <v>43309</v>
      </c>
      <c r="E169" s="331">
        <v>43311</v>
      </c>
      <c r="F169" s="330">
        <f t="shared" si="9"/>
        <v>2</v>
      </c>
      <c r="G169" s="329">
        <v>2</v>
      </c>
      <c r="H169" s="329" t="s">
        <v>53</v>
      </c>
      <c r="I169" s="329" t="s">
        <v>37</v>
      </c>
      <c r="J169" s="330">
        <f t="shared" si="10"/>
        <v>4</v>
      </c>
      <c r="K169" s="341">
        <v>3500000</v>
      </c>
      <c r="L169" s="342">
        <f t="shared" si="8"/>
        <v>14000000</v>
      </c>
      <c r="M169" s="271"/>
      <c r="N169" s="271"/>
    </row>
    <row r="170" s="218" customFormat="1" spans="1:14">
      <c r="A170" s="329">
        <v>303578</v>
      </c>
      <c r="B170" s="329">
        <v>1336886</v>
      </c>
      <c r="C170" s="330" t="s">
        <v>1320</v>
      </c>
      <c r="D170" s="331">
        <v>43309</v>
      </c>
      <c r="E170" s="331">
        <v>43312</v>
      </c>
      <c r="F170" s="330">
        <f t="shared" si="9"/>
        <v>3</v>
      </c>
      <c r="G170" s="329">
        <v>1</v>
      </c>
      <c r="H170" s="329"/>
      <c r="I170" s="329" t="s">
        <v>37</v>
      </c>
      <c r="J170" s="330">
        <f t="shared" si="10"/>
        <v>3</v>
      </c>
      <c r="K170" s="341">
        <v>3500000</v>
      </c>
      <c r="L170" s="342">
        <f t="shared" si="8"/>
        <v>10500000</v>
      </c>
      <c r="M170" s="271"/>
      <c r="N170" s="271"/>
    </row>
    <row r="171" s="218" customFormat="1" spans="1:14">
      <c r="A171" s="329">
        <v>303865</v>
      </c>
      <c r="B171" s="329">
        <v>1337777</v>
      </c>
      <c r="C171" s="330" t="s">
        <v>1321</v>
      </c>
      <c r="D171" s="331">
        <v>43309</v>
      </c>
      <c r="E171" s="331">
        <v>43310</v>
      </c>
      <c r="F171" s="330">
        <f t="shared" si="9"/>
        <v>1</v>
      </c>
      <c r="G171" s="329">
        <v>1</v>
      </c>
      <c r="H171" s="329"/>
      <c r="I171" s="329" t="s">
        <v>37</v>
      </c>
      <c r="J171" s="330">
        <f t="shared" si="10"/>
        <v>1</v>
      </c>
      <c r="K171" s="341">
        <v>3500000</v>
      </c>
      <c r="L171" s="330">
        <f t="shared" si="8"/>
        <v>3500000</v>
      </c>
      <c r="M171" s="343"/>
      <c r="N171" s="343"/>
    </row>
    <row r="172" s="218" customFormat="1" spans="1:14">
      <c r="A172" s="329">
        <v>301268</v>
      </c>
      <c r="B172" s="329">
        <v>1328376</v>
      </c>
      <c r="C172" s="330" t="s">
        <v>1322</v>
      </c>
      <c r="D172" s="331">
        <v>43310</v>
      </c>
      <c r="E172" s="331">
        <v>43311</v>
      </c>
      <c r="F172" s="330">
        <f t="shared" si="9"/>
        <v>1</v>
      </c>
      <c r="G172" s="329">
        <v>1</v>
      </c>
      <c r="H172" s="329" t="s">
        <v>53</v>
      </c>
      <c r="I172" s="329" t="s">
        <v>37</v>
      </c>
      <c r="J172" s="330">
        <f t="shared" si="10"/>
        <v>1</v>
      </c>
      <c r="K172" s="341">
        <v>3500000</v>
      </c>
      <c r="L172" s="342">
        <f t="shared" si="8"/>
        <v>3500000</v>
      </c>
      <c r="M172" s="271"/>
      <c r="N172" s="271"/>
    </row>
    <row r="173" s="218" customFormat="1" spans="1:14">
      <c r="A173" s="329">
        <v>301272</v>
      </c>
      <c r="B173" s="329">
        <v>1328404</v>
      </c>
      <c r="C173" s="330" t="s">
        <v>1323</v>
      </c>
      <c r="D173" s="331">
        <v>43311</v>
      </c>
      <c r="E173" s="331">
        <v>43312</v>
      </c>
      <c r="F173" s="330">
        <f t="shared" si="9"/>
        <v>1</v>
      </c>
      <c r="G173" s="329">
        <v>1</v>
      </c>
      <c r="H173" s="329" t="s">
        <v>53</v>
      </c>
      <c r="I173" s="329" t="s">
        <v>37</v>
      </c>
      <c r="J173" s="330">
        <f t="shared" si="10"/>
        <v>1</v>
      </c>
      <c r="K173" s="341">
        <v>3500000</v>
      </c>
      <c r="L173" s="342">
        <f t="shared" si="8"/>
        <v>3500000</v>
      </c>
      <c r="M173" s="271"/>
      <c r="N173" s="271"/>
    </row>
    <row r="174" s="218" customFormat="1" ht="14.25" spans="1:14">
      <c r="A174" s="329">
        <v>299915</v>
      </c>
      <c r="B174" s="236">
        <v>1345898</v>
      </c>
      <c r="C174" s="330" t="s">
        <v>1324</v>
      </c>
      <c r="D174" s="331">
        <v>43311</v>
      </c>
      <c r="E174" s="331">
        <v>43313</v>
      </c>
      <c r="F174" s="330">
        <f t="shared" si="9"/>
        <v>2</v>
      </c>
      <c r="G174" s="329">
        <v>1</v>
      </c>
      <c r="H174" s="329" t="s">
        <v>53</v>
      </c>
      <c r="I174" s="329" t="s">
        <v>37</v>
      </c>
      <c r="J174" s="330">
        <f t="shared" si="10"/>
        <v>2</v>
      </c>
      <c r="K174" s="341">
        <v>3500000</v>
      </c>
      <c r="L174" s="342">
        <f t="shared" si="8"/>
        <v>7000000</v>
      </c>
      <c r="M174" s="272">
        <v>1325579</v>
      </c>
      <c r="N174" s="344">
        <v>1345897</v>
      </c>
    </row>
    <row r="175" s="218" customFormat="1" spans="1:14">
      <c r="A175" s="329">
        <v>303257</v>
      </c>
      <c r="B175" s="329">
        <v>1335803</v>
      </c>
      <c r="C175" s="330" t="s">
        <v>1325</v>
      </c>
      <c r="D175" s="331">
        <v>43311</v>
      </c>
      <c r="E175" s="331">
        <v>43312</v>
      </c>
      <c r="F175" s="330">
        <f t="shared" si="9"/>
        <v>1</v>
      </c>
      <c r="G175" s="329">
        <v>2</v>
      </c>
      <c r="H175" s="329"/>
      <c r="I175" s="329" t="s">
        <v>37</v>
      </c>
      <c r="J175" s="330">
        <f t="shared" si="10"/>
        <v>2</v>
      </c>
      <c r="K175" s="341">
        <v>3500000</v>
      </c>
      <c r="L175" s="342">
        <f t="shared" si="8"/>
        <v>7000000</v>
      </c>
      <c r="M175" s="271"/>
      <c r="N175" s="271"/>
    </row>
    <row r="176" s="218" customFormat="1" spans="1:14">
      <c r="A176" s="329">
        <v>302801</v>
      </c>
      <c r="B176" s="329">
        <v>1334038</v>
      </c>
      <c r="C176" s="330" t="s">
        <v>1326</v>
      </c>
      <c r="D176" s="331">
        <v>43311</v>
      </c>
      <c r="E176" s="331">
        <v>43312</v>
      </c>
      <c r="F176" s="330">
        <f t="shared" si="9"/>
        <v>1</v>
      </c>
      <c r="G176" s="329">
        <v>1</v>
      </c>
      <c r="H176" s="329"/>
      <c r="I176" s="329" t="s">
        <v>37</v>
      </c>
      <c r="J176" s="330">
        <f t="shared" si="10"/>
        <v>1</v>
      </c>
      <c r="K176" s="341">
        <v>3500000</v>
      </c>
      <c r="L176" s="342">
        <f t="shared" si="8"/>
        <v>3500000</v>
      </c>
      <c r="M176" s="271"/>
      <c r="N176" s="271"/>
    </row>
    <row r="177" s="218" customFormat="1" spans="1:14">
      <c r="A177" s="298">
        <v>305531</v>
      </c>
      <c r="B177" s="298">
        <v>1343135</v>
      </c>
      <c r="C177" s="299" t="s">
        <v>1327</v>
      </c>
      <c r="D177" s="300">
        <v>43310</v>
      </c>
      <c r="E177" s="300">
        <v>43311</v>
      </c>
      <c r="F177" s="299">
        <f t="shared" si="9"/>
        <v>1</v>
      </c>
      <c r="G177" s="298">
        <v>1</v>
      </c>
      <c r="H177" s="298"/>
      <c r="I177" s="298" t="s">
        <v>37</v>
      </c>
      <c r="J177" s="299">
        <f t="shared" si="10"/>
        <v>1</v>
      </c>
      <c r="K177" s="314">
        <v>3500000</v>
      </c>
      <c r="L177" s="317">
        <f t="shared" si="8"/>
        <v>3500000</v>
      </c>
      <c r="M177" s="271"/>
      <c r="N177" s="271"/>
    </row>
    <row r="178" s="218" customFormat="1" spans="1:14">
      <c r="A178" s="332">
        <v>304528</v>
      </c>
      <c r="B178" s="332">
        <v>1339784</v>
      </c>
      <c r="C178" s="332" t="s">
        <v>1328</v>
      </c>
      <c r="D178" s="300">
        <v>43311</v>
      </c>
      <c r="E178" s="300">
        <v>43313</v>
      </c>
      <c r="F178" s="299">
        <f t="shared" si="9"/>
        <v>2</v>
      </c>
      <c r="G178" s="298">
        <v>1</v>
      </c>
      <c r="H178" s="298"/>
      <c r="I178" s="298" t="s">
        <v>37</v>
      </c>
      <c r="J178" s="299">
        <f t="shared" si="10"/>
        <v>2</v>
      </c>
      <c r="K178" s="314">
        <v>3500000</v>
      </c>
      <c r="L178" s="317">
        <f t="shared" si="8"/>
        <v>7000000</v>
      </c>
      <c r="M178" s="271"/>
      <c r="N178" s="271"/>
    </row>
    <row r="179" s="218" customFormat="1" spans="1:14">
      <c r="A179" s="333"/>
      <c r="B179" s="333"/>
      <c r="C179" s="333"/>
      <c r="D179" s="300">
        <v>43311</v>
      </c>
      <c r="E179" s="300">
        <v>43313</v>
      </c>
      <c r="F179" s="299">
        <f t="shared" si="9"/>
        <v>2</v>
      </c>
      <c r="G179" s="298">
        <v>0</v>
      </c>
      <c r="H179" s="298"/>
      <c r="I179" s="298" t="s">
        <v>37</v>
      </c>
      <c r="J179" s="299">
        <f t="shared" si="10"/>
        <v>0</v>
      </c>
      <c r="K179" s="314">
        <v>1840000</v>
      </c>
      <c r="L179" s="317">
        <f>K179*F179</f>
        <v>3680000</v>
      </c>
      <c r="M179" s="271"/>
      <c r="N179" s="271"/>
    </row>
    <row r="180" s="218" customFormat="1" ht="14.25" spans="1:14">
      <c r="A180" s="298">
        <v>303089</v>
      </c>
      <c r="B180" s="236">
        <v>1345889</v>
      </c>
      <c r="C180" s="299" t="s">
        <v>1329</v>
      </c>
      <c r="D180" s="300">
        <v>43311</v>
      </c>
      <c r="E180" s="300">
        <v>43313</v>
      </c>
      <c r="F180" s="299">
        <f t="shared" si="9"/>
        <v>2</v>
      </c>
      <c r="G180" s="298">
        <v>1</v>
      </c>
      <c r="H180" s="298"/>
      <c r="I180" s="298" t="s">
        <v>37</v>
      </c>
      <c r="J180" s="299">
        <f t="shared" si="10"/>
        <v>2</v>
      </c>
      <c r="K180" s="314">
        <v>3500000</v>
      </c>
      <c r="L180" s="317">
        <f t="shared" ref="L180:L191" si="11">K180*F180*G180</f>
        <v>7000000</v>
      </c>
      <c r="M180" s="272">
        <v>1335457</v>
      </c>
      <c r="N180" s="344">
        <v>1345890</v>
      </c>
    </row>
    <row r="181" s="218" customFormat="1" spans="1:14">
      <c r="A181" s="298">
        <v>304125</v>
      </c>
      <c r="B181" s="298">
        <v>1338469</v>
      </c>
      <c r="C181" s="299" t="s">
        <v>1330</v>
      </c>
      <c r="D181" s="300">
        <v>43311</v>
      </c>
      <c r="E181" s="300">
        <v>43313</v>
      </c>
      <c r="F181" s="299">
        <f t="shared" si="9"/>
        <v>2</v>
      </c>
      <c r="G181" s="298">
        <v>1</v>
      </c>
      <c r="H181" s="298"/>
      <c r="I181" s="298" t="s">
        <v>37</v>
      </c>
      <c r="J181" s="299">
        <f t="shared" si="10"/>
        <v>2</v>
      </c>
      <c r="K181" s="314">
        <v>3500000</v>
      </c>
      <c r="L181" s="317">
        <f t="shared" si="11"/>
        <v>7000000</v>
      </c>
      <c r="M181" s="271"/>
      <c r="N181" s="271"/>
    </row>
    <row r="182" s="218" customFormat="1" spans="1:14">
      <c r="A182" s="298">
        <v>303724</v>
      </c>
      <c r="B182" s="298">
        <v>1337290</v>
      </c>
      <c r="C182" s="299" t="s">
        <v>1331</v>
      </c>
      <c r="D182" s="300">
        <v>43311</v>
      </c>
      <c r="E182" s="300">
        <v>43313</v>
      </c>
      <c r="F182" s="299">
        <f t="shared" si="9"/>
        <v>2</v>
      </c>
      <c r="G182" s="298">
        <v>2</v>
      </c>
      <c r="H182" s="298"/>
      <c r="I182" s="298" t="s">
        <v>37</v>
      </c>
      <c r="J182" s="299">
        <f t="shared" si="10"/>
        <v>4</v>
      </c>
      <c r="K182" s="314">
        <v>3500000</v>
      </c>
      <c r="L182" s="317">
        <f t="shared" si="11"/>
        <v>14000000</v>
      </c>
      <c r="M182" s="271"/>
      <c r="N182" s="271"/>
    </row>
    <row r="183" s="218" customFormat="1" spans="1:14">
      <c r="A183" s="298">
        <v>303955</v>
      </c>
      <c r="B183" s="298">
        <v>1338293</v>
      </c>
      <c r="C183" s="299" t="s">
        <v>1332</v>
      </c>
      <c r="D183" s="300">
        <v>43311</v>
      </c>
      <c r="E183" s="300">
        <v>43313</v>
      </c>
      <c r="F183" s="299">
        <f t="shared" si="9"/>
        <v>2</v>
      </c>
      <c r="G183" s="298">
        <v>5</v>
      </c>
      <c r="H183" s="298"/>
      <c r="I183" s="298" t="s">
        <v>37</v>
      </c>
      <c r="J183" s="299">
        <f t="shared" si="10"/>
        <v>10</v>
      </c>
      <c r="K183" s="314">
        <v>3500000</v>
      </c>
      <c r="L183" s="317">
        <f t="shared" si="11"/>
        <v>35000000</v>
      </c>
      <c r="M183" s="271"/>
      <c r="N183" s="271"/>
    </row>
    <row r="184" s="218" customFormat="1" ht="14.25" spans="1:14">
      <c r="A184" s="298">
        <v>304118</v>
      </c>
      <c r="B184" s="236">
        <v>1345884</v>
      </c>
      <c r="C184" s="299" t="s">
        <v>1333</v>
      </c>
      <c r="D184" s="300">
        <v>43311</v>
      </c>
      <c r="E184" s="300">
        <v>43313</v>
      </c>
      <c r="F184" s="299">
        <f t="shared" si="9"/>
        <v>2</v>
      </c>
      <c r="G184" s="298">
        <v>3</v>
      </c>
      <c r="H184" s="298"/>
      <c r="I184" s="298" t="s">
        <v>37</v>
      </c>
      <c r="J184" s="299">
        <f t="shared" si="10"/>
        <v>6</v>
      </c>
      <c r="K184" s="314">
        <v>3500000</v>
      </c>
      <c r="L184" s="317">
        <f t="shared" si="11"/>
        <v>21000000</v>
      </c>
      <c r="M184" s="272">
        <v>1338740</v>
      </c>
      <c r="N184" s="344">
        <v>1345883</v>
      </c>
    </row>
    <row r="185" s="218" customFormat="1" spans="1:14">
      <c r="A185" s="298">
        <v>305003</v>
      </c>
      <c r="B185" s="298">
        <v>1340684</v>
      </c>
      <c r="C185" s="299" t="s">
        <v>1334</v>
      </c>
      <c r="D185" s="300">
        <v>43311</v>
      </c>
      <c r="E185" s="300">
        <v>43313</v>
      </c>
      <c r="F185" s="299">
        <f t="shared" si="9"/>
        <v>2</v>
      </c>
      <c r="G185" s="298">
        <v>1</v>
      </c>
      <c r="H185" s="298"/>
      <c r="I185" s="298" t="s">
        <v>37</v>
      </c>
      <c r="J185" s="299">
        <f t="shared" si="10"/>
        <v>2</v>
      </c>
      <c r="K185" s="314">
        <v>3500000</v>
      </c>
      <c r="L185" s="317">
        <f t="shared" si="11"/>
        <v>7000000</v>
      </c>
      <c r="M185" s="271"/>
      <c r="N185" s="271"/>
    </row>
    <row r="186" s="218" customFormat="1" ht="14.25" spans="1:14">
      <c r="A186" s="298">
        <v>304069</v>
      </c>
      <c r="B186" s="236">
        <v>1345891</v>
      </c>
      <c r="C186" s="299" t="s">
        <v>1335</v>
      </c>
      <c r="D186" s="300">
        <v>43312</v>
      </c>
      <c r="E186" s="300">
        <v>43313</v>
      </c>
      <c r="F186" s="299">
        <f t="shared" si="9"/>
        <v>1</v>
      </c>
      <c r="G186" s="298">
        <v>1</v>
      </c>
      <c r="H186" s="298"/>
      <c r="I186" s="298" t="s">
        <v>37</v>
      </c>
      <c r="J186" s="299">
        <f t="shared" si="10"/>
        <v>1</v>
      </c>
      <c r="K186" s="314">
        <v>3500000</v>
      </c>
      <c r="L186" s="317">
        <f t="shared" si="11"/>
        <v>3500000</v>
      </c>
      <c r="M186" s="272">
        <v>1338624</v>
      </c>
      <c r="N186" s="344">
        <v>1345892</v>
      </c>
    </row>
    <row r="187" s="218" customFormat="1" ht="14.25" spans="1:14">
      <c r="A187" s="298">
        <v>299006</v>
      </c>
      <c r="B187" s="236">
        <v>1345963</v>
      </c>
      <c r="C187" s="299" t="s">
        <v>1336</v>
      </c>
      <c r="D187" s="300">
        <v>43312</v>
      </c>
      <c r="E187" s="300">
        <v>43313</v>
      </c>
      <c r="F187" s="299">
        <f t="shared" si="9"/>
        <v>1</v>
      </c>
      <c r="G187" s="298">
        <v>1</v>
      </c>
      <c r="H187" s="298" t="s">
        <v>53</v>
      </c>
      <c r="I187" s="298" t="s">
        <v>37</v>
      </c>
      <c r="J187" s="299">
        <f t="shared" si="10"/>
        <v>1</v>
      </c>
      <c r="K187" s="314">
        <v>4050000</v>
      </c>
      <c r="L187" s="317">
        <f t="shared" si="11"/>
        <v>4050000</v>
      </c>
      <c r="M187" s="272">
        <v>1323537</v>
      </c>
      <c r="N187" s="344">
        <v>1345962</v>
      </c>
    </row>
    <row r="188" s="218" customFormat="1" ht="14.25" spans="1:14">
      <c r="A188" s="334">
        <v>297450</v>
      </c>
      <c r="B188" s="236">
        <v>1345966</v>
      </c>
      <c r="C188" s="335" t="s">
        <v>1337</v>
      </c>
      <c r="D188" s="336">
        <v>43312</v>
      </c>
      <c r="E188" s="336">
        <v>43313</v>
      </c>
      <c r="F188" s="335">
        <f t="shared" si="9"/>
        <v>1</v>
      </c>
      <c r="G188" s="334">
        <v>1</v>
      </c>
      <c r="H188" s="334" t="s">
        <v>53</v>
      </c>
      <c r="I188" s="334" t="s">
        <v>37</v>
      </c>
      <c r="J188" s="299">
        <f t="shared" si="10"/>
        <v>1</v>
      </c>
      <c r="K188" s="314">
        <v>4050000</v>
      </c>
      <c r="L188" s="345">
        <f t="shared" si="11"/>
        <v>4050000</v>
      </c>
      <c r="M188" s="272">
        <v>1316554</v>
      </c>
      <c r="N188" s="344">
        <v>1345965</v>
      </c>
    </row>
    <row r="189" s="218" customFormat="1" ht="14.25" spans="1:14">
      <c r="A189" s="298">
        <v>302518</v>
      </c>
      <c r="B189" s="236">
        <v>1345904</v>
      </c>
      <c r="C189" s="299" t="s">
        <v>1338</v>
      </c>
      <c r="D189" s="300">
        <v>43312</v>
      </c>
      <c r="E189" s="300">
        <v>43313</v>
      </c>
      <c r="F189" s="299">
        <f t="shared" si="9"/>
        <v>1</v>
      </c>
      <c r="G189" s="298">
        <v>1</v>
      </c>
      <c r="H189" s="298"/>
      <c r="I189" s="298" t="s">
        <v>37</v>
      </c>
      <c r="J189" s="299">
        <f t="shared" si="10"/>
        <v>1</v>
      </c>
      <c r="K189" s="314">
        <v>3500000</v>
      </c>
      <c r="L189" s="317">
        <f t="shared" si="11"/>
        <v>3500000</v>
      </c>
      <c r="M189" s="272">
        <v>1333038</v>
      </c>
      <c r="N189" s="344">
        <v>1345905</v>
      </c>
    </row>
    <row r="190" s="218" customFormat="1" ht="14.25" spans="1:14">
      <c r="A190" s="298">
        <v>304087</v>
      </c>
      <c r="B190" s="236">
        <v>1345906</v>
      </c>
      <c r="C190" s="299" t="s">
        <v>1339</v>
      </c>
      <c r="D190" s="300">
        <v>43312</v>
      </c>
      <c r="E190" s="300">
        <v>43313</v>
      </c>
      <c r="F190" s="299">
        <f t="shared" si="9"/>
        <v>1</v>
      </c>
      <c r="G190" s="298">
        <v>1</v>
      </c>
      <c r="H190" s="298"/>
      <c r="I190" s="298" t="s">
        <v>37</v>
      </c>
      <c r="J190" s="299">
        <f t="shared" si="10"/>
        <v>1</v>
      </c>
      <c r="K190" s="314">
        <v>3500000</v>
      </c>
      <c r="L190" s="317">
        <f t="shared" si="11"/>
        <v>3500000</v>
      </c>
      <c r="M190" s="272">
        <v>1338676</v>
      </c>
      <c r="N190" s="344">
        <v>1345907</v>
      </c>
    </row>
    <row r="191" s="218" customFormat="1" ht="14.25" spans="1:14">
      <c r="A191" s="298">
        <v>304263</v>
      </c>
      <c r="B191" s="236">
        <v>1345908</v>
      </c>
      <c r="C191" s="299" t="s">
        <v>1340</v>
      </c>
      <c r="D191" s="300">
        <v>43312</v>
      </c>
      <c r="E191" s="300">
        <v>43313</v>
      </c>
      <c r="F191" s="299">
        <f t="shared" si="9"/>
        <v>1</v>
      </c>
      <c r="G191" s="298">
        <v>1</v>
      </c>
      <c r="H191" s="298"/>
      <c r="I191" s="298" t="s">
        <v>37</v>
      </c>
      <c r="J191" s="299">
        <f t="shared" si="10"/>
        <v>1</v>
      </c>
      <c r="K191" s="314">
        <v>3500000</v>
      </c>
      <c r="L191" s="299">
        <f t="shared" si="11"/>
        <v>3500000</v>
      </c>
      <c r="M191" s="272">
        <v>1339069</v>
      </c>
      <c r="N191" s="344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abSelected="1" workbookViewId="0">
      <selection activeCell="A203" sqref="$A203:$XFD211"/>
    </sheetView>
  </sheetViews>
  <sheetFormatPr defaultColWidth="9" defaultRowHeight="12"/>
  <cols>
    <col min="1" max="1" width="9.28333333333333" style="3" customWidth="1"/>
    <col min="2" max="2" width="8.70833333333333" style="1" customWidth="1"/>
    <col min="3" max="3" width="13.875" style="1" customWidth="1"/>
    <col min="4" max="4" width="10.7083333333333" style="3" customWidth="1"/>
    <col min="5" max="5" width="7.5" style="3" customWidth="1"/>
    <col min="6" max="6" width="6.70833333333333" style="1" customWidth="1"/>
    <col min="7" max="7" width="6.85833333333333" style="1" customWidth="1"/>
    <col min="8" max="8" width="14.125" style="1" customWidth="1"/>
    <col min="9" max="9" width="10.875" style="1" customWidth="1"/>
    <col min="10" max="10" width="11.125" style="1" customWidth="1"/>
    <col min="11" max="11" width="17.625" style="1" customWidth="1"/>
    <col min="12" max="12" width="9" style="1" customWidth="1"/>
    <col min="13" max="13" width="14.125" style="1" customWidth="1"/>
    <col min="14" max="14" width="18.1416666666667" style="1" customWidth="1"/>
    <col min="15" max="15" width="9" style="1" hidden="1" customWidth="1"/>
    <col min="16" max="16384" width="9" style="1"/>
  </cols>
  <sheetData>
    <row r="1" s="1" customFormat="1" spans="1:11">
      <c r="A1" s="4" t="s">
        <v>1341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1" customHeight="1" spans="1:11">
      <c r="A2" s="5"/>
      <c r="B2" s="6"/>
      <c r="C2" s="4"/>
      <c r="D2" s="5"/>
      <c r="E2" s="5"/>
      <c r="F2" s="4"/>
      <c r="G2" s="4"/>
      <c r="H2" s="4"/>
      <c r="I2" s="4"/>
      <c r="J2" s="6"/>
      <c r="K2" s="4"/>
    </row>
    <row r="3" s="1" customFormat="1" ht="20.25" customHeight="1" spans="1:12">
      <c r="A3" s="7"/>
      <c r="B3" s="8"/>
      <c r="C3" s="9"/>
      <c r="D3" s="10"/>
      <c r="E3" s="10"/>
      <c r="F3" s="11"/>
      <c r="G3" s="4"/>
      <c r="H3" s="12" t="s">
        <v>21</v>
      </c>
      <c r="I3" s="43">
        <f>SUM(I10:I243)</f>
        <v>658</v>
      </c>
      <c r="J3" s="44"/>
      <c r="K3" s="45">
        <f>SUM(K10:K347)</f>
        <v>2326240000</v>
      </c>
      <c r="L3" s="1" t="s">
        <v>1342</v>
      </c>
    </row>
    <row r="4" s="1" customFormat="1" ht="20.25" customHeight="1" spans="1:11">
      <c r="A4" s="5"/>
      <c r="B4" s="6"/>
      <c r="C4" s="4"/>
      <c r="D4" s="5"/>
      <c r="E4" s="5"/>
      <c r="F4" s="4"/>
      <c r="G4" s="4"/>
      <c r="H4" s="12" t="s">
        <v>1343</v>
      </c>
      <c r="I4" s="43" t="s">
        <v>1344</v>
      </c>
      <c r="J4" s="44"/>
      <c r="K4" s="45">
        <v>2004314180</v>
      </c>
    </row>
    <row r="5" s="1" customFormat="1" ht="20.25" customHeight="1" spans="1:11">
      <c r="A5" s="5"/>
      <c r="B5" s="6"/>
      <c r="C5" s="4"/>
      <c r="D5" s="5"/>
      <c r="E5" s="5"/>
      <c r="F5" s="4"/>
      <c r="G5" s="4"/>
      <c r="H5" s="12" t="s">
        <v>1345</v>
      </c>
      <c r="I5" s="43"/>
      <c r="J5" s="44"/>
      <c r="K5" s="45">
        <v>1381552040</v>
      </c>
    </row>
    <row r="6" s="1" customFormat="1" ht="20.25" customHeight="1" spans="1:11">
      <c r="A6" s="5"/>
      <c r="B6" s="6"/>
      <c r="C6" s="4"/>
      <c r="D6" s="5"/>
      <c r="E6" s="5"/>
      <c r="F6" s="4"/>
      <c r="G6" s="4"/>
      <c r="H6" s="12" t="s">
        <v>1346</v>
      </c>
      <c r="I6" s="46"/>
      <c r="J6" s="47"/>
      <c r="K6" s="48">
        <f>Jul!L6</f>
        <v>216120925</v>
      </c>
    </row>
    <row r="7" s="1" customFormat="1" ht="20.25" customHeight="1" spans="1:11">
      <c r="A7" s="5"/>
      <c r="B7" s="6"/>
      <c r="C7" s="4"/>
      <c r="D7" s="5"/>
      <c r="E7" s="5"/>
      <c r="F7" s="4"/>
      <c r="G7" s="4"/>
      <c r="H7" s="12" t="s">
        <v>17</v>
      </c>
      <c r="I7" s="49"/>
      <c r="J7" s="50"/>
      <c r="K7" s="45">
        <f>K6+K5+K4-K3</f>
        <v>1275747145</v>
      </c>
    </row>
    <row r="8" s="1" customFormat="1" spans="1:17">
      <c r="A8" s="13" t="s">
        <v>24</v>
      </c>
      <c r="B8" s="14" t="s">
        <v>25</v>
      </c>
      <c r="C8" s="15" t="s">
        <v>26</v>
      </c>
      <c r="D8" s="16" t="s">
        <v>27</v>
      </c>
      <c r="E8" s="16" t="s">
        <v>28</v>
      </c>
      <c r="F8" s="17" t="s">
        <v>29</v>
      </c>
      <c r="G8" s="18" t="s">
        <v>30</v>
      </c>
      <c r="H8" s="18"/>
      <c r="I8" s="18" t="s">
        <v>32</v>
      </c>
      <c r="J8" s="51" t="s">
        <v>33</v>
      </c>
      <c r="K8" s="52" t="s">
        <v>34</v>
      </c>
      <c r="L8" s="52" t="s">
        <v>166</v>
      </c>
      <c r="M8" s="52" t="s">
        <v>167</v>
      </c>
      <c r="N8" s="52" t="s">
        <v>168</v>
      </c>
      <c r="P8" s="53" t="s">
        <v>1147</v>
      </c>
      <c r="Q8" s="53" t="s">
        <v>1347</v>
      </c>
    </row>
    <row r="9" s="1" customFormat="1" spans="1:17">
      <c r="A9" s="13"/>
      <c r="B9" s="19"/>
      <c r="C9" s="20"/>
      <c r="D9" s="16"/>
      <c r="E9" s="16"/>
      <c r="F9" s="17"/>
      <c r="G9" s="18"/>
      <c r="H9" s="18"/>
      <c r="I9" s="18"/>
      <c r="J9" s="51"/>
      <c r="K9" s="52"/>
      <c r="L9" s="52"/>
      <c r="M9" s="52"/>
      <c r="N9" s="52"/>
      <c r="P9" s="54"/>
      <c r="Q9" s="54"/>
    </row>
    <row r="10" s="1" customFormat="1" spans="1:17">
      <c r="A10" s="21">
        <v>292534</v>
      </c>
      <c r="B10" s="22">
        <v>1305195</v>
      </c>
      <c r="C10" s="22" t="s">
        <v>1348</v>
      </c>
      <c r="D10" s="23">
        <v>43313</v>
      </c>
      <c r="E10" s="23">
        <v>43316</v>
      </c>
      <c r="F10" s="22">
        <f t="shared" ref="F10:F36" si="0">E10-D10</f>
        <v>3</v>
      </c>
      <c r="G10" s="22">
        <v>2</v>
      </c>
      <c r="H10" s="22" t="s">
        <v>37</v>
      </c>
      <c r="I10" s="22">
        <f t="shared" ref="I10:I36" si="1">G10*F10</f>
        <v>6</v>
      </c>
      <c r="J10" s="55">
        <v>4050000</v>
      </c>
      <c r="K10" s="56">
        <f t="shared" ref="K10:K36" si="2">J10*F10*G10</f>
        <v>24300000</v>
      </c>
      <c r="L10" s="22"/>
      <c r="M10" s="57">
        <f t="shared" ref="M10:M73" si="3">L10-K10</f>
        <v>-24300000</v>
      </c>
      <c r="N10" s="58">
        <f>SUM(K10:K27)</f>
        <v>165400000</v>
      </c>
      <c r="P10" s="59"/>
      <c r="Q10" s="59"/>
    </row>
    <row r="11" s="1" customFormat="1" spans="1:17">
      <c r="A11" s="21">
        <v>304088</v>
      </c>
      <c r="B11" s="1">
        <v>1345907</v>
      </c>
      <c r="C11" s="22" t="s">
        <v>1339</v>
      </c>
      <c r="D11" s="23">
        <v>43313</v>
      </c>
      <c r="E11" s="23">
        <v>43314</v>
      </c>
      <c r="F11" s="22">
        <f t="shared" si="0"/>
        <v>1</v>
      </c>
      <c r="G11" s="22">
        <v>1</v>
      </c>
      <c r="H11" s="22" t="s">
        <v>37</v>
      </c>
      <c r="I11" s="22">
        <f t="shared" si="1"/>
        <v>1</v>
      </c>
      <c r="J11" s="60">
        <v>3500000</v>
      </c>
      <c r="K11" s="56">
        <f t="shared" si="2"/>
        <v>3500000</v>
      </c>
      <c r="L11" s="22"/>
      <c r="M11" s="57">
        <f t="shared" si="3"/>
        <v>-3500000</v>
      </c>
      <c r="N11" s="61"/>
      <c r="P11" s="59">
        <v>1338676</v>
      </c>
      <c r="Q11" s="59"/>
    </row>
    <row r="12" s="1" customFormat="1" spans="1:17">
      <c r="A12" s="21">
        <v>299916</v>
      </c>
      <c r="B12" s="1">
        <v>1345897</v>
      </c>
      <c r="C12" s="22" t="s">
        <v>1324</v>
      </c>
      <c r="D12" s="23">
        <v>43313</v>
      </c>
      <c r="E12" s="23">
        <v>43314</v>
      </c>
      <c r="F12" s="22">
        <f t="shared" si="0"/>
        <v>1</v>
      </c>
      <c r="G12" s="22">
        <v>1</v>
      </c>
      <c r="H12" s="22" t="s">
        <v>37</v>
      </c>
      <c r="I12" s="22">
        <f t="shared" si="1"/>
        <v>1</v>
      </c>
      <c r="J12" s="60">
        <v>3500000</v>
      </c>
      <c r="K12" s="56">
        <f t="shared" si="2"/>
        <v>3500000</v>
      </c>
      <c r="L12" s="22"/>
      <c r="M12" s="57">
        <f t="shared" si="3"/>
        <v>-3500000</v>
      </c>
      <c r="N12" s="61"/>
      <c r="P12" s="59">
        <v>1325579</v>
      </c>
      <c r="Q12" s="59"/>
    </row>
    <row r="13" s="1" customFormat="1" spans="1:17">
      <c r="A13" s="21">
        <v>297451</v>
      </c>
      <c r="B13" s="1">
        <v>1345965</v>
      </c>
      <c r="C13" s="22" t="s">
        <v>1337</v>
      </c>
      <c r="D13" s="23">
        <v>43313</v>
      </c>
      <c r="E13" s="23">
        <v>43314</v>
      </c>
      <c r="F13" s="22">
        <f t="shared" si="0"/>
        <v>1</v>
      </c>
      <c r="G13" s="22">
        <v>1</v>
      </c>
      <c r="H13" s="22" t="s">
        <v>37</v>
      </c>
      <c r="I13" s="22">
        <f t="shared" si="1"/>
        <v>1</v>
      </c>
      <c r="J13" s="55">
        <v>4050000</v>
      </c>
      <c r="K13" s="56">
        <f t="shared" si="2"/>
        <v>4050000</v>
      </c>
      <c r="L13" s="22"/>
      <c r="M13" s="57">
        <f t="shared" si="3"/>
        <v>-4050000</v>
      </c>
      <c r="N13" s="61"/>
      <c r="P13" s="59">
        <v>1316554</v>
      </c>
      <c r="Q13" s="59"/>
    </row>
    <row r="14" s="1" customFormat="1" spans="1:17">
      <c r="A14" s="21">
        <v>299008</v>
      </c>
      <c r="B14" s="1">
        <v>1345962</v>
      </c>
      <c r="C14" s="22" t="s">
        <v>1336</v>
      </c>
      <c r="D14" s="23">
        <v>43313</v>
      </c>
      <c r="E14" s="23">
        <v>43314</v>
      </c>
      <c r="F14" s="22">
        <f t="shared" si="0"/>
        <v>1</v>
      </c>
      <c r="G14" s="22">
        <v>1</v>
      </c>
      <c r="H14" s="22" t="s">
        <v>37</v>
      </c>
      <c r="I14" s="22">
        <f t="shared" si="1"/>
        <v>1</v>
      </c>
      <c r="J14" s="55">
        <v>4050000</v>
      </c>
      <c r="K14" s="56">
        <f t="shared" si="2"/>
        <v>4050000</v>
      </c>
      <c r="L14" s="22"/>
      <c r="M14" s="57">
        <f t="shared" si="3"/>
        <v>-4050000</v>
      </c>
      <c r="N14" s="61"/>
      <c r="P14" s="59">
        <v>1323537</v>
      </c>
      <c r="Q14" s="59"/>
    </row>
    <row r="15" s="1" customFormat="1" spans="1:17">
      <c r="A15" s="21">
        <v>302519</v>
      </c>
      <c r="B15" s="1">
        <v>1345905</v>
      </c>
      <c r="C15" s="22" t="s">
        <v>1338</v>
      </c>
      <c r="D15" s="23">
        <v>43313</v>
      </c>
      <c r="E15" s="23">
        <v>43315</v>
      </c>
      <c r="F15" s="22">
        <f t="shared" si="0"/>
        <v>2</v>
      </c>
      <c r="G15" s="22">
        <v>1</v>
      </c>
      <c r="H15" s="22" t="s">
        <v>37</v>
      </c>
      <c r="I15" s="22">
        <f t="shared" si="1"/>
        <v>2</v>
      </c>
      <c r="J15" s="60">
        <v>3500000</v>
      </c>
      <c r="K15" s="56">
        <f t="shared" si="2"/>
        <v>7000000</v>
      </c>
      <c r="L15" s="22"/>
      <c r="M15" s="57">
        <f t="shared" si="3"/>
        <v>-7000000</v>
      </c>
      <c r="N15" s="61"/>
      <c r="P15" s="59">
        <v>1333038</v>
      </c>
      <c r="Q15" s="59"/>
    </row>
    <row r="16" s="1" customFormat="1" spans="1:17">
      <c r="A16" s="21">
        <v>303090</v>
      </c>
      <c r="B16" s="1">
        <v>1345890</v>
      </c>
      <c r="C16" s="22" t="s">
        <v>1329</v>
      </c>
      <c r="D16" s="23">
        <v>43313</v>
      </c>
      <c r="E16" s="23">
        <v>43315</v>
      </c>
      <c r="F16" s="22">
        <f t="shared" si="0"/>
        <v>2</v>
      </c>
      <c r="G16" s="22">
        <v>1</v>
      </c>
      <c r="H16" s="22" t="s">
        <v>37</v>
      </c>
      <c r="I16" s="22">
        <f t="shared" si="1"/>
        <v>2</v>
      </c>
      <c r="J16" s="60">
        <v>3500000</v>
      </c>
      <c r="K16" s="56">
        <f t="shared" si="2"/>
        <v>7000000</v>
      </c>
      <c r="L16" s="22"/>
      <c r="M16" s="57">
        <f t="shared" si="3"/>
        <v>-7000000</v>
      </c>
      <c r="N16" s="61"/>
      <c r="P16" s="59">
        <v>1335457</v>
      </c>
      <c r="Q16" s="59"/>
    </row>
    <row r="17" s="1" customFormat="1" spans="1:17">
      <c r="A17" s="21">
        <v>304264</v>
      </c>
      <c r="B17" s="1">
        <v>1345909</v>
      </c>
      <c r="C17" s="22" t="s">
        <v>1340</v>
      </c>
      <c r="D17" s="23">
        <v>43313</v>
      </c>
      <c r="E17" s="23">
        <v>43314</v>
      </c>
      <c r="F17" s="22">
        <f t="shared" si="0"/>
        <v>1</v>
      </c>
      <c r="G17" s="22">
        <v>1</v>
      </c>
      <c r="H17" s="22" t="s">
        <v>37</v>
      </c>
      <c r="I17" s="22">
        <f t="shared" si="1"/>
        <v>1</v>
      </c>
      <c r="J17" s="60">
        <v>3500000</v>
      </c>
      <c r="K17" s="56">
        <f t="shared" si="2"/>
        <v>3500000</v>
      </c>
      <c r="L17" s="22"/>
      <c r="M17" s="57">
        <f t="shared" si="3"/>
        <v>-3500000</v>
      </c>
      <c r="N17" s="61"/>
      <c r="P17" s="59">
        <v>1339069</v>
      </c>
      <c r="Q17" s="59"/>
    </row>
    <row r="18" s="1" customFormat="1" spans="1:17">
      <c r="A18" s="21">
        <v>302810</v>
      </c>
      <c r="B18" s="22">
        <v>1333946</v>
      </c>
      <c r="C18" s="22" t="s">
        <v>1349</v>
      </c>
      <c r="D18" s="23">
        <v>43313</v>
      </c>
      <c r="E18" s="23">
        <v>43318</v>
      </c>
      <c r="F18" s="22">
        <f t="shared" si="0"/>
        <v>5</v>
      </c>
      <c r="G18" s="22">
        <v>1</v>
      </c>
      <c r="H18" s="22" t="s">
        <v>37</v>
      </c>
      <c r="I18" s="22">
        <f t="shared" si="1"/>
        <v>5</v>
      </c>
      <c r="J18" s="60">
        <v>3500000</v>
      </c>
      <c r="K18" s="56">
        <f t="shared" si="2"/>
        <v>17500000</v>
      </c>
      <c r="L18" s="22"/>
      <c r="M18" s="57">
        <f t="shared" si="3"/>
        <v>-17500000</v>
      </c>
      <c r="N18" s="61"/>
      <c r="P18" s="59"/>
      <c r="Q18" s="59"/>
    </row>
    <row r="19" s="1" customFormat="1" spans="1:17">
      <c r="A19" s="21">
        <v>302815</v>
      </c>
      <c r="B19" s="22">
        <v>1334437</v>
      </c>
      <c r="C19" s="22" t="s">
        <v>1350</v>
      </c>
      <c r="D19" s="23">
        <v>43313</v>
      </c>
      <c r="E19" s="23">
        <v>43317</v>
      </c>
      <c r="F19" s="22">
        <f t="shared" si="0"/>
        <v>4</v>
      </c>
      <c r="G19" s="22">
        <v>1</v>
      </c>
      <c r="H19" s="22" t="s">
        <v>37</v>
      </c>
      <c r="I19" s="22">
        <f t="shared" si="1"/>
        <v>4</v>
      </c>
      <c r="J19" s="60">
        <v>3500000</v>
      </c>
      <c r="K19" s="56">
        <f t="shared" si="2"/>
        <v>14000000</v>
      </c>
      <c r="L19" s="22"/>
      <c r="M19" s="57">
        <f t="shared" si="3"/>
        <v>-14000000</v>
      </c>
      <c r="N19" s="61"/>
      <c r="P19" s="59"/>
      <c r="Q19" s="59"/>
    </row>
    <row r="20" s="1" customFormat="1" spans="1:17">
      <c r="A20" s="21">
        <v>302813</v>
      </c>
      <c r="B20" s="22">
        <v>1334161</v>
      </c>
      <c r="C20" s="22" t="s">
        <v>1351</v>
      </c>
      <c r="D20" s="23">
        <v>43313</v>
      </c>
      <c r="E20" s="23">
        <v>43318</v>
      </c>
      <c r="F20" s="22">
        <f t="shared" si="0"/>
        <v>5</v>
      </c>
      <c r="G20" s="22">
        <v>1</v>
      </c>
      <c r="H20" s="22" t="s">
        <v>37</v>
      </c>
      <c r="I20" s="22">
        <f t="shared" si="1"/>
        <v>5</v>
      </c>
      <c r="J20" s="60">
        <v>3500000</v>
      </c>
      <c r="K20" s="56">
        <f t="shared" si="2"/>
        <v>17500000</v>
      </c>
      <c r="L20" s="22"/>
      <c r="M20" s="57">
        <f t="shared" si="3"/>
        <v>-17500000</v>
      </c>
      <c r="N20" s="61"/>
      <c r="P20" s="59"/>
      <c r="Q20" s="59"/>
    </row>
    <row r="21" s="1" customFormat="1" spans="1:17">
      <c r="A21" s="21">
        <v>304070</v>
      </c>
      <c r="B21" s="1">
        <v>1345892</v>
      </c>
      <c r="C21" s="22" t="s">
        <v>1335</v>
      </c>
      <c r="D21" s="23">
        <v>43313</v>
      </c>
      <c r="E21" s="23">
        <v>43314</v>
      </c>
      <c r="F21" s="22">
        <f t="shared" si="0"/>
        <v>1</v>
      </c>
      <c r="G21" s="22">
        <v>1</v>
      </c>
      <c r="H21" s="22" t="s">
        <v>37</v>
      </c>
      <c r="I21" s="22">
        <f t="shared" si="1"/>
        <v>1</v>
      </c>
      <c r="J21" s="60">
        <v>3500000</v>
      </c>
      <c r="K21" s="56">
        <f t="shared" si="2"/>
        <v>3500000</v>
      </c>
      <c r="L21" s="22"/>
      <c r="M21" s="57">
        <f t="shared" si="3"/>
        <v>-3500000</v>
      </c>
      <c r="N21" s="61"/>
      <c r="O21" s="62" t="s">
        <v>1352</v>
      </c>
      <c r="P21" s="59">
        <v>1338624</v>
      </c>
      <c r="Q21" s="59"/>
    </row>
    <row r="22" s="1" customFormat="1" spans="1:17">
      <c r="A22" s="21">
        <v>304095</v>
      </c>
      <c r="B22" s="22">
        <v>1338745</v>
      </c>
      <c r="C22" s="22" t="s">
        <v>1353</v>
      </c>
      <c r="D22" s="23">
        <v>43313</v>
      </c>
      <c r="E22" s="23">
        <v>43316</v>
      </c>
      <c r="F22" s="22">
        <f t="shared" si="0"/>
        <v>3</v>
      </c>
      <c r="G22" s="22">
        <v>1</v>
      </c>
      <c r="H22" s="22" t="s">
        <v>37</v>
      </c>
      <c r="I22" s="22">
        <f t="shared" si="1"/>
        <v>3</v>
      </c>
      <c r="J22" s="60">
        <v>3500000</v>
      </c>
      <c r="K22" s="56">
        <f t="shared" si="2"/>
        <v>10500000</v>
      </c>
      <c r="L22" s="22"/>
      <c r="M22" s="57">
        <f t="shared" si="3"/>
        <v>-10500000</v>
      </c>
      <c r="N22" s="61"/>
      <c r="P22" s="59"/>
      <c r="Q22" s="59"/>
    </row>
    <row r="23" s="1" customFormat="1" spans="1:17">
      <c r="A23" s="21">
        <v>304121</v>
      </c>
      <c r="B23" s="1">
        <v>1345883</v>
      </c>
      <c r="C23" s="22" t="s">
        <v>1333</v>
      </c>
      <c r="D23" s="23">
        <v>43313</v>
      </c>
      <c r="E23" s="23">
        <v>43314</v>
      </c>
      <c r="F23" s="22">
        <f t="shared" si="0"/>
        <v>1</v>
      </c>
      <c r="G23" s="22">
        <v>3</v>
      </c>
      <c r="H23" s="22" t="s">
        <v>37</v>
      </c>
      <c r="I23" s="22">
        <f t="shared" si="1"/>
        <v>3</v>
      </c>
      <c r="J23" s="60">
        <v>3500000</v>
      </c>
      <c r="K23" s="56">
        <f t="shared" si="2"/>
        <v>10500000</v>
      </c>
      <c r="L23" s="22"/>
      <c r="M23" s="57">
        <f t="shared" si="3"/>
        <v>-10500000</v>
      </c>
      <c r="N23" s="61"/>
      <c r="O23" s="62" t="s">
        <v>1352</v>
      </c>
      <c r="P23" s="59">
        <v>1338740</v>
      </c>
      <c r="Q23" s="59"/>
    </row>
    <row r="24" s="1" customFormat="1" spans="1:17">
      <c r="A24" s="21">
        <v>305176</v>
      </c>
      <c r="B24" s="22">
        <v>1341578</v>
      </c>
      <c r="C24" s="22" t="s">
        <v>1354</v>
      </c>
      <c r="D24" s="23">
        <v>43313</v>
      </c>
      <c r="E24" s="23">
        <v>43314</v>
      </c>
      <c r="F24" s="22">
        <f t="shared" si="0"/>
        <v>1</v>
      </c>
      <c r="G24" s="22">
        <v>1</v>
      </c>
      <c r="H24" s="22" t="s">
        <v>37</v>
      </c>
      <c r="I24" s="22">
        <f t="shared" si="1"/>
        <v>1</v>
      </c>
      <c r="J24" s="60">
        <v>3500000</v>
      </c>
      <c r="K24" s="56">
        <f t="shared" si="2"/>
        <v>3500000</v>
      </c>
      <c r="L24" s="22"/>
      <c r="M24" s="57">
        <f t="shared" si="3"/>
        <v>-3500000</v>
      </c>
      <c r="N24" s="61"/>
      <c r="P24" s="59"/>
      <c r="Q24" s="59"/>
    </row>
    <row r="25" s="1" customFormat="1" spans="1:17">
      <c r="A25" s="21">
        <v>305541</v>
      </c>
      <c r="B25" s="22">
        <v>1343035</v>
      </c>
      <c r="C25" s="22" t="s">
        <v>1355</v>
      </c>
      <c r="D25" s="23">
        <v>43314</v>
      </c>
      <c r="E25" s="23">
        <v>43315</v>
      </c>
      <c r="F25" s="22">
        <f t="shared" si="0"/>
        <v>1</v>
      </c>
      <c r="G25" s="22">
        <v>1</v>
      </c>
      <c r="H25" s="22" t="s">
        <v>37</v>
      </c>
      <c r="I25" s="22">
        <f t="shared" si="1"/>
        <v>1</v>
      </c>
      <c r="J25" s="60">
        <v>3500000</v>
      </c>
      <c r="K25" s="56">
        <f t="shared" si="2"/>
        <v>3500000</v>
      </c>
      <c r="L25" s="22"/>
      <c r="M25" s="57">
        <f t="shared" si="3"/>
        <v>-3500000</v>
      </c>
      <c r="N25" s="61"/>
      <c r="P25" s="59"/>
      <c r="Q25" s="59"/>
    </row>
    <row r="26" s="1" customFormat="1" spans="1:17">
      <c r="A26" s="21">
        <v>305564</v>
      </c>
      <c r="B26" s="22">
        <v>1342974</v>
      </c>
      <c r="C26" s="22" t="s">
        <v>1356</v>
      </c>
      <c r="D26" s="23">
        <v>43314</v>
      </c>
      <c r="E26" s="23">
        <v>43316</v>
      </c>
      <c r="F26" s="22">
        <f t="shared" si="0"/>
        <v>2</v>
      </c>
      <c r="G26" s="22">
        <v>1</v>
      </c>
      <c r="H26" s="22" t="s">
        <v>37</v>
      </c>
      <c r="I26" s="22">
        <f t="shared" si="1"/>
        <v>2</v>
      </c>
      <c r="J26" s="60">
        <v>3500000</v>
      </c>
      <c r="K26" s="56">
        <f t="shared" si="2"/>
        <v>7000000</v>
      </c>
      <c r="L26" s="22"/>
      <c r="M26" s="57">
        <f t="shared" si="3"/>
        <v>-7000000</v>
      </c>
      <c r="N26" s="61"/>
      <c r="P26" s="59"/>
      <c r="Q26" s="59"/>
    </row>
    <row r="27" s="1" customFormat="1" spans="1:17">
      <c r="A27" s="21">
        <v>302618</v>
      </c>
      <c r="B27" s="22">
        <v>1333573</v>
      </c>
      <c r="C27" s="22" t="s">
        <v>1357</v>
      </c>
      <c r="D27" s="23">
        <v>43314</v>
      </c>
      <c r="E27" s="23">
        <v>43317</v>
      </c>
      <c r="F27" s="22">
        <f t="shared" si="0"/>
        <v>3</v>
      </c>
      <c r="G27" s="22">
        <v>2</v>
      </c>
      <c r="H27" s="22" t="s">
        <v>37</v>
      </c>
      <c r="I27" s="22">
        <f t="shared" si="1"/>
        <v>6</v>
      </c>
      <c r="J27" s="60">
        <v>3500000</v>
      </c>
      <c r="K27" s="56">
        <f t="shared" si="2"/>
        <v>21000000</v>
      </c>
      <c r="L27" s="22"/>
      <c r="M27" s="57">
        <f t="shared" si="3"/>
        <v>-21000000</v>
      </c>
      <c r="N27" s="63"/>
      <c r="P27" s="59"/>
      <c r="Q27" s="59"/>
    </row>
    <row r="28" s="1" customFormat="1" spans="1:17">
      <c r="A28" s="24" t="s">
        <v>1358</v>
      </c>
      <c r="B28" s="25">
        <v>1345664</v>
      </c>
      <c r="C28" s="25" t="s">
        <v>1359</v>
      </c>
      <c r="D28" s="26">
        <v>43314</v>
      </c>
      <c r="E28" s="26">
        <v>43316</v>
      </c>
      <c r="F28" s="25">
        <f t="shared" si="0"/>
        <v>2</v>
      </c>
      <c r="G28" s="25">
        <v>2</v>
      </c>
      <c r="H28" s="25" t="s">
        <v>37</v>
      </c>
      <c r="I28" s="25">
        <f t="shared" si="1"/>
        <v>4</v>
      </c>
      <c r="J28" s="64">
        <v>3500000</v>
      </c>
      <c r="K28" s="65">
        <f t="shared" si="2"/>
        <v>14000000</v>
      </c>
      <c r="L28" s="25"/>
      <c r="M28" s="66">
        <f t="shared" si="3"/>
        <v>-14000000</v>
      </c>
      <c r="N28" s="67">
        <f>SUM(K28:K43)</f>
        <v>131180000</v>
      </c>
      <c r="P28" s="59"/>
      <c r="Q28" s="59"/>
    </row>
    <row r="29" s="1" customFormat="1" spans="1:17">
      <c r="A29" s="24">
        <v>306822</v>
      </c>
      <c r="B29" s="25">
        <v>1345872</v>
      </c>
      <c r="C29" s="25" t="s">
        <v>1360</v>
      </c>
      <c r="D29" s="26">
        <v>43314</v>
      </c>
      <c r="E29" s="26">
        <v>43315</v>
      </c>
      <c r="F29" s="25">
        <f t="shared" si="0"/>
        <v>1</v>
      </c>
      <c r="G29" s="25">
        <v>1</v>
      </c>
      <c r="H29" s="25" t="s">
        <v>37</v>
      </c>
      <c r="I29" s="25">
        <f t="shared" si="1"/>
        <v>1</v>
      </c>
      <c r="J29" s="64">
        <v>3500000</v>
      </c>
      <c r="K29" s="65">
        <f t="shared" si="2"/>
        <v>3500000</v>
      </c>
      <c r="L29" s="25"/>
      <c r="M29" s="66">
        <f t="shared" si="3"/>
        <v>-3500000</v>
      </c>
      <c r="N29" s="68"/>
      <c r="P29" s="59"/>
      <c r="Q29" s="59"/>
    </row>
    <row r="30" s="1" customFormat="1" spans="1:17">
      <c r="A30" s="24">
        <v>302206</v>
      </c>
      <c r="B30" s="25">
        <v>1331841</v>
      </c>
      <c r="C30" s="25" t="s">
        <v>1361</v>
      </c>
      <c r="D30" s="26">
        <v>43315</v>
      </c>
      <c r="E30" s="26">
        <v>43317</v>
      </c>
      <c r="F30" s="25">
        <f t="shared" si="0"/>
        <v>2</v>
      </c>
      <c r="G30" s="25">
        <v>1</v>
      </c>
      <c r="H30" s="25" t="s">
        <v>37</v>
      </c>
      <c r="I30" s="25">
        <f t="shared" si="1"/>
        <v>2</v>
      </c>
      <c r="J30" s="64">
        <v>3500000</v>
      </c>
      <c r="K30" s="65">
        <f t="shared" si="2"/>
        <v>7000000</v>
      </c>
      <c r="L30" s="25"/>
      <c r="M30" s="66">
        <f t="shared" si="3"/>
        <v>-7000000</v>
      </c>
      <c r="N30" s="68"/>
      <c r="P30" s="59"/>
      <c r="Q30" s="59"/>
    </row>
    <row r="31" s="1" customFormat="1" spans="1:17">
      <c r="A31" s="24">
        <v>300742</v>
      </c>
      <c r="B31" s="25">
        <v>1327397</v>
      </c>
      <c r="C31" s="25" t="s">
        <v>1362</v>
      </c>
      <c r="D31" s="26">
        <v>43315</v>
      </c>
      <c r="E31" s="26">
        <v>43317</v>
      </c>
      <c r="F31" s="25">
        <f t="shared" si="0"/>
        <v>2</v>
      </c>
      <c r="G31" s="25">
        <v>1</v>
      </c>
      <c r="H31" s="25" t="s">
        <v>37</v>
      </c>
      <c r="I31" s="25">
        <f t="shared" si="1"/>
        <v>2</v>
      </c>
      <c r="J31" s="64">
        <v>3500000</v>
      </c>
      <c r="K31" s="65">
        <f t="shared" si="2"/>
        <v>7000000</v>
      </c>
      <c r="L31" s="25"/>
      <c r="M31" s="66">
        <f t="shared" si="3"/>
        <v>-7000000</v>
      </c>
      <c r="N31" s="68"/>
      <c r="P31" s="59"/>
      <c r="Q31" s="59"/>
    </row>
    <row r="32" s="1" customFormat="1" spans="1:17">
      <c r="A32" s="24">
        <v>301615</v>
      </c>
      <c r="B32" s="25">
        <v>1329149</v>
      </c>
      <c r="C32" s="25" t="s">
        <v>1363</v>
      </c>
      <c r="D32" s="26">
        <v>43315</v>
      </c>
      <c r="E32" s="26">
        <v>43317</v>
      </c>
      <c r="F32" s="25">
        <f t="shared" si="0"/>
        <v>2</v>
      </c>
      <c r="G32" s="25">
        <v>1</v>
      </c>
      <c r="H32" s="25" t="s">
        <v>37</v>
      </c>
      <c r="I32" s="25">
        <f t="shared" si="1"/>
        <v>2</v>
      </c>
      <c r="J32" s="64">
        <v>3500000</v>
      </c>
      <c r="K32" s="65">
        <f t="shared" si="2"/>
        <v>7000000</v>
      </c>
      <c r="L32" s="25"/>
      <c r="M32" s="66">
        <f t="shared" si="3"/>
        <v>-7000000</v>
      </c>
      <c r="N32" s="68"/>
      <c r="P32" s="59"/>
      <c r="Q32" s="59"/>
    </row>
    <row r="33" s="1" customFormat="1" spans="1:17">
      <c r="A33" s="24">
        <v>301748</v>
      </c>
      <c r="B33" s="25">
        <v>1329822</v>
      </c>
      <c r="C33" s="25" t="s">
        <v>1364</v>
      </c>
      <c r="D33" s="26">
        <v>43315</v>
      </c>
      <c r="E33" s="26">
        <v>43318</v>
      </c>
      <c r="F33" s="25">
        <f t="shared" si="0"/>
        <v>3</v>
      </c>
      <c r="G33" s="25">
        <v>1</v>
      </c>
      <c r="H33" s="25" t="s">
        <v>37</v>
      </c>
      <c r="I33" s="25">
        <f t="shared" si="1"/>
        <v>3</v>
      </c>
      <c r="J33" s="64">
        <v>3500000</v>
      </c>
      <c r="K33" s="65">
        <f t="shared" si="2"/>
        <v>10500000</v>
      </c>
      <c r="L33" s="25"/>
      <c r="M33" s="66">
        <f t="shared" si="3"/>
        <v>-10500000</v>
      </c>
      <c r="N33" s="68"/>
      <c r="P33" s="59"/>
      <c r="Q33" s="59"/>
    </row>
    <row r="34" s="1" customFormat="1" spans="1:17">
      <c r="A34" s="24">
        <v>304011</v>
      </c>
      <c r="B34" s="25">
        <v>1338419</v>
      </c>
      <c r="C34" s="25" t="s">
        <v>1365</v>
      </c>
      <c r="D34" s="26">
        <v>43315</v>
      </c>
      <c r="E34" s="26">
        <v>43317</v>
      </c>
      <c r="F34" s="25">
        <f t="shared" si="0"/>
        <v>2</v>
      </c>
      <c r="G34" s="25">
        <v>1</v>
      </c>
      <c r="H34" s="25" t="s">
        <v>37</v>
      </c>
      <c r="I34" s="25">
        <f t="shared" si="1"/>
        <v>2</v>
      </c>
      <c r="J34" s="64">
        <v>3500000</v>
      </c>
      <c r="K34" s="65">
        <f t="shared" si="2"/>
        <v>7000000</v>
      </c>
      <c r="L34" s="25"/>
      <c r="M34" s="66">
        <f t="shared" si="3"/>
        <v>-7000000</v>
      </c>
      <c r="N34" s="68"/>
      <c r="P34" s="59"/>
      <c r="Q34" s="59"/>
    </row>
    <row r="35" s="1" customFormat="1" spans="1:17">
      <c r="A35" s="24">
        <v>304089</v>
      </c>
      <c r="B35" s="25">
        <v>1338379</v>
      </c>
      <c r="C35" s="25" t="s">
        <v>1366</v>
      </c>
      <c r="D35" s="26">
        <v>43315</v>
      </c>
      <c r="E35" s="26">
        <v>43317</v>
      </c>
      <c r="F35" s="25">
        <f t="shared" si="0"/>
        <v>2</v>
      </c>
      <c r="G35" s="25">
        <v>1</v>
      </c>
      <c r="H35" s="25" t="s">
        <v>37</v>
      </c>
      <c r="I35" s="25">
        <f t="shared" si="1"/>
        <v>2</v>
      </c>
      <c r="J35" s="64">
        <v>3500000</v>
      </c>
      <c r="K35" s="65">
        <f t="shared" si="2"/>
        <v>7000000</v>
      </c>
      <c r="L35" s="25"/>
      <c r="M35" s="66">
        <f t="shared" si="3"/>
        <v>-7000000</v>
      </c>
      <c r="N35" s="68"/>
      <c r="P35" s="59"/>
      <c r="Q35" s="59"/>
    </row>
    <row r="36" s="1" customFormat="1" spans="1:17">
      <c r="A36" s="27">
        <v>304096</v>
      </c>
      <c r="B36" s="27">
        <v>1338752</v>
      </c>
      <c r="C36" s="28" t="s">
        <v>1367</v>
      </c>
      <c r="D36" s="26">
        <v>43315</v>
      </c>
      <c r="E36" s="26">
        <v>43318</v>
      </c>
      <c r="F36" s="25">
        <f t="shared" si="0"/>
        <v>3</v>
      </c>
      <c r="G36" s="25">
        <v>2</v>
      </c>
      <c r="H36" s="25" t="s">
        <v>37</v>
      </c>
      <c r="I36" s="25">
        <f t="shared" si="1"/>
        <v>6</v>
      </c>
      <c r="J36" s="64">
        <v>3500000</v>
      </c>
      <c r="K36" s="65">
        <f t="shared" si="2"/>
        <v>21000000</v>
      </c>
      <c r="L36" s="25"/>
      <c r="M36" s="66">
        <f t="shared" si="3"/>
        <v>-21000000</v>
      </c>
      <c r="N36" s="68"/>
      <c r="P36" s="59"/>
      <c r="Q36" s="59"/>
    </row>
    <row r="37" s="1" customFormat="1" spans="1:17">
      <c r="A37" s="29"/>
      <c r="B37" s="29"/>
      <c r="C37" s="30"/>
      <c r="D37" s="26">
        <v>43315</v>
      </c>
      <c r="E37" s="26">
        <v>43318</v>
      </c>
      <c r="F37" s="25">
        <v>6</v>
      </c>
      <c r="G37" s="25">
        <v>0</v>
      </c>
      <c r="H37" s="25" t="s">
        <v>498</v>
      </c>
      <c r="I37" s="25">
        <v>0</v>
      </c>
      <c r="J37" s="64">
        <v>280000</v>
      </c>
      <c r="K37" s="65">
        <f>J37*F37</f>
        <v>1680000</v>
      </c>
      <c r="L37" s="25"/>
      <c r="M37" s="66">
        <f t="shared" si="3"/>
        <v>-1680000</v>
      </c>
      <c r="N37" s="68"/>
      <c r="P37" s="59"/>
      <c r="Q37" s="59"/>
    </row>
    <row r="38" s="1" customFormat="1" spans="1:17">
      <c r="A38" s="24">
        <v>304110</v>
      </c>
      <c r="B38" s="25">
        <v>1338384</v>
      </c>
      <c r="C38" s="25" t="s">
        <v>1368</v>
      </c>
      <c r="D38" s="26">
        <v>43315</v>
      </c>
      <c r="E38" s="26">
        <v>43317</v>
      </c>
      <c r="F38" s="25">
        <f t="shared" ref="F38:F97" si="4">E38-D38</f>
        <v>2</v>
      </c>
      <c r="G38" s="25">
        <v>1</v>
      </c>
      <c r="H38" s="25" t="s">
        <v>37</v>
      </c>
      <c r="I38" s="25">
        <f t="shared" ref="I38:I101" si="5">G38*F38</f>
        <v>2</v>
      </c>
      <c r="J38" s="64">
        <v>3500000</v>
      </c>
      <c r="K38" s="65">
        <f t="shared" ref="K38:K53" si="6">J38*F38*G38</f>
        <v>7000000</v>
      </c>
      <c r="L38" s="25"/>
      <c r="M38" s="66">
        <f t="shared" si="3"/>
        <v>-7000000</v>
      </c>
      <c r="N38" s="68"/>
      <c r="P38" s="59"/>
      <c r="Q38" s="59"/>
    </row>
    <row r="39" s="1" customFormat="1" spans="1:17">
      <c r="A39" s="24">
        <v>302891</v>
      </c>
      <c r="B39" s="25">
        <v>1334467</v>
      </c>
      <c r="C39" s="25" t="s">
        <v>1369</v>
      </c>
      <c r="D39" s="26">
        <v>43316</v>
      </c>
      <c r="E39" s="26">
        <v>43318</v>
      </c>
      <c r="F39" s="25">
        <f t="shared" si="4"/>
        <v>2</v>
      </c>
      <c r="G39" s="25">
        <v>2</v>
      </c>
      <c r="H39" s="25" t="s">
        <v>37</v>
      </c>
      <c r="I39" s="25">
        <f t="shared" si="5"/>
        <v>4</v>
      </c>
      <c r="J39" s="64">
        <v>3500000</v>
      </c>
      <c r="K39" s="65">
        <f t="shared" si="6"/>
        <v>14000000</v>
      </c>
      <c r="L39" s="25"/>
      <c r="M39" s="66">
        <f t="shared" si="3"/>
        <v>-14000000</v>
      </c>
      <c r="N39" s="68"/>
      <c r="P39" s="59"/>
      <c r="Q39" s="59"/>
    </row>
    <row r="40" s="1" customFormat="1" spans="1:17">
      <c r="A40" s="24" t="s">
        <v>1370</v>
      </c>
      <c r="B40" s="25">
        <v>1342753</v>
      </c>
      <c r="C40" s="25" t="s">
        <v>1371</v>
      </c>
      <c r="D40" s="26">
        <v>43316</v>
      </c>
      <c r="E40" s="26">
        <v>43317</v>
      </c>
      <c r="F40" s="25">
        <f t="shared" si="4"/>
        <v>1</v>
      </c>
      <c r="G40" s="25">
        <v>2</v>
      </c>
      <c r="H40" s="25" t="s">
        <v>37</v>
      </c>
      <c r="I40" s="25">
        <f t="shared" si="5"/>
        <v>2</v>
      </c>
      <c r="J40" s="64">
        <v>3500000</v>
      </c>
      <c r="K40" s="65">
        <f t="shared" si="6"/>
        <v>7000000</v>
      </c>
      <c r="L40" s="25"/>
      <c r="M40" s="66">
        <f t="shared" si="3"/>
        <v>-7000000</v>
      </c>
      <c r="N40" s="68"/>
      <c r="P40" s="59"/>
      <c r="Q40" s="59"/>
    </row>
    <row r="41" s="1" customFormat="1" spans="1:17">
      <c r="A41" s="24">
        <v>301749</v>
      </c>
      <c r="B41" s="25">
        <v>1330312</v>
      </c>
      <c r="C41" s="25" t="s">
        <v>1372</v>
      </c>
      <c r="D41" s="26">
        <v>43316</v>
      </c>
      <c r="E41" s="26">
        <v>43318</v>
      </c>
      <c r="F41" s="25">
        <f t="shared" si="4"/>
        <v>2</v>
      </c>
      <c r="G41" s="25">
        <v>1</v>
      </c>
      <c r="H41" s="25" t="s">
        <v>37</v>
      </c>
      <c r="I41" s="25">
        <f t="shared" si="5"/>
        <v>2</v>
      </c>
      <c r="J41" s="64">
        <v>3500000</v>
      </c>
      <c r="K41" s="65">
        <f t="shared" si="6"/>
        <v>7000000</v>
      </c>
      <c r="L41" s="25"/>
      <c r="M41" s="66">
        <f t="shared" si="3"/>
        <v>-7000000</v>
      </c>
      <c r="N41" s="68"/>
      <c r="P41" s="59"/>
      <c r="Q41" s="59"/>
    </row>
    <row r="42" s="1" customFormat="1" spans="1:17">
      <c r="A42" s="24">
        <v>300739</v>
      </c>
      <c r="B42" s="25">
        <v>1327590</v>
      </c>
      <c r="C42" s="25" t="s">
        <v>1373</v>
      </c>
      <c r="D42" s="26">
        <v>43316</v>
      </c>
      <c r="E42" s="26">
        <v>43318</v>
      </c>
      <c r="F42" s="25">
        <f t="shared" si="4"/>
        <v>2</v>
      </c>
      <c r="G42" s="25">
        <v>1</v>
      </c>
      <c r="H42" s="25" t="s">
        <v>37</v>
      </c>
      <c r="I42" s="25">
        <f t="shared" si="5"/>
        <v>2</v>
      </c>
      <c r="J42" s="64">
        <v>3500000</v>
      </c>
      <c r="K42" s="65">
        <f t="shared" si="6"/>
        <v>7000000</v>
      </c>
      <c r="L42" s="25"/>
      <c r="M42" s="66">
        <f t="shared" si="3"/>
        <v>-7000000</v>
      </c>
      <c r="N42" s="68"/>
      <c r="P42" s="59"/>
      <c r="Q42" s="59"/>
    </row>
    <row r="43" s="1" customFormat="1" spans="1:17">
      <c r="A43" s="24">
        <v>305166</v>
      </c>
      <c r="B43" s="25">
        <v>1341522</v>
      </c>
      <c r="C43" s="25" t="s">
        <v>1374</v>
      </c>
      <c r="D43" s="26">
        <v>43316</v>
      </c>
      <c r="E43" s="26">
        <v>43317</v>
      </c>
      <c r="F43" s="25">
        <f t="shared" si="4"/>
        <v>1</v>
      </c>
      <c r="G43" s="25">
        <v>1</v>
      </c>
      <c r="H43" s="25" t="s">
        <v>37</v>
      </c>
      <c r="I43" s="25">
        <f t="shared" si="5"/>
        <v>1</v>
      </c>
      <c r="J43" s="64">
        <v>3500000</v>
      </c>
      <c r="K43" s="65">
        <f t="shared" si="6"/>
        <v>3500000</v>
      </c>
      <c r="L43" s="25"/>
      <c r="M43" s="66">
        <f t="shared" si="3"/>
        <v>-3500000</v>
      </c>
      <c r="N43" s="69"/>
      <c r="P43" s="59"/>
      <c r="Q43" s="59"/>
    </row>
    <row r="44" s="1" customFormat="1" spans="1:17">
      <c r="A44" s="31">
        <v>302208</v>
      </c>
      <c r="B44" s="32">
        <v>1331856</v>
      </c>
      <c r="C44" s="32" t="s">
        <v>1375</v>
      </c>
      <c r="D44" s="33">
        <v>43317</v>
      </c>
      <c r="E44" s="33">
        <v>43319</v>
      </c>
      <c r="F44" s="32">
        <f t="shared" si="4"/>
        <v>2</v>
      </c>
      <c r="G44" s="32">
        <v>2</v>
      </c>
      <c r="H44" s="32" t="s">
        <v>37</v>
      </c>
      <c r="I44" s="32">
        <f t="shared" si="5"/>
        <v>4</v>
      </c>
      <c r="J44" s="70">
        <v>3500000</v>
      </c>
      <c r="K44" s="71">
        <f t="shared" si="6"/>
        <v>14000000</v>
      </c>
      <c r="L44" s="32"/>
      <c r="M44" s="72">
        <f t="shared" si="3"/>
        <v>-14000000</v>
      </c>
      <c r="N44" s="73">
        <f>SUM(K44:K54)</f>
        <v>217840000</v>
      </c>
      <c r="P44" s="59"/>
      <c r="Q44" s="59"/>
    </row>
    <row r="45" s="1" customFormat="1" spans="1:17">
      <c r="A45" s="31">
        <v>305717</v>
      </c>
      <c r="B45" s="32">
        <v>1343021</v>
      </c>
      <c r="C45" s="32" t="s">
        <v>1376</v>
      </c>
      <c r="D45" s="33">
        <v>43317</v>
      </c>
      <c r="E45" s="33">
        <v>43320</v>
      </c>
      <c r="F45" s="32">
        <f t="shared" si="4"/>
        <v>3</v>
      </c>
      <c r="G45" s="32">
        <v>4</v>
      </c>
      <c r="H45" s="32" t="s">
        <v>37</v>
      </c>
      <c r="I45" s="32">
        <f t="shared" si="5"/>
        <v>12</v>
      </c>
      <c r="J45" s="70">
        <v>3500000</v>
      </c>
      <c r="K45" s="71">
        <f t="shared" si="6"/>
        <v>42000000</v>
      </c>
      <c r="L45" s="32"/>
      <c r="M45" s="72">
        <f t="shared" si="3"/>
        <v>-42000000</v>
      </c>
      <c r="N45" s="74"/>
      <c r="P45" s="59"/>
      <c r="Q45" s="59"/>
    </row>
    <row r="46" s="1" customFormat="1" spans="1:17">
      <c r="A46" s="31">
        <v>305558</v>
      </c>
      <c r="B46" s="32">
        <v>1343022</v>
      </c>
      <c r="C46" s="32" t="s">
        <v>1377</v>
      </c>
      <c r="D46" s="33">
        <v>43317</v>
      </c>
      <c r="E46" s="33">
        <v>43320</v>
      </c>
      <c r="F46" s="32">
        <f t="shared" si="4"/>
        <v>3</v>
      </c>
      <c r="G46" s="32">
        <v>1</v>
      </c>
      <c r="H46" s="32" t="s">
        <v>37</v>
      </c>
      <c r="I46" s="32">
        <f t="shared" si="5"/>
        <v>3</v>
      </c>
      <c r="J46" s="70">
        <v>3500000</v>
      </c>
      <c r="K46" s="71">
        <f t="shared" si="6"/>
        <v>10500000</v>
      </c>
      <c r="L46" s="32"/>
      <c r="M46" s="72">
        <f t="shared" si="3"/>
        <v>-10500000</v>
      </c>
      <c r="N46" s="74"/>
      <c r="P46" s="59"/>
      <c r="Q46" s="59"/>
    </row>
    <row r="47" s="1" customFormat="1" spans="1:17">
      <c r="A47" s="31" t="s">
        <v>1378</v>
      </c>
      <c r="B47" s="32">
        <v>1330063</v>
      </c>
      <c r="C47" s="32" t="s">
        <v>1379</v>
      </c>
      <c r="D47" s="33">
        <v>43317</v>
      </c>
      <c r="E47" s="33">
        <v>43321</v>
      </c>
      <c r="F47" s="32">
        <f t="shared" si="4"/>
        <v>4</v>
      </c>
      <c r="G47" s="32">
        <v>2</v>
      </c>
      <c r="H47" s="32" t="s">
        <v>37</v>
      </c>
      <c r="I47" s="32">
        <f t="shared" si="5"/>
        <v>8</v>
      </c>
      <c r="J47" s="70">
        <v>3500000</v>
      </c>
      <c r="K47" s="71">
        <f t="shared" si="6"/>
        <v>28000000</v>
      </c>
      <c r="L47" s="32"/>
      <c r="M47" s="72">
        <f t="shared" si="3"/>
        <v>-28000000</v>
      </c>
      <c r="N47" s="74"/>
      <c r="P47" s="59"/>
      <c r="Q47" s="59"/>
    </row>
    <row r="48" s="1" customFormat="1" spans="1:17">
      <c r="A48" s="31" t="s">
        <v>1380</v>
      </c>
      <c r="B48" s="32">
        <v>1328154</v>
      </c>
      <c r="C48" s="32" t="s">
        <v>1381</v>
      </c>
      <c r="D48" s="33">
        <v>43317</v>
      </c>
      <c r="E48" s="33">
        <v>43320</v>
      </c>
      <c r="F48" s="32">
        <f t="shared" si="4"/>
        <v>3</v>
      </c>
      <c r="G48" s="32">
        <v>2</v>
      </c>
      <c r="H48" s="32" t="s">
        <v>37</v>
      </c>
      <c r="I48" s="32">
        <f t="shared" si="5"/>
        <v>6</v>
      </c>
      <c r="J48" s="70">
        <v>3500000</v>
      </c>
      <c r="K48" s="71">
        <f t="shared" si="6"/>
        <v>21000000</v>
      </c>
      <c r="L48" s="32"/>
      <c r="M48" s="72">
        <f t="shared" si="3"/>
        <v>-21000000</v>
      </c>
      <c r="N48" s="74"/>
      <c r="P48" s="59"/>
      <c r="Q48" s="59"/>
    </row>
    <row r="49" s="1" customFormat="1" spans="1:17">
      <c r="A49" s="31">
        <v>301269</v>
      </c>
      <c r="B49" s="32">
        <v>1328377</v>
      </c>
      <c r="C49" s="32" t="s">
        <v>1382</v>
      </c>
      <c r="D49" s="33">
        <v>43317</v>
      </c>
      <c r="E49" s="33">
        <v>43319</v>
      </c>
      <c r="F49" s="32">
        <f t="shared" si="4"/>
        <v>2</v>
      </c>
      <c r="G49" s="32">
        <v>3</v>
      </c>
      <c r="H49" s="32" t="s">
        <v>37</v>
      </c>
      <c r="I49" s="32">
        <f t="shared" si="5"/>
        <v>6</v>
      </c>
      <c r="J49" s="70">
        <v>3500000</v>
      </c>
      <c r="K49" s="71">
        <f t="shared" si="6"/>
        <v>21000000</v>
      </c>
      <c r="L49" s="32"/>
      <c r="M49" s="72">
        <f t="shared" si="3"/>
        <v>-21000000</v>
      </c>
      <c r="N49" s="74"/>
      <c r="P49" s="59"/>
      <c r="Q49" s="59"/>
    </row>
    <row r="50" s="1" customFormat="1" spans="1:17">
      <c r="A50" s="31" t="s">
        <v>1383</v>
      </c>
      <c r="B50" s="32">
        <v>1328150</v>
      </c>
      <c r="C50" s="32" t="s">
        <v>1384</v>
      </c>
      <c r="D50" s="33">
        <v>43317</v>
      </c>
      <c r="E50" s="33">
        <v>43320</v>
      </c>
      <c r="F50" s="32">
        <f t="shared" si="4"/>
        <v>3</v>
      </c>
      <c r="G50" s="32">
        <v>5</v>
      </c>
      <c r="H50" s="32" t="s">
        <v>37</v>
      </c>
      <c r="I50" s="32">
        <f t="shared" si="5"/>
        <v>15</v>
      </c>
      <c r="J50" s="70">
        <v>3500000</v>
      </c>
      <c r="K50" s="71">
        <f t="shared" si="6"/>
        <v>52500000</v>
      </c>
      <c r="L50" s="32"/>
      <c r="M50" s="72">
        <f t="shared" si="3"/>
        <v>-52500000</v>
      </c>
      <c r="N50" s="74"/>
      <c r="P50" s="59"/>
      <c r="Q50" s="59"/>
    </row>
    <row r="51" s="1" customFormat="1" spans="1:17">
      <c r="A51" s="31">
        <v>305388</v>
      </c>
      <c r="B51" s="32">
        <v>1342645</v>
      </c>
      <c r="C51" s="32" t="s">
        <v>1385</v>
      </c>
      <c r="D51" s="33">
        <v>43317</v>
      </c>
      <c r="E51" s="33">
        <v>43319</v>
      </c>
      <c r="F51" s="32">
        <f t="shared" si="4"/>
        <v>2</v>
      </c>
      <c r="G51" s="32">
        <v>1</v>
      </c>
      <c r="H51" s="32" t="s">
        <v>37</v>
      </c>
      <c r="I51" s="32">
        <f t="shared" si="5"/>
        <v>2</v>
      </c>
      <c r="J51" s="70">
        <v>3500000</v>
      </c>
      <c r="K51" s="71">
        <f t="shared" si="6"/>
        <v>7000000</v>
      </c>
      <c r="L51" s="32"/>
      <c r="M51" s="72">
        <f t="shared" si="3"/>
        <v>-7000000</v>
      </c>
      <c r="N51" s="74"/>
      <c r="P51" s="59"/>
      <c r="Q51" s="59"/>
    </row>
    <row r="52" s="1" customFormat="1" spans="1:17">
      <c r="A52" s="31">
        <v>305356</v>
      </c>
      <c r="B52" s="32">
        <v>1342344</v>
      </c>
      <c r="C52" s="32" t="s">
        <v>1386</v>
      </c>
      <c r="D52" s="33">
        <v>43317</v>
      </c>
      <c r="E52" s="33">
        <v>43320</v>
      </c>
      <c r="F52" s="32">
        <f t="shared" si="4"/>
        <v>3</v>
      </c>
      <c r="G52" s="32">
        <v>1</v>
      </c>
      <c r="H52" s="32" t="s">
        <v>37</v>
      </c>
      <c r="I52" s="32">
        <f t="shared" si="5"/>
        <v>3</v>
      </c>
      <c r="J52" s="32">
        <v>3500000</v>
      </c>
      <c r="K52" s="71">
        <f t="shared" si="6"/>
        <v>10500000</v>
      </c>
      <c r="L52" s="32"/>
      <c r="M52" s="72">
        <f t="shared" si="3"/>
        <v>-10500000</v>
      </c>
      <c r="N52" s="74"/>
      <c r="P52" s="59"/>
      <c r="Q52" s="59"/>
    </row>
    <row r="53" s="1" customFormat="1" spans="1:17">
      <c r="A53" s="34">
        <v>301622</v>
      </c>
      <c r="B53" s="35">
        <v>1329540</v>
      </c>
      <c r="C53" s="36" t="s">
        <v>1387</v>
      </c>
      <c r="D53" s="33">
        <v>43318</v>
      </c>
      <c r="E53" s="33">
        <v>43321</v>
      </c>
      <c r="F53" s="32">
        <f t="shared" si="4"/>
        <v>3</v>
      </c>
      <c r="G53" s="32">
        <v>1</v>
      </c>
      <c r="H53" s="32" t="s">
        <v>37</v>
      </c>
      <c r="I53" s="32">
        <f t="shared" si="5"/>
        <v>3</v>
      </c>
      <c r="J53" s="70">
        <v>3500000</v>
      </c>
      <c r="K53" s="71">
        <f t="shared" si="6"/>
        <v>10500000</v>
      </c>
      <c r="L53" s="32"/>
      <c r="M53" s="72">
        <f t="shared" si="3"/>
        <v>-10500000</v>
      </c>
      <c r="N53" s="74"/>
      <c r="P53" s="59"/>
      <c r="Q53" s="59"/>
    </row>
    <row r="54" s="1" customFormat="1" spans="1:17">
      <c r="A54" s="37"/>
      <c r="B54" s="38"/>
      <c r="C54" s="39"/>
      <c r="D54" s="33">
        <v>43318</v>
      </c>
      <c r="E54" s="33">
        <v>43321</v>
      </c>
      <c r="F54" s="32">
        <f t="shared" si="4"/>
        <v>3</v>
      </c>
      <c r="G54" s="32">
        <v>0</v>
      </c>
      <c r="H54" s="32" t="s">
        <v>37</v>
      </c>
      <c r="I54" s="32">
        <f t="shared" si="5"/>
        <v>0</v>
      </c>
      <c r="J54" s="70">
        <v>280000</v>
      </c>
      <c r="K54" s="71">
        <f>J54*F54</f>
        <v>840000</v>
      </c>
      <c r="L54" s="32"/>
      <c r="M54" s="72">
        <f t="shared" si="3"/>
        <v>-840000</v>
      </c>
      <c r="N54" s="75"/>
      <c r="P54" s="59"/>
      <c r="Q54" s="59"/>
    </row>
    <row r="55" s="1" customFormat="1" spans="1:17">
      <c r="A55" s="40" t="s">
        <v>1388</v>
      </c>
      <c r="B55" s="41">
        <v>1327463</v>
      </c>
      <c r="C55" s="41" t="s">
        <v>1389</v>
      </c>
      <c r="D55" s="42">
        <v>43319</v>
      </c>
      <c r="E55" s="42">
        <v>43321</v>
      </c>
      <c r="F55" s="41">
        <f t="shared" si="4"/>
        <v>2</v>
      </c>
      <c r="G55" s="41">
        <v>3</v>
      </c>
      <c r="H55" s="41" t="s">
        <v>37</v>
      </c>
      <c r="I55" s="41">
        <f t="shared" si="5"/>
        <v>6</v>
      </c>
      <c r="J55" s="76">
        <v>3500000</v>
      </c>
      <c r="K55" s="77">
        <f t="shared" ref="K55:K97" si="7">J55*F55*G55</f>
        <v>21000000</v>
      </c>
      <c r="L55" s="41"/>
      <c r="M55" s="78">
        <f t="shared" si="3"/>
        <v>-21000000</v>
      </c>
      <c r="N55" s="79">
        <f>SUM(K55:K88)</f>
        <v>428450000</v>
      </c>
      <c r="P55" s="59"/>
      <c r="Q55" s="59"/>
    </row>
    <row r="56" s="1" customFormat="1" spans="1:17">
      <c r="A56" s="40">
        <v>307182</v>
      </c>
      <c r="B56" s="41">
        <v>1346750</v>
      </c>
      <c r="C56" s="41" t="s">
        <v>1390</v>
      </c>
      <c r="D56" s="42">
        <v>43319</v>
      </c>
      <c r="E56" s="42">
        <v>43322</v>
      </c>
      <c r="F56" s="41">
        <f t="shared" si="4"/>
        <v>3</v>
      </c>
      <c r="G56" s="41">
        <v>1</v>
      </c>
      <c r="H56" s="41" t="s">
        <v>37</v>
      </c>
      <c r="I56" s="41">
        <f t="shared" si="5"/>
        <v>3</v>
      </c>
      <c r="J56" s="76">
        <v>3500000</v>
      </c>
      <c r="K56" s="77">
        <f t="shared" si="7"/>
        <v>10500000</v>
      </c>
      <c r="L56" s="41"/>
      <c r="M56" s="78">
        <f t="shared" si="3"/>
        <v>-10500000</v>
      </c>
      <c r="N56" s="80"/>
      <c r="P56" s="59"/>
      <c r="Q56" s="59"/>
    </row>
    <row r="57" s="1" customFormat="1" spans="1:17">
      <c r="A57" s="40">
        <v>301270</v>
      </c>
      <c r="B57" s="41">
        <v>1328397</v>
      </c>
      <c r="C57" s="41" t="s">
        <v>1391</v>
      </c>
      <c r="D57" s="42">
        <v>43319</v>
      </c>
      <c r="E57" s="42">
        <v>43321</v>
      </c>
      <c r="F57" s="41">
        <f t="shared" si="4"/>
        <v>2</v>
      </c>
      <c r="G57" s="41">
        <v>1</v>
      </c>
      <c r="H57" s="41" t="s">
        <v>37</v>
      </c>
      <c r="I57" s="41">
        <f t="shared" si="5"/>
        <v>2</v>
      </c>
      <c r="J57" s="76">
        <v>3500000</v>
      </c>
      <c r="K57" s="77">
        <f t="shared" si="7"/>
        <v>7000000</v>
      </c>
      <c r="L57" s="41"/>
      <c r="M57" s="78">
        <f t="shared" si="3"/>
        <v>-7000000</v>
      </c>
      <c r="N57" s="80"/>
      <c r="P57" s="59"/>
      <c r="Q57" s="59"/>
    </row>
    <row r="58" s="1" customFormat="1" spans="1:17">
      <c r="A58" s="40">
        <v>301845</v>
      </c>
      <c r="B58" s="41">
        <v>1330839</v>
      </c>
      <c r="C58" s="41" t="s">
        <v>1392</v>
      </c>
      <c r="D58" s="42">
        <v>43319</v>
      </c>
      <c r="E58" s="42">
        <v>43321</v>
      </c>
      <c r="F58" s="41">
        <f t="shared" si="4"/>
        <v>2</v>
      </c>
      <c r="G58" s="41">
        <v>1</v>
      </c>
      <c r="H58" s="41" t="s">
        <v>37</v>
      </c>
      <c r="I58" s="41">
        <f t="shared" si="5"/>
        <v>2</v>
      </c>
      <c r="J58" s="76">
        <v>3500000</v>
      </c>
      <c r="K58" s="77">
        <f t="shared" si="7"/>
        <v>7000000</v>
      </c>
      <c r="L58" s="41"/>
      <c r="M58" s="78">
        <f t="shared" si="3"/>
        <v>-7000000</v>
      </c>
      <c r="N58" s="80"/>
      <c r="P58" s="59"/>
      <c r="Q58" s="59"/>
    </row>
    <row r="59" s="1" customFormat="1" spans="1:17">
      <c r="A59" s="40">
        <v>301271</v>
      </c>
      <c r="B59" s="41">
        <v>1328403</v>
      </c>
      <c r="C59" s="41" t="s">
        <v>1393</v>
      </c>
      <c r="D59" s="42">
        <v>43319</v>
      </c>
      <c r="E59" s="42">
        <v>43321</v>
      </c>
      <c r="F59" s="41">
        <f t="shared" si="4"/>
        <v>2</v>
      </c>
      <c r="G59" s="41">
        <v>1</v>
      </c>
      <c r="H59" s="41" t="s">
        <v>37</v>
      </c>
      <c r="I59" s="41">
        <f t="shared" si="5"/>
        <v>2</v>
      </c>
      <c r="J59" s="76">
        <v>3500000</v>
      </c>
      <c r="K59" s="77">
        <f t="shared" si="7"/>
        <v>7000000</v>
      </c>
      <c r="L59" s="41"/>
      <c r="M59" s="78">
        <f t="shared" si="3"/>
        <v>-7000000</v>
      </c>
      <c r="N59" s="80"/>
      <c r="P59" s="59"/>
      <c r="Q59" s="59"/>
    </row>
    <row r="60" s="1" customFormat="1" spans="1:17">
      <c r="A60" s="40">
        <v>303693</v>
      </c>
      <c r="B60" s="41">
        <v>1337174</v>
      </c>
      <c r="C60" s="41" t="s">
        <v>1394</v>
      </c>
      <c r="D60" s="42">
        <v>43319</v>
      </c>
      <c r="E60" s="42">
        <v>43320</v>
      </c>
      <c r="F60" s="41">
        <f t="shared" si="4"/>
        <v>1</v>
      </c>
      <c r="G60" s="41">
        <v>1</v>
      </c>
      <c r="H60" s="41" t="s">
        <v>37</v>
      </c>
      <c r="I60" s="41">
        <f t="shared" si="5"/>
        <v>1</v>
      </c>
      <c r="J60" s="76">
        <v>3500000</v>
      </c>
      <c r="K60" s="77">
        <f t="shared" si="7"/>
        <v>3500000</v>
      </c>
      <c r="L60" s="41"/>
      <c r="M60" s="78">
        <f t="shared" si="3"/>
        <v>-3500000</v>
      </c>
      <c r="N60" s="80"/>
      <c r="P60" s="59"/>
      <c r="Q60" s="59"/>
    </row>
    <row r="61" s="1" customFormat="1" spans="1:17">
      <c r="A61" s="40">
        <v>303228</v>
      </c>
      <c r="B61" s="41">
        <v>1335611</v>
      </c>
      <c r="C61" s="41" t="s">
        <v>1395</v>
      </c>
      <c r="D61" s="42">
        <v>43319</v>
      </c>
      <c r="E61" s="42">
        <v>43321</v>
      </c>
      <c r="F61" s="41">
        <f t="shared" si="4"/>
        <v>2</v>
      </c>
      <c r="G61" s="41">
        <v>1</v>
      </c>
      <c r="H61" s="41" t="s">
        <v>37</v>
      </c>
      <c r="I61" s="41">
        <f t="shared" si="5"/>
        <v>2</v>
      </c>
      <c r="J61" s="76">
        <v>3500000</v>
      </c>
      <c r="K61" s="77">
        <f t="shared" si="7"/>
        <v>7000000</v>
      </c>
      <c r="L61" s="41"/>
      <c r="M61" s="78">
        <f t="shared" si="3"/>
        <v>-7000000</v>
      </c>
      <c r="N61" s="80"/>
      <c r="P61" s="59"/>
      <c r="Q61" s="59"/>
    </row>
    <row r="62" s="1" customFormat="1" spans="1:17">
      <c r="A62" s="40" t="s">
        <v>1396</v>
      </c>
      <c r="B62" s="41">
        <v>1346744</v>
      </c>
      <c r="C62" s="41" t="s">
        <v>1397</v>
      </c>
      <c r="D62" s="42">
        <v>43319</v>
      </c>
      <c r="E62" s="42">
        <v>43322</v>
      </c>
      <c r="F62" s="41">
        <f t="shared" si="4"/>
        <v>3</v>
      </c>
      <c r="G62" s="41">
        <v>1</v>
      </c>
      <c r="H62" s="41" t="s">
        <v>37</v>
      </c>
      <c r="I62" s="41">
        <f t="shared" si="5"/>
        <v>3</v>
      </c>
      <c r="J62" s="76">
        <v>3500000</v>
      </c>
      <c r="K62" s="77">
        <f t="shared" si="7"/>
        <v>10500000</v>
      </c>
      <c r="L62" s="41"/>
      <c r="M62" s="78">
        <f t="shared" si="3"/>
        <v>-10500000</v>
      </c>
      <c r="N62" s="80"/>
      <c r="P62" s="59"/>
      <c r="Q62" s="59"/>
    </row>
    <row r="63" s="1" customFormat="1" spans="1:17">
      <c r="A63" s="40">
        <v>302031</v>
      </c>
      <c r="B63" s="41">
        <v>1331623</v>
      </c>
      <c r="C63" s="41" t="s">
        <v>1398</v>
      </c>
      <c r="D63" s="42">
        <v>43320</v>
      </c>
      <c r="E63" s="42">
        <v>43324</v>
      </c>
      <c r="F63" s="41">
        <f t="shared" si="4"/>
        <v>4</v>
      </c>
      <c r="G63" s="41">
        <v>1</v>
      </c>
      <c r="H63" s="41" t="s">
        <v>148</v>
      </c>
      <c r="I63" s="41">
        <f t="shared" si="5"/>
        <v>4</v>
      </c>
      <c r="J63" s="76">
        <v>3500000</v>
      </c>
      <c r="K63" s="77">
        <f t="shared" si="7"/>
        <v>14000000</v>
      </c>
      <c r="L63" s="41"/>
      <c r="M63" s="78">
        <f t="shared" si="3"/>
        <v>-14000000</v>
      </c>
      <c r="N63" s="80"/>
      <c r="P63" s="59"/>
      <c r="Q63" s="59"/>
    </row>
    <row r="64" s="1" customFormat="1" spans="1:17">
      <c r="A64" s="40" t="s">
        <v>1399</v>
      </c>
      <c r="B64" s="41">
        <v>1342758</v>
      </c>
      <c r="C64" s="41" t="s">
        <v>1400</v>
      </c>
      <c r="D64" s="42">
        <v>43320</v>
      </c>
      <c r="E64" s="42">
        <v>43321</v>
      </c>
      <c r="F64" s="41">
        <f t="shared" si="4"/>
        <v>1</v>
      </c>
      <c r="G64" s="41">
        <v>2</v>
      </c>
      <c r="H64" s="41" t="s">
        <v>37</v>
      </c>
      <c r="I64" s="41">
        <f t="shared" si="5"/>
        <v>2</v>
      </c>
      <c r="J64" s="76">
        <v>3500000</v>
      </c>
      <c r="K64" s="77">
        <f t="shared" si="7"/>
        <v>7000000</v>
      </c>
      <c r="L64" s="41"/>
      <c r="M64" s="78">
        <f t="shared" si="3"/>
        <v>-7000000</v>
      </c>
      <c r="N64" s="80"/>
      <c r="P64" s="59"/>
      <c r="Q64" s="59"/>
    </row>
    <row r="65" s="1" customFormat="1" spans="1:17">
      <c r="A65" s="40">
        <v>290156</v>
      </c>
      <c r="B65" s="41">
        <v>1299452</v>
      </c>
      <c r="C65" s="41" t="s">
        <v>1401</v>
      </c>
      <c r="D65" s="42">
        <v>43320</v>
      </c>
      <c r="E65" s="42">
        <v>43323</v>
      </c>
      <c r="F65" s="41">
        <f t="shared" si="4"/>
        <v>3</v>
      </c>
      <c r="G65" s="41">
        <v>3</v>
      </c>
      <c r="H65" s="41" t="s">
        <v>37</v>
      </c>
      <c r="I65" s="41">
        <f t="shared" si="5"/>
        <v>9</v>
      </c>
      <c r="J65" s="140">
        <v>4050000</v>
      </c>
      <c r="K65" s="77">
        <f t="shared" si="7"/>
        <v>36450000</v>
      </c>
      <c r="L65" s="41"/>
      <c r="M65" s="78">
        <f t="shared" si="3"/>
        <v>-36450000</v>
      </c>
      <c r="N65" s="80"/>
      <c r="P65" s="59"/>
      <c r="Q65" s="59"/>
    </row>
    <row r="66" s="1" customFormat="1" spans="1:17">
      <c r="A66" s="40">
        <v>302403</v>
      </c>
      <c r="B66" s="41">
        <v>1332993</v>
      </c>
      <c r="C66" s="41" t="s">
        <v>1402</v>
      </c>
      <c r="D66" s="42">
        <v>43320</v>
      </c>
      <c r="E66" s="42">
        <v>43321</v>
      </c>
      <c r="F66" s="41">
        <f t="shared" si="4"/>
        <v>1</v>
      </c>
      <c r="G66" s="41">
        <v>1</v>
      </c>
      <c r="H66" s="41" t="s">
        <v>37</v>
      </c>
      <c r="I66" s="41">
        <f t="shared" si="5"/>
        <v>1</v>
      </c>
      <c r="J66" s="76">
        <v>3500000</v>
      </c>
      <c r="K66" s="77">
        <f t="shared" si="7"/>
        <v>3500000</v>
      </c>
      <c r="L66" s="41"/>
      <c r="M66" s="78">
        <f t="shared" si="3"/>
        <v>-3500000</v>
      </c>
      <c r="N66" s="80"/>
      <c r="P66" s="59"/>
      <c r="Q66" s="59"/>
    </row>
    <row r="67" s="1" customFormat="1" spans="1:17">
      <c r="A67" s="40" t="s">
        <v>1403</v>
      </c>
      <c r="B67" s="41">
        <v>1347774</v>
      </c>
      <c r="C67" s="41" t="s">
        <v>1404</v>
      </c>
      <c r="D67" s="42">
        <v>43320</v>
      </c>
      <c r="E67" s="42">
        <v>43321</v>
      </c>
      <c r="F67" s="41">
        <f t="shared" si="4"/>
        <v>1</v>
      </c>
      <c r="G67" s="41">
        <v>2</v>
      </c>
      <c r="H67" s="41" t="s">
        <v>37</v>
      </c>
      <c r="I67" s="41">
        <f t="shared" si="5"/>
        <v>2</v>
      </c>
      <c r="J67" s="76">
        <v>3500000</v>
      </c>
      <c r="K67" s="77">
        <f t="shared" si="7"/>
        <v>7000000</v>
      </c>
      <c r="L67" s="41"/>
      <c r="M67" s="78">
        <f t="shared" si="3"/>
        <v>-7000000</v>
      </c>
      <c r="N67" s="80"/>
      <c r="P67" s="59"/>
      <c r="Q67" s="59"/>
    </row>
    <row r="68" s="1" customFormat="1" spans="1:17">
      <c r="A68" s="40">
        <v>307354</v>
      </c>
      <c r="B68" s="41">
        <v>1347944</v>
      </c>
      <c r="C68" s="41" t="s">
        <v>1405</v>
      </c>
      <c r="D68" s="42">
        <v>43320</v>
      </c>
      <c r="E68" s="42">
        <v>43322</v>
      </c>
      <c r="F68" s="41">
        <f t="shared" si="4"/>
        <v>2</v>
      </c>
      <c r="G68" s="41">
        <v>1</v>
      </c>
      <c r="H68" s="41" t="s">
        <v>37</v>
      </c>
      <c r="I68" s="41">
        <f t="shared" si="5"/>
        <v>2</v>
      </c>
      <c r="J68" s="76">
        <v>3500000</v>
      </c>
      <c r="K68" s="77">
        <f t="shared" si="7"/>
        <v>7000000</v>
      </c>
      <c r="L68" s="41"/>
      <c r="M68" s="78">
        <f t="shared" si="3"/>
        <v>-7000000</v>
      </c>
      <c r="N68" s="80"/>
      <c r="P68" s="59"/>
      <c r="Q68" s="59"/>
    </row>
    <row r="69" s="1" customFormat="1" spans="1:17">
      <c r="A69" s="40">
        <v>300510</v>
      </c>
      <c r="B69" s="41">
        <v>1326631</v>
      </c>
      <c r="C69" s="41" t="s">
        <v>1406</v>
      </c>
      <c r="D69" s="42">
        <v>43321</v>
      </c>
      <c r="E69" s="42">
        <v>43325</v>
      </c>
      <c r="F69" s="41">
        <f t="shared" si="4"/>
        <v>4</v>
      </c>
      <c r="G69" s="41">
        <v>1</v>
      </c>
      <c r="H69" s="41" t="s">
        <v>37</v>
      </c>
      <c r="I69" s="41">
        <f t="shared" si="5"/>
        <v>4</v>
      </c>
      <c r="J69" s="76">
        <v>3500000</v>
      </c>
      <c r="K69" s="77">
        <f t="shared" si="7"/>
        <v>14000000</v>
      </c>
      <c r="L69" s="41"/>
      <c r="M69" s="78">
        <f t="shared" si="3"/>
        <v>-14000000</v>
      </c>
      <c r="N69" s="80"/>
      <c r="P69" s="59"/>
      <c r="Q69" s="59"/>
    </row>
    <row r="70" s="1" customFormat="1" spans="1:17">
      <c r="A70" s="40" t="s">
        <v>1407</v>
      </c>
      <c r="B70" s="41">
        <v>1342670</v>
      </c>
      <c r="C70" s="41" t="s">
        <v>1408</v>
      </c>
      <c r="D70" s="42">
        <v>43321</v>
      </c>
      <c r="E70" s="42">
        <v>43323</v>
      </c>
      <c r="F70" s="41">
        <f t="shared" si="4"/>
        <v>2</v>
      </c>
      <c r="G70" s="41">
        <v>2</v>
      </c>
      <c r="H70" s="41" t="s">
        <v>37</v>
      </c>
      <c r="I70" s="41">
        <f t="shared" si="5"/>
        <v>4</v>
      </c>
      <c r="J70" s="76">
        <v>3500000</v>
      </c>
      <c r="K70" s="77">
        <f t="shared" si="7"/>
        <v>14000000</v>
      </c>
      <c r="L70" s="41"/>
      <c r="M70" s="78">
        <f t="shared" si="3"/>
        <v>-14000000</v>
      </c>
      <c r="N70" s="80"/>
      <c r="P70" s="59"/>
      <c r="Q70" s="59"/>
    </row>
    <row r="71" s="1" customFormat="1" spans="1:17">
      <c r="A71" s="40">
        <v>300511</v>
      </c>
      <c r="B71" s="41">
        <v>1326632</v>
      </c>
      <c r="C71" s="41" t="s">
        <v>1409</v>
      </c>
      <c r="D71" s="42">
        <v>43321</v>
      </c>
      <c r="E71" s="42">
        <v>43325</v>
      </c>
      <c r="F71" s="41">
        <f t="shared" si="4"/>
        <v>4</v>
      </c>
      <c r="G71" s="41">
        <v>1</v>
      </c>
      <c r="H71" s="41" t="s">
        <v>37</v>
      </c>
      <c r="I71" s="41">
        <f t="shared" si="5"/>
        <v>4</v>
      </c>
      <c r="J71" s="76">
        <v>3500000</v>
      </c>
      <c r="K71" s="77">
        <f t="shared" si="7"/>
        <v>14000000</v>
      </c>
      <c r="L71" s="41"/>
      <c r="M71" s="78">
        <f t="shared" si="3"/>
        <v>-14000000</v>
      </c>
      <c r="N71" s="80"/>
      <c r="P71" s="59"/>
      <c r="Q71" s="59"/>
    </row>
    <row r="72" s="1" customFormat="1" spans="1:17">
      <c r="A72" s="40">
        <v>304102</v>
      </c>
      <c r="B72" s="41">
        <v>1338590</v>
      </c>
      <c r="C72" s="41" t="s">
        <v>1410</v>
      </c>
      <c r="D72" s="42">
        <v>43321</v>
      </c>
      <c r="E72" s="42">
        <v>43323</v>
      </c>
      <c r="F72" s="41">
        <f t="shared" si="4"/>
        <v>2</v>
      </c>
      <c r="G72" s="41">
        <v>2</v>
      </c>
      <c r="H72" s="41" t="s">
        <v>37</v>
      </c>
      <c r="I72" s="41">
        <f t="shared" si="5"/>
        <v>4</v>
      </c>
      <c r="J72" s="76">
        <v>3500000</v>
      </c>
      <c r="K72" s="77">
        <f t="shared" si="7"/>
        <v>14000000</v>
      </c>
      <c r="L72" s="41"/>
      <c r="M72" s="78">
        <f t="shared" si="3"/>
        <v>-14000000</v>
      </c>
      <c r="N72" s="80"/>
      <c r="P72" s="59"/>
      <c r="Q72" s="59"/>
    </row>
    <row r="73" s="1" customFormat="1" spans="1:17">
      <c r="A73" s="40">
        <v>304520</v>
      </c>
      <c r="B73" s="41">
        <v>1339573</v>
      </c>
      <c r="C73" s="41" t="s">
        <v>1411</v>
      </c>
      <c r="D73" s="42">
        <v>43321</v>
      </c>
      <c r="E73" s="42">
        <v>43324</v>
      </c>
      <c r="F73" s="41">
        <f t="shared" si="4"/>
        <v>3</v>
      </c>
      <c r="G73" s="41">
        <v>2</v>
      </c>
      <c r="H73" s="41" t="s">
        <v>37</v>
      </c>
      <c r="I73" s="41">
        <f t="shared" si="5"/>
        <v>6</v>
      </c>
      <c r="J73" s="76">
        <v>3500000</v>
      </c>
      <c r="K73" s="77">
        <f t="shared" si="7"/>
        <v>21000000</v>
      </c>
      <c r="L73" s="41"/>
      <c r="M73" s="78">
        <f t="shared" si="3"/>
        <v>-21000000</v>
      </c>
      <c r="N73" s="80"/>
      <c r="P73" s="59"/>
      <c r="Q73" s="59"/>
    </row>
    <row r="74" s="1" customFormat="1" spans="1:17">
      <c r="A74" s="40">
        <v>303092</v>
      </c>
      <c r="B74" s="41">
        <v>1335466</v>
      </c>
      <c r="C74" s="41" t="s">
        <v>1412</v>
      </c>
      <c r="D74" s="42">
        <v>43321</v>
      </c>
      <c r="E74" s="42">
        <v>43324</v>
      </c>
      <c r="F74" s="41">
        <f t="shared" si="4"/>
        <v>3</v>
      </c>
      <c r="G74" s="41">
        <v>3</v>
      </c>
      <c r="H74" s="41" t="s">
        <v>37</v>
      </c>
      <c r="I74" s="41">
        <f t="shared" si="5"/>
        <v>9</v>
      </c>
      <c r="J74" s="76">
        <v>3500000</v>
      </c>
      <c r="K74" s="77">
        <f t="shared" si="7"/>
        <v>31500000</v>
      </c>
      <c r="L74" s="41"/>
      <c r="M74" s="78">
        <f t="shared" ref="M74:M137" si="8">L74-K74</f>
        <v>-31500000</v>
      </c>
      <c r="N74" s="80"/>
      <c r="P74" s="59"/>
      <c r="Q74" s="59"/>
    </row>
    <row r="75" s="1" customFormat="1" spans="1:17">
      <c r="A75" s="40">
        <v>305755</v>
      </c>
      <c r="B75" s="41">
        <v>1343889</v>
      </c>
      <c r="C75" s="41" t="s">
        <v>1413</v>
      </c>
      <c r="D75" s="42">
        <v>43321</v>
      </c>
      <c r="E75" s="42">
        <v>43322</v>
      </c>
      <c r="F75" s="41">
        <f t="shared" si="4"/>
        <v>1</v>
      </c>
      <c r="G75" s="41">
        <v>1</v>
      </c>
      <c r="H75" s="41" t="s">
        <v>37</v>
      </c>
      <c r="I75" s="41">
        <f t="shared" si="5"/>
        <v>1</v>
      </c>
      <c r="J75" s="76">
        <v>3500000</v>
      </c>
      <c r="K75" s="77">
        <f t="shared" si="7"/>
        <v>3500000</v>
      </c>
      <c r="L75" s="41"/>
      <c r="M75" s="78">
        <f t="shared" si="8"/>
        <v>-3500000</v>
      </c>
      <c r="N75" s="80"/>
      <c r="P75" s="59"/>
      <c r="Q75" s="59"/>
    </row>
    <row r="76" s="1" customFormat="1" spans="1:17">
      <c r="A76" s="40">
        <v>303079</v>
      </c>
      <c r="B76" s="41">
        <v>1334707</v>
      </c>
      <c r="C76" s="41" t="s">
        <v>1414</v>
      </c>
      <c r="D76" s="42">
        <v>43322</v>
      </c>
      <c r="E76" s="42">
        <v>43324</v>
      </c>
      <c r="F76" s="41">
        <f t="shared" si="4"/>
        <v>2</v>
      </c>
      <c r="G76" s="41">
        <v>1</v>
      </c>
      <c r="H76" s="41" t="s">
        <v>37</v>
      </c>
      <c r="I76" s="41">
        <f t="shared" si="5"/>
        <v>2</v>
      </c>
      <c r="J76" s="76">
        <v>3500000</v>
      </c>
      <c r="K76" s="77">
        <f t="shared" si="7"/>
        <v>7000000</v>
      </c>
      <c r="L76" s="41"/>
      <c r="M76" s="78">
        <f t="shared" si="8"/>
        <v>-7000000</v>
      </c>
      <c r="N76" s="80"/>
      <c r="P76" s="59"/>
      <c r="Q76" s="59"/>
    </row>
    <row r="77" s="1" customFormat="1" spans="1:17">
      <c r="A77" s="40">
        <v>303075</v>
      </c>
      <c r="B77" s="41">
        <v>1334710</v>
      </c>
      <c r="C77" s="41" t="s">
        <v>1415</v>
      </c>
      <c r="D77" s="42">
        <v>43322</v>
      </c>
      <c r="E77" s="42">
        <v>43324</v>
      </c>
      <c r="F77" s="41">
        <f t="shared" si="4"/>
        <v>2</v>
      </c>
      <c r="G77" s="41">
        <v>3</v>
      </c>
      <c r="H77" s="41" t="s">
        <v>37</v>
      </c>
      <c r="I77" s="41">
        <f t="shared" si="5"/>
        <v>6</v>
      </c>
      <c r="J77" s="76">
        <v>3500000</v>
      </c>
      <c r="K77" s="77">
        <f t="shared" si="7"/>
        <v>21000000</v>
      </c>
      <c r="L77" s="41"/>
      <c r="M77" s="78">
        <f t="shared" si="8"/>
        <v>-21000000</v>
      </c>
      <c r="N77" s="80"/>
      <c r="P77" s="59"/>
      <c r="Q77" s="59"/>
    </row>
    <row r="78" s="1" customFormat="1" spans="1:17">
      <c r="A78" s="40">
        <v>301812</v>
      </c>
      <c r="B78" s="41">
        <v>1330603</v>
      </c>
      <c r="C78" s="41" t="s">
        <v>1416</v>
      </c>
      <c r="D78" s="42">
        <v>43322</v>
      </c>
      <c r="E78" s="42">
        <v>43325</v>
      </c>
      <c r="F78" s="41">
        <f t="shared" si="4"/>
        <v>3</v>
      </c>
      <c r="G78" s="41">
        <v>1</v>
      </c>
      <c r="H78" s="41" t="s">
        <v>37</v>
      </c>
      <c r="I78" s="41">
        <f t="shared" si="5"/>
        <v>3</v>
      </c>
      <c r="J78" s="76">
        <v>3500000</v>
      </c>
      <c r="K78" s="77">
        <f t="shared" si="7"/>
        <v>10500000</v>
      </c>
      <c r="L78" s="41"/>
      <c r="M78" s="78">
        <f t="shared" si="8"/>
        <v>-10500000</v>
      </c>
      <c r="N78" s="80"/>
      <c r="P78" s="59"/>
      <c r="Q78" s="59"/>
    </row>
    <row r="79" s="1" customFormat="1" spans="1:17">
      <c r="A79" s="40">
        <v>304010</v>
      </c>
      <c r="B79" s="41">
        <v>1338427</v>
      </c>
      <c r="C79" s="41" t="s">
        <v>1417</v>
      </c>
      <c r="D79" s="42">
        <v>43323</v>
      </c>
      <c r="E79" s="42">
        <v>43325</v>
      </c>
      <c r="F79" s="41">
        <f t="shared" si="4"/>
        <v>2</v>
      </c>
      <c r="G79" s="41">
        <v>1</v>
      </c>
      <c r="H79" s="41" t="s">
        <v>37</v>
      </c>
      <c r="I79" s="41">
        <f t="shared" si="5"/>
        <v>2</v>
      </c>
      <c r="J79" s="76">
        <v>3500000</v>
      </c>
      <c r="K79" s="77">
        <f t="shared" si="7"/>
        <v>7000000</v>
      </c>
      <c r="L79" s="41"/>
      <c r="M79" s="78">
        <f t="shared" si="8"/>
        <v>-7000000</v>
      </c>
      <c r="N79" s="80"/>
      <c r="P79" s="59"/>
      <c r="Q79" s="59"/>
    </row>
    <row r="80" s="1" customFormat="1" spans="1:17">
      <c r="A80" s="40">
        <v>304111</v>
      </c>
      <c r="B80" s="41">
        <v>1338441</v>
      </c>
      <c r="C80" s="41" t="s">
        <v>1418</v>
      </c>
      <c r="D80" s="42">
        <v>43323</v>
      </c>
      <c r="E80" s="42">
        <v>43325</v>
      </c>
      <c r="F80" s="41">
        <f t="shared" si="4"/>
        <v>2</v>
      </c>
      <c r="G80" s="41">
        <v>1</v>
      </c>
      <c r="H80" s="41" t="s">
        <v>37</v>
      </c>
      <c r="I80" s="41">
        <f t="shared" si="5"/>
        <v>2</v>
      </c>
      <c r="J80" s="76">
        <v>3500000</v>
      </c>
      <c r="K80" s="77">
        <f t="shared" si="7"/>
        <v>7000000</v>
      </c>
      <c r="L80" s="41"/>
      <c r="M80" s="78">
        <f t="shared" si="8"/>
        <v>-7000000</v>
      </c>
      <c r="N80" s="80"/>
      <c r="P80" s="59"/>
      <c r="Q80" s="59"/>
    </row>
    <row r="81" s="1" customFormat="1" spans="1:17">
      <c r="A81" s="40" t="s">
        <v>1419</v>
      </c>
      <c r="B81" s="41">
        <v>1340115</v>
      </c>
      <c r="C81" s="41" t="s">
        <v>1420</v>
      </c>
      <c r="D81" s="42">
        <v>43323</v>
      </c>
      <c r="E81" s="42">
        <v>43326</v>
      </c>
      <c r="F81" s="41">
        <f t="shared" si="4"/>
        <v>3</v>
      </c>
      <c r="G81" s="41">
        <v>2</v>
      </c>
      <c r="H81" s="41" t="s">
        <v>37</v>
      </c>
      <c r="I81" s="41">
        <f t="shared" si="5"/>
        <v>6</v>
      </c>
      <c r="J81" s="76">
        <v>3500000</v>
      </c>
      <c r="K81" s="77">
        <f t="shared" si="7"/>
        <v>21000000</v>
      </c>
      <c r="L81" s="41"/>
      <c r="M81" s="78">
        <f t="shared" si="8"/>
        <v>-21000000</v>
      </c>
      <c r="N81" s="80"/>
      <c r="P81" s="59"/>
      <c r="Q81" s="59"/>
    </row>
    <row r="82" s="1" customFormat="1" spans="1:17">
      <c r="A82" s="40" t="s">
        <v>1421</v>
      </c>
      <c r="B82" s="41">
        <v>1340962</v>
      </c>
      <c r="C82" s="41" t="s">
        <v>1422</v>
      </c>
      <c r="D82" s="42">
        <v>43323</v>
      </c>
      <c r="E82" s="42">
        <v>43325</v>
      </c>
      <c r="F82" s="41">
        <f t="shared" si="4"/>
        <v>2</v>
      </c>
      <c r="G82" s="41">
        <v>2</v>
      </c>
      <c r="H82" s="41" t="s">
        <v>37</v>
      </c>
      <c r="I82" s="41">
        <f t="shared" si="5"/>
        <v>4</v>
      </c>
      <c r="J82" s="76">
        <v>3500000</v>
      </c>
      <c r="K82" s="77">
        <f t="shared" si="7"/>
        <v>14000000</v>
      </c>
      <c r="L82" s="41"/>
      <c r="M82" s="78">
        <f t="shared" si="8"/>
        <v>-14000000</v>
      </c>
      <c r="N82" s="80"/>
      <c r="P82" s="59"/>
      <c r="Q82" s="59"/>
    </row>
    <row r="83" s="1" customFormat="1" spans="1:17">
      <c r="A83" s="40">
        <v>306325</v>
      </c>
      <c r="B83" s="41">
        <v>1344654</v>
      </c>
      <c r="C83" s="41" t="s">
        <v>1423</v>
      </c>
      <c r="D83" s="42">
        <v>43323</v>
      </c>
      <c r="E83" s="42">
        <v>43328</v>
      </c>
      <c r="F83" s="41">
        <f t="shared" si="4"/>
        <v>5</v>
      </c>
      <c r="G83" s="41">
        <v>1</v>
      </c>
      <c r="H83" s="41" t="s">
        <v>37</v>
      </c>
      <c r="I83" s="41">
        <f t="shared" si="5"/>
        <v>5</v>
      </c>
      <c r="J83" s="76">
        <v>3500000</v>
      </c>
      <c r="K83" s="77">
        <f t="shared" si="7"/>
        <v>17500000</v>
      </c>
      <c r="L83" s="41"/>
      <c r="M83" s="78">
        <f t="shared" si="8"/>
        <v>-17500000</v>
      </c>
      <c r="N83" s="80"/>
      <c r="P83" s="59"/>
      <c r="Q83" s="59"/>
    </row>
    <row r="84" s="1" customFormat="1" spans="1:17">
      <c r="A84" s="40">
        <v>307501</v>
      </c>
      <c r="B84" s="41">
        <v>1348250</v>
      </c>
      <c r="C84" s="41" t="s">
        <v>1424</v>
      </c>
      <c r="D84" s="42">
        <v>43323</v>
      </c>
      <c r="E84" s="42">
        <v>43325</v>
      </c>
      <c r="F84" s="41">
        <f t="shared" si="4"/>
        <v>2</v>
      </c>
      <c r="G84" s="41">
        <v>1</v>
      </c>
      <c r="H84" s="41" t="s">
        <v>148</v>
      </c>
      <c r="I84" s="41">
        <f t="shared" si="5"/>
        <v>2</v>
      </c>
      <c r="J84" s="76">
        <v>3500000</v>
      </c>
      <c r="K84" s="77">
        <f t="shared" si="7"/>
        <v>7000000</v>
      </c>
      <c r="L84" s="41"/>
      <c r="M84" s="78">
        <f t="shared" si="8"/>
        <v>-7000000</v>
      </c>
      <c r="N84" s="80"/>
      <c r="P84" s="59"/>
      <c r="Q84" s="59"/>
    </row>
    <row r="85" s="1" customFormat="1" spans="1:17">
      <c r="A85" s="40">
        <v>301030</v>
      </c>
      <c r="B85" s="41">
        <v>1328035</v>
      </c>
      <c r="C85" s="41" t="s">
        <v>1425</v>
      </c>
      <c r="D85" s="42">
        <v>43324</v>
      </c>
      <c r="E85" s="42">
        <v>43328</v>
      </c>
      <c r="F85" s="41">
        <f t="shared" si="4"/>
        <v>4</v>
      </c>
      <c r="G85" s="41">
        <v>3</v>
      </c>
      <c r="H85" s="41" t="s">
        <v>37</v>
      </c>
      <c r="I85" s="41">
        <f t="shared" si="5"/>
        <v>12</v>
      </c>
      <c r="J85" s="76">
        <v>3500000</v>
      </c>
      <c r="K85" s="77">
        <f t="shared" si="7"/>
        <v>42000000</v>
      </c>
      <c r="L85" s="41"/>
      <c r="M85" s="78">
        <f t="shared" si="8"/>
        <v>-42000000</v>
      </c>
      <c r="N85" s="80"/>
      <c r="P85" s="59"/>
      <c r="Q85" s="59"/>
    </row>
    <row r="86" s="1" customFormat="1" spans="1:17">
      <c r="A86" s="40">
        <v>303822</v>
      </c>
      <c r="B86" s="41">
        <v>1337613</v>
      </c>
      <c r="C86" s="41" t="s">
        <v>1426</v>
      </c>
      <c r="D86" s="42">
        <v>43324</v>
      </c>
      <c r="E86" s="42">
        <v>43325</v>
      </c>
      <c r="F86" s="41">
        <f t="shared" si="4"/>
        <v>1</v>
      </c>
      <c r="G86" s="41">
        <v>1</v>
      </c>
      <c r="H86" s="41" t="s">
        <v>37</v>
      </c>
      <c r="I86" s="41">
        <f t="shared" si="5"/>
        <v>1</v>
      </c>
      <c r="J86" s="76">
        <v>3500000</v>
      </c>
      <c r="K86" s="77">
        <f t="shared" si="7"/>
        <v>3500000</v>
      </c>
      <c r="L86" s="41"/>
      <c r="M86" s="78">
        <f t="shared" si="8"/>
        <v>-3500000</v>
      </c>
      <c r="N86" s="80"/>
      <c r="P86" s="59"/>
      <c r="Q86" s="59"/>
    </row>
    <row r="87" s="1" customFormat="1" spans="1:17">
      <c r="A87" s="40">
        <v>307305</v>
      </c>
      <c r="B87" s="41">
        <v>1347478</v>
      </c>
      <c r="C87" s="41" t="s">
        <v>1427</v>
      </c>
      <c r="D87" s="42">
        <v>43324</v>
      </c>
      <c r="E87" s="42">
        <v>43325</v>
      </c>
      <c r="F87" s="41">
        <f t="shared" si="4"/>
        <v>1</v>
      </c>
      <c r="G87" s="41">
        <v>1</v>
      </c>
      <c r="H87" s="41" t="s">
        <v>37</v>
      </c>
      <c r="I87" s="41">
        <f t="shared" si="5"/>
        <v>1</v>
      </c>
      <c r="J87" s="76">
        <v>3500000</v>
      </c>
      <c r="K87" s="77">
        <f t="shared" si="7"/>
        <v>3500000</v>
      </c>
      <c r="L87" s="41"/>
      <c r="M87" s="78">
        <f t="shared" si="8"/>
        <v>-3500000</v>
      </c>
      <c r="N87" s="80"/>
      <c r="P87" s="59"/>
      <c r="Q87" s="59"/>
    </row>
    <row r="88" s="1" customFormat="1" spans="1:17">
      <c r="A88" s="40">
        <v>307320</v>
      </c>
      <c r="B88" s="41">
        <v>1347530</v>
      </c>
      <c r="C88" s="41" t="s">
        <v>1428</v>
      </c>
      <c r="D88" s="42">
        <v>43324</v>
      </c>
      <c r="E88" s="42">
        <v>43326</v>
      </c>
      <c r="F88" s="41">
        <f t="shared" si="4"/>
        <v>2</v>
      </c>
      <c r="G88" s="41">
        <v>1</v>
      </c>
      <c r="H88" s="41" t="s">
        <v>37</v>
      </c>
      <c r="I88" s="41">
        <f t="shared" si="5"/>
        <v>2</v>
      </c>
      <c r="J88" s="76">
        <v>3500000</v>
      </c>
      <c r="K88" s="77">
        <f t="shared" si="7"/>
        <v>7000000</v>
      </c>
      <c r="L88" s="41"/>
      <c r="M88" s="78">
        <f t="shared" si="8"/>
        <v>-7000000</v>
      </c>
      <c r="N88" s="141"/>
      <c r="P88" s="59"/>
      <c r="Q88" s="59"/>
    </row>
    <row r="89" s="2" customFormat="1" spans="1:17">
      <c r="A89" s="81">
        <v>307760</v>
      </c>
      <c r="B89" s="82">
        <v>1349574</v>
      </c>
      <c r="C89" s="82" t="s">
        <v>1429</v>
      </c>
      <c r="D89" s="83">
        <v>43324</v>
      </c>
      <c r="E89" s="83">
        <v>43325</v>
      </c>
      <c r="F89" s="82">
        <f t="shared" si="4"/>
        <v>1</v>
      </c>
      <c r="G89" s="82">
        <v>1</v>
      </c>
      <c r="H89" s="82" t="s">
        <v>37</v>
      </c>
      <c r="I89" s="82">
        <f t="shared" si="5"/>
        <v>1</v>
      </c>
      <c r="J89" s="142">
        <v>3500000</v>
      </c>
      <c r="K89" s="143">
        <f t="shared" si="7"/>
        <v>3500000</v>
      </c>
      <c r="L89" s="82"/>
      <c r="M89" s="144">
        <f t="shared" si="8"/>
        <v>-3500000</v>
      </c>
      <c r="N89" s="145">
        <f>SUM(K89:K100)</f>
        <v>230100000</v>
      </c>
      <c r="P89" s="59"/>
      <c r="Q89" s="59"/>
    </row>
    <row r="90" s="1" customFormat="1" spans="1:17">
      <c r="A90" s="81">
        <v>304148</v>
      </c>
      <c r="B90" s="82">
        <v>1338913</v>
      </c>
      <c r="C90" s="82" t="s">
        <v>1430</v>
      </c>
      <c r="D90" s="83">
        <v>43325</v>
      </c>
      <c r="E90" s="83">
        <v>43328</v>
      </c>
      <c r="F90" s="82">
        <f t="shared" si="4"/>
        <v>3</v>
      </c>
      <c r="G90" s="82">
        <v>2</v>
      </c>
      <c r="H90" s="82" t="s">
        <v>37</v>
      </c>
      <c r="I90" s="82">
        <f t="shared" si="5"/>
        <v>6</v>
      </c>
      <c r="J90" s="142">
        <v>3500000</v>
      </c>
      <c r="K90" s="143">
        <f t="shared" si="7"/>
        <v>21000000</v>
      </c>
      <c r="L90" s="82"/>
      <c r="M90" s="144">
        <f t="shared" si="8"/>
        <v>-21000000</v>
      </c>
      <c r="N90" s="146"/>
      <c r="P90" s="59"/>
      <c r="Q90" s="59"/>
    </row>
    <row r="91" s="1" customFormat="1" spans="1:17">
      <c r="A91" s="81">
        <v>304150</v>
      </c>
      <c r="B91" s="82">
        <v>1338954</v>
      </c>
      <c r="C91" s="82" t="s">
        <v>1431</v>
      </c>
      <c r="D91" s="83">
        <v>43325</v>
      </c>
      <c r="E91" s="83">
        <v>43328</v>
      </c>
      <c r="F91" s="82">
        <f t="shared" si="4"/>
        <v>3</v>
      </c>
      <c r="G91" s="82">
        <v>2</v>
      </c>
      <c r="H91" s="82" t="s">
        <v>37</v>
      </c>
      <c r="I91" s="82">
        <f t="shared" si="5"/>
        <v>6</v>
      </c>
      <c r="J91" s="142">
        <v>3500000</v>
      </c>
      <c r="K91" s="143">
        <f t="shared" si="7"/>
        <v>21000000</v>
      </c>
      <c r="L91" s="82"/>
      <c r="M91" s="144">
        <f t="shared" si="8"/>
        <v>-21000000</v>
      </c>
      <c r="N91" s="146"/>
      <c r="P91" s="59"/>
      <c r="Q91" s="59"/>
    </row>
    <row r="92" s="1" customFormat="1" spans="1:17">
      <c r="A92" s="81" t="s">
        <v>1432</v>
      </c>
      <c r="B92" s="82">
        <v>1341226</v>
      </c>
      <c r="C92" s="82" t="s">
        <v>1433</v>
      </c>
      <c r="D92" s="83">
        <v>43325</v>
      </c>
      <c r="E92" s="83">
        <v>43329</v>
      </c>
      <c r="F92" s="82">
        <f t="shared" si="4"/>
        <v>4</v>
      </c>
      <c r="G92" s="82">
        <v>2</v>
      </c>
      <c r="H92" s="82" t="s">
        <v>37</v>
      </c>
      <c r="I92" s="82">
        <f t="shared" si="5"/>
        <v>8</v>
      </c>
      <c r="J92" s="142">
        <v>3500000</v>
      </c>
      <c r="K92" s="143">
        <f t="shared" si="7"/>
        <v>28000000</v>
      </c>
      <c r="L92" s="82"/>
      <c r="M92" s="144">
        <f t="shared" si="8"/>
        <v>-28000000</v>
      </c>
      <c r="N92" s="146"/>
      <c r="P92" s="59"/>
      <c r="Q92" s="59"/>
    </row>
    <row r="93" s="1" customFormat="1" spans="1:17">
      <c r="A93" s="84">
        <v>305005</v>
      </c>
      <c r="B93" s="85">
        <v>1341138</v>
      </c>
      <c r="C93" s="85" t="s">
        <v>1434</v>
      </c>
      <c r="D93" s="86">
        <v>43325</v>
      </c>
      <c r="E93" s="86">
        <v>43326</v>
      </c>
      <c r="F93" s="82">
        <f t="shared" si="4"/>
        <v>1</v>
      </c>
      <c r="G93" s="82">
        <v>1</v>
      </c>
      <c r="H93" s="82" t="s">
        <v>37</v>
      </c>
      <c r="I93" s="82">
        <f t="shared" si="5"/>
        <v>1</v>
      </c>
      <c r="J93" s="142">
        <v>3500000</v>
      </c>
      <c r="K93" s="143">
        <f t="shared" si="7"/>
        <v>3500000</v>
      </c>
      <c r="L93" s="82"/>
      <c r="M93" s="144">
        <f t="shared" si="8"/>
        <v>-3500000</v>
      </c>
      <c r="N93" s="146"/>
      <c r="P93" s="59"/>
      <c r="Q93" s="59"/>
    </row>
    <row r="94" s="1" customFormat="1" spans="1:17">
      <c r="A94" s="84" t="s">
        <v>1435</v>
      </c>
      <c r="B94" s="85">
        <v>1341237</v>
      </c>
      <c r="C94" s="82" t="s">
        <v>1436</v>
      </c>
      <c r="D94" s="86">
        <v>43325</v>
      </c>
      <c r="E94" s="86">
        <v>43329</v>
      </c>
      <c r="F94" s="82">
        <f t="shared" si="4"/>
        <v>4</v>
      </c>
      <c r="G94" s="82">
        <v>4</v>
      </c>
      <c r="H94" s="82" t="s">
        <v>37</v>
      </c>
      <c r="I94" s="82">
        <f t="shared" si="5"/>
        <v>16</v>
      </c>
      <c r="J94" s="142">
        <v>3500000</v>
      </c>
      <c r="K94" s="143">
        <f t="shared" si="7"/>
        <v>56000000</v>
      </c>
      <c r="L94" s="82"/>
      <c r="M94" s="144">
        <f t="shared" si="8"/>
        <v>-56000000</v>
      </c>
      <c r="N94" s="146"/>
      <c r="P94" s="59"/>
      <c r="Q94" s="59"/>
    </row>
    <row r="95" s="1" customFormat="1" spans="1:17">
      <c r="A95" s="84">
        <v>305810</v>
      </c>
      <c r="B95" s="85">
        <v>1344110</v>
      </c>
      <c r="C95" s="85" t="s">
        <v>1437</v>
      </c>
      <c r="D95" s="86">
        <v>43325</v>
      </c>
      <c r="E95" s="86">
        <v>43330</v>
      </c>
      <c r="F95" s="82">
        <f t="shared" si="4"/>
        <v>5</v>
      </c>
      <c r="G95" s="82">
        <v>1</v>
      </c>
      <c r="H95" s="82" t="s">
        <v>37</v>
      </c>
      <c r="I95" s="82">
        <f t="shared" si="5"/>
        <v>5</v>
      </c>
      <c r="J95" s="142">
        <v>3500000</v>
      </c>
      <c r="K95" s="143">
        <f t="shared" si="7"/>
        <v>17500000</v>
      </c>
      <c r="L95" s="82"/>
      <c r="M95" s="144">
        <f t="shared" si="8"/>
        <v>-17500000</v>
      </c>
      <c r="N95" s="146"/>
      <c r="P95" s="59"/>
      <c r="Q95" s="59"/>
    </row>
    <row r="96" s="1" customFormat="1" spans="1:17">
      <c r="A96" s="84" t="s">
        <v>1438</v>
      </c>
      <c r="B96" s="85">
        <v>1347183</v>
      </c>
      <c r="C96" s="85" t="s">
        <v>1439</v>
      </c>
      <c r="D96" s="86">
        <v>43326</v>
      </c>
      <c r="E96" s="86">
        <v>43328</v>
      </c>
      <c r="F96" s="82">
        <f t="shared" si="4"/>
        <v>2</v>
      </c>
      <c r="G96" s="82">
        <v>2</v>
      </c>
      <c r="H96" s="82" t="s">
        <v>37</v>
      </c>
      <c r="I96" s="82">
        <f t="shared" si="5"/>
        <v>4</v>
      </c>
      <c r="J96" s="142">
        <v>3500000</v>
      </c>
      <c r="K96" s="143">
        <f t="shared" si="7"/>
        <v>14000000</v>
      </c>
      <c r="L96" s="82"/>
      <c r="M96" s="144">
        <f t="shared" si="8"/>
        <v>-14000000</v>
      </c>
      <c r="N96" s="146"/>
      <c r="P96" s="59"/>
      <c r="Q96" s="59"/>
    </row>
    <row r="97" s="1" customFormat="1" spans="1:17">
      <c r="A97" s="87" t="s">
        <v>1440</v>
      </c>
      <c r="B97" s="88">
        <v>1316779</v>
      </c>
      <c r="C97" s="89" t="s">
        <v>1441</v>
      </c>
      <c r="D97" s="90">
        <v>43326</v>
      </c>
      <c r="E97" s="90">
        <v>43328</v>
      </c>
      <c r="F97" s="82">
        <f t="shared" si="4"/>
        <v>2</v>
      </c>
      <c r="G97" s="82">
        <v>3</v>
      </c>
      <c r="H97" s="82" t="s">
        <v>37</v>
      </c>
      <c r="I97" s="82">
        <f t="shared" si="5"/>
        <v>6</v>
      </c>
      <c r="J97" s="147">
        <v>4050000</v>
      </c>
      <c r="K97" s="143">
        <f t="shared" si="7"/>
        <v>24300000</v>
      </c>
      <c r="L97" s="82"/>
      <c r="M97" s="144">
        <f t="shared" si="8"/>
        <v>-24300000</v>
      </c>
      <c r="N97" s="146"/>
      <c r="P97" s="59"/>
      <c r="Q97" s="59"/>
    </row>
    <row r="98" s="1" customFormat="1" spans="1:17">
      <c r="A98" s="91"/>
      <c r="B98" s="92"/>
      <c r="C98" s="93"/>
      <c r="D98" s="94"/>
      <c r="E98" s="94"/>
      <c r="F98" s="82">
        <v>2</v>
      </c>
      <c r="G98" s="82">
        <v>0</v>
      </c>
      <c r="H98" s="82" t="s">
        <v>37</v>
      </c>
      <c r="I98" s="82">
        <f t="shared" si="5"/>
        <v>0</v>
      </c>
      <c r="J98" s="148">
        <v>280000</v>
      </c>
      <c r="K98" s="143">
        <f>J98*F98*5</f>
        <v>2800000</v>
      </c>
      <c r="L98" s="82"/>
      <c r="M98" s="144">
        <f t="shared" si="8"/>
        <v>-2800000</v>
      </c>
      <c r="N98" s="146"/>
      <c r="P98" s="59"/>
      <c r="Q98" s="59"/>
    </row>
    <row r="99" s="1" customFormat="1" spans="1:17">
      <c r="A99" s="95">
        <v>302947</v>
      </c>
      <c r="B99" s="96">
        <v>1334654</v>
      </c>
      <c r="C99" s="97" t="s">
        <v>1442</v>
      </c>
      <c r="D99" s="94">
        <v>43326</v>
      </c>
      <c r="E99" s="94">
        <v>43328</v>
      </c>
      <c r="F99" s="82">
        <f t="shared" ref="F99:F162" si="9">E99-D99</f>
        <v>2</v>
      </c>
      <c r="G99" s="82">
        <v>1</v>
      </c>
      <c r="H99" s="82" t="s">
        <v>37</v>
      </c>
      <c r="I99" s="82">
        <f t="shared" si="5"/>
        <v>2</v>
      </c>
      <c r="J99" s="147">
        <v>3500000</v>
      </c>
      <c r="K99" s="143">
        <f>J99*F99</f>
        <v>7000000</v>
      </c>
      <c r="L99" s="82"/>
      <c r="M99" s="144">
        <f t="shared" si="8"/>
        <v>-7000000</v>
      </c>
      <c r="N99" s="146"/>
      <c r="P99" s="59"/>
      <c r="Q99" s="59"/>
    </row>
    <row r="100" s="1" customFormat="1" spans="1:17">
      <c r="A100" s="81">
        <v>302504</v>
      </c>
      <c r="B100" s="82">
        <v>1332735</v>
      </c>
      <c r="C100" s="82" t="s">
        <v>1443</v>
      </c>
      <c r="D100" s="98">
        <v>43326</v>
      </c>
      <c r="E100" s="98">
        <v>43329</v>
      </c>
      <c r="F100" s="82">
        <f t="shared" si="9"/>
        <v>3</v>
      </c>
      <c r="G100" s="81">
        <v>3</v>
      </c>
      <c r="H100" s="99" t="s">
        <v>37</v>
      </c>
      <c r="I100" s="82">
        <f t="shared" si="5"/>
        <v>9</v>
      </c>
      <c r="J100" s="147">
        <v>3500000</v>
      </c>
      <c r="K100" s="143">
        <f>J100*F100*G100</f>
        <v>31500000</v>
      </c>
      <c r="L100" s="82"/>
      <c r="M100" s="144">
        <f t="shared" si="8"/>
        <v>-31500000</v>
      </c>
      <c r="N100" s="149"/>
      <c r="P100" s="59"/>
      <c r="Q100" s="59"/>
    </row>
    <row r="101" s="2" customFormat="1" spans="1:17">
      <c r="A101" s="100">
        <v>308088</v>
      </c>
      <c r="B101" s="101">
        <v>1350427</v>
      </c>
      <c r="C101" s="102" t="s">
        <v>1444</v>
      </c>
      <c r="D101" s="103">
        <v>43323</v>
      </c>
      <c r="E101" s="103">
        <v>43325</v>
      </c>
      <c r="F101" s="102">
        <f t="shared" si="9"/>
        <v>2</v>
      </c>
      <c r="G101" s="104">
        <v>1</v>
      </c>
      <c r="H101" s="105" t="s">
        <v>37</v>
      </c>
      <c r="I101" s="102">
        <f t="shared" si="5"/>
        <v>2</v>
      </c>
      <c r="J101" s="150">
        <v>3500000</v>
      </c>
      <c r="K101" s="151">
        <f>J101*F101*G101-550000</f>
        <v>6450000</v>
      </c>
      <c r="L101" s="102"/>
      <c r="M101" s="44">
        <f t="shared" si="8"/>
        <v>-6450000</v>
      </c>
      <c r="N101" s="152">
        <f>SUM(K101:K103)</f>
        <v>22670000</v>
      </c>
      <c r="P101" s="59"/>
      <c r="Q101" s="59"/>
    </row>
    <row r="102" s="1" customFormat="1" spans="1:17">
      <c r="A102" s="106">
        <v>292080</v>
      </c>
      <c r="B102" s="106">
        <v>1304496</v>
      </c>
      <c r="C102" s="107" t="s">
        <v>1445</v>
      </c>
      <c r="D102" s="108">
        <v>43327</v>
      </c>
      <c r="E102" s="108">
        <v>43329</v>
      </c>
      <c r="F102" s="102">
        <f t="shared" si="9"/>
        <v>2</v>
      </c>
      <c r="G102" s="102">
        <v>1</v>
      </c>
      <c r="H102" s="102" t="s">
        <v>37</v>
      </c>
      <c r="I102" s="102">
        <f t="shared" ref="I102:I155" si="10">G102*F102</f>
        <v>2</v>
      </c>
      <c r="J102" s="150">
        <f>4050000+280000</f>
        <v>4330000</v>
      </c>
      <c r="K102" s="151">
        <f t="shared" ref="K102:K107" si="11">J102*F102*G102</f>
        <v>8660000</v>
      </c>
      <c r="L102" s="102"/>
      <c r="M102" s="44">
        <f t="shared" si="8"/>
        <v>-8660000</v>
      </c>
      <c r="N102" s="153"/>
      <c r="P102" s="59"/>
      <c r="Q102" s="59"/>
    </row>
    <row r="103" s="1" customFormat="1" ht="24" spans="1:17">
      <c r="A103" s="109">
        <v>306271</v>
      </c>
      <c r="B103" s="110">
        <v>1344487</v>
      </c>
      <c r="C103" s="111" t="s">
        <v>1446</v>
      </c>
      <c r="D103" s="112">
        <v>43327</v>
      </c>
      <c r="E103" s="112">
        <v>43329</v>
      </c>
      <c r="F103" s="101">
        <f t="shared" si="9"/>
        <v>2</v>
      </c>
      <c r="G103" s="102">
        <v>1</v>
      </c>
      <c r="H103" s="113" t="s">
        <v>37</v>
      </c>
      <c r="I103" s="102">
        <f t="shared" si="10"/>
        <v>2</v>
      </c>
      <c r="J103" s="154">
        <f>3500000+280000</f>
        <v>3780000</v>
      </c>
      <c r="K103" s="151">
        <f t="shared" ref="K103:K105" si="12">J103*I103</f>
        <v>7560000</v>
      </c>
      <c r="L103" s="102"/>
      <c r="M103" s="44">
        <f t="shared" si="8"/>
        <v>-7560000</v>
      </c>
      <c r="N103" s="153"/>
      <c r="P103" s="59"/>
      <c r="Q103" s="59"/>
    </row>
    <row r="104" s="2" customFormat="1" ht="24" spans="1:17">
      <c r="A104" s="114">
        <v>308167</v>
      </c>
      <c r="B104" s="115">
        <v>1351358</v>
      </c>
      <c r="C104" s="116" t="s">
        <v>1447</v>
      </c>
      <c r="D104" s="117">
        <v>43323</v>
      </c>
      <c r="E104" s="117">
        <v>43324</v>
      </c>
      <c r="F104" s="118">
        <f t="shared" si="9"/>
        <v>1</v>
      </c>
      <c r="G104" s="119">
        <v>1</v>
      </c>
      <c r="H104" s="120" t="s">
        <v>37</v>
      </c>
      <c r="I104" s="119">
        <f t="shared" si="10"/>
        <v>1</v>
      </c>
      <c r="J104" s="155">
        <v>3500000</v>
      </c>
      <c r="K104" s="156">
        <f t="shared" si="12"/>
        <v>3500000</v>
      </c>
      <c r="L104" s="119"/>
      <c r="M104" s="157">
        <f t="shared" si="8"/>
        <v>-3500000</v>
      </c>
      <c r="N104" s="158">
        <f>SUM(K104:K105)</f>
        <v>7000000</v>
      </c>
      <c r="P104" s="59"/>
      <c r="Q104" s="59"/>
    </row>
    <row r="105" s="2" customFormat="1" spans="1:17">
      <c r="A105" s="114">
        <v>308232</v>
      </c>
      <c r="B105" s="115">
        <v>1351647</v>
      </c>
      <c r="C105" s="116" t="s">
        <v>1448</v>
      </c>
      <c r="D105" s="117">
        <v>43323</v>
      </c>
      <c r="E105" s="117">
        <v>43324</v>
      </c>
      <c r="F105" s="118">
        <f t="shared" si="9"/>
        <v>1</v>
      </c>
      <c r="G105" s="119">
        <v>1</v>
      </c>
      <c r="H105" s="120" t="s">
        <v>37</v>
      </c>
      <c r="I105" s="119">
        <f t="shared" si="10"/>
        <v>1</v>
      </c>
      <c r="J105" s="155">
        <v>3500000</v>
      </c>
      <c r="K105" s="156">
        <f t="shared" si="12"/>
        <v>3500000</v>
      </c>
      <c r="L105" s="119"/>
      <c r="M105" s="157">
        <f t="shared" si="8"/>
        <v>-3500000</v>
      </c>
      <c r="N105" s="159"/>
      <c r="P105" s="59"/>
      <c r="Q105" s="59"/>
    </row>
    <row r="106" s="1" customFormat="1" spans="1:17">
      <c r="A106" s="121">
        <v>308502</v>
      </c>
      <c r="B106" s="122">
        <v>1351772</v>
      </c>
      <c r="C106" s="122" t="s">
        <v>1449</v>
      </c>
      <c r="D106" s="123">
        <v>43324</v>
      </c>
      <c r="E106" s="123">
        <v>43325</v>
      </c>
      <c r="F106" s="122">
        <f t="shared" si="9"/>
        <v>1</v>
      </c>
      <c r="G106" s="122">
        <v>1</v>
      </c>
      <c r="H106" s="122" t="s">
        <v>37</v>
      </c>
      <c r="I106" s="122">
        <f t="shared" si="10"/>
        <v>1</v>
      </c>
      <c r="J106" s="160">
        <v>3500000</v>
      </c>
      <c r="K106" s="161">
        <f t="shared" si="11"/>
        <v>3500000</v>
      </c>
      <c r="L106" s="122"/>
      <c r="M106" s="162">
        <f t="shared" si="8"/>
        <v>-3500000</v>
      </c>
      <c r="N106" s="163">
        <f>SUM(K106:K115)</f>
        <v>94500000</v>
      </c>
      <c r="P106" s="59"/>
      <c r="Q106" s="59"/>
    </row>
    <row r="107" s="1" customFormat="1" spans="1:17">
      <c r="A107" s="121">
        <v>308503</v>
      </c>
      <c r="B107" s="122">
        <v>1351888</v>
      </c>
      <c r="C107" s="122" t="s">
        <v>1450</v>
      </c>
      <c r="D107" s="123">
        <v>43324</v>
      </c>
      <c r="E107" s="123">
        <v>43327</v>
      </c>
      <c r="F107" s="122">
        <f t="shared" si="9"/>
        <v>3</v>
      </c>
      <c r="G107" s="122">
        <v>1</v>
      </c>
      <c r="H107" s="122" t="s">
        <v>37</v>
      </c>
      <c r="I107" s="122">
        <f t="shared" si="10"/>
        <v>3</v>
      </c>
      <c r="J107" s="160">
        <v>3500000</v>
      </c>
      <c r="K107" s="161">
        <f t="shared" si="11"/>
        <v>10500000</v>
      </c>
      <c r="L107" s="122"/>
      <c r="M107" s="162">
        <f t="shared" si="8"/>
        <v>-10500000</v>
      </c>
      <c r="N107" s="164"/>
      <c r="P107" s="59"/>
      <c r="Q107" s="59"/>
    </row>
    <row r="108" s="2" customFormat="1" spans="1:17">
      <c r="A108" s="124">
        <v>308224</v>
      </c>
      <c r="B108" s="125">
        <v>1351562</v>
      </c>
      <c r="C108" s="126" t="s">
        <v>1451</v>
      </c>
      <c r="D108" s="127">
        <v>43324</v>
      </c>
      <c r="E108" s="127">
        <v>43326</v>
      </c>
      <c r="F108" s="128">
        <f t="shared" si="9"/>
        <v>2</v>
      </c>
      <c r="G108" s="122">
        <v>1</v>
      </c>
      <c r="H108" s="129" t="s">
        <v>37</v>
      </c>
      <c r="I108" s="122">
        <f t="shared" si="10"/>
        <v>2</v>
      </c>
      <c r="J108" s="165">
        <v>3500000</v>
      </c>
      <c r="K108" s="161">
        <f>J108*I108</f>
        <v>7000000</v>
      </c>
      <c r="L108" s="122"/>
      <c r="M108" s="162">
        <f t="shared" si="8"/>
        <v>-7000000</v>
      </c>
      <c r="N108" s="164"/>
      <c r="P108" s="59"/>
      <c r="Q108" s="59"/>
    </row>
    <row r="109" s="2" customFormat="1" ht="24" spans="1:17">
      <c r="A109" s="124">
        <v>308136</v>
      </c>
      <c r="B109" s="125">
        <v>1351075</v>
      </c>
      <c r="C109" s="126" t="s">
        <v>1452</v>
      </c>
      <c r="D109" s="127">
        <v>43325</v>
      </c>
      <c r="E109" s="127">
        <v>43327</v>
      </c>
      <c r="F109" s="128">
        <f t="shared" si="9"/>
        <v>2</v>
      </c>
      <c r="G109" s="122">
        <v>1</v>
      </c>
      <c r="H109" s="129" t="s">
        <v>387</v>
      </c>
      <c r="I109" s="122">
        <f t="shared" si="10"/>
        <v>2</v>
      </c>
      <c r="J109" s="165">
        <v>3500000</v>
      </c>
      <c r="K109" s="161">
        <f>J109*I109</f>
        <v>7000000</v>
      </c>
      <c r="L109" s="122"/>
      <c r="M109" s="162">
        <f t="shared" si="8"/>
        <v>-7000000</v>
      </c>
      <c r="N109" s="164"/>
      <c r="P109" s="59"/>
      <c r="Q109" s="59"/>
    </row>
    <row r="110" s="1" customFormat="1" spans="1:17">
      <c r="A110" s="125">
        <v>304103</v>
      </c>
      <c r="B110" s="124">
        <v>1338485</v>
      </c>
      <c r="C110" s="122" t="s">
        <v>1453</v>
      </c>
      <c r="D110" s="123">
        <v>43328</v>
      </c>
      <c r="E110" s="123">
        <v>43329</v>
      </c>
      <c r="F110" s="122">
        <f t="shared" si="9"/>
        <v>1</v>
      </c>
      <c r="G110" s="122">
        <v>1</v>
      </c>
      <c r="H110" s="122" t="s">
        <v>37</v>
      </c>
      <c r="I110" s="122">
        <f t="shared" si="10"/>
        <v>1</v>
      </c>
      <c r="J110" s="160">
        <v>3500000</v>
      </c>
      <c r="K110" s="161">
        <f>J110*F110</f>
        <v>3500000</v>
      </c>
      <c r="L110" s="122"/>
      <c r="M110" s="162">
        <f t="shared" si="8"/>
        <v>-3500000</v>
      </c>
      <c r="N110" s="164"/>
      <c r="P110" s="59"/>
      <c r="Q110" s="59"/>
    </row>
    <row r="111" s="1" customFormat="1" spans="1:17">
      <c r="A111" s="121">
        <v>305278</v>
      </c>
      <c r="B111" s="122">
        <v>1341843</v>
      </c>
      <c r="C111" s="122" t="s">
        <v>1454</v>
      </c>
      <c r="D111" s="123">
        <v>43328</v>
      </c>
      <c r="E111" s="123">
        <v>43330</v>
      </c>
      <c r="F111" s="122">
        <f t="shared" si="9"/>
        <v>2</v>
      </c>
      <c r="G111" s="122">
        <v>2</v>
      </c>
      <c r="H111" s="122" t="s">
        <v>37</v>
      </c>
      <c r="I111" s="122">
        <f t="shared" si="10"/>
        <v>4</v>
      </c>
      <c r="J111" s="160">
        <v>3500000</v>
      </c>
      <c r="K111" s="161">
        <f t="shared" ref="K111:K174" si="13">J111*F111*G111</f>
        <v>14000000</v>
      </c>
      <c r="L111" s="122"/>
      <c r="M111" s="162">
        <f t="shared" si="8"/>
        <v>-14000000</v>
      </c>
      <c r="N111" s="164"/>
      <c r="P111" s="59"/>
      <c r="Q111" s="59"/>
    </row>
    <row r="112" s="1" customFormat="1" spans="1:17">
      <c r="A112" s="130">
        <v>305565</v>
      </c>
      <c r="B112" s="131">
        <v>1343079</v>
      </c>
      <c r="C112" s="122" t="s">
        <v>1455</v>
      </c>
      <c r="D112" s="123">
        <v>43328</v>
      </c>
      <c r="E112" s="123">
        <v>43331</v>
      </c>
      <c r="F112" s="122">
        <f t="shared" si="9"/>
        <v>3</v>
      </c>
      <c r="G112" s="122">
        <v>2</v>
      </c>
      <c r="H112" s="122" t="s">
        <v>37</v>
      </c>
      <c r="I112" s="122">
        <f t="shared" si="10"/>
        <v>6</v>
      </c>
      <c r="J112" s="160">
        <v>3500000</v>
      </c>
      <c r="K112" s="161">
        <f t="shared" si="13"/>
        <v>21000000</v>
      </c>
      <c r="L112" s="122"/>
      <c r="M112" s="162">
        <f t="shared" si="8"/>
        <v>-21000000</v>
      </c>
      <c r="N112" s="164"/>
      <c r="P112" s="59"/>
      <c r="Q112" s="59"/>
    </row>
    <row r="113" s="1" customFormat="1" spans="1:17">
      <c r="A113" s="130">
        <v>306462</v>
      </c>
      <c r="B113" s="131">
        <v>1345265</v>
      </c>
      <c r="C113" s="122" t="s">
        <v>1456</v>
      </c>
      <c r="D113" s="123">
        <v>43328</v>
      </c>
      <c r="E113" s="123">
        <v>43330</v>
      </c>
      <c r="F113" s="122">
        <f t="shared" si="9"/>
        <v>2</v>
      </c>
      <c r="G113" s="122">
        <v>1</v>
      </c>
      <c r="H113" s="122" t="s">
        <v>37</v>
      </c>
      <c r="I113" s="122">
        <f t="shared" si="10"/>
        <v>2</v>
      </c>
      <c r="J113" s="160">
        <v>3500000</v>
      </c>
      <c r="K113" s="161">
        <f t="shared" si="13"/>
        <v>7000000</v>
      </c>
      <c r="L113" s="122"/>
      <c r="M113" s="162">
        <f t="shared" si="8"/>
        <v>-7000000</v>
      </c>
      <c r="N113" s="164"/>
      <c r="P113" s="59"/>
      <c r="Q113" s="59"/>
    </row>
    <row r="114" s="1" customFormat="1" spans="1:17">
      <c r="A114" s="130">
        <v>306825</v>
      </c>
      <c r="B114" s="131">
        <v>1345762</v>
      </c>
      <c r="C114" s="122" t="s">
        <v>1457</v>
      </c>
      <c r="D114" s="123">
        <v>43328</v>
      </c>
      <c r="E114" s="123">
        <v>43330</v>
      </c>
      <c r="F114" s="122">
        <f t="shared" si="9"/>
        <v>2</v>
      </c>
      <c r="G114" s="122">
        <v>1</v>
      </c>
      <c r="H114" s="122" t="s">
        <v>37</v>
      </c>
      <c r="I114" s="122">
        <f t="shared" si="10"/>
        <v>2</v>
      </c>
      <c r="J114" s="160">
        <v>3500000</v>
      </c>
      <c r="K114" s="161">
        <f t="shared" si="13"/>
        <v>7000000</v>
      </c>
      <c r="L114" s="122"/>
      <c r="M114" s="162">
        <f t="shared" si="8"/>
        <v>-7000000</v>
      </c>
      <c r="N114" s="164"/>
      <c r="P114" s="59"/>
      <c r="Q114" s="59"/>
    </row>
    <row r="115" s="1" customFormat="1" spans="1:17">
      <c r="A115" s="130">
        <v>306938</v>
      </c>
      <c r="B115" s="131">
        <v>1346278</v>
      </c>
      <c r="C115" s="122" t="s">
        <v>1458</v>
      </c>
      <c r="D115" s="123">
        <v>43328</v>
      </c>
      <c r="E115" s="123">
        <v>43332</v>
      </c>
      <c r="F115" s="122">
        <f t="shared" si="9"/>
        <v>4</v>
      </c>
      <c r="G115" s="122">
        <v>1</v>
      </c>
      <c r="H115" s="122" t="s">
        <v>37</v>
      </c>
      <c r="I115" s="122">
        <f t="shared" si="10"/>
        <v>4</v>
      </c>
      <c r="J115" s="160">
        <v>3500000</v>
      </c>
      <c r="K115" s="161">
        <f t="shared" si="13"/>
        <v>14000000</v>
      </c>
      <c r="L115" s="122"/>
      <c r="M115" s="162">
        <f t="shared" si="8"/>
        <v>-14000000</v>
      </c>
      <c r="N115" s="166"/>
      <c r="P115" s="59"/>
      <c r="Q115" s="59"/>
    </row>
    <row r="116" s="2" customFormat="1" spans="1:17">
      <c r="A116" s="132">
        <v>309000</v>
      </c>
      <c r="B116" s="133">
        <v>1352993</v>
      </c>
      <c r="C116" s="134" t="s">
        <v>1459</v>
      </c>
      <c r="D116" s="135">
        <v>43327</v>
      </c>
      <c r="E116" s="135">
        <v>43328</v>
      </c>
      <c r="F116" s="134">
        <f t="shared" si="9"/>
        <v>1</v>
      </c>
      <c r="G116" s="134">
        <v>1</v>
      </c>
      <c r="H116" s="134" t="s">
        <v>37</v>
      </c>
      <c r="I116" s="134">
        <f t="shared" si="10"/>
        <v>1</v>
      </c>
      <c r="J116" s="167">
        <v>3500000</v>
      </c>
      <c r="K116" s="168">
        <f t="shared" si="13"/>
        <v>3500000</v>
      </c>
      <c r="L116" s="134"/>
      <c r="M116" s="169">
        <f t="shared" si="8"/>
        <v>-3500000</v>
      </c>
      <c r="N116" s="170">
        <f>SUM(K116:K133)</f>
        <v>271700000</v>
      </c>
      <c r="P116" s="59"/>
      <c r="Q116" s="59"/>
    </row>
    <row r="117" s="2" customFormat="1" spans="1:17">
      <c r="A117" s="132">
        <v>309013</v>
      </c>
      <c r="B117" s="133">
        <v>1352672</v>
      </c>
      <c r="C117" s="134" t="s">
        <v>1460</v>
      </c>
      <c r="D117" s="135">
        <v>43329</v>
      </c>
      <c r="E117" s="135">
        <v>43332</v>
      </c>
      <c r="F117" s="134">
        <f t="shared" si="9"/>
        <v>3</v>
      </c>
      <c r="G117" s="134">
        <v>2</v>
      </c>
      <c r="H117" s="134" t="s">
        <v>37</v>
      </c>
      <c r="I117" s="134">
        <f t="shared" si="10"/>
        <v>6</v>
      </c>
      <c r="J117" s="167">
        <v>3500000</v>
      </c>
      <c r="K117" s="168">
        <f t="shared" si="13"/>
        <v>21000000</v>
      </c>
      <c r="L117" s="134"/>
      <c r="M117" s="169">
        <f t="shared" si="8"/>
        <v>-21000000</v>
      </c>
      <c r="N117" s="171"/>
      <c r="P117" s="59"/>
      <c r="Q117" s="59"/>
    </row>
    <row r="118" s="1" customFormat="1" spans="1:17">
      <c r="A118" s="132">
        <v>308629</v>
      </c>
      <c r="B118" s="133">
        <v>1352603</v>
      </c>
      <c r="C118" s="134" t="s">
        <v>1461</v>
      </c>
      <c r="D118" s="135">
        <v>43329</v>
      </c>
      <c r="E118" s="135">
        <v>43330</v>
      </c>
      <c r="F118" s="134">
        <f t="shared" si="9"/>
        <v>1</v>
      </c>
      <c r="G118" s="134">
        <v>2</v>
      </c>
      <c r="H118" s="134" t="s">
        <v>37</v>
      </c>
      <c r="I118" s="134">
        <f t="shared" si="10"/>
        <v>2</v>
      </c>
      <c r="J118" s="167">
        <v>3500000</v>
      </c>
      <c r="K118" s="168">
        <f t="shared" si="13"/>
        <v>7000000</v>
      </c>
      <c r="L118" s="134"/>
      <c r="M118" s="169">
        <f t="shared" si="8"/>
        <v>-7000000</v>
      </c>
      <c r="N118" s="171"/>
      <c r="P118" s="59"/>
      <c r="Q118" s="59"/>
    </row>
    <row r="119" s="1" customFormat="1" spans="1:17">
      <c r="A119" s="136">
        <v>303234</v>
      </c>
      <c r="B119" s="137">
        <v>1335703</v>
      </c>
      <c r="C119" s="134" t="s">
        <v>1462</v>
      </c>
      <c r="D119" s="135">
        <v>43329</v>
      </c>
      <c r="E119" s="135">
        <v>43331</v>
      </c>
      <c r="F119" s="134">
        <f t="shared" si="9"/>
        <v>2</v>
      </c>
      <c r="G119" s="134">
        <v>1</v>
      </c>
      <c r="H119" s="134" t="s">
        <v>37</v>
      </c>
      <c r="I119" s="134">
        <f t="shared" si="10"/>
        <v>2</v>
      </c>
      <c r="J119" s="167">
        <v>3500000</v>
      </c>
      <c r="K119" s="168">
        <f t="shared" si="13"/>
        <v>7000000</v>
      </c>
      <c r="L119" s="134"/>
      <c r="M119" s="169">
        <f t="shared" si="8"/>
        <v>-7000000</v>
      </c>
      <c r="N119" s="171"/>
      <c r="P119" s="59"/>
      <c r="Q119" s="59"/>
    </row>
    <row r="120" s="1" customFormat="1" spans="1:17">
      <c r="A120" s="138">
        <v>301809</v>
      </c>
      <c r="B120" s="134">
        <v>1330521</v>
      </c>
      <c r="C120" s="134" t="s">
        <v>1463</v>
      </c>
      <c r="D120" s="135">
        <v>43329</v>
      </c>
      <c r="E120" s="135">
        <v>43331</v>
      </c>
      <c r="F120" s="134">
        <f t="shared" si="9"/>
        <v>2</v>
      </c>
      <c r="G120" s="134">
        <v>1</v>
      </c>
      <c r="H120" s="134" t="s">
        <v>37</v>
      </c>
      <c r="I120" s="134">
        <f t="shared" si="10"/>
        <v>2</v>
      </c>
      <c r="J120" s="167">
        <v>3500000</v>
      </c>
      <c r="K120" s="168">
        <f t="shared" si="13"/>
        <v>7000000</v>
      </c>
      <c r="L120" s="134"/>
      <c r="M120" s="169">
        <f t="shared" si="8"/>
        <v>-7000000</v>
      </c>
      <c r="N120" s="171"/>
      <c r="P120" s="59"/>
      <c r="Q120" s="59"/>
    </row>
    <row r="121" s="1" customFormat="1" spans="1:17">
      <c r="A121" s="138">
        <v>307769</v>
      </c>
      <c r="B121" s="134">
        <v>1349869</v>
      </c>
      <c r="C121" s="134" t="s">
        <v>1464</v>
      </c>
      <c r="D121" s="135">
        <v>43329</v>
      </c>
      <c r="E121" s="135">
        <v>43332</v>
      </c>
      <c r="F121" s="134">
        <f t="shared" si="9"/>
        <v>3</v>
      </c>
      <c r="G121" s="134">
        <v>1</v>
      </c>
      <c r="H121" s="134" t="s">
        <v>37</v>
      </c>
      <c r="I121" s="134">
        <f t="shared" si="10"/>
        <v>3</v>
      </c>
      <c r="J121" s="167">
        <v>3500000</v>
      </c>
      <c r="K121" s="168">
        <f t="shared" si="13"/>
        <v>10500000</v>
      </c>
      <c r="L121" s="134"/>
      <c r="M121" s="169">
        <f t="shared" si="8"/>
        <v>-10500000</v>
      </c>
      <c r="N121" s="171"/>
      <c r="P121" s="59"/>
      <c r="Q121" s="59"/>
    </row>
    <row r="122" s="1" customFormat="1" ht="60" spans="1:17">
      <c r="A122" s="138">
        <v>307784</v>
      </c>
      <c r="B122" s="134">
        <v>1349959</v>
      </c>
      <c r="C122" s="139" t="s">
        <v>1465</v>
      </c>
      <c r="D122" s="135">
        <v>43329</v>
      </c>
      <c r="E122" s="135">
        <v>43333</v>
      </c>
      <c r="F122" s="134">
        <f t="shared" si="9"/>
        <v>4</v>
      </c>
      <c r="G122" s="134">
        <v>5</v>
      </c>
      <c r="H122" s="134" t="s">
        <v>37</v>
      </c>
      <c r="I122" s="134">
        <f t="shared" si="10"/>
        <v>20</v>
      </c>
      <c r="J122" s="167">
        <v>3500000</v>
      </c>
      <c r="K122" s="168">
        <f t="shared" si="13"/>
        <v>70000000</v>
      </c>
      <c r="L122" s="134"/>
      <c r="M122" s="169">
        <f t="shared" si="8"/>
        <v>-70000000</v>
      </c>
      <c r="N122" s="171"/>
      <c r="P122" s="59"/>
      <c r="Q122" s="59"/>
    </row>
    <row r="123" s="1" customFormat="1" ht="24" spans="1:17">
      <c r="A123" s="138">
        <v>309033</v>
      </c>
      <c r="B123" s="134">
        <v>1352986</v>
      </c>
      <c r="C123" s="139" t="s">
        <v>1466</v>
      </c>
      <c r="D123" s="135">
        <v>43330</v>
      </c>
      <c r="E123" s="135">
        <v>43333</v>
      </c>
      <c r="F123" s="134">
        <f t="shared" si="9"/>
        <v>3</v>
      </c>
      <c r="G123" s="134">
        <v>1</v>
      </c>
      <c r="H123" s="134" t="s">
        <v>37</v>
      </c>
      <c r="I123" s="134">
        <f t="shared" si="10"/>
        <v>3</v>
      </c>
      <c r="J123" s="167">
        <v>3500000</v>
      </c>
      <c r="K123" s="168">
        <f t="shared" si="13"/>
        <v>10500000</v>
      </c>
      <c r="L123" s="134"/>
      <c r="M123" s="169">
        <f t="shared" si="8"/>
        <v>-10500000</v>
      </c>
      <c r="N123" s="171"/>
      <c r="P123" s="59"/>
      <c r="Q123" s="59"/>
    </row>
    <row r="124" s="1" customFormat="1" ht="24" spans="1:17">
      <c r="A124" s="138">
        <v>304541</v>
      </c>
      <c r="B124" s="134">
        <v>1340041</v>
      </c>
      <c r="C124" s="139" t="s">
        <v>1467</v>
      </c>
      <c r="D124" s="135">
        <v>43330</v>
      </c>
      <c r="E124" s="135">
        <v>43333</v>
      </c>
      <c r="F124" s="134">
        <f t="shared" si="9"/>
        <v>3</v>
      </c>
      <c r="G124" s="134">
        <v>1</v>
      </c>
      <c r="H124" s="134" t="s">
        <v>37</v>
      </c>
      <c r="I124" s="134">
        <f t="shared" si="10"/>
        <v>3</v>
      </c>
      <c r="J124" s="167">
        <v>3500000</v>
      </c>
      <c r="K124" s="168">
        <f t="shared" si="13"/>
        <v>10500000</v>
      </c>
      <c r="L124" s="134"/>
      <c r="M124" s="169">
        <f t="shared" si="8"/>
        <v>-10500000</v>
      </c>
      <c r="N124" s="171"/>
      <c r="P124" s="59"/>
      <c r="Q124" s="59"/>
    </row>
    <row r="125" s="1" customFormat="1" spans="1:17">
      <c r="A125" s="138">
        <v>302630</v>
      </c>
      <c r="B125" s="134">
        <v>1333899</v>
      </c>
      <c r="C125" s="134" t="s">
        <v>1468</v>
      </c>
      <c r="D125" s="135">
        <v>43330</v>
      </c>
      <c r="E125" s="135">
        <v>43332</v>
      </c>
      <c r="F125" s="134">
        <f t="shared" si="9"/>
        <v>2</v>
      </c>
      <c r="G125" s="134">
        <v>1</v>
      </c>
      <c r="H125" s="134" t="s">
        <v>37</v>
      </c>
      <c r="I125" s="134">
        <f t="shared" si="10"/>
        <v>2</v>
      </c>
      <c r="J125" s="167">
        <v>3500000</v>
      </c>
      <c r="K125" s="168">
        <f t="shared" si="13"/>
        <v>7000000</v>
      </c>
      <c r="L125" s="134"/>
      <c r="M125" s="169">
        <f t="shared" si="8"/>
        <v>-7000000</v>
      </c>
      <c r="N125" s="171"/>
      <c r="P125" s="59"/>
      <c r="Q125" s="59"/>
    </row>
    <row r="126" s="1" customFormat="1" spans="1:17">
      <c r="A126" s="138">
        <v>303866</v>
      </c>
      <c r="B126" s="134">
        <v>1337773</v>
      </c>
      <c r="C126" s="134" t="s">
        <v>1469</v>
      </c>
      <c r="D126" s="135">
        <v>43330</v>
      </c>
      <c r="E126" s="135">
        <v>43334</v>
      </c>
      <c r="F126" s="134">
        <f t="shared" si="9"/>
        <v>4</v>
      </c>
      <c r="G126" s="134">
        <v>2</v>
      </c>
      <c r="H126" s="134" t="s">
        <v>37</v>
      </c>
      <c r="I126" s="134">
        <f t="shared" si="10"/>
        <v>8</v>
      </c>
      <c r="J126" s="167">
        <v>3500000</v>
      </c>
      <c r="K126" s="168">
        <f t="shared" si="13"/>
        <v>28000000</v>
      </c>
      <c r="L126" s="134"/>
      <c r="M126" s="169">
        <f t="shared" si="8"/>
        <v>-28000000</v>
      </c>
      <c r="N126" s="171"/>
      <c r="P126" s="59"/>
      <c r="Q126" s="59"/>
    </row>
    <row r="127" s="1" customFormat="1" spans="1:17">
      <c r="A127" s="138">
        <v>304013</v>
      </c>
      <c r="B127" s="134">
        <v>1338410</v>
      </c>
      <c r="C127" s="134" t="s">
        <v>1470</v>
      </c>
      <c r="D127" s="135">
        <v>43330</v>
      </c>
      <c r="E127" s="135">
        <v>43333</v>
      </c>
      <c r="F127" s="134">
        <f t="shared" si="9"/>
        <v>3</v>
      </c>
      <c r="G127" s="134">
        <v>1</v>
      </c>
      <c r="H127" s="134" t="s">
        <v>37</v>
      </c>
      <c r="I127" s="134">
        <f t="shared" si="10"/>
        <v>3</v>
      </c>
      <c r="J127" s="167">
        <v>3500000</v>
      </c>
      <c r="K127" s="168">
        <f t="shared" si="13"/>
        <v>10500000</v>
      </c>
      <c r="L127" s="134"/>
      <c r="M127" s="169">
        <f t="shared" si="8"/>
        <v>-10500000</v>
      </c>
      <c r="N127" s="171"/>
      <c r="P127" s="59"/>
      <c r="Q127" s="59"/>
    </row>
    <row r="128" s="1" customFormat="1" spans="1:17">
      <c r="A128" s="138">
        <v>304072</v>
      </c>
      <c r="B128" s="134">
        <v>1338466</v>
      </c>
      <c r="C128" s="134" t="s">
        <v>1471</v>
      </c>
      <c r="D128" s="135">
        <v>43330</v>
      </c>
      <c r="E128" s="135">
        <v>43333</v>
      </c>
      <c r="F128" s="134">
        <f t="shared" si="9"/>
        <v>3</v>
      </c>
      <c r="G128" s="134">
        <v>1</v>
      </c>
      <c r="H128" s="134" t="s">
        <v>37</v>
      </c>
      <c r="I128" s="134">
        <f t="shared" si="10"/>
        <v>3</v>
      </c>
      <c r="J128" s="167">
        <v>3500000</v>
      </c>
      <c r="K128" s="168">
        <f t="shared" si="13"/>
        <v>10500000</v>
      </c>
      <c r="L128" s="134"/>
      <c r="M128" s="169">
        <f t="shared" si="8"/>
        <v>-10500000</v>
      </c>
      <c r="N128" s="171"/>
      <c r="P128" s="59"/>
      <c r="Q128" s="59"/>
    </row>
    <row r="129" s="1" customFormat="1" spans="1:17">
      <c r="A129" s="138">
        <v>304078</v>
      </c>
      <c r="B129" s="134">
        <v>1338463</v>
      </c>
      <c r="C129" s="134" t="s">
        <v>1472</v>
      </c>
      <c r="D129" s="135">
        <v>43330</v>
      </c>
      <c r="E129" s="135">
        <v>43333</v>
      </c>
      <c r="F129" s="134">
        <f t="shared" si="9"/>
        <v>3</v>
      </c>
      <c r="G129" s="134">
        <v>1</v>
      </c>
      <c r="H129" s="134" t="s">
        <v>37</v>
      </c>
      <c r="I129" s="134">
        <f t="shared" si="10"/>
        <v>3</v>
      </c>
      <c r="J129" s="167">
        <v>3500000</v>
      </c>
      <c r="K129" s="168">
        <f t="shared" si="13"/>
        <v>10500000</v>
      </c>
      <c r="L129" s="134"/>
      <c r="M129" s="169">
        <f t="shared" si="8"/>
        <v>-10500000</v>
      </c>
      <c r="N129" s="171"/>
      <c r="P129" s="59"/>
      <c r="Q129" s="59"/>
    </row>
    <row r="130" s="1" customFormat="1" spans="1:17">
      <c r="A130" s="138" t="s">
        <v>1473</v>
      </c>
      <c r="B130" s="134">
        <v>1347551</v>
      </c>
      <c r="C130" s="134" t="s">
        <v>1474</v>
      </c>
      <c r="D130" s="135">
        <v>43330</v>
      </c>
      <c r="E130" s="135">
        <v>43333</v>
      </c>
      <c r="F130" s="134">
        <f t="shared" si="9"/>
        <v>3</v>
      </c>
      <c r="G130" s="134">
        <v>2</v>
      </c>
      <c r="H130" s="134" t="s">
        <v>37</v>
      </c>
      <c r="I130" s="134">
        <f t="shared" si="10"/>
        <v>6</v>
      </c>
      <c r="J130" s="167">
        <v>3500000</v>
      </c>
      <c r="K130" s="168">
        <f t="shared" si="13"/>
        <v>21000000</v>
      </c>
      <c r="L130" s="134"/>
      <c r="M130" s="169">
        <f t="shared" si="8"/>
        <v>-21000000</v>
      </c>
      <c r="N130" s="171"/>
      <c r="P130" s="59"/>
      <c r="Q130" s="59"/>
    </row>
    <row r="131" s="1" customFormat="1" spans="1:17">
      <c r="A131" s="138" t="s">
        <v>1475</v>
      </c>
      <c r="B131" s="134">
        <v>1319455</v>
      </c>
      <c r="C131" s="134" t="s">
        <v>1476</v>
      </c>
      <c r="D131" s="135">
        <v>43331</v>
      </c>
      <c r="E131" s="135">
        <v>43333</v>
      </c>
      <c r="F131" s="134">
        <f t="shared" si="9"/>
        <v>2</v>
      </c>
      <c r="G131" s="134">
        <v>2</v>
      </c>
      <c r="H131" s="134" t="s">
        <v>37</v>
      </c>
      <c r="I131" s="134">
        <f t="shared" si="10"/>
        <v>4</v>
      </c>
      <c r="J131" s="191">
        <v>4050000</v>
      </c>
      <c r="K131" s="168">
        <f t="shared" si="13"/>
        <v>16200000</v>
      </c>
      <c r="L131" s="134"/>
      <c r="M131" s="169">
        <f t="shared" si="8"/>
        <v>-16200000</v>
      </c>
      <c r="N131" s="171"/>
      <c r="P131" s="59"/>
      <c r="Q131" s="59"/>
    </row>
    <row r="132" s="1" customFormat="1" spans="1:17">
      <c r="A132" s="138" t="s">
        <v>1477</v>
      </c>
      <c r="B132" s="134">
        <v>1339362</v>
      </c>
      <c r="C132" s="134" t="s">
        <v>1478</v>
      </c>
      <c r="D132" s="135">
        <v>43331</v>
      </c>
      <c r="E132" s="135">
        <v>43333</v>
      </c>
      <c r="F132" s="134">
        <f t="shared" si="9"/>
        <v>2</v>
      </c>
      <c r="G132" s="134">
        <v>2</v>
      </c>
      <c r="H132" s="134" t="s">
        <v>37</v>
      </c>
      <c r="I132" s="134">
        <f t="shared" si="10"/>
        <v>4</v>
      </c>
      <c r="J132" s="167">
        <v>3500000</v>
      </c>
      <c r="K132" s="168">
        <f t="shared" si="13"/>
        <v>14000000</v>
      </c>
      <c r="L132" s="134"/>
      <c r="M132" s="169">
        <f t="shared" si="8"/>
        <v>-14000000</v>
      </c>
      <c r="N132" s="171"/>
      <c r="P132" s="59"/>
      <c r="Q132" s="59"/>
    </row>
    <row r="133" s="1" customFormat="1" spans="1:17">
      <c r="A133" s="138">
        <v>304517</v>
      </c>
      <c r="B133" s="134">
        <v>1339921</v>
      </c>
      <c r="C133" s="134" t="s">
        <v>1479</v>
      </c>
      <c r="D133" s="135">
        <v>43331</v>
      </c>
      <c r="E133" s="135">
        <v>43333</v>
      </c>
      <c r="F133" s="134">
        <f t="shared" si="9"/>
        <v>2</v>
      </c>
      <c r="G133" s="134">
        <v>1</v>
      </c>
      <c r="H133" s="134" t="s">
        <v>37</v>
      </c>
      <c r="I133" s="134">
        <f t="shared" si="10"/>
        <v>2</v>
      </c>
      <c r="J133" s="167">
        <v>3500000</v>
      </c>
      <c r="K133" s="168">
        <f t="shared" si="13"/>
        <v>7000000</v>
      </c>
      <c r="L133" s="134"/>
      <c r="M133" s="169">
        <f t="shared" si="8"/>
        <v>-7000000</v>
      </c>
      <c r="N133" s="192"/>
      <c r="P133" s="59"/>
      <c r="Q133" s="59"/>
    </row>
    <row r="134" s="1" customFormat="1" spans="1:17">
      <c r="A134" s="172">
        <v>309369</v>
      </c>
      <c r="B134" s="173">
        <v>1354819</v>
      </c>
      <c r="C134" s="173" t="s">
        <v>1480</v>
      </c>
      <c r="D134" s="174">
        <v>43330</v>
      </c>
      <c r="E134" s="174">
        <v>43331</v>
      </c>
      <c r="F134" s="173">
        <f t="shared" si="9"/>
        <v>1</v>
      </c>
      <c r="G134" s="173">
        <v>1</v>
      </c>
      <c r="H134" s="173" t="s">
        <v>37</v>
      </c>
      <c r="I134" s="173">
        <f t="shared" si="10"/>
        <v>1</v>
      </c>
      <c r="J134" s="193">
        <v>3500000</v>
      </c>
      <c r="K134" s="194">
        <f t="shared" si="13"/>
        <v>3500000</v>
      </c>
      <c r="L134" s="173"/>
      <c r="M134" s="195">
        <f t="shared" si="8"/>
        <v>-3500000</v>
      </c>
      <c r="N134" s="196">
        <f>SUM(K134:K151)</f>
        <v>227500000</v>
      </c>
      <c r="P134" s="59"/>
      <c r="Q134" s="59"/>
    </row>
    <row r="135" s="1" customFormat="1" spans="1:17">
      <c r="A135" s="172" t="s">
        <v>1481</v>
      </c>
      <c r="B135" s="173">
        <v>1355755</v>
      </c>
      <c r="C135" s="173" t="s">
        <v>1482</v>
      </c>
      <c r="D135" s="174">
        <v>43330</v>
      </c>
      <c r="E135" s="174">
        <v>43332</v>
      </c>
      <c r="F135" s="173">
        <f t="shared" si="9"/>
        <v>2</v>
      </c>
      <c r="G135" s="173">
        <v>2</v>
      </c>
      <c r="H135" s="173" t="s">
        <v>37</v>
      </c>
      <c r="I135" s="173">
        <f t="shared" si="10"/>
        <v>4</v>
      </c>
      <c r="J135" s="193">
        <v>3500000</v>
      </c>
      <c r="K135" s="194">
        <f t="shared" si="13"/>
        <v>14000000</v>
      </c>
      <c r="L135" s="173"/>
      <c r="M135" s="195">
        <f t="shared" si="8"/>
        <v>-14000000</v>
      </c>
      <c r="N135" s="197"/>
      <c r="P135" s="59"/>
      <c r="Q135" s="59"/>
    </row>
    <row r="136" s="1" customFormat="1" spans="1:17">
      <c r="A136" s="172">
        <v>309547</v>
      </c>
      <c r="B136" s="173">
        <v>1355817</v>
      </c>
      <c r="C136" s="173" t="s">
        <v>1483</v>
      </c>
      <c r="D136" s="174">
        <v>43330</v>
      </c>
      <c r="E136" s="174">
        <v>43332</v>
      </c>
      <c r="F136" s="173">
        <f t="shared" si="9"/>
        <v>2</v>
      </c>
      <c r="G136" s="173">
        <v>1</v>
      </c>
      <c r="H136" s="173" t="s">
        <v>37</v>
      </c>
      <c r="I136" s="173">
        <f t="shared" si="10"/>
        <v>2</v>
      </c>
      <c r="J136" s="193">
        <v>3500000</v>
      </c>
      <c r="K136" s="194">
        <f t="shared" si="13"/>
        <v>7000000</v>
      </c>
      <c r="L136" s="173"/>
      <c r="M136" s="195">
        <f t="shared" si="8"/>
        <v>-7000000</v>
      </c>
      <c r="N136" s="197"/>
      <c r="P136" s="59"/>
      <c r="Q136" s="59"/>
    </row>
    <row r="137" s="1" customFormat="1" spans="1:17">
      <c r="A137" s="172">
        <v>309548</v>
      </c>
      <c r="B137" s="173">
        <v>1355824</v>
      </c>
      <c r="C137" s="173" t="s">
        <v>1484</v>
      </c>
      <c r="D137" s="174">
        <v>43330</v>
      </c>
      <c r="E137" s="174">
        <v>43333</v>
      </c>
      <c r="F137" s="173">
        <f t="shared" si="9"/>
        <v>3</v>
      </c>
      <c r="G137" s="173">
        <v>1</v>
      </c>
      <c r="H137" s="173" t="s">
        <v>37</v>
      </c>
      <c r="I137" s="173">
        <f t="shared" si="10"/>
        <v>3</v>
      </c>
      <c r="J137" s="193">
        <v>3500000</v>
      </c>
      <c r="K137" s="194">
        <f t="shared" si="13"/>
        <v>10500000</v>
      </c>
      <c r="L137" s="173"/>
      <c r="M137" s="195">
        <f t="shared" si="8"/>
        <v>-10500000</v>
      </c>
      <c r="N137" s="197"/>
      <c r="P137" s="59"/>
      <c r="Q137" s="59"/>
    </row>
    <row r="138" s="1" customFormat="1" spans="1:17">
      <c r="A138" s="172">
        <v>309555</v>
      </c>
      <c r="B138" s="173">
        <v>1355877</v>
      </c>
      <c r="C138" s="173" t="s">
        <v>1485</v>
      </c>
      <c r="D138" s="174">
        <v>43330</v>
      </c>
      <c r="E138" s="174">
        <v>43331</v>
      </c>
      <c r="F138" s="173">
        <f t="shared" si="9"/>
        <v>1</v>
      </c>
      <c r="G138" s="173">
        <v>1</v>
      </c>
      <c r="H138" s="173" t="s">
        <v>37</v>
      </c>
      <c r="I138" s="173">
        <f t="shared" si="10"/>
        <v>1</v>
      </c>
      <c r="J138" s="193">
        <v>3500000</v>
      </c>
      <c r="K138" s="194">
        <f t="shared" si="13"/>
        <v>3500000</v>
      </c>
      <c r="L138" s="173"/>
      <c r="M138" s="195">
        <f t="shared" ref="M138:M201" si="14">L138-K138</f>
        <v>-3500000</v>
      </c>
      <c r="N138" s="197"/>
      <c r="P138" s="59"/>
      <c r="Q138" s="59"/>
    </row>
    <row r="139" s="1" customFormat="1" spans="1:17">
      <c r="A139" s="172">
        <v>309576</v>
      </c>
      <c r="B139" s="173">
        <v>1356003</v>
      </c>
      <c r="C139" s="173" t="s">
        <v>1486</v>
      </c>
      <c r="D139" s="174">
        <v>43330</v>
      </c>
      <c r="E139" s="174">
        <v>43333</v>
      </c>
      <c r="F139" s="173">
        <f t="shared" si="9"/>
        <v>3</v>
      </c>
      <c r="G139" s="173">
        <v>2</v>
      </c>
      <c r="H139" s="173" t="s">
        <v>37</v>
      </c>
      <c r="I139" s="173">
        <f t="shared" si="10"/>
        <v>6</v>
      </c>
      <c r="J139" s="193">
        <v>3500000</v>
      </c>
      <c r="K139" s="194">
        <f t="shared" si="13"/>
        <v>21000000</v>
      </c>
      <c r="L139" s="173"/>
      <c r="M139" s="195">
        <f t="shared" si="14"/>
        <v>-21000000</v>
      </c>
      <c r="N139" s="197"/>
      <c r="P139" s="59"/>
      <c r="Q139" s="59"/>
    </row>
    <row r="140" s="1" customFormat="1" spans="1:17">
      <c r="A140" s="172">
        <v>309618</v>
      </c>
      <c r="B140" s="173">
        <v>1356210</v>
      </c>
      <c r="C140" s="173" t="s">
        <v>1487</v>
      </c>
      <c r="D140" s="174">
        <v>43331</v>
      </c>
      <c r="E140" s="174">
        <v>43333</v>
      </c>
      <c r="F140" s="173">
        <f t="shared" si="9"/>
        <v>2</v>
      </c>
      <c r="G140" s="173">
        <v>2</v>
      </c>
      <c r="H140" s="173" t="s">
        <v>37</v>
      </c>
      <c r="I140" s="173">
        <f t="shared" si="10"/>
        <v>4</v>
      </c>
      <c r="J140" s="173">
        <v>3500000</v>
      </c>
      <c r="K140" s="194">
        <f t="shared" si="13"/>
        <v>14000000</v>
      </c>
      <c r="L140" s="173"/>
      <c r="M140" s="195">
        <f t="shared" si="14"/>
        <v>-14000000</v>
      </c>
      <c r="N140" s="197"/>
      <c r="P140" s="59"/>
      <c r="Q140" s="59"/>
    </row>
    <row r="141" s="1" customFormat="1" spans="1:17">
      <c r="A141" s="172">
        <v>309620</v>
      </c>
      <c r="B141" s="173">
        <v>1356228</v>
      </c>
      <c r="C141" s="173" t="s">
        <v>1488</v>
      </c>
      <c r="D141" s="174">
        <v>43331</v>
      </c>
      <c r="E141" s="174">
        <v>43332</v>
      </c>
      <c r="F141" s="173">
        <f t="shared" si="9"/>
        <v>1</v>
      </c>
      <c r="G141" s="173">
        <v>1</v>
      </c>
      <c r="H141" s="173" t="s">
        <v>37</v>
      </c>
      <c r="I141" s="173">
        <f t="shared" si="10"/>
        <v>1</v>
      </c>
      <c r="J141" s="173">
        <v>3500000</v>
      </c>
      <c r="K141" s="194">
        <f t="shared" si="13"/>
        <v>3500000</v>
      </c>
      <c r="L141" s="173"/>
      <c r="M141" s="195">
        <f t="shared" si="14"/>
        <v>-3500000</v>
      </c>
      <c r="N141" s="197"/>
      <c r="P141" s="59"/>
      <c r="Q141" s="59"/>
    </row>
    <row r="142" s="1" customFormat="1" spans="1:17">
      <c r="A142" s="172">
        <v>309621</v>
      </c>
      <c r="B142" s="173">
        <v>1356239</v>
      </c>
      <c r="C142" s="173" t="s">
        <v>1489</v>
      </c>
      <c r="D142" s="174">
        <v>43331</v>
      </c>
      <c r="E142" s="174">
        <v>43332</v>
      </c>
      <c r="F142" s="173">
        <f t="shared" si="9"/>
        <v>1</v>
      </c>
      <c r="G142" s="173">
        <v>2</v>
      </c>
      <c r="H142" s="173" t="s">
        <v>37</v>
      </c>
      <c r="I142" s="173">
        <f t="shared" si="10"/>
        <v>2</v>
      </c>
      <c r="J142" s="173">
        <v>3500000</v>
      </c>
      <c r="K142" s="194">
        <f t="shared" si="13"/>
        <v>7000000</v>
      </c>
      <c r="L142" s="173"/>
      <c r="M142" s="195">
        <f t="shared" si="14"/>
        <v>-7000000</v>
      </c>
      <c r="N142" s="197"/>
      <c r="P142" s="59"/>
      <c r="Q142" s="59"/>
    </row>
    <row r="143" s="1" customFormat="1" spans="1:17">
      <c r="A143" s="172" t="s">
        <v>1490</v>
      </c>
      <c r="B143" s="173">
        <v>1343938</v>
      </c>
      <c r="C143" s="173" t="s">
        <v>1491</v>
      </c>
      <c r="D143" s="174">
        <v>43332</v>
      </c>
      <c r="E143" s="174">
        <v>43335</v>
      </c>
      <c r="F143" s="173">
        <f t="shared" si="9"/>
        <v>3</v>
      </c>
      <c r="G143" s="173">
        <v>2</v>
      </c>
      <c r="H143" s="173" t="s">
        <v>37</v>
      </c>
      <c r="I143" s="173">
        <f t="shared" si="10"/>
        <v>6</v>
      </c>
      <c r="J143" s="193">
        <v>3500000</v>
      </c>
      <c r="K143" s="194">
        <f t="shared" si="13"/>
        <v>21000000</v>
      </c>
      <c r="L143" s="173"/>
      <c r="M143" s="195">
        <f t="shared" si="14"/>
        <v>-21000000</v>
      </c>
      <c r="N143" s="197"/>
      <c r="P143" s="59"/>
      <c r="Q143" s="59"/>
    </row>
    <row r="144" s="1" customFormat="1" spans="1:17">
      <c r="A144" s="172">
        <v>308173</v>
      </c>
      <c r="B144" s="173">
        <v>1351287</v>
      </c>
      <c r="C144" s="173" t="s">
        <v>1492</v>
      </c>
      <c r="D144" s="174">
        <v>43332</v>
      </c>
      <c r="E144" s="174">
        <v>43335</v>
      </c>
      <c r="F144" s="173">
        <f t="shared" si="9"/>
        <v>3</v>
      </c>
      <c r="G144" s="173">
        <v>1</v>
      </c>
      <c r="H144" s="173" t="s">
        <v>37</v>
      </c>
      <c r="I144" s="173">
        <f t="shared" si="10"/>
        <v>3</v>
      </c>
      <c r="J144" s="193">
        <v>3500000</v>
      </c>
      <c r="K144" s="194">
        <f t="shared" si="13"/>
        <v>10500000</v>
      </c>
      <c r="L144" s="173"/>
      <c r="M144" s="195">
        <f t="shared" si="14"/>
        <v>-10500000</v>
      </c>
      <c r="N144" s="197"/>
      <c r="P144" s="59"/>
      <c r="Q144" s="59"/>
    </row>
    <row r="145" s="1" customFormat="1" spans="1:17">
      <c r="A145" s="172">
        <v>309690</v>
      </c>
      <c r="B145" s="173">
        <v>1356677</v>
      </c>
      <c r="C145" s="173" t="s">
        <v>1493</v>
      </c>
      <c r="D145" s="174">
        <v>43332</v>
      </c>
      <c r="E145" s="174">
        <v>43333</v>
      </c>
      <c r="F145" s="173">
        <f t="shared" si="9"/>
        <v>1</v>
      </c>
      <c r="G145" s="173">
        <v>1</v>
      </c>
      <c r="H145" s="173" t="s">
        <v>37</v>
      </c>
      <c r="I145" s="173">
        <f t="shared" si="10"/>
        <v>1</v>
      </c>
      <c r="J145" s="173">
        <v>3500000</v>
      </c>
      <c r="K145" s="194">
        <f t="shared" si="13"/>
        <v>3500000</v>
      </c>
      <c r="L145" s="173"/>
      <c r="M145" s="195">
        <f t="shared" si="14"/>
        <v>-3500000</v>
      </c>
      <c r="N145" s="197"/>
      <c r="P145" s="59"/>
      <c r="Q145" s="59"/>
    </row>
    <row r="146" s="1" customFormat="1" spans="1:17">
      <c r="A146" s="172" t="s">
        <v>1494</v>
      </c>
      <c r="B146" s="173">
        <v>1330607</v>
      </c>
      <c r="C146" s="173" t="s">
        <v>1495</v>
      </c>
      <c r="D146" s="174">
        <v>43333</v>
      </c>
      <c r="E146" s="174">
        <v>43335</v>
      </c>
      <c r="F146" s="173">
        <f t="shared" si="9"/>
        <v>2</v>
      </c>
      <c r="G146" s="173">
        <v>2</v>
      </c>
      <c r="H146" s="173" t="s">
        <v>37</v>
      </c>
      <c r="I146" s="173">
        <f t="shared" si="10"/>
        <v>4</v>
      </c>
      <c r="J146" s="193">
        <v>3500000</v>
      </c>
      <c r="K146" s="194">
        <f t="shared" si="13"/>
        <v>14000000</v>
      </c>
      <c r="L146" s="173"/>
      <c r="M146" s="195">
        <f t="shared" si="14"/>
        <v>-14000000</v>
      </c>
      <c r="N146" s="197"/>
      <c r="P146" s="59"/>
      <c r="Q146" s="59"/>
    </row>
    <row r="147" s="1" customFormat="1" ht="15" customHeight="1" spans="1:17">
      <c r="A147" s="172">
        <v>304519</v>
      </c>
      <c r="B147" s="173">
        <v>1339410</v>
      </c>
      <c r="C147" s="173" t="s">
        <v>1496</v>
      </c>
      <c r="D147" s="174">
        <v>43333</v>
      </c>
      <c r="E147" s="174">
        <v>43335</v>
      </c>
      <c r="F147" s="173">
        <f t="shared" si="9"/>
        <v>2</v>
      </c>
      <c r="G147" s="173">
        <v>1</v>
      </c>
      <c r="H147" s="173" t="s">
        <v>37</v>
      </c>
      <c r="I147" s="173">
        <f t="shared" si="10"/>
        <v>2</v>
      </c>
      <c r="J147" s="193">
        <v>3500000</v>
      </c>
      <c r="K147" s="194">
        <f t="shared" si="13"/>
        <v>7000000</v>
      </c>
      <c r="L147" s="173"/>
      <c r="M147" s="195">
        <f t="shared" si="14"/>
        <v>-7000000</v>
      </c>
      <c r="N147" s="197"/>
      <c r="P147" s="59"/>
      <c r="Q147" s="59"/>
    </row>
    <row r="148" s="1" customFormat="1" ht="15" customHeight="1" spans="1:17">
      <c r="A148" s="172">
        <v>307674</v>
      </c>
      <c r="B148" s="173">
        <v>1349471</v>
      </c>
      <c r="C148" s="173" t="s">
        <v>1497</v>
      </c>
      <c r="D148" s="174">
        <v>43333</v>
      </c>
      <c r="E148" s="174">
        <v>43335</v>
      </c>
      <c r="F148" s="173">
        <f t="shared" si="9"/>
        <v>2</v>
      </c>
      <c r="G148" s="173">
        <v>3</v>
      </c>
      <c r="H148" s="173" t="s">
        <v>37</v>
      </c>
      <c r="I148" s="173">
        <f t="shared" si="10"/>
        <v>6</v>
      </c>
      <c r="J148" s="193">
        <v>3500000</v>
      </c>
      <c r="K148" s="194">
        <f t="shared" si="13"/>
        <v>21000000</v>
      </c>
      <c r="L148" s="173"/>
      <c r="M148" s="195">
        <f t="shared" si="14"/>
        <v>-21000000</v>
      </c>
      <c r="N148" s="197"/>
      <c r="P148" s="59"/>
      <c r="Q148" s="59"/>
    </row>
    <row r="149" s="1" customFormat="1" ht="15" customHeight="1" spans="1:17">
      <c r="A149" s="172" t="s">
        <v>1498</v>
      </c>
      <c r="B149" s="173">
        <v>1345045</v>
      </c>
      <c r="C149" s="173" t="s">
        <v>1499</v>
      </c>
      <c r="D149" s="174">
        <v>43333</v>
      </c>
      <c r="E149" s="174">
        <v>43335</v>
      </c>
      <c r="F149" s="173">
        <f t="shared" si="9"/>
        <v>2</v>
      </c>
      <c r="G149" s="173">
        <v>2</v>
      </c>
      <c r="H149" s="173" t="s">
        <v>37</v>
      </c>
      <c r="I149" s="173">
        <f t="shared" si="10"/>
        <v>4</v>
      </c>
      <c r="J149" s="193">
        <v>3500000</v>
      </c>
      <c r="K149" s="194">
        <f t="shared" si="13"/>
        <v>14000000</v>
      </c>
      <c r="L149" s="173"/>
      <c r="M149" s="195">
        <f t="shared" si="14"/>
        <v>-14000000</v>
      </c>
      <c r="N149" s="197"/>
      <c r="P149" s="59"/>
      <c r="Q149" s="59"/>
    </row>
    <row r="150" s="1" customFormat="1" ht="15" customHeight="1" spans="1:17">
      <c r="A150" s="172">
        <v>307805</v>
      </c>
      <c r="B150" s="173">
        <v>1350012</v>
      </c>
      <c r="C150" s="173" t="s">
        <v>1500</v>
      </c>
      <c r="D150" s="174">
        <v>43333</v>
      </c>
      <c r="E150" s="174">
        <v>43336</v>
      </c>
      <c r="F150" s="173">
        <f t="shared" si="9"/>
        <v>3</v>
      </c>
      <c r="G150" s="173">
        <v>1</v>
      </c>
      <c r="H150" s="173" t="s">
        <v>37</v>
      </c>
      <c r="I150" s="173">
        <f t="shared" si="10"/>
        <v>3</v>
      </c>
      <c r="J150" s="193">
        <v>3500000</v>
      </c>
      <c r="K150" s="194">
        <f t="shared" si="13"/>
        <v>10500000</v>
      </c>
      <c r="L150" s="173"/>
      <c r="M150" s="195">
        <f t="shared" si="14"/>
        <v>-10500000</v>
      </c>
      <c r="N150" s="197"/>
      <c r="P150" s="59"/>
      <c r="Q150" s="59"/>
    </row>
    <row r="151" s="1" customFormat="1" ht="15" customHeight="1" spans="1:17">
      <c r="A151" s="172" t="s">
        <v>1501</v>
      </c>
      <c r="B151" s="173">
        <v>1353259</v>
      </c>
      <c r="C151" s="173" t="s">
        <v>1502</v>
      </c>
      <c r="D151" s="174">
        <v>43333</v>
      </c>
      <c r="E151" s="174">
        <v>43337</v>
      </c>
      <c r="F151" s="173">
        <f t="shared" si="9"/>
        <v>4</v>
      </c>
      <c r="G151" s="173">
        <v>3</v>
      </c>
      <c r="H151" s="173" t="s">
        <v>37</v>
      </c>
      <c r="I151" s="173">
        <f t="shared" si="10"/>
        <v>12</v>
      </c>
      <c r="J151" s="193">
        <v>3500000</v>
      </c>
      <c r="K151" s="194">
        <f t="shared" si="13"/>
        <v>42000000</v>
      </c>
      <c r="L151" s="173"/>
      <c r="M151" s="195">
        <f t="shared" si="14"/>
        <v>-42000000</v>
      </c>
      <c r="N151" s="198"/>
      <c r="P151" s="59"/>
      <c r="Q151" s="59"/>
    </row>
    <row r="152" s="2" customFormat="1" ht="15" customHeight="1" spans="1:17">
      <c r="A152" s="81">
        <v>309706</v>
      </c>
      <c r="B152" s="82">
        <v>1356436</v>
      </c>
      <c r="C152" s="82" t="s">
        <v>1503</v>
      </c>
      <c r="D152" s="83">
        <v>43333</v>
      </c>
      <c r="E152" s="83">
        <v>43335</v>
      </c>
      <c r="F152" s="82">
        <f t="shared" si="9"/>
        <v>2</v>
      </c>
      <c r="G152" s="82">
        <v>1</v>
      </c>
      <c r="H152" s="82" t="s">
        <v>37</v>
      </c>
      <c r="I152" s="82">
        <f t="shared" si="10"/>
        <v>2</v>
      </c>
      <c r="J152" s="142">
        <v>3500000</v>
      </c>
      <c r="K152" s="143">
        <f t="shared" si="13"/>
        <v>7000000</v>
      </c>
      <c r="L152" s="82"/>
      <c r="M152" s="144">
        <f t="shared" si="14"/>
        <v>-7000000</v>
      </c>
      <c r="N152" s="145">
        <f>SUM(K152:K173)</f>
        <v>239400000</v>
      </c>
      <c r="P152" s="59"/>
      <c r="Q152" s="59"/>
    </row>
    <row r="153" s="2" customFormat="1" ht="15" customHeight="1" spans="1:17">
      <c r="A153" s="81">
        <v>309756</v>
      </c>
      <c r="B153" s="82">
        <v>1356940</v>
      </c>
      <c r="C153" s="82" t="s">
        <v>1493</v>
      </c>
      <c r="D153" s="83">
        <v>43333</v>
      </c>
      <c r="E153" s="83">
        <v>43334</v>
      </c>
      <c r="F153" s="82">
        <f t="shared" si="9"/>
        <v>1</v>
      </c>
      <c r="G153" s="82">
        <v>1</v>
      </c>
      <c r="H153" s="82" t="s">
        <v>37</v>
      </c>
      <c r="I153" s="82">
        <f t="shared" si="10"/>
        <v>1</v>
      </c>
      <c r="J153" s="142">
        <v>3500000</v>
      </c>
      <c r="K153" s="143">
        <f t="shared" si="13"/>
        <v>3500000</v>
      </c>
      <c r="L153" s="82"/>
      <c r="M153" s="144">
        <f t="shared" si="14"/>
        <v>-3500000</v>
      </c>
      <c r="N153" s="146"/>
      <c r="P153" s="59"/>
      <c r="Q153" s="59"/>
    </row>
    <row r="154" s="2" customFormat="1" ht="15" customHeight="1" spans="1:17">
      <c r="A154" s="81">
        <v>309704</v>
      </c>
      <c r="B154" s="82">
        <v>1356435</v>
      </c>
      <c r="C154" s="82" t="s">
        <v>1504</v>
      </c>
      <c r="D154" s="83">
        <v>43333</v>
      </c>
      <c r="E154" s="83">
        <v>43335</v>
      </c>
      <c r="F154" s="82">
        <f t="shared" si="9"/>
        <v>2</v>
      </c>
      <c r="G154" s="82">
        <v>1</v>
      </c>
      <c r="H154" s="82" t="s">
        <v>37</v>
      </c>
      <c r="I154" s="82">
        <f t="shared" si="10"/>
        <v>2</v>
      </c>
      <c r="J154" s="142">
        <v>3500000</v>
      </c>
      <c r="K154" s="143">
        <f t="shared" si="13"/>
        <v>7000000</v>
      </c>
      <c r="L154" s="82"/>
      <c r="M154" s="144">
        <f t="shared" si="14"/>
        <v>-7000000</v>
      </c>
      <c r="N154" s="146"/>
      <c r="P154" s="59"/>
      <c r="Q154" s="59"/>
    </row>
    <row r="155" s="2" customFormat="1" ht="15" customHeight="1" spans="1:17">
      <c r="A155" s="175" t="s">
        <v>1505</v>
      </c>
      <c r="B155" s="82">
        <v>1357057</v>
      </c>
      <c r="C155" s="89" t="s">
        <v>1506</v>
      </c>
      <c r="D155" s="83">
        <v>43334</v>
      </c>
      <c r="E155" s="83">
        <v>43337</v>
      </c>
      <c r="F155" s="82">
        <f t="shared" si="9"/>
        <v>3</v>
      </c>
      <c r="G155" s="82">
        <v>2</v>
      </c>
      <c r="H155" s="82" t="s">
        <v>37</v>
      </c>
      <c r="I155" s="82">
        <f t="shared" si="10"/>
        <v>6</v>
      </c>
      <c r="J155" s="142">
        <v>3500000</v>
      </c>
      <c r="K155" s="143">
        <f t="shared" si="13"/>
        <v>21000000</v>
      </c>
      <c r="L155" s="82"/>
      <c r="M155" s="144">
        <f t="shared" si="14"/>
        <v>-21000000</v>
      </c>
      <c r="N155" s="146"/>
      <c r="P155" s="59"/>
      <c r="Q155" s="59"/>
    </row>
    <row r="156" s="2" customFormat="1" ht="15" customHeight="1" spans="1:17">
      <c r="A156" s="175"/>
      <c r="B156" s="82">
        <v>1357057</v>
      </c>
      <c r="C156" s="93"/>
      <c r="D156" s="83">
        <v>43334</v>
      </c>
      <c r="E156" s="83">
        <v>43337</v>
      </c>
      <c r="F156" s="82">
        <f t="shared" si="9"/>
        <v>3</v>
      </c>
      <c r="G156" s="82">
        <v>1</v>
      </c>
      <c r="H156" s="82" t="s">
        <v>1507</v>
      </c>
      <c r="I156" s="82">
        <v>0</v>
      </c>
      <c r="J156" s="142">
        <v>280000</v>
      </c>
      <c r="K156" s="143">
        <f t="shared" si="13"/>
        <v>840000</v>
      </c>
      <c r="L156" s="82"/>
      <c r="M156" s="144">
        <f t="shared" si="14"/>
        <v>-840000</v>
      </c>
      <c r="N156" s="146"/>
      <c r="P156" s="59"/>
      <c r="Q156" s="59"/>
    </row>
    <row r="157" s="2" customFormat="1" ht="15" customHeight="1" spans="1:17">
      <c r="A157" s="82">
        <v>309759</v>
      </c>
      <c r="B157" s="81">
        <v>1357088</v>
      </c>
      <c r="C157" s="82" t="s">
        <v>1508</v>
      </c>
      <c r="D157" s="83">
        <v>43334</v>
      </c>
      <c r="E157" s="83">
        <v>43335</v>
      </c>
      <c r="F157" s="82">
        <f t="shared" si="9"/>
        <v>1</v>
      </c>
      <c r="G157" s="82">
        <v>1</v>
      </c>
      <c r="H157" s="82" t="s">
        <v>37</v>
      </c>
      <c r="I157" s="82">
        <f t="shared" ref="I157:I202" si="15">G157*F157</f>
        <v>1</v>
      </c>
      <c r="J157" s="142">
        <v>3500000</v>
      </c>
      <c r="K157" s="143">
        <f t="shared" si="13"/>
        <v>3500000</v>
      </c>
      <c r="L157" s="82"/>
      <c r="M157" s="144">
        <f t="shared" si="14"/>
        <v>-3500000</v>
      </c>
      <c r="N157" s="146"/>
      <c r="P157" s="59"/>
      <c r="Q157" s="59"/>
    </row>
    <row r="158" s="1" customFormat="1" spans="1:17">
      <c r="A158" s="81">
        <v>309757</v>
      </c>
      <c r="B158" s="82">
        <v>1356777</v>
      </c>
      <c r="C158" s="82" t="s">
        <v>1509</v>
      </c>
      <c r="D158" s="83">
        <v>43334</v>
      </c>
      <c r="E158" s="83">
        <v>43337</v>
      </c>
      <c r="F158" s="82">
        <f t="shared" si="9"/>
        <v>3</v>
      </c>
      <c r="G158" s="82">
        <v>1</v>
      </c>
      <c r="H158" s="82" t="s">
        <v>37</v>
      </c>
      <c r="I158" s="82">
        <f t="shared" si="15"/>
        <v>3</v>
      </c>
      <c r="J158" s="82">
        <v>3500000</v>
      </c>
      <c r="K158" s="143">
        <f t="shared" si="13"/>
        <v>10500000</v>
      </c>
      <c r="L158" s="82"/>
      <c r="M158" s="144">
        <f t="shared" si="14"/>
        <v>-10500000</v>
      </c>
      <c r="N158" s="146"/>
      <c r="P158" s="59"/>
      <c r="Q158" s="59"/>
    </row>
    <row r="159" s="1" customFormat="1" spans="1:17">
      <c r="A159" s="81" t="s">
        <v>1510</v>
      </c>
      <c r="B159" s="82">
        <v>1329855</v>
      </c>
      <c r="C159" s="82" t="s">
        <v>1511</v>
      </c>
      <c r="D159" s="83">
        <v>43334</v>
      </c>
      <c r="E159" s="83">
        <v>43336</v>
      </c>
      <c r="F159" s="82">
        <f t="shared" si="9"/>
        <v>2</v>
      </c>
      <c r="G159" s="82">
        <v>2</v>
      </c>
      <c r="H159" s="82" t="s">
        <v>37</v>
      </c>
      <c r="I159" s="82">
        <f t="shared" si="15"/>
        <v>4</v>
      </c>
      <c r="J159" s="142">
        <v>3640000</v>
      </c>
      <c r="K159" s="143">
        <f t="shared" si="13"/>
        <v>14560000</v>
      </c>
      <c r="L159" s="82"/>
      <c r="M159" s="144">
        <f t="shared" si="14"/>
        <v>-14560000</v>
      </c>
      <c r="N159" s="146"/>
      <c r="P159" s="59"/>
      <c r="Q159" s="59"/>
    </row>
    <row r="160" s="1" customFormat="1" spans="1:17">
      <c r="A160" s="81">
        <v>304149</v>
      </c>
      <c r="B160" s="82">
        <v>1338933</v>
      </c>
      <c r="C160" s="82" t="s">
        <v>1512</v>
      </c>
      <c r="D160" s="83">
        <v>43334</v>
      </c>
      <c r="E160" s="83">
        <v>43336</v>
      </c>
      <c r="F160" s="82">
        <f t="shared" si="9"/>
        <v>2</v>
      </c>
      <c r="G160" s="82">
        <v>1</v>
      </c>
      <c r="H160" s="82" t="s">
        <v>37</v>
      </c>
      <c r="I160" s="82">
        <f t="shared" si="15"/>
        <v>2</v>
      </c>
      <c r="J160" s="142">
        <v>3500000</v>
      </c>
      <c r="K160" s="143">
        <f t="shared" si="13"/>
        <v>7000000</v>
      </c>
      <c r="L160" s="82"/>
      <c r="M160" s="144">
        <f t="shared" si="14"/>
        <v>-7000000</v>
      </c>
      <c r="N160" s="146"/>
      <c r="P160" s="59"/>
      <c r="Q160" s="59"/>
    </row>
    <row r="161" s="1" customFormat="1" spans="1:17">
      <c r="A161" s="81">
        <v>309417</v>
      </c>
      <c r="B161" s="82">
        <v>1355228</v>
      </c>
      <c r="C161" s="82" t="s">
        <v>1513</v>
      </c>
      <c r="D161" s="83">
        <v>43334</v>
      </c>
      <c r="E161" s="83">
        <v>43335</v>
      </c>
      <c r="F161" s="82">
        <f t="shared" si="9"/>
        <v>1</v>
      </c>
      <c r="G161" s="82">
        <v>1</v>
      </c>
      <c r="H161" s="82" t="s">
        <v>37</v>
      </c>
      <c r="I161" s="82">
        <f t="shared" si="15"/>
        <v>1</v>
      </c>
      <c r="J161" s="142">
        <v>3500000</v>
      </c>
      <c r="K161" s="143">
        <f t="shared" si="13"/>
        <v>3500000</v>
      </c>
      <c r="L161" s="82"/>
      <c r="M161" s="144">
        <f t="shared" si="14"/>
        <v>-3500000</v>
      </c>
      <c r="N161" s="146"/>
      <c r="P161" s="59"/>
      <c r="Q161" s="59"/>
    </row>
    <row r="162" s="1" customFormat="1" spans="1:17">
      <c r="A162" s="81">
        <v>300735</v>
      </c>
      <c r="B162" s="82">
        <v>1327359</v>
      </c>
      <c r="C162" s="82" t="s">
        <v>1514</v>
      </c>
      <c r="D162" s="83">
        <v>43335</v>
      </c>
      <c r="E162" s="83">
        <v>43336</v>
      </c>
      <c r="F162" s="82">
        <f t="shared" si="9"/>
        <v>1</v>
      </c>
      <c r="G162" s="82">
        <v>2</v>
      </c>
      <c r="H162" s="82" t="s">
        <v>37</v>
      </c>
      <c r="I162" s="82">
        <f t="shared" si="15"/>
        <v>2</v>
      </c>
      <c r="J162" s="142">
        <v>3500000</v>
      </c>
      <c r="K162" s="143">
        <f t="shared" si="13"/>
        <v>7000000</v>
      </c>
      <c r="L162" s="82"/>
      <c r="M162" s="144">
        <f t="shared" si="14"/>
        <v>-7000000</v>
      </c>
      <c r="N162" s="146"/>
      <c r="P162" s="59"/>
      <c r="Q162" s="59"/>
    </row>
    <row r="163" s="1" customFormat="1" spans="1:17">
      <c r="A163" s="81">
        <v>307535</v>
      </c>
      <c r="B163" s="82">
        <v>1348741</v>
      </c>
      <c r="C163" s="82" t="s">
        <v>1515</v>
      </c>
      <c r="D163" s="83">
        <v>43335</v>
      </c>
      <c r="E163" s="83">
        <v>43336</v>
      </c>
      <c r="F163" s="82">
        <f t="shared" ref="F163:F202" si="16">E163-D163</f>
        <v>1</v>
      </c>
      <c r="G163" s="82">
        <v>9</v>
      </c>
      <c r="H163" s="82" t="s">
        <v>37</v>
      </c>
      <c r="I163" s="82">
        <f t="shared" si="15"/>
        <v>9</v>
      </c>
      <c r="J163" s="142">
        <v>3500000</v>
      </c>
      <c r="K163" s="143">
        <f t="shared" si="13"/>
        <v>31500000</v>
      </c>
      <c r="L163" s="82"/>
      <c r="M163" s="144">
        <f t="shared" si="14"/>
        <v>-31500000</v>
      </c>
      <c r="N163" s="146"/>
      <c r="P163" s="59"/>
      <c r="Q163" s="59"/>
    </row>
    <row r="164" s="1" customFormat="1" spans="1:17">
      <c r="A164" s="81" t="s">
        <v>1516</v>
      </c>
      <c r="B164" s="82">
        <v>1329801</v>
      </c>
      <c r="C164" s="82" t="s">
        <v>1517</v>
      </c>
      <c r="D164" s="83">
        <v>43335</v>
      </c>
      <c r="E164" s="83">
        <v>43338</v>
      </c>
      <c r="F164" s="82">
        <f t="shared" si="16"/>
        <v>3</v>
      </c>
      <c r="G164" s="82">
        <v>3</v>
      </c>
      <c r="H164" s="82" t="s">
        <v>37</v>
      </c>
      <c r="I164" s="82">
        <f t="shared" si="15"/>
        <v>9</v>
      </c>
      <c r="J164" s="142">
        <v>3500000</v>
      </c>
      <c r="K164" s="143">
        <f t="shared" si="13"/>
        <v>31500000</v>
      </c>
      <c r="L164" s="82"/>
      <c r="M164" s="144">
        <f t="shared" si="14"/>
        <v>-31500000</v>
      </c>
      <c r="N164" s="146"/>
      <c r="P164" s="59"/>
      <c r="Q164" s="59"/>
    </row>
    <row r="165" s="1" customFormat="1" spans="1:17">
      <c r="A165" s="81" t="s">
        <v>1518</v>
      </c>
      <c r="B165" s="82">
        <v>1329991</v>
      </c>
      <c r="C165" s="82" t="s">
        <v>1519</v>
      </c>
      <c r="D165" s="83">
        <v>43335</v>
      </c>
      <c r="E165" s="83">
        <v>43337</v>
      </c>
      <c r="F165" s="82">
        <f t="shared" si="16"/>
        <v>2</v>
      </c>
      <c r="G165" s="82">
        <v>2</v>
      </c>
      <c r="H165" s="82" t="s">
        <v>37</v>
      </c>
      <c r="I165" s="82">
        <f t="shared" si="15"/>
        <v>4</v>
      </c>
      <c r="J165" s="142">
        <v>3500000</v>
      </c>
      <c r="K165" s="143">
        <f t="shared" si="13"/>
        <v>14000000</v>
      </c>
      <c r="L165" s="82"/>
      <c r="M165" s="144">
        <f t="shared" si="14"/>
        <v>-14000000</v>
      </c>
      <c r="N165" s="146"/>
      <c r="P165" s="59"/>
      <c r="Q165" s="59"/>
    </row>
    <row r="166" s="1" customFormat="1" spans="1:17">
      <c r="A166" s="81">
        <v>303992</v>
      </c>
      <c r="B166" s="82">
        <v>1337886</v>
      </c>
      <c r="C166" s="82" t="s">
        <v>1520</v>
      </c>
      <c r="D166" s="83">
        <v>43335</v>
      </c>
      <c r="E166" s="83">
        <v>43337</v>
      </c>
      <c r="F166" s="82">
        <f t="shared" si="16"/>
        <v>2</v>
      </c>
      <c r="G166" s="82">
        <v>1</v>
      </c>
      <c r="H166" s="82" t="s">
        <v>37</v>
      </c>
      <c r="I166" s="82">
        <f t="shared" si="15"/>
        <v>2</v>
      </c>
      <c r="J166" s="142">
        <v>3500000</v>
      </c>
      <c r="K166" s="143">
        <f t="shared" si="13"/>
        <v>7000000</v>
      </c>
      <c r="L166" s="82"/>
      <c r="M166" s="144">
        <f t="shared" si="14"/>
        <v>-7000000</v>
      </c>
      <c r="N166" s="146"/>
      <c r="P166" s="59"/>
      <c r="Q166" s="59"/>
    </row>
    <row r="167" s="1" customFormat="1" spans="1:17">
      <c r="A167" s="81">
        <v>303999</v>
      </c>
      <c r="B167" s="82">
        <v>1337893</v>
      </c>
      <c r="C167" s="82" t="s">
        <v>1521</v>
      </c>
      <c r="D167" s="83">
        <v>43335</v>
      </c>
      <c r="E167" s="83">
        <v>43337</v>
      </c>
      <c r="F167" s="82">
        <f t="shared" si="16"/>
        <v>2</v>
      </c>
      <c r="G167" s="82">
        <v>1</v>
      </c>
      <c r="H167" s="82" t="s">
        <v>37</v>
      </c>
      <c r="I167" s="82">
        <f t="shared" si="15"/>
        <v>2</v>
      </c>
      <c r="J167" s="142">
        <v>3500000</v>
      </c>
      <c r="K167" s="143">
        <f t="shared" si="13"/>
        <v>7000000</v>
      </c>
      <c r="L167" s="82"/>
      <c r="M167" s="144">
        <f t="shared" si="14"/>
        <v>-7000000</v>
      </c>
      <c r="N167" s="146"/>
      <c r="P167" s="59"/>
      <c r="Q167" s="59"/>
    </row>
    <row r="168" s="1" customFormat="1" spans="1:17">
      <c r="A168" s="81">
        <v>304083</v>
      </c>
      <c r="B168" s="82">
        <v>1338311</v>
      </c>
      <c r="C168" s="82" t="s">
        <v>1522</v>
      </c>
      <c r="D168" s="83">
        <v>43335</v>
      </c>
      <c r="E168" s="83">
        <v>43337</v>
      </c>
      <c r="F168" s="82">
        <f t="shared" si="16"/>
        <v>2</v>
      </c>
      <c r="G168" s="82">
        <v>1</v>
      </c>
      <c r="H168" s="82" t="s">
        <v>37</v>
      </c>
      <c r="I168" s="82">
        <f t="shared" si="15"/>
        <v>2</v>
      </c>
      <c r="J168" s="142">
        <v>3500000</v>
      </c>
      <c r="K168" s="143">
        <f t="shared" si="13"/>
        <v>7000000</v>
      </c>
      <c r="L168" s="82"/>
      <c r="M168" s="144">
        <f t="shared" si="14"/>
        <v>-7000000</v>
      </c>
      <c r="N168" s="146"/>
      <c r="P168" s="59"/>
      <c r="Q168" s="59"/>
    </row>
    <row r="169" s="1" customFormat="1" spans="1:17">
      <c r="A169" s="81">
        <v>307758</v>
      </c>
      <c r="B169" s="82">
        <v>1349600</v>
      </c>
      <c r="C169" s="82" t="s">
        <v>1523</v>
      </c>
      <c r="D169" s="83">
        <v>43335</v>
      </c>
      <c r="E169" s="83">
        <v>43338</v>
      </c>
      <c r="F169" s="82">
        <f t="shared" si="16"/>
        <v>3</v>
      </c>
      <c r="G169" s="82">
        <v>1</v>
      </c>
      <c r="H169" s="82" t="s">
        <v>37</v>
      </c>
      <c r="I169" s="82">
        <f t="shared" si="15"/>
        <v>3</v>
      </c>
      <c r="J169" s="142">
        <v>3500000</v>
      </c>
      <c r="K169" s="143">
        <f t="shared" si="13"/>
        <v>10500000</v>
      </c>
      <c r="L169" s="82"/>
      <c r="M169" s="144">
        <f t="shared" si="14"/>
        <v>-10500000</v>
      </c>
      <c r="N169" s="146"/>
      <c r="P169" s="59"/>
      <c r="Q169" s="59"/>
    </row>
    <row r="170" s="1" customFormat="1" spans="1:17">
      <c r="A170" s="81">
        <v>307806</v>
      </c>
      <c r="B170" s="82">
        <v>1350127</v>
      </c>
      <c r="C170" s="82" t="s">
        <v>1524</v>
      </c>
      <c r="D170" s="83">
        <v>43335</v>
      </c>
      <c r="E170" s="83">
        <v>43338</v>
      </c>
      <c r="F170" s="82">
        <f t="shared" si="16"/>
        <v>3</v>
      </c>
      <c r="G170" s="82">
        <v>1</v>
      </c>
      <c r="H170" s="82" t="s">
        <v>37</v>
      </c>
      <c r="I170" s="82">
        <f t="shared" si="15"/>
        <v>3</v>
      </c>
      <c r="J170" s="142">
        <v>3500000</v>
      </c>
      <c r="K170" s="143">
        <f t="shared" si="13"/>
        <v>10500000</v>
      </c>
      <c r="L170" s="82"/>
      <c r="M170" s="144">
        <f t="shared" si="14"/>
        <v>-10500000</v>
      </c>
      <c r="N170" s="146"/>
      <c r="P170" s="59"/>
      <c r="Q170" s="59"/>
    </row>
    <row r="171" s="1" customFormat="1" spans="1:17">
      <c r="A171" s="81" t="s">
        <v>1525</v>
      </c>
      <c r="B171" s="82">
        <v>1353583</v>
      </c>
      <c r="C171" s="82" t="s">
        <v>1526</v>
      </c>
      <c r="D171" s="83">
        <v>43335</v>
      </c>
      <c r="E171" s="83">
        <v>43338</v>
      </c>
      <c r="F171" s="82">
        <f t="shared" si="16"/>
        <v>3</v>
      </c>
      <c r="G171" s="82">
        <v>2</v>
      </c>
      <c r="H171" s="82" t="s">
        <v>37</v>
      </c>
      <c r="I171" s="82">
        <f t="shared" si="15"/>
        <v>6</v>
      </c>
      <c r="J171" s="142">
        <v>3500000</v>
      </c>
      <c r="K171" s="143">
        <f t="shared" si="13"/>
        <v>21000000</v>
      </c>
      <c r="L171" s="82"/>
      <c r="M171" s="144">
        <f t="shared" si="14"/>
        <v>-21000000</v>
      </c>
      <c r="N171" s="146"/>
      <c r="P171" s="59"/>
      <c r="Q171" s="59"/>
    </row>
    <row r="172" s="1" customFormat="1" spans="1:17">
      <c r="A172" s="81">
        <v>309402</v>
      </c>
      <c r="B172" s="82">
        <v>1355111</v>
      </c>
      <c r="C172" s="82" t="s">
        <v>1527</v>
      </c>
      <c r="D172" s="83">
        <v>43335</v>
      </c>
      <c r="E172" s="83">
        <v>43338</v>
      </c>
      <c r="F172" s="82">
        <f t="shared" si="16"/>
        <v>3</v>
      </c>
      <c r="G172" s="82">
        <v>1</v>
      </c>
      <c r="H172" s="82" t="s">
        <v>37</v>
      </c>
      <c r="I172" s="82">
        <f t="shared" si="15"/>
        <v>3</v>
      </c>
      <c r="J172" s="142">
        <v>3500000</v>
      </c>
      <c r="K172" s="143">
        <f t="shared" si="13"/>
        <v>10500000</v>
      </c>
      <c r="L172" s="82"/>
      <c r="M172" s="144">
        <f t="shared" si="14"/>
        <v>-10500000</v>
      </c>
      <c r="N172" s="146"/>
      <c r="P172" s="59"/>
      <c r="Q172" s="59"/>
    </row>
    <row r="173" s="1" customFormat="1" spans="1:17">
      <c r="A173" s="81">
        <v>301510</v>
      </c>
      <c r="B173" s="82">
        <v>1328992</v>
      </c>
      <c r="C173" s="98" t="s">
        <v>1528</v>
      </c>
      <c r="D173" s="83">
        <v>43336</v>
      </c>
      <c r="E173" s="83">
        <v>43337</v>
      </c>
      <c r="F173" s="82">
        <f t="shared" si="16"/>
        <v>1</v>
      </c>
      <c r="G173" s="82">
        <v>1</v>
      </c>
      <c r="H173" s="82" t="s">
        <v>37</v>
      </c>
      <c r="I173" s="82">
        <f t="shared" si="15"/>
        <v>1</v>
      </c>
      <c r="J173" s="142">
        <v>3500000</v>
      </c>
      <c r="K173" s="143">
        <f t="shared" si="13"/>
        <v>3500000</v>
      </c>
      <c r="L173" s="82"/>
      <c r="M173" s="144">
        <f t="shared" si="14"/>
        <v>-3500000</v>
      </c>
      <c r="N173" s="149"/>
      <c r="P173" s="59"/>
      <c r="Q173" s="59"/>
    </row>
    <row r="174" s="1" customFormat="1" ht="24" spans="1:17">
      <c r="A174" s="176" t="s">
        <v>1529</v>
      </c>
      <c r="B174" s="177">
        <v>1358125</v>
      </c>
      <c r="C174" s="178" t="s">
        <v>1530</v>
      </c>
      <c r="D174" s="179">
        <v>43334</v>
      </c>
      <c r="E174" s="179">
        <v>43335</v>
      </c>
      <c r="F174" s="177">
        <f t="shared" si="16"/>
        <v>1</v>
      </c>
      <c r="G174" s="177">
        <v>2</v>
      </c>
      <c r="H174" s="177" t="s">
        <v>37</v>
      </c>
      <c r="I174" s="177">
        <f t="shared" si="15"/>
        <v>2</v>
      </c>
      <c r="J174" s="199">
        <v>3500000</v>
      </c>
      <c r="K174" s="199">
        <f t="shared" si="13"/>
        <v>7000000</v>
      </c>
      <c r="L174" s="177"/>
      <c r="M174" s="200">
        <f t="shared" si="14"/>
        <v>-7000000</v>
      </c>
      <c r="N174" s="201">
        <f>SUM(K174:K175)</f>
        <v>10500000</v>
      </c>
      <c r="P174" s="59"/>
      <c r="Q174" s="59"/>
    </row>
    <row r="175" s="1" customFormat="1" spans="1:17">
      <c r="A175" s="176">
        <v>309526</v>
      </c>
      <c r="B175" s="177">
        <v>1355588</v>
      </c>
      <c r="C175" s="179" t="s">
        <v>1531</v>
      </c>
      <c r="D175" s="180">
        <v>43336</v>
      </c>
      <c r="E175" s="180">
        <v>43337</v>
      </c>
      <c r="F175" s="177">
        <f t="shared" si="16"/>
        <v>1</v>
      </c>
      <c r="G175" s="177">
        <v>1</v>
      </c>
      <c r="H175" s="177" t="s">
        <v>37</v>
      </c>
      <c r="I175" s="177">
        <f t="shared" si="15"/>
        <v>1</v>
      </c>
      <c r="J175" s="202">
        <v>3500000</v>
      </c>
      <c r="K175" s="199">
        <f t="shared" ref="K175:K202" si="17">J175*F175*G175</f>
        <v>3500000</v>
      </c>
      <c r="L175" s="177"/>
      <c r="M175" s="200">
        <f t="shared" si="14"/>
        <v>-3500000</v>
      </c>
      <c r="N175" s="203"/>
      <c r="P175" s="59"/>
      <c r="Q175" s="59"/>
    </row>
    <row r="176" s="1" customFormat="1" spans="1:17">
      <c r="A176" s="181" t="s">
        <v>1532</v>
      </c>
      <c r="B176" s="182">
        <v>1351282</v>
      </c>
      <c r="C176" s="183" t="s">
        <v>1533</v>
      </c>
      <c r="D176" s="184">
        <v>43336</v>
      </c>
      <c r="E176" s="184">
        <v>43340</v>
      </c>
      <c r="F176" s="182">
        <f t="shared" si="16"/>
        <v>4</v>
      </c>
      <c r="G176" s="182">
        <v>2</v>
      </c>
      <c r="H176" s="182" t="s">
        <v>37</v>
      </c>
      <c r="I176" s="182">
        <f t="shared" si="15"/>
        <v>8</v>
      </c>
      <c r="J176" s="204">
        <v>3500000</v>
      </c>
      <c r="K176" s="205">
        <f t="shared" si="17"/>
        <v>28000000</v>
      </c>
      <c r="L176" s="182"/>
      <c r="M176" s="206">
        <f t="shared" si="14"/>
        <v>-28000000</v>
      </c>
      <c r="N176" s="207">
        <f>SUM(K176:K186)</f>
        <v>133000000</v>
      </c>
      <c r="P176" s="59"/>
      <c r="Q176" s="59"/>
    </row>
    <row r="177" s="1" customFormat="1" spans="1:17">
      <c r="A177" s="181">
        <v>310396</v>
      </c>
      <c r="B177" s="182">
        <v>1359038</v>
      </c>
      <c r="C177" s="182" t="s">
        <v>1534</v>
      </c>
      <c r="D177" s="184">
        <v>43336</v>
      </c>
      <c r="E177" s="184">
        <v>43337</v>
      </c>
      <c r="F177" s="182">
        <f t="shared" si="16"/>
        <v>1</v>
      </c>
      <c r="G177" s="182">
        <v>1</v>
      </c>
      <c r="H177" s="182" t="s">
        <v>37</v>
      </c>
      <c r="I177" s="182">
        <f t="shared" si="15"/>
        <v>1</v>
      </c>
      <c r="J177" s="204">
        <v>3500000</v>
      </c>
      <c r="K177" s="205">
        <f t="shared" si="17"/>
        <v>3500000</v>
      </c>
      <c r="L177" s="182"/>
      <c r="M177" s="206">
        <f t="shared" si="14"/>
        <v>-3500000</v>
      </c>
      <c r="N177" s="208"/>
      <c r="P177" s="59"/>
      <c r="Q177" s="59"/>
    </row>
    <row r="178" s="1" customFormat="1" spans="1:17">
      <c r="A178" s="181">
        <v>309299</v>
      </c>
      <c r="B178" s="182">
        <v>1354366</v>
      </c>
      <c r="C178" s="183" t="s">
        <v>1535</v>
      </c>
      <c r="D178" s="184">
        <v>43336</v>
      </c>
      <c r="E178" s="184">
        <v>43339</v>
      </c>
      <c r="F178" s="182">
        <f t="shared" si="16"/>
        <v>3</v>
      </c>
      <c r="G178" s="182">
        <v>1</v>
      </c>
      <c r="H178" s="182" t="s">
        <v>37</v>
      </c>
      <c r="I178" s="182">
        <f t="shared" si="15"/>
        <v>3</v>
      </c>
      <c r="J178" s="204">
        <v>3500000</v>
      </c>
      <c r="K178" s="205">
        <f t="shared" si="17"/>
        <v>10500000</v>
      </c>
      <c r="L178" s="182"/>
      <c r="M178" s="206">
        <f t="shared" si="14"/>
        <v>-10500000</v>
      </c>
      <c r="N178" s="208"/>
      <c r="O178" s="1" t="s">
        <v>1536</v>
      </c>
      <c r="P178" s="59"/>
      <c r="Q178" s="59"/>
    </row>
    <row r="179" s="1" customFormat="1" spans="1:17">
      <c r="A179" s="181">
        <v>304265</v>
      </c>
      <c r="B179" s="182">
        <v>1339072</v>
      </c>
      <c r="C179" s="182" t="s">
        <v>1537</v>
      </c>
      <c r="D179" s="184">
        <v>43337</v>
      </c>
      <c r="E179" s="184">
        <v>43339</v>
      </c>
      <c r="F179" s="182">
        <f t="shared" si="16"/>
        <v>2</v>
      </c>
      <c r="G179" s="182">
        <v>1</v>
      </c>
      <c r="H179" s="182" t="s">
        <v>37</v>
      </c>
      <c r="I179" s="182">
        <f t="shared" si="15"/>
        <v>2</v>
      </c>
      <c r="J179" s="204">
        <v>3500000</v>
      </c>
      <c r="K179" s="205">
        <f t="shared" si="17"/>
        <v>7000000</v>
      </c>
      <c r="L179" s="182"/>
      <c r="M179" s="206">
        <f t="shared" si="14"/>
        <v>-7000000</v>
      </c>
      <c r="N179" s="208"/>
      <c r="P179" s="59"/>
      <c r="Q179" s="59"/>
    </row>
    <row r="180" s="1" customFormat="1" spans="1:17">
      <c r="A180" s="181">
        <v>309465</v>
      </c>
      <c r="B180" s="182">
        <v>1355326</v>
      </c>
      <c r="C180" s="182" t="s">
        <v>1538</v>
      </c>
      <c r="D180" s="184">
        <v>43337</v>
      </c>
      <c r="E180" s="184">
        <v>43339</v>
      </c>
      <c r="F180" s="182">
        <f t="shared" si="16"/>
        <v>2</v>
      </c>
      <c r="G180" s="182">
        <v>1</v>
      </c>
      <c r="H180" s="182" t="s">
        <v>37</v>
      </c>
      <c r="I180" s="182">
        <f t="shared" si="15"/>
        <v>2</v>
      </c>
      <c r="J180" s="204">
        <v>3500000</v>
      </c>
      <c r="K180" s="205">
        <f t="shared" si="17"/>
        <v>7000000</v>
      </c>
      <c r="L180" s="182"/>
      <c r="M180" s="206">
        <f t="shared" si="14"/>
        <v>-7000000</v>
      </c>
      <c r="N180" s="208"/>
      <c r="P180" s="59"/>
      <c r="Q180" s="59"/>
    </row>
    <row r="181" s="1" customFormat="1" spans="1:17">
      <c r="A181" s="181">
        <v>309559</v>
      </c>
      <c r="B181" s="182">
        <v>1355899</v>
      </c>
      <c r="C181" s="182" t="s">
        <v>1539</v>
      </c>
      <c r="D181" s="184">
        <v>43337</v>
      </c>
      <c r="E181" s="184">
        <v>43339</v>
      </c>
      <c r="F181" s="182">
        <f t="shared" si="16"/>
        <v>2</v>
      </c>
      <c r="G181" s="182">
        <v>1</v>
      </c>
      <c r="H181" s="182" t="s">
        <v>37</v>
      </c>
      <c r="I181" s="182">
        <f t="shared" si="15"/>
        <v>2</v>
      </c>
      <c r="J181" s="204">
        <v>3500000</v>
      </c>
      <c r="K181" s="205">
        <f t="shared" si="17"/>
        <v>7000000</v>
      </c>
      <c r="L181" s="182"/>
      <c r="M181" s="206">
        <f t="shared" si="14"/>
        <v>-7000000</v>
      </c>
      <c r="N181" s="208"/>
      <c r="O181" s="1" t="s">
        <v>847</v>
      </c>
      <c r="P181" s="59"/>
      <c r="Q181" s="59"/>
    </row>
    <row r="182" s="1" customFormat="1" ht="48" spans="1:17">
      <c r="A182" s="181">
        <v>306460</v>
      </c>
      <c r="B182" s="182">
        <v>1345204</v>
      </c>
      <c r="C182" s="185" t="s">
        <v>1540</v>
      </c>
      <c r="D182" s="184">
        <v>43338</v>
      </c>
      <c r="E182" s="184">
        <v>43339</v>
      </c>
      <c r="F182" s="182">
        <f t="shared" si="16"/>
        <v>1</v>
      </c>
      <c r="G182" s="182">
        <v>2</v>
      </c>
      <c r="H182" s="182" t="s">
        <v>37</v>
      </c>
      <c r="I182" s="182">
        <f t="shared" si="15"/>
        <v>2</v>
      </c>
      <c r="J182" s="204">
        <v>3500000</v>
      </c>
      <c r="K182" s="205">
        <f t="shared" si="17"/>
        <v>7000000</v>
      </c>
      <c r="L182" s="182"/>
      <c r="M182" s="206">
        <f t="shared" si="14"/>
        <v>-7000000</v>
      </c>
      <c r="N182" s="208"/>
      <c r="P182" s="59"/>
      <c r="Q182" s="59"/>
    </row>
    <row r="183" s="1" customFormat="1" spans="1:17">
      <c r="A183" s="181">
        <v>305046</v>
      </c>
      <c r="B183" s="182">
        <v>1341264</v>
      </c>
      <c r="C183" s="182" t="s">
        <v>1541</v>
      </c>
      <c r="D183" s="184">
        <v>43337</v>
      </c>
      <c r="E183" s="184">
        <v>43340</v>
      </c>
      <c r="F183" s="186">
        <f t="shared" si="16"/>
        <v>3</v>
      </c>
      <c r="G183" s="182">
        <v>1</v>
      </c>
      <c r="H183" s="182" t="s">
        <v>37</v>
      </c>
      <c r="I183" s="182">
        <f t="shared" si="15"/>
        <v>3</v>
      </c>
      <c r="J183" s="204">
        <v>3500000</v>
      </c>
      <c r="K183" s="205">
        <f t="shared" si="17"/>
        <v>10500000</v>
      </c>
      <c r="L183" s="182"/>
      <c r="M183" s="206">
        <f t="shared" si="14"/>
        <v>-10500000</v>
      </c>
      <c r="N183" s="208"/>
      <c r="P183" s="59"/>
      <c r="Q183" s="59"/>
    </row>
    <row r="184" s="1" customFormat="1" spans="1:17">
      <c r="A184" s="181">
        <v>306420</v>
      </c>
      <c r="B184" s="182">
        <v>1344703</v>
      </c>
      <c r="C184" s="182" t="s">
        <v>1542</v>
      </c>
      <c r="D184" s="184">
        <v>43337</v>
      </c>
      <c r="E184" s="184">
        <v>43340</v>
      </c>
      <c r="F184" s="182">
        <f t="shared" si="16"/>
        <v>3</v>
      </c>
      <c r="G184" s="182">
        <v>3</v>
      </c>
      <c r="H184" s="182" t="s">
        <v>37</v>
      </c>
      <c r="I184" s="182">
        <f t="shared" si="15"/>
        <v>9</v>
      </c>
      <c r="J184" s="204">
        <v>3500000</v>
      </c>
      <c r="K184" s="205">
        <f t="shared" si="17"/>
        <v>31500000</v>
      </c>
      <c r="L184" s="182"/>
      <c r="M184" s="206">
        <f t="shared" si="14"/>
        <v>-31500000</v>
      </c>
      <c r="N184" s="208"/>
      <c r="P184" s="59"/>
      <c r="Q184" s="59"/>
    </row>
    <row r="185" s="1" customFormat="1" spans="1:17">
      <c r="A185" s="181">
        <v>308742</v>
      </c>
      <c r="B185" s="182">
        <v>1352756</v>
      </c>
      <c r="C185" s="182" t="s">
        <v>1543</v>
      </c>
      <c r="D185" s="184">
        <v>43338</v>
      </c>
      <c r="E185" s="184">
        <v>43340</v>
      </c>
      <c r="F185" s="182">
        <f t="shared" si="16"/>
        <v>2</v>
      </c>
      <c r="G185" s="182">
        <v>2</v>
      </c>
      <c r="H185" s="182" t="s">
        <v>37</v>
      </c>
      <c r="I185" s="182">
        <f t="shared" si="15"/>
        <v>4</v>
      </c>
      <c r="J185" s="204">
        <v>3500000</v>
      </c>
      <c r="K185" s="205">
        <f t="shared" si="17"/>
        <v>14000000</v>
      </c>
      <c r="L185" s="182"/>
      <c r="M185" s="206">
        <f t="shared" si="14"/>
        <v>-14000000</v>
      </c>
      <c r="N185" s="208"/>
      <c r="P185" s="59"/>
      <c r="Q185" s="59"/>
    </row>
    <row r="186" s="1" customFormat="1" ht="48" spans="1:17">
      <c r="A186" s="181" t="s">
        <v>1544</v>
      </c>
      <c r="B186" s="182">
        <v>1355753</v>
      </c>
      <c r="C186" s="185" t="s">
        <v>1545</v>
      </c>
      <c r="D186" s="184">
        <v>43339</v>
      </c>
      <c r="E186" s="184">
        <v>43340</v>
      </c>
      <c r="F186" s="182">
        <f t="shared" si="16"/>
        <v>1</v>
      </c>
      <c r="G186" s="182">
        <v>2</v>
      </c>
      <c r="H186" s="182" t="s">
        <v>37</v>
      </c>
      <c r="I186" s="182">
        <f t="shared" si="15"/>
        <v>2</v>
      </c>
      <c r="J186" s="204">
        <v>3500000</v>
      </c>
      <c r="K186" s="205">
        <f t="shared" si="17"/>
        <v>7000000</v>
      </c>
      <c r="L186" s="182"/>
      <c r="M186" s="206">
        <f t="shared" si="14"/>
        <v>-7000000</v>
      </c>
      <c r="N186" s="209"/>
      <c r="P186" s="59"/>
      <c r="Q186" s="59"/>
    </row>
    <row r="187" s="1" customFormat="1" spans="1:17">
      <c r="A187" s="187">
        <v>310772</v>
      </c>
      <c r="B187" s="188">
        <v>1360109</v>
      </c>
      <c r="C187" s="188" t="s">
        <v>1546</v>
      </c>
      <c r="D187" s="189">
        <v>43338</v>
      </c>
      <c r="E187" s="189">
        <v>43339</v>
      </c>
      <c r="F187" s="188">
        <f t="shared" si="16"/>
        <v>1</v>
      </c>
      <c r="G187" s="188">
        <v>1</v>
      </c>
      <c r="H187" s="188" t="s">
        <v>37</v>
      </c>
      <c r="I187" s="188">
        <f t="shared" si="15"/>
        <v>1</v>
      </c>
      <c r="J187" s="210">
        <v>3500000</v>
      </c>
      <c r="K187" s="211">
        <f t="shared" si="17"/>
        <v>3500000</v>
      </c>
      <c r="L187" s="188"/>
      <c r="M187" s="212">
        <f t="shared" si="14"/>
        <v>-3500000</v>
      </c>
      <c r="N187" s="213">
        <f>SUM(K187:K193)</f>
        <v>66500000</v>
      </c>
      <c r="P187" s="59"/>
      <c r="Q187" s="59"/>
    </row>
    <row r="188" s="1" customFormat="1" spans="1:17">
      <c r="A188" s="187">
        <v>309769</v>
      </c>
      <c r="B188" s="188">
        <v>1356954</v>
      </c>
      <c r="C188" s="188" t="s">
        <v>1547</v>
      </c>
      <c r="D188" s="189">
        <v>43338</v>
      </c>
      <c r="E188" s="189">
        <v>43341</v>
      </c>
      <c r="F188" s="188">
        <f t="shared" si="16"/>
        <v>3</v>
      </c>
      <c r="G188" s="188">
        <v>2</v>
      </c>
      <c r="H188" s="188" t="s">
        <v>37</v>
      </c>
      <c r="I188" s="188">
        <f t="shared" si="15"/>
        <v>6</v>
      </c>
      <c r="J188" s="210">
        <v>3500000</v>
      </c>
      <c r="K188" s="211">
        <f t="shared" si="17"/>
        <v>21000000</v>
      </c>
      <c r="L188" s="188"/>
      <c r="M188" s="212">
        <f t="shared" si="14"/>
        <v>-21000000</v>
      </c>
      <c r="N188" s="214"/>
      <c r="P188" s="59"/>
      <c r="Q188" s="59"/>
    </row>
    <row r="189" s="1" customFormat="1" ht="36" spans="1:17">
      <c r="A189" s="187" t="s">
        <v>1548</v>
      </c>
      <c r="B189" s="188">
        <v>1355414</v>
      </c>
      <c r="C189" s="190" t="s">
        <v>1549</v>
      </c>
      <c r="D189" s="189">
        <v>43338</v>
      </c>
      <c r="E189" s="189">
        <v>43341</v>
      </c>
      <c r="F189" s="188">
        <f t="shared" si="16"/>
        <v>3</v>
      </c>
      <c r="G189" s="188">
        <v>2</v>
      </c>
      <c r="H189" s="188" t="s">
        <v>37</v>
      </c>
      <c r="I189" s="188">
        <f t="shared" si="15"/>
        <v>6</v>
      </c>
      <c r="J189" s="210">
        <v>3500000</v>
      </c>
      <c r="K189" s="211">
        <f t="shared" si="17"/>
        <v>21000000</v>
      </c>
      <c r="L189" s="188"/>
      <c r="M189" s="212">
        <f t="shared" si="14"/>
        <v>-21000000</v>
      </c>
      <c r="N189" s="214"/>
      <c r="P189" s="59"/>
      <c r="Q189" s="59"/>
    </row>
    <row r="190" s="1" customFormat="1" spans="1:17">
      <c r="A190" s="187">
        <v>309994</v>
      </c>
      <c r="B190" s="188">
        <v>1358114</v>
      </c>
      <c r="C190" s="190" t="s">
        <v>1550</v>
      </c>
      <c r="D190" s="189">
        <v>43338</v>
      </c>
      <c r="E190" s="189">
        <v>43341</v>
      </c>
      <c r="F190" s="188">
        <f t="shared" si="16"/>
        <v>3</v>
      </c>
      <c r="G190" s="188">
        <v>1</v>
      </c>
      <c r="H190" s="188" t="s">
        <v>37</v>
      </c>
      <c r="I190" s="188">
        <f t="shared" si="15"/>
        <v>3</v>
      </c>
      <c r="J190" s="210">
        <v>3500000</v>
      </c>
      <c r="K190" s="211">
        <f t="shared" si="17"/>
        <v>10500000</v>
      </c>
      <c r="L190" s="188"/>
      <c r="M190" s="212">
        <f t="shared" si="14"/>
        <v>-10500000</v>
      </c>
      <c r="N190" s="214"/>
      <c r="O190" s="1" t="s">
        <v>405</v>
      </c>
      <c r="P190" s="59"/>
      <c r="Q190" s="59"/>
    </row>
    <row r="191" s="1" customFormat="1" spans="1:17">
      <c r="A191" s="187">
        <v>310828</v>
      </c>
      <c r="B191" s="188">
        <v>1360346</v>
      </c>
      <c r="C191" s="188" t="s">
        <v>1551</v>
      </c>
      <c r="D191" s="189">
        <v>43339</v>
      </c>
      <c r="E191" s="189">
        <v>43340</v>
      </c>
      <c r="F191" s="188">
        <f t="shared" si="16"/>
        <v>1</v>
      </c>
      <c r="G191" s="188">
        <v>1</v>
      </c>
      <c r="H191" s="188" t="s">
        <v>786</v>
      </c>
      <c r="I191" s="188">
        <f t="shared" si="15"/>
        <v>1</v>
      </c>
      <c r="J191" s="210">
        <v>3500000</v>
      </c>
      <c r="K191" s="211">
        <f t="shared" si="17"/>
        <v>3500000</v>
      </c>
      <c r="L191" s="188"/>
      <c r="M191" s="212">
        <f t="shared" si="14"/>
        <v>-3500000</v>
      </c>
      <c r="N191" s="214"/>
      <c r="P191" s="59"/>
      <c r="Q191" s="59"/>
    </row>
    <row r="192" s="1" customFormat="1" spans="1:17">
      <c r="A192" s="187">
        <v>309337</v>
      </c>
      <c r="B192" s="188">
        <v>1354022</v>
      </c>
      <c r="C192" s="190" t="s">
        <v>1552</v>
      </c>
      <c r="D192" s="189">
        <v>43340</v>
      </c>
      <c r="E192" s="189">
        <v>43341</v>
      </c>
      <c r="F192" s="188">
        <f t="shared" si="16"/>
        <v>1</v>
      </c>
      <c r="G192" s="188">
        <v>1</v>
      </c>
      <c r="H192" s="188" t="s">
        <v>37</v>
      </c>
      <c r="I192" s="188">
        <f t="shared" si="15"/>
        <v>1</v>
      </c>
      <c r="J192" s="210">
        <v>3500000</v>
      </c>
      <c r="K192" s="211">
        <f t="shared" si="17"/>
        <v>3500000</v>
      </c>
      <c r="L192" s="188"/>
      <c r="M192" s="212">
        <f t="shared" si="14"/>
        <v>-3500000</v>
      </c>
      <c r="N192" s="214"/>
      <c r="P192" s="59"/>
      <c r="Q192" s="59"/>
    </row>
    <row r="193" s="1" customFormat="1" ht="36" spans="1:17">
      <c r="A193" s="187">
        <v>309327</v>
      </c>
      <c r="B193" s="188">
        <v>1353971</v>
      </c>
      <c r="C193" s="190" t="s">
        <v>1553</v>
      </c>
      <c r="D193" s="189">
        <v>43340</v>
      </c>
      <c r="E193" s="189">
        <v>43341</v>
      </c>
      <c r="F193" s="188">
        <f t="shared" si="16"/>
        <v>1</v>
      </c>
      <c r="G193" s="188">
        <v>1</v>
      </c>
      <c r="H193" s="188" t="s">
        <v>37</v>
      </c>
      <c r="I193" s="188">
        <f t="shared" si="15"/>
        <v>1</v>
      </c>
      <c r="J193" s="210">
        <v>3500000</v>
      </c>
      <c r="K193" s="211">
        <f t="shared" si="17"/>
        <v>3500000</v>
      </c>
      <c r="L193" s="188"/>
      <c r="M193" s="212">
        <f t="shared" si="14"/>
        <v>-3500000</v>
      </c>
      <c r="N193" s="217"/>
      <c r="P193" s="59"/>
      <c r="Q193" s="59"/>
    </row>
    <row r="194" s="2" customFormat="1" ht="72" spans="1:17">
      <c r="A194" s="81" t="s">
        <v>1554</v>
      </c>
      <c r="B194" s="82">
        <v>1360898</v>
      </c>
      <c r="C194" s="215" t="s">
        <v>1555</v>
      </c>
      <c r="D194" s="83">
        <v>43340</v>
      </c>
      <c r="E194" s="83">
        <v>43342</v>
      </c>
      <c r="F194" s="82">
        <f t="shared" si="16"/>
        <v>2</v>
      </c>
      <c r="G194" s="82">
        <v>3</v>
      </c>
      <c r="H194" s="82" t="s">
        <v>37</v>
      </c>
      <c r="I194" s="82">
        <f t="shared" si="15"/>
        <v>6</v>
      </c>
      <c r="J194" s="142">
        <v>3500000</v>
      </c>
      <c r="K194" s="143">
        <f t="shared" si="17"/>
        <v>21000000</v>
      </c>
      <c r="L194" s="82"/>
      <c r="M194" s="144">
        <f t="shared" si="14"/>
        <v>-21000000</v>
      </c>
      <c r="N194" s="145">
        <f>SUM(K194:K202)</f>
        <v>80500000</v>
      </c>
      <c r="P194" s="59"/>
      <c r="Q194" s="59"/>
    </row>
    <row r="195" s="1" customFormat="1" spans="1:17">
      <c r="A195" s="81" t="s">
        <v>1556</v>
      </c>
      <c r="B195" s="82">
        <v>1351447</v>
      </c>
      <c r="C195" s="82" t="s">
        <v>1557</v>
      </c>
      <c r="D195" s="83">
        <v>43342</v>
      </c>
      <c r="E195" s="83">
        <v>43343</v>
      </c>
      <c r="F195" s="82">
        <f t="shared" si="16"/>
        <v>1</v>
      </c>
      <c r="G195" s="82">
        <v>2</v>
      </c>
      <c r="H195" s="82" t="s">
        <v>37</v>
      </c>
      <c r="I195" s="82">
        <f t="shared" si="15"/>
        <v>2</v>
      </c>
      <c r="J195" s="142">
        <v>3500000</v>
      </c>
      <c r="K195" s="143">
        <f t="shared" si="17"/>
        <v>7000000</v>
      </c>
      <c r="L195" s="82"/>
      <c r="M195" s="144">
        <f t="shared" si="14"/>
        <v>-7000000</v>
      </c>
      <c r="N195" s="146"/>
      <c r="P195" s="59"/>
      <c r="Q195" s="59"/>
    </row>
    <row r="196" s="1" customFormat="1" spans="1:17">
      <c r="A196" s="81">
        <v>309301</v>
      </c>
      <c r="B196" s="82">
        <v>1354430</v>
      </c>
      <c r="C196" s="82" t="s">
        <v>1558</v>
      </c>
      <c r="D196" s="83">
        <v>43342</v>
      </c>
      <c r="E196" s="83">
        <v>43343</v>
      </c>
      <c r="F196" s="82">
        <f t="shared" si="16"/>
        <v>1</v>
      </c>
      <c r="G196" s="82">
        <v>1</v>
      </c>
      <c r="H196" s="82" t="s">
        <v>37</v>
      </c>
      <c r="I196" s="82">
        <f t="shared" si="15"/>
        <v>1</v>
      </c>
      <c r="J196" s="142">
        <v>3500000</v>
      </c>
      <c r="K196" s="143">
        <f t="shared" si="17"/>
        <v>3500000</v>
      </c>
      <c r="L196" s="82"/>
      <c r="M196" s="144">
        <f t="shared" si="14"/>
        <v>-3500000</v>
      </c>
      <c r="N196" s="146"/>
      <c r="P196" s="59"/>
      <c r="Q196" s="59"/>
    </row>
    <row r="197" s="1" customFormat="1" spans="1:17">
      <c r="A197" s="81">
        <v>309403</v>
      </c>
      <c r="B197" s="82">
        <v>1355120</v>
      </c>
      <c r="C197" s="82" t="s">
        <v>1559</v>
      </c>
      <c r="D197" s="83">
        <v>43342</v>
      </c>
      <c r="E197" s="83">
        <v>43344</v>
      </c>
      <c r="F197" s="82">
        <f t="shared" si="16"/>
        <v>2</v>
      </c>
      <c r="G197" s="82">
        <v>1</v>
      </c>
      <c r="H197" s="82" t="s">
        <v>37</v>
      </c>
      <c r="I197" s="82">
        <f t="shared" si="15"/>
        <v>2</v>
      </c>
      <c r="J197" s="142">
        <v>3500000</v>
      </c>
      <c r="K197" s="143">
        <f t="shared" si="17"/>
        <v>7000000</v>
      </c>
      <c r="L197" s="82"/>
      <c r="M197" s="144">
        <f t="shared" si="14"/>
        <v>-7000000</v>
      </c>
      <c r="N197" s="146"/>
      <c r="O197" s="1" t="s">
        <v>1560</v>
      </c>
      <c r="P197" s="59"/>
      <c r="Q197" s="59"/>
    </row>
    <row r="198" s="1" customFormat="1" spans="1:17">
      <c r="A198" s="81">
        <v>310855</v>
      </c>
      <c r="B198" s="82">
        <v>1360291</v>
      </c>
      <c r="C198" s="82" t="s">
        <v>1561</v>
      </c>
      <c r="D198" s="83">
        <v>43342</v>
      </c>
      <c r="E198" s="83">
        <v>43344</v>
      </c>
      <c r="F198" s="82">
        <f t="shared" si="16"/>
        <v>2</v>
      </c>
      <c r="G198" s="82">
        <v>1</v>
      </c>
      <c r="H198" s="82" t="s">
        <v>37</v>
      </c>
      <c r="I198" s="82">
        <f t="shared" si="15"/>
        <v>2</v>
      </c>
      <c r="J198" s="142">
        <v>3500000</v>
      </c>
      <c r="K198" s="143">
        <f t="shared" si="17"/>
        <v>7000000</v>
      </c>
      <c r="L198" s="82"/>
      <c r="M198" s="144">
        <f t="shared" si="14"/>
        <v>-7000000</v>
      </c>
      <c r="N198" s="146"/>
      <c r="P198" s="59"/>
      <c r="Q198" s="59"/>
    </row>
    <row r="199" s="1" customFormat="1" ht="13.5" spans="1:17">
      <c r="A199" s="81" t="s">
        <v>1562</v>
      </c>
      <c r="B199" s="216">
        <v>1368544</v>
      </c>
      <c r="C199" s="82" t="s">
        <v>1563</v>
      </c>
      <c r="D199" s="83">
        <v>43342</v>
      </c>
      <c r="E199" s="83">
        <v>43344</v>
      </c>
      <c r="F199" s="82">
        <f t="shared" si="16"/>
        <v>2</v>
      </c>
      <c r="G199" s="82">
        <v>2</v>
      </c>
      <c r="H199" s="82" t="s">
        <v>37</v>
      </c>
      <c r="I199" s="82">
        <f t="shared" si="15"/>
        <v>4</v>
      </c>
      <c r="J199" s="142">
        <v>3500000</v>
      </c>
      <c r="K199" s="143">
        <f t="shared" si="17"/>
        <v>14000000</v>
      </c>
      <c r="L199" s="82"/>
      <c r="M199" s="144">
        <f t="shared" si="14"/>
        <v>-14000000</v>
      </c>
      <c r="N199" s="146"/>
      <c r="P199" s="59">
        <v>1361248</v>
      </c>
      <c r="Q199" s="59">
        <v>1368545</v>
      </c>
    </row>
    <row r="200" s="1" customFormat="1" ht="13.5" spans="1:17">
      <c r="A200" s="81">
        <v>311099</v>
      </c>
      <c r="B200" s="216">
        <v>1368546</v>
      </c>
      <c r="C200" s="82" t="s">
        <v>1564</v>
      </c>
      <c r="D200" s="83">
        <v>43342</v>
      </c>
      <c r="E200" s="83">
        <v>43344</v>
      </c>
      <c r="F200" s="82">
        <f t="shared" si="16"/>
        <v>2</v>
      </c>
      <c r="G200" s="82">
        <v>1</v>
      </c>
      <c r="H200" s="82" t="s">
        <v>37</v>
      </c>
      <c r="I200" s="82">
        <f t="shared" si="15"/>
        <v>2</v>
      </c>
      <c r="J200" s="142">
        <v>3500000</v>
      </c>
      <c r="K200" s="143">
        <f t="shared" si="17"/>
        <v>7000000</v>
      </c>
      <c r="L200" s="82"/>
      <c r="M200" s="144">
        <f t="shared" si="14"/>
        <v>-7000000</v>
      </c>
      <c r="N200" s="146"/>
      <c r="P200" s="59">
        <v>1361249</v>
      </c>
      <c r="Q200" s="59">
        <v>1368547</v>
      </c>
    </row>
    <row r="201" s="1" customFormat="1" spans="1:17">
      <c r="A201" s="81">
        <v>311102</v>
      </c>
      <c r="B201" s="82">
        <v>1361277</v>
      </c>
      <c r="C201" s="82" t="s">
        <v>1565</v>
      </c>
      <c r="D201" s="83">
        <v>43342</v>
      </c>
      <c r="E201" s="83">
        <v>43344</v>
      </c>
      <c r="F201" s="82">
        <f t="shared" si="16"/>
        <v>2</v>
      </c>
      <c r="G201" s="82">
        <v>1</v>
      </c>
      <c r="H201" s="82" t="s">
        <v>37</v>
      </c>
      <c r="I201" s="82">
        <f t="shared" si="15"/>
        <v>2</v>
      </c>
      <c r="J201" s="142">
        <v>3500000</v>
      </c>
      <c r="K201" s="143">
        <f t="shared" si="17"/>
        <v>7000000</v>
      </c>
      <c r="L201" s="82"/>
      <c r="M201" s="144">
        <f t="shared" si="14"/>
        <v>-7000000</v>
      </c>
      <c r="N201" s="146"/>
      <c r="P201" s="59"/>
      <c r="Q201" s="59"/>
    </row>
    <row r="202" s="1" customFormat="1" spans="1:17">
      <c r="A202" s="81">
        <v>311104</v>
      </c>
      <c r="B202" s="82">
        <v>1361345</v>
      </c>
      <c r="C202" s="82" t="s">
        <v>1566</v>
      </c>
      <c r="D202" s="83">
        <v>43342</v>
      </c>
      <c r="E202" s="83">
        <v>43344</v>
      </c>
      <c r="F202" s="82">
        <f t="shared" si="16"/>
        <v>2</v>
      </c>
      <c r="G202" s="82">
        <v>1</v>
      </c>
      <c r="H202" s="82" t="s">
        <v>37</v>
      </c>
      <c r="I202" s="82">
        <f t="shared" si="15"/>
        <v>2</v>
      </c>
      <c r="J202" s="142">
        <v>3500000</v>
      </c>
      <c r="K202" s="143">
        <f t="shared" si="17"/>
        <v>7000000</v>
      </c>
      <c r="L202" s="82"/>
      <c r="M202" s="144">
        <f>L202-K202</f>
        <v>-7000000</v>
      </c>
      <c r="N202" s="149"/>
      <c r="P202" s="59"/>
      <c r="Q202" s="59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633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608" t="s">
        <v>18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</row>
    <row r="2" ht="21" customHeight="1" spans="1:12">
      <c r="A2" s="608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</row>
    <row r="3" ht="20.25" customHeight="1" spans="1:12">
      <c r="A3" s="634" t="s">
        <v>19</v>
      </c>
      <c r="B3" s="634"/>
      <c r="C3" s="635" t="s">
        <v>20</v>
      </c>
      <c r="D3" s="636"/>
      <c r="E3" s="636">
        <v>800000000</v>
      </c>
      <c r="F3" s="608"/>
      <c r="G3" s="608"/>
      <c r="H3" s="227" t="s">
        <v>21</v>
      </c>
      <c r="I3" s="227"/>
      <c r="J3" s="491">
        <f>SUM(J8:J42)</f>
        <v>89</v>
      </c>
      <c r="K3" s="493"/>
      <c r="L3" s="493">
        <f>SUM(L9:L202)</f>
        <v>233010000</v>
      </c>
    </row>
    <row r="4" ht="20.25" customHeight="1" spans="1:13">
      <c r="A4" s="608"/>
      <c r="B4" s="608"/>
      <c r="C4" s="608"/>
      <c r="D4" s="608"/>
      <c r="E4" s="608"/>
      <c r="F4" s="608"/>
      <c r="G4" s="608"/>
      <c r="H4" s="227" t="s">
        <v>22</v>
      </c>
      <c r="I4" s="227"/>
      <c r="J4" s="491" t="s">
        <v>23</v>
      </c>
      <c r="K4" s="493"/>
      <c r="L4" s="493">
        <v>270000000</v>
      </c>
      <c r="M4">
        <f>E3+L4</f>
        <v>1070000000</v>
      </c>
    </row>
    <row r="5" ht="20.25" customHeight="1" spans="1:12">
      <c r="A5" s="608"/>
      <c r="B5" s="608"/>
      <c r="C5" s="608"/>
      <c r="D5" s="608"/>
      <c r="E5" s="608"/>
      <c r="F5" s="608"/>
      <c r="G5" s="608"/>
      <c r="H5" s="227" t="s">
        <v>17</v>
      </c>
      <c r="I5" s="227"/>
      <c r="J5" s="457"/>
      <c r="K5" s="457"/>
      <c r="L5" s="493">
        <f>L4-L3</f>
        <v>36990000</v>
      </c>
    </row>
    <row r="6" spans="1:12">
      <c r="A6" s="231" t="s">
        <v>24</v>
      </c>
      <c r="B6" s="229" t="s">
        <v>25</v>
      </c>
      <c r="C6" s="229" t="s">
        <v>26</v>
      </c>
      <c r="D6" s="230" t="s">
        <v>27</v>
      </c>
      <c r="E6" s="230" t="s">
        <v>28</v>
      </c>
      <c r="F6" s="231" t="s">
        <v>29</v>
      </c>
      <c r="G6" s="233" t="s">
        <v>30</v>
      </c>
      <c r="H6" s="233" t="s">
        <v>31</v>
      </c>
      <c r="I6" s="233"/>
      <c r="J6" s="233" t="s">
        <v>32</v>
      </c>
      <c r="K6" s="265" t="s">
        <v>33</v>
      </c>
      <c r="L6" s="458" t="s">
        <v>34</v>
      </c>
    </row>
    <row r="7" spans="1:12">
      <c r="A7" s="231"/>
      <c r="B7" s="234"/>
      <c r="C7" s="234"/>
      <c r="D7" s="230"/>
      <c r="E7" s="230"/>
      <c r="F7" s="231"/>
      <c r="G7" s="233"/>
      <c r="H7" s="233"/>
      <c r="I7" s="233"/>
      <c r="J7" s="233"/>
      <c r="K7" s="265"/>
      <c r="L7" s="458"/>
    </row>
    <row r="8" spans="1:12">
      <c r="A8" s="637">
        <v>261490</v>
      </c>
      <c r="B8" s="611">
        <v>1242818</v>
      </c>
      <c r="C8" s="611" t="s">
        <v>35</v>
      </c>
      <c r="D8" s="612">
        <v>43053</v>
      </c>
      <c r="E8" s="612">
        <v>43056</v>
      </c>
      <c r="F8" s="611">
        <f t="shared" ref="F8:F35" si="0">E8-D8</f>
        <v>3</v>
      </c>
      <c r="G8" s="611">
        <v>1</v>
      </c>
      <c r="H8" s="611" t="s">
        <v>36</v>
      </c>
      <c r="I8" s="611" t="s">
        <v>37</v>
      </c>
      <c r="J8" s="611">
        <f t="shared" ref="J8:J35" si="1">G8*F8</f>
        <v>3</v>
      </c>
      <c r="K8" s="606">
        <v>2700000</v>
      </c>
      <c r="L8" s="606">
        <f t="shared" ref="L8:L35" si="2">K8*F8*G8</f>
        <v>8100000</v>
      </c>
    </row>
    <row r="9" spans="1:12">
      <c r="A9" s="544" t="s">
        <v>38</v>
      </c>
      <c r="B9" s="479">
        <v>1242766</v>
      </c>
      <c r="C9" s="480" t="s">
        <v>39</v>
      </c>
      <c r="D9" s="612">
        <v>43055</v>
      </c>
      <c r="E9" s="612">
        <v>43057</v>
      </c>
      <c r="F9" s="611">
        <f t="shared" ref="F9:F25" si="3">E9-D9</f>
        <v>2</v>
      </c>
      <c r="G9" s="611">
        <v>4</v>
      </c>
      <c r="H9" s="611" t="s">
        <v>40</v>
      </c>
      <c r="I9" s="611" t="s">
        <v>37</v>
      </c>
      <c r="J9" s="611">
        <f t="shared" ref="J9:J25" si="4">G9*F9</f>
        <v>8</v>
      </c>
      <c r="K9" s="606">
        <v>2700000</v>
      </c>
      <c r="L9" s="606">
        <f t="shared" ref="L9:L25" si="5">K9*F9*G9</f>
        <v>21600000</v>
      </c>
    </row>
    <row r="10" spans="1:12">
      <c r="A10" s="637">
        <v>263252</v>
      </c>
      <c r="B10" s="611">
        <v>1244711</v>
      </c>
      <c r="C10" s="611" t="s">
        <v>41</v>
      </c>
      <c r="D10" s="612">
        <v>43059</v>
      </c>
      <c r="E10" s="612">
        <v>43061</v>
      </c>
      <c r="F10" s="611">
        <f t="shared" si="3"/>
        <v>2</v>
      </c>
      <c r="G10" s="611">
        <v>3</v>
      </c>
      <c r="H10" s="611" t="s">
        <v>36</v>
      </c>
      <c r="I10" s="611" t="s">
        <v>37</v>
      </c>
      <c r="J10" s="611">
        <f t="shared" si="4"/>
        <v>6</v>
      </c>
      <c r="K10" s="606">
        <v>2700000</v>
      </c>
      <c r="L10" s="606">
        <f t="shared" si="5"/>
        <v>16200000</v>
      </c>
    </row>
    <row r="11" spans="1:12">
      <c r="A11" s="637">
        <v>263528</v>
      </c>
      <c r="B11" s="611">
        <v>1245572</v>
      </c>
      <c r="C11" s="611" t="s">
        <v>42</v>
      </c>
      <c r="D11" s="612">
        <v>43060</v>
      </c>
      <c r="E11" s="612">
        <v>43061</v>
      </c>
      <c r="F11" s="611">
        <f t="shared" si="3"/>
        <v>1</v>
      </c>
      <c r="G11" s="611">
        <v>1</v>
      </c>
      <c r="H11" s="611" t="s">
        <v>40</v>
      </c>
      <c r="I11" s="611" t="s">
        <v>37</v>
      </c>
      <c r="J11" s="611">
        <f t="shared" si="4"/>
        <v>1</v>
      </c>
      <c r="K11" s="606">
        <v>2700000</v>
      </c>
      <c r="L11" s="606">
        <f t="shared" si="5"/>
        <v>2700000</v>
      </c>
    </row>
    <row r="12" spans="1:12">
      <c r="A12" s="637">
        <v>263497</v>
      </c>
      <c r="B12" s="611">
        <v>1245323</v>
      </c>
      <c r="C12" s="611" t="s">
        <v>43</v>
      </c>
      <c r="D12" s="612">
        <v>43061</v>
      </c>
      <c r="E12" s="612">
        <v>43063</v>
      </c>
      <c r="F12" s="611">
        <f t="shared" si="3"/>
        <v>2</v>
      </c>
      <c r="G12" s="611">
        <v>1</v>
      </c>
      <c r="H12" s="611" t="s">
        <v>40</v>
      </c>
      <c r="I12" s="611" t="s">
        <v>37</v>
      </c>
      <c r="J12" s="611">
        <f t="shared" si="4"/>
        <v>2</v>
      </c>
      <c r="K12" s="606">
        <v>2700000</v>
      </c>
      <c r="L12" s="606">
        <f t="shared" si="5"/>
        <v>5400000</v>
      </c>
    </row>
    <row r="13" spans="1:12">
      <c r="A13" s="637">
        <v>263499</v>
      </c>
      <c r="B13" s="611">
        <v>1245365</v>
      </c>
      <c r="C13" s="611" t="s">
        <v>44</v>
      </c>
      <c r="D13" s="612">
        <v>43061</v>
      </c>
      <c r="E13" s="612">
        <v>43062</v>
      </c>
      <c r="F13" s="611">
        <f t="shared" si="3"/>
        <v>1</v>
      </c>
      <c r="G13" s="611">
        <v>2</v>
      </c>
      <c r="H13" s="611" t="s">
        <v>40</v>
      </c>
      <c r="I13" s="611" t="s">
        <v>37</v>
      </c>
      <c r="J13" s="611">
        <f t="shared" si="4"/>
        <v>2</v>
      </c>
      <c r="K13" s="606">
        <v>2700000</v>
      </c>
      <c r="L13" s="606">
        <f t="shared" si="5"/>
        <v>5400000</v>
      </c>
    </row>
    <row r="14" spans="1:12">
      <c r="A14" s="637">
        <v>263544</v>
      </c>
      <c r="B14" s="611">
        <v>1245598</v>
      </c>
      <c r="C14" s="611" t="s">
        <v>45</v>
      </c>
      <c r="D14" s="612">
        <v>43061</v>
      </c>
      <c r="E14" s="612">
        <v>43063</v>
      </c>
      <c r="F14" s="611">
        <f t="shared" si="3"/>
        <v>2</v>
      </c>
      <c r="G14" s="611">
        <v>1</v>
      </c>
      <c r="H14" s="611" t="s">
        <v>36</v>
      </c>
      <c r="I14" s="611" t="s">
        <v>37</v>
      </c>
      <c r="J14" s="611">
        <f t="shared" si="4"/>
        <v>2</v>
      </c>
      <c r="K14" s="625">
        <v>2700000</v>
      </c>
      <c r="L14" s="606">
        <f t="shared" si="5"/>
        <v>5400000</v>
      </c>
    </row>
    <row r="15" spans="1:12">
      <c r="A15" s="637">
        <v>263549</v>
      </c>
      <c r="B15" s="611">
        <v>1245599</v>
      </c>
      <c r="C15" s="611" t="s">
        <v>46</v>
      </c>
      <c r="D15" s="612">
        <v>43061</v>
      </c>
      <c r="E15" s="612">
        <v>43063</v>
      </c>
      <c r="F15" s="611">
        <f t="shared" si="3"/>
        <v>2</v>
      </c>
      <c r="G15" s="611">
        <v>1</v>
      </c>
      <c r="H15" s="611" t="s">
        <v>36</v>
      </c>
      <c r="I15" s="611" t="s">
        <v>37</v>
      </c>
      <c r="J15" s="611">
        <f t="shared" si="4"/>
        <v>2</v>
      </c>
      <c r="K15" s="611">
        <v>2700000</v>
      </c>
      <c r="L15" s="606">
        <f t="shared" si="5"/>
        <v>5400000</v>
      </c>
    </row>
    <row r="16" spans="1:12">
      <c r="A16" s="637" t="s">
        <v>47</v>
      </c>
      <c r="B16" s="611">
        <v>1243005</v>
      </c>
      <c r="C16" s="611" t="s">
        <v>48</v>
      </c>
      <c r="D16" s="612">
        <v>43062</v>
      </c>
      <c r="E16" s="612">
        <v>43065</v>
      </c>
      <c r="F16" s="611">
        <f t="shared" si="3"/>
        <v>3</v>
      </c>
      <c r="G16" s="611">
        <v>2</v>
      </c>
      <c r="H16" s="611" t="s">
        <v>36</v>
      </c>
      <c r="I16" s="611" t="s">
        <v>37</v>
      </c>
      <c r="J16" s="611">
        <f t="shared" si="4"/>
        <v>6</v>
      </c>
      <c r="K16" s="606">
        <v>2700000</v>
      </c>
      <c r="L16" s="606">
        <f t="shared" si="5"/>
        <v>16200000</v>
      </c>
    </row>
    <row r="17" spans="1:12">
      <c r="A17" s="611">
        <v>263169</v>
      </c>
      <c r="B17" s="611">
        <v>1244637</v>
      </c>
      <c r="C17" s="611" t="s">
        <v>49</v>
      </c>
      <c r="D17" s="612">
        <v>43063</v>
      </c>
      <c r="E17" s="612">
        <v>43065</v>
      </c>
      <c r="F17" s="611">
        <f t="shared" si="3"/>
        <v>2</v>
      </c>
      <c r="G17" s="611">
        <v>4</v>
      </c>
      <c r="H17" s="611" t="s">
        <v>36</v>
      </c>
      <c r="I17" s="611" t="s">
        <v>37</v>
      </c>
      <c r="J17" s="611">
        <f t="shared" si="4"/>
        <v>8</v>
      </c>
      <c r="K17" s="606">
        <v>2700000</v>
      </c>
      <c r="L17" s="606">
        <f t="shared" si="5"/>
        <v>21600000</v>
      </c>
    </row>
    <row r="18" spans="1:12">
      <c r="A18" s="637" t="s">
        <v>50</v>
      </c>
      <c r="B18" s="611">
        <v>1243591</v>
      </c>
      <c r="C18" s="611" t="s">
        <v>51</v>
      </c>
      <c r="D18" s="612">
        <v>43064</v>
      </c>
      <c r="E18" s="612">
        <v>43066</v>
      </c>
      <c r="F18" s="611">
        <f t="shared" si="3"/>
        <v>2</v>
      </c>
      <c r="G18" s="611">
        <v>2</v>
      </c>
      <c r="H18" s="611" t="s">
        <v>36</v>
      </c>
      <c r="I18" s="611" t="s">
        <v>37</v>
      </c>
      <c r="J18" s="611">
        <f t="shared" si="4"/>
        <v>4</v>
      </c>
      <c r="K18" s="606">
        <v>2700000</v>
      </c>
      <c r="L18" s="606">
        <f t="shared" si="5"/>
        <v>10800000</v>
      </c>
    </row>
    <row r="19" spans="1:12">
      <c r="A19" s="637">
        <v>263550</v>
      </c>
      <c r="B19" s="611">
        <v>1245605</v>
      </c>
      <c r="C19" s="611" t="s">
        <v>52</v>
      </c>
      <c r="D19" s="612">
        <v>43064</v>
      </c>
      <c r="E19" s="612">
        <v>43065</v>
      </c>
      <c r="F19" s="611">
        <f t="shared" si="3"/>
        <v>1</v>
      </c>
      <c r="G19" s="611">
        <v>1</v>
      </c>
      <c r="H19" s="611" t="s">
        <v>36</v>
      </c>
      <c r="I19" s="611" t="s">
        <v>37</v>
      </c>
      <c r="J19" s="611">
        <f t="shared" si="4"/>
        <v>1</v>
      </c>
      <c r="K19" s="611">
        <v>2700000</v>
      </c>
      <c r="L19" s="606">
        <f t="shared" si="5"/>
        <v>2700000</v>
      </c>
    </row>
    <row r="20" spans="1:12">
      <c r="A20" s="637">
        <v>263494</v>
      </c>
      <c r="B20" s="611">
        <v>1245303</v>
      </c>
      <c r="C20" s="612" t="s">
        <v>52</v>
      </c>
      <c r="D20" s="612">
        <v>43065</v>
      </c>
      <c r="E20" s="612">
        <v>43069</v>
      </c>
      <c r="F20" s="611">
        <f t="shared" si="3"/>
        <v>4</v>
      </c>
      <c r="G20" s="611">
        <v>1</v>
      </c>
      <c r="H20" s="611" t="s">
        <v>53</v>
      </c>
      <c r="I20" s="611" t="s">
        <v>37</v>
      </c>
      <c r="J20" s="611">
        <f t="shared" si="4"/>
        <v>4</v>
      </c>
      <c r="K20" s="606">
        <v>2700000</v>
      </c>
      <c r="L20" s="606">
        <f t="shared" si="5"/>
        <v>10800000</v>
      </c>
    </row>
    <row r="21" spans="1:12">
      <c r="A21" s="637">
        <v>262745</v>
      </c>
      <c r="B21" s="611">
        <v>1243098</v>
      </c>
      <c r="C21" s="611" t="s">
        <v>54</v>
      </c>
      <c r="D21" s="612">
        <v>43066</v>
      </c>
      <c r="E21" s="612">
        <v>43070</v>
      </c>
      <c r="F21" s="611">
        <f t="shared" si="3"/>
        <v>4</v>
      </c>
      <c r="G21" s="611">
        <v>1</v>
      </c>
      <c r="H21" s="611" t="s">
        <v>36</v>
      </c>
      <c r="I21" s="611" t="s">
        <v>37</v>
      </c>
      <c r="J21" s="611">
        <f t="shared" si="4"/>
        <v>4</v>
      </c>
      <c r="K21" s="606">
        <v>2700000</v>
      </c>
      <c r="L21" s="606">
        <f t="shared" si="5"/>
        <v>10800000</v>
      </c>
    </row>
    <row r="22" spans="1:12">
      <c r="A22" s="637">
        <v>263020</v>
      </c>
      <c r="B22" s="611">
        <v>1244151</v>
      </c>
      <c r="C22" s="611" t="s">
        <v>55</v>
      </c>
      <c r="D22" s="612">
        <v>43066</v>
      </c>
      <c r="E22" s="612">
        <v>43068</v>
      </c>
      <c r="F22" s="611">
        <f t="shared" si="3"/>
        <v>2</v>
      </c>
      <c r="G22" s="611">
        <v>1</v>
      </c>
      <c r="H22" s="611" t="s">
        <v>40</v>
      </c>
      <c r="I22" s="611" t="s">
        <v>37</v>
      </c>
      <c r="J22" s="611">
        <f t="shared" si="4"/>
        <v>2</v>
      </c>
      <c r="K22" s="606">
        <v>2700000</v>
      </c>
      <c r="L22" s="606">
        <f t="shared" si="5"/>
        <v>5400000</v>
      </c>
    </row>
    <row r="23" spans="1:12">
      <c r="A23" s="637">
        <v>262425</v>
      </c>
      <c r="B23" s="611">
        <v>1242740</v>
      </c>
      <c r="C23" s="611" t="s">
        <v>56</v>
      </c>
      <c r="D23" s="612">
        <v>43067</v>
      </c>
      <c r="E23" s="612">
        <v>43068</v>
      </c>
      <c r="F23" s="611">
        <f t="shared" si="3"/>
        <v>1</v>
      </c>
      <c r="G23" s="611">
        <v>1</v>
      </c>
      <c r="H23" s="611" t="s">
        <v>36</v>
      </c>
      <c r="I23" s="611" t="s">
        <v>37</v>
      </c>
      <c r="J23" s="611">
        <f t="shared" si="4"/>
        <v>1</v>
      </c>
      <c r="K23" s="606">
        <v>2700000</v>
      </c>
      <c r="L23" s="606">
        <f t="shared" si="5"/>
        <v>2700000</v>
      </c>
    </row>
    <row r="24" spans="1:12">
      <c r="A24" s="637">
        <v>263534</v>
      </c>
      <c r="B24" s="611">
        <v>1245565</v>
      </c>
      <c r="C24" s="611" t="s">
        <v>57</v>
      </c>
      <c r="D24" s="612">
        <v>43067</v>
      </c>
      <c r="E24" s="612">
        <v>43069</v>
      </c>
      <c r="F24" s="611">
        <f t="shared" si="3"/>
        <v>2</v>
      </c>
      <c r="G24" s="611">
        <v>1</v>
      </c>
      <c r="H24" s="611" t="s">
        <v>40</v>
      </c>
      <c r="I24" s="611" t="s">
        <v>37</v>
      </c>
      <c r="J24" s="611">
        <f t="shared" si="4"/>
        <v>2</v>
      </c>
      <c r="K24" s="625">
        <v>2700000</v>
      </c>
      <c r="L24" s="606">
        <f t="shared" si="5"/>
        <v>5400000</v>
      </c>
    </row>
    <row r="25" spans="1:12">
      <c r="A25" s="637">
        <v>262998</v>
      </c>
      <c r="B25" s="611">
        <v>1243242</v>
      </c>
      <c r="C25" s="611" t="s">
        <v>58</v>
      </c>
      <c r="D25" s="612">
        <v>43069</v>
      </c>
      <c r="E25" s="612">
        <v>43072</v>
      </c>
      <c r="F25" s="611">
        <f t="shared" si="3"/>
        <v>3</v>
      </c>
      <c r="G25" s="611">
        <v>1</v>
      </c>
      <c r="H25" s="611" t="s">
        <v>36</v>
      </c>
      <c r="I25" s="611" t="s">
        <v>37</v>
      </c>
      <c r="J25" s="611">
        <f t="shared" si="4"/>
        <v>3</v>
      </c>
      <c r="K25" s="606">
        <v>2700000</v>
      </c>
      <c r="L25" s="606">
        <f t="shared" si="5"/>
        <v>8100000</v>
      </c>
    </row>
    <row r="26" spans="1:12">
      <c r="A26" s="637">
        <v>263720</v>
      </c>
      <c r="B26" s="611">
        <v>1244147</v>
      </c>
      <c r="C26" s="611" t="s">
        <v>59</v>
      </c>
      <c r="D26" s="612">
        <v>43064</v>
      </c>
      <c r="E26" s="612">
        <v>43067</v>
      </c>
      <c r="F26" s="611">
        <f t="shared" si="0"/>
        <v>3</v>
      </c>
      <c r="G26" s="611">
        <v>2</v>
      </c>
      <c r="H26" s="611" t="s">
        <v>36</v>
      </c>
      <c r="I26" s="611" t="s">
        <v>37</v>
      </c>
      <c r="J26" s="611">
        <f t="shared" si="1"/>
        <v>6</v>
      </c>
      <c r="K26" s="611">
        <v>2700000</v>
      </c>
      <c r="L26" s="606">
        <f t="shared" si="2"/>
        <v>16200000</v>
      </c>
    </row>
    <row r="27" spans="1:12">
      <c r="A27" s="637">
        <v>264062</v>
      </c>
      <c r="B27" s="611">
        <v>1246270</v>
      </c>
      <c r="C27" s="611" t="s">
        <v>60</v>
      </c>
      <c r="D27" s="612">
        <v>43064</v>
      </c>
      <c r="E27" s="612">
        <v>43065</v>
      </c>
      <c r="F27" s="611">
        <f t="shared" si="0"/>
        <v>1</v>
      </c>
      <c r="G27" s="611">
        <v>1</v>
      </c>
      <c r="H27" s="611" t="s">
        <v>40</v>
      </c>
      <c r="I27" s="611" t="s">
        <v>37</v>
      </c>
      <c r="J27" s="611">
        <f t="shared" si="1"/>
        <v>1</v>
      </c>
      <c r="K27" s="611">
        <v>2700000</v>
      </c>
      <c r="L27" s="606">
        <f t="shared" si="2"/>
        <v>2700000</v>
      </c>
    </row>
    <row r="28" spans="1:12">
      <c r="A28" s="637">
        <v>264141</v>
      </c>
      <c r="B28" s="611">
        <v>1246490</v>
      </c>
      <c r="C28" s="611" t="s">
        <v>61</v>
      </c>
      <c r="D28" s="612">
        <v>43063</v>
      </c>
      <c r="E28" s="612">
        <v>43065</v>
      </c>
      <c r="F28" s="611">
        <f t="shared" si="0"/>
        <v>2</v>
      </c>
      <c r="G28" s="611">
        <v>3</v>
      </c>
      <c r="H28" s="611" t="s">
        <v>40</v>
      </c>
      <c r="I28" s="611" t="s">
        <v>37</v>
      </c>
      <c r="J28" s="611">
        <f t="shared" si="1"/>
        <v>6</v>
      </c>
      <c r="K28" s="611">
        <v>2700000</v>
      </c>
      <c r="L28" s="606">
        <f t="shared" si="2"/>
        <v>16200000</v>
      </c>
    </row>
    <row r="29" spans="1:12">
      <c r="A29" s="637">
        <v>264176</v>
      </c>
      <c r="B29" s="611">
        <v>1246561</v>
      </c>
      <c r="C29" s="611" t="s">
        <v>62</v>
      </c>
      <c r="D29" s="612">
        <v>43063</v>
      </c>
      <c r="E29" s="612">
        <v>43065</v>
      </c>
      <c r="F29" s="611">
        <f t="shared" si="0"/>
        <v>2</v>
      </c>
      <c r="G29" s="611">
        <v>1</v>
      </c>
      <c r="H29" s="611" t="s">
        <v>36</v>
      </c>
      <c r="I29" s="611" t="s">
        <v>37</v>
      </c>
      <c r="J29" s="611">
        <f t="shared" si="1"/>
        <v>2</v>
      </c>
      <c r="K29" s="611">
        <v>2700000</v>
      </c>
      <c r="L29" s="606">
        <f t="shared" si="2"/>
        <v>5400000</v>
      </c>
    </row>
    <row r="30" spans="1:12">
      <c r="A30" s="637">
        <v>264145</v>
      </c>
      <c r="B30" s="611">
        <v>1246492</v>
      </c>
      <c r="C30" s="611" t="s">
        <v>63</v>
      </c>
      <c r="D30" s="612">
        <v>43063</v>
      </c>
      <c r="E30" s="612">
        <v>43064</v>
      </c>
      <c r="F30" s="611">
        <f t="shared" si="0"/>
        <v>1</v>
      </c>
      <c r="G30" s="611">
        <v>1</v>
      </c>
      <c r="H30" s="611" t="s">
        <v>36</v>
      </c>
      <c r="I30" s="611" t="s">
        <v>37</v>
      </c>
      <c r="J30" s="611">
        <f t="shared" si="1"/>
        <v>1</v>
      </c>
      <c r="K30" s="611">
        <v>2700000</v>
      </c>
      <c r="L30" s="606">
        <f t="shared" si="2"/>
        <v>2700000</v>
      </c>
    </row>
    <row r="31" spans="1:12">
      <c r="A31" s="637">
        <v>264493</v>
      </c>
      <c r="B31" s="611">
        <v>1246920</v>
      </c>
      <c r="C31" s="611" t="s">
        <v>64</v>
      </c>
      <c r="D31" s="612">
        <v>43065</v>
      </c>
      <c r="E31" s="612">
        <v>43066</v>
      </c>
      <c r="F31" s="611">
        <f t="shared" si="0"/>
        <v>1</v>
      </c>
      <c r="G31" s="611">
        <v>1</v>
      </c>
      <c r="H31" s="611" t="s">
        <v>40</v>
      </c>
      <c r="I31" s="611" t="s">
        <v>37</v>
      </c>
      <c r="J31" s="611">
        <f t="shared" si="1"/>
        <v>1</v>
      </c>
      <c r="K31" s="611">
        <v>2700000</v>
      </c>
      <c r="L31" s="606">
        <f t="shared" si="2"/>
        <v>2700000</v>
      </c>
    </row>
    <row r="32" spans="1:12">
      <c r="A32" s="637">
        <v>264495</v>
      </c>
      <c r="B32" s="611">
        <v>1247001</v>
      </c>
      <c r="C32" s="611" t="s">
        <v>65</v>
      </c>
      <c r="D32" s="612">
        <v>43065</v>
      </c>
      <c r="E32" s="612">
        <v>43066</v>
      </c>
      <c r="F32" s="611">
        <f t="shared" si="0"/>
        <v>1</v>
      </c>
      <c r="G32" s="611">
        <v>2</v>
      </c>
      <c r="H32" s="611" t="s">
        <v>40</v>
      </c>
      <c r="I32" s="611" t="s">
        <v>37</v>
      </c>
      <c r="J32" s="611">
        <f t="shared" si="1"/>
        <v>2</v>
      </c>
      <c r="K32" s="611">
        <v>2700000</v>
      </c>
      <c r="L32" s="606">
        <f t="shared" si="2"/>
        <v>5400000</v>
      </c>
    </row>
    <row r="33" spans="1:12">
      <c r="A33" s="637">
        <v>264494</v>
      </c>
      <c r="B33" s="611">
        <v>1247000</v>
      </c>
      <c r="C33" s="611" t="s">
        <v>66</v>
      </c>
      <c r="D33" s="612">
        <v>43065</v>
      </c>
      <c r="E33" s="612">
        <v>43069</v>
      </c>
      <c r="F33" s="611">
        <f t="shared" si="0"/>
        <v>4</v>
      </c>
      <c r="G33" s="611">
        <v>1</v>
      </c>
      <c r="H33" s="611" t="s">
        <v>36</v>
      </c>
      <c r="I33" s="611" t="s">
        <v>37</v>
      </c>
      <c r="J33" s="611">
        <f t="shared" si="1"/>
        <v>4</v>
      </c>
      <c r="K33" s="611">
        <v>2700000</v>
      </c>
      <c r="L33" s="606">
        <f t="shared" si="2"/>
        <v>10800000</v>
      </c>
    </row>
    <row r="34" spans="1:12">
      <c r="A34" s="637">
        <v>265022</v>
      </c>
      <c r="B34" s="611">
        <v>1247590</v>
      </c>
      <c r="C34" s="611" t="s">
        <v>67</v>
      </c>
      <c r="D34" s="612">
        <v>43067</v>
      </c>
      <c r="E34" s="612">
        <v>43069</v>
      </c>
      <c r="F34" s="611">
        <f t="shared" si="0"/>
        <v>2</v>
      </c>
      <c r="G34" s="611">
        <v>1</v>
      </c>
      <c r="H34" s="611" t="s">
        <v>36</v>
      </c>
      <c r="I34" s="611" t="s">
        <v>37</v>
      </c>
      <c r="J34" s="611">
        <f t="shared" si="1"/>
        <v>2</v>
      </c>
      <c r="K34" s="625">
        <v>2700000</v>
      </c>
      <c r="L34" s="606">
        <f t="shared" si="2"/>
        <v>5400000</v>
      </c>
    </row>
    <row r="35" spans="1:12">
      <c r="A35" s="637">
        <v>265182</v>
      </c>
      <c r="B35" s="611">
        <v>1247726</v>
      </c>
      <c r="C35" s="611" t="s">
        <v>68</v>
      </c>
      <c r="D35" s="612">
        <v>43068</v>
      </c>
      <c r="E35" s="612">
        <v>43071</v>
      </c>
      <c r="F35" s="611">
        <f t="shared" si="0"/>
        <v>3</v>
      </c>
      <c r="G35" s="611">
        <v>1</v>
      </c>
      <c r="H35" s="611" t="s">
        <v>40</v>
      </c>
      <c r="I35" s="611" t="s">
        <v>37</v>
      </c>
      <c r="J35" s="611">
        <f t="shared" si="1"/>
        <v>3</v>
      </c>
      <c r="K35" s="611">
        <v>2970000</v>
      </c>
      <c r="L35" s="606">
        <f t="shared" si="2"/>
        <v>8910000</v>
      </c>
    </row>
    <row r="36" spans="1:12">
      <c r="A36" s="637"/>
      <c r="B36" s="611"/>
      <c r="C36" s="611"/>
      <c r="D36" s="611"/>
      <c r="E36" s="611"/>
      <c r="F36" s="611">
        <f t="shared" ref="F36:F41" si="6">E36-D36</f>
        <v>0</v>
      </c>
      <c r="G36" s="611"/>
      <c r="H36" s="611"/>
      <c r="I36" s="611"/>
      <c r="J36" s="611">
        <f t="shared" ref="J36:J41" si="7">G36*F36</f>
        <v>0</v>
      </c>
      <c r="K36" s="611"/>
      <c r="L36" s="606">
        <f t="shared" ref="L36:L41" si="8">K36*F36*G36</f>
        <v>0</v>
      </c>
    </row>
    <row r="37" spans="1:12">
      <c r="A37" s="637"/>
      <c r="B37" s="611"/>
      <c r="C37" s="611"/>
      <c r="D37" s="611"/>
      <c r="E37" s="611"/>
      <c r="F37" s="611">
        <f t="shared" si="6"/>
        <v>0</v>
      </c>
      <c r="G37" s="611"/>
      <c r="H37" s="611"/>
      <c r="I37" s="611"/>
      <c r="J37" s="611">
        <f t="shared" si="7"/>
        <v>0</v>
      </c>
      <c r="K37" s="611"/>
      <c r="L37" s="606">
        <f t="shared" si="8"/>
        <v>0</v>
      </c>
    </row>
    <row r="38" spans="1:12">
      <c r="A38" s="637"/>
      <c r="B38" s="611"/>
      <c r="C38" s="611"/>
      <c r="D38" s="611"/>
      <c r="E38" s="611"/>
      <c r="F38" s="611">
        <f t="shared" si="6"/>
        <v>0</v>
      </c>
      <c r="G38" s="611"/>
      <c r="H38" s="611"/>
      <c r="I38" s="611"/>
      <c r="J38" s="611">
        <f t="shared" si="7"/>
        <v>0</v>
      </c>
      <c r="K38" s="611"/>
      <c r="L38" s="606">
        <f t="shared" si="8"/>
        <v>0</v>
      </c>
    </row>
    <row r="39" spans="1:12">
      <c r="A39" s="637"/>
      <c r="B39" s="611"/>
      <c r="C39" s="611"/>
      <c r="D39" s="611"/>
      <c r="E39" s="611"/>
      <c r="F39" s="611">
        <f t="shared" si="6"/>
        <v>0</v>
      </c>
      <c r="G39" s="611"/>
      <c r="H39" s="611"/>
      <c r="I39" s="611"/>
      <c r="J39" s="611">
        <f t="shared" si="7"/>
        <v>0</v>
      </c>
      <c r="K39" s="611"/>
      <c r="L39" s="606">
        <f t="shared" si="8"/>
        <v>0</v>
      </c>
    </row>
    <row r="40" spans="1:12">
      <c r="A40" s="637"/>
      <c r="B40" s="611"/>
      <c r="C40" s="611"/>
      <c r="D40" s="611"/>
      <c r="E40" s="611"/>
      <c r="F40" s="611">
        <f t="shared" si="6"/>
        <v>0</v>
      </c>
      <c r="G40" s="611"/>
      <c r="H40" s="611"/>
      <c r="I40" s="611"/>
      <c r="J40" s="611">
        <f t="shared" si="7"/>
        <v>0</v>
      </c>
      <c r="K40" s="611"/>
      <c r="L40" s="606">
        <f t="shared" si="8"/>
        <v>0</v>
      </c>
    </row>
    <row r="41" spans="1:12">
      <c r="A41" s="637"/>
      <c r="B41" s="611"/>
      <c r="C41" s="611"/>
      <c r="D41" s="611"/>
      <c r="E41" s="611"/>
      <c r="F41" s="611">
        <f t="shared" si="6"/>
        <v>0</v>
      </c>
      <c r="G41" s="611"/>
      <c r="H41" s="611"/>
      <c r="I41" s="611"/>
      <c r="J41" s="611">
        <f t="shared" si="7"/>
        <v>0</v>
      </c>
      <c r="K41" s="611"/>
      <c r="L41" s="606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607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608" t="s">
        <v>69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</row>
    <row r="2" ht="21" customHeight="1" spans="1:12">
      <c r="A2" s="608"/>
      <c r="B2" s="608"/>
      <c r="C2" s="608"/>
      <c r="D2" s="608"/>
      <c r="E2" s="608"/>
      <c r="F2" s="608"/>
      <c r="G2" s="608"/>
      <c r="H2" s="608"/>
      <c r="I2" s="608"/>
      <c r="J2" s="608"/>
      <c r="K2" s="621"/>
      <c r="L2" s="608"/>
    </row>
    <row r="3" ht="20.25" customHeight="1" spans="1:18">
      <c r="A3" s="223"/>
      <c r="B3" s="223"/>
      <c r="C3" s="609"/>
      <c r="D3" s="610"/>
      <c r="E3" s="610"/>
      <c r="F3" s="226"/>
      <c r="G3" s="608"/>
      <c r="H3" s="227" t="s">
        <v>21</v>
      </c>
      <c r="I3" s="227"/>
      <c r="J3" s="491">
        <f>SUM(J9:J80)</f>
        <v>219</v>
      </c>
      <c r="K3" s="492"/>
      <c r="L3" s="493">
        <f>SUM(L9:L83)</f>
        <v>673880000</v>
      </c>
      <c r="Q3" s="490"/>
      <c r="R3" s="490"/>
    </row>
    <row r="4" ht="20.25" customHeight="1" spans="1:18">
      <c r="A4" s="608"/>
      <c r="B4" s="608"/>
      <c r="C4" s="608"/>
      <c r="D4" s="608"/>
      <c r="E4" s="608"/>
      <c r="F4" s="608"/>
      <c r="G4" s="608"/>
      <c r="H4" s="227" t="s">
        <v>22</v>
      </c>
      <c r="I4" s="227"/>
      <c r="J4" s="491" t="s">
        <v>70</v>
      </c>
      <c r="K4" s="492"/>
      <c r="L4" s="493">
        <v>636320000</v>
      </c>
      <c r="Q4" s="490"/>
      <c r="R4" s="490"/>
    </row>
    <row r="5" ht="20.25" customHeight="1" spans="1:18">
      <c r="A5" s="608"/>
      <c r="B5" s="608"/>
      <c r="C5" s="608"/>
      <c r="D5" s="608"/>
      <c r="E5" s="608"/>
      <c r="F5" s="608"/>
      <c r="G5" s="608"/>
      <c r="H5" s="352" t="s">
        <v>71</v>
      </c>
      <c r="I5" s="368"/>
      <c r="J5" s="491"/>
      <c r="K5" s="492"/>
      <c r="L5" s="493">
        <v>36990000</v>
      </c>
      <c r="Q5" s="490"/>
      <c r="R5" s="490"/>
    </row>
    <row r="6" ht="20.25" customHeight="1" spans="1:18">
      <c r="A6" s="608"/>
      <c r="B6" s="608"/>
      <c r="C6" s="608"/>
      <c r="D6" s="608"/>
      <c r="E6" s="608"/>
      <c r="F6" s="608"/>
      <c r="G6" s="608"/>
      <c r="H6" s="227" t="s">
        <v>17</v>
      </c>
      <c r="I6" s="227"/>
      <c r="J6" s="457"/>
      <c r="K6" s="512"/>
      <c r="L6" s="493">
        <f>(L4-L3)+L5</f>
        <v>-570000</v>
      </c>
      <c r="M6" t="s">
        <v>72</v>
      </c>
      <c r="Q6" s="490"/>
      <c r="R6" s="490"/>
    </row>
    <row r="7" spans="1:18">
      <c r="A7" s="231" t="s">
        <v>24</v>
      </c>
      <c r="B7" s="229" t="s">
        <v>25</v>
      </c>
      <c r="C7" s="229" t="s">
        <v>26</v>
      </c>
      <c r="D7" s="230" t="s">
        <v>27</v>
      </c>
      <c r="E7" s="230" t="s">
        <v>28</v>
      </c>
      <c r="F7" s="231" t="s">
        <v>29</v>
      </c>
      <c r="G7" s="233" t="s">
        <v>30</v>
      </c>
      <c r="H7" s="233" t="s">
        <v>31</v>
      </c>
      <c r="I7" s="233"/>
      <c r="J7" s="233" t="s">
        <v>32</v>
      </c>
      <c r="K7" s="513" t="s">
        <v>33</v>
      </c>
      <c r="L7" s="458" t="s">
        <v>34</v>
      </c>
      <c r="Q7" s="490"/>
      <c r="R7" s="490"/>
    </row>
    <row r="8" spans="1:18">
      <c r="A8" s="231"/>
      <c r="B8" s="234"/>
      <c r="C8" s="234"/>
      <c r="D8" s="230"/>
      <c r="E8" s="230"/>
      <c r="F8" s="231"/>
      <c r="G8" s="233"/>
      <c r="H8" s="233"/>
      <c r="I8" s="233"/>
      <c r="J8" s="233"/>
      <c r="K8" s="513"/>
      <c r="L8" s="458"/>
      <c r="Q8" s="490"/>
      <c r="R8" s="490"/>
    </row>
    <row r="9" spans="1:18">
      <c r="A9" s="611" t="s">
        <v>73</v>
      </c>
      <c r="B9" s="611">
        <v>1242528</v>
      </c>
      <c r="C9" s="611" t="s">
        <v>74</v>
      </c>
      <c r="D9" s="612">
        <v>43070</v>
      </c>
      <c r="E9" s="612">
        <v>43074</v>
      </c>
      <c r="F9" s="611">
        <f t="shared" ref="F9:F31" si="0">E9-D9</f>
        <v>4</v>
      </c>
      <c r="G9" s="611">
        <v>2</v>
      </c>
      <c r="H9" s="611" t="s">
        <v>36</v>
      </c>
      <c r="I9" s="611" t="s">
        <v>37</v>
      </c>
      <c r="J9" s="611">
        <f t="shared" ref="J9:J35" si="1">G9*F9</f>
        <v>8</v>
      </c>
      <c r="K9" s="622">
        <v>2700000</v>
      </c>
      <c r="L9" s="606">
        <f t="shared" ref="L9:L31" si="2">K9*F9*G9</f>
        <v>21600000</v>
      </c>
      <c r="Q9" s="490"/>
      <c r="R9" s="490"/>
    </row>
    <row r="10" ht="15" spans="1:18">
      <c r="A10" s="613" t="s">
        <v>75</v>
      </c>
      <c r="B10" s="613">
        <v>1243362</v>
      </c>
      <c r="C10" s="613" t="s">
        <v>76</v>
      </c>
      <c r="D10" s="612">
        <v>43070</v>
      </c>
      <c r="E10" s="612">
        <v>43073</v>
      </c>
      <c r="F10" s="611">
        <f t="shared" si="0"/>
        <v>3</v>
      </c>
      <c r="G10" s="611">
        <v>2</v>
      </c>
      <c r="H10" s="611" t="s">
        <v>77</v>
      </c>
      <c r="I10" s="613" t="s">
        <v>37</v>
      </c>
      <c r="J10" s="611">
        <f t="shared" si="1"/>
        <v>6</v>
      </c>
      <c r="K10" s="622">
        <v>2700000</v>
      </c>
      <c r="L10" s="606">
        <f t="shared" si="2"/>
        <v>16200000</v>
      </c>
      <c r="O10" s="623" t="s">
        <v>78</v>
      </c>
      <c r="P10" s="623">
        <v>-570000</v>
      </c>
      <c r="Q10" s="490"/>
      <c r="R10" s="490"/>
    </row>
    <row r="11" ht="15" spans="1:18">
      <c r="A11" s="611">
        <v>263573</v>
      </c>
      <c r="B11" s="611">
        <v>1245489</v>
      </c>
      <c r="C11" s="611" t="s">
        <v>79</v>
      </c>
      <c r="D11" s="612">
        <v>43071</v>
      </c>
      <c r="E11" s="612">
        <v>43072</v>
      </c>
      <c r="F11" s="611">
        <f t="shared" si="0"/>
        <v>1</v>
      </c>
      <c r="G11" s="611">
        <v>2</v>
      </c>
      <c r="H11" s="611" t="s">
        <v>36</v>
      </c>
      <c r="I11" s="611" t="s">
        <v>37</v>
      </c>
      <c r="J11" s="611">
        <f t="shared" si="1"/>
        <v>2</v>
      </c>
      <c r="K11" s="622">
        <v>2700000</v>
      </c>
      <c r="L11" s="606">
        <f t="shared" si="2"/>
        <v>5400000</v>
      </c>
      <c r="O11" s="624" t="s">
        <v>80</v>
      </c>
      <c r="P11" s="623">
        <v>-1076680000</v>
      </c>
      <c r="Q11" s="490"/>
      <c r="R11" s="490"/>
    </row>
    <row r="12" ht="15" spans="1:18">
      <c r="A12" s="611">
        <v>262429</v>
      </c>
      <c r="B12" s="611">
        <v>1243999</v>
      </c>
      <c r="C12" s="611" t="s">
        <v>81</v>
      </c>
      <c r="D12" s="612">
        <v>43072</v>
      </c>
      <c r="E12" s="612">
        <v>43075</v>
      </c>
      <c r="F12" s="611">
        <f t="shared" si="0"/>
        <v>3</v>
      </c>
      <c r="G12" s="611">
        <v>1</v>
      </c>
      <c r="H12" s="611" t="s">
        <v>77</v>
      </c>
      <c r="I12" s="611" t="s">
        <v>37</v>
      </c>
      <c r="J12" s="611">
        <f t="shared" si="1"/>
        <v>3</v>
      </c>
      <c r="K12" s="622">
        <v>2700000</v>
      </c>
      <c r="L12" s="606">
        <f t="shared" si="2"/>
        <v>8100000</v>
      </c>
      <c r="O12" s="624" t="s">
        <v>82</v>
      </c>
      <c r="P12" s="623">
        <v>-1558660000</v>
      </c>
      <c r="Q12" s="490"/>
      <c r="R12" s="490"/>
    </row>
    <row r="13" ht="15" spans="1:18">
      <c r="A13" s="611" t="s">
        <v>83</v>
      </c>
      <c r="B13" s="611">
        <v>1243072</v>
      </c>
      <c r="C13" s="611" t="s">
        <v>84</v>
      </c>
      <c r="D13" s="612">
        <v>43073</v>
      </c>
      <c r="E13" s="612">
        <v>43075</v>
      </c>
      <c r="F13" s="611">
        <f t="shared" si="0"/>
        <v>2</v>
      </c>
      <c r="G13" s="611">
        <v>3</v>
      </c>
      <c r="H13" s="611" t="s">
        <v>36</v>
      </c>
      <c r="I13" s="611" t="s">
        <v>37</v>
      </c>
      <c r="J13" s="611">
        <f t="shared" si="1"/>
        <v>6</v>
      </c>
      <c r="K13" s="622">
        <v>2700000</v>
      </c>
      <c r="L13" s="606">
        <f t="shared" si="2"/>
        <v>16200000</v>
      </c>
      <c r="O13" s="624" t="s">
        <v>85</v>
      </c>
      <c r="P13" s="623">
        <v>-957900000</v>
      </c>
      <c r="Q13" s="490"/>
      <c r="R13" s="490"/>
    </row>
    <row r="14" ht="15" spans="1:18">
      <c r="A14" s="611">
        <v>264301</v>
      </c>
      <c r="B14" s="611">
        <v>1246635</v>
      </c>
      <c r="C14" s="611" t="s">
        <v>86</v>
      </c>
      <c r="D14" s="612">
        <v>43073</v>
      </c>
      <c r="E14" s="612">
        <v>43074</v>
      </c>
      <c r="F14" s="611">
        <f t="shared" si="0"/>
        <v>1</v>
      </c>
      <c r="G14" s="611">
        <v>1</v>
      </c>
      <c r="H14" s="611" t="s">
        <v>36</v>
      </c>
      <c r="I14" s="611" t="s">
        <v>37</v>
      </c>
      <c r="J14" s="611">
        <f t="shared" si="1"/>
        <v>1</v>
      </c>
      <c r="K14" s="625">
        <v>2700000</v>
      </c>
      <c r="L14" s="606">
        <f t="shared" si="2"/>
        <v>2700000</v>
      </c>
      <c r="O14" s="623" t="s">
        <v>87</v>
      </c>
      <c r="P14" s="623">
        <v>3112733300</v>
      </c>
      <c r="Q14" s="490"/>
      <c r="R14" s="490"/>
    </row>
    <row r="15" ht="15.75" spans="1:18">
      <c r="A15" s="611">
        <v>262370</v>
      </c>
      <c r="B15" s="611">
        <v>1243468</v>
      </c>
      <c r="C15" s="611" t="s">
        <v>88</v>
      </c>
      <c r="D15" s="612">
        <v>43076</v>
      </c>
      <c r="E15" s="612">
        <v>43077</v>
      </c>
      <c r="F15" s="611">
        <f t="shared" si="0"/>
        <v>1</v>
      </c>
      <c r="G15" s="611">
        <v>1</v>
      </c>
      <c r="H15" s="611" t="s">
        <v>36</v>
      </c>
      <c r="I15" s="611" t="s">
        <v>37</v>
      </c>
      <c r="J15" s="611">
        <f t="shared" si="1"/>
        <v>1</v>
      </c>
      <c r="K15" s="622">
        <v>2700000</v>
      </c>
      <c r="L15" s="606">
        <f t="shared" si="2"/>
        <v>2700000</v>
      </c>
      <c r="O15" s="626" t="s">
        <v>89</v>
      </c>
      <c r="P15" s="626">
        <v>921256800</v>
      </c>
      <c r="Q15" s="490"/>
      <c r="R15" s="490"/>
    </row>
    <row r="16" ht="15.75" spans="1:18">
      <c r="A16" s="611">
        <v>264027</v>
      </c>
      <c r="B16" s="611">
        <v>1246172</v>
      </c>
      <c r="C16" s="611" t="s">
        <v>90</v>
      </c>
      <c r="D16" s="612">
        <v>43076</v>
      </c>
      <c r="E16" s="612">
        <v>43077</v>
      </c>
      <c r="F16" s="611">
        <f t="shared" si="0"/>
        <v>1</v>
      </c>
      <c r="G16" s="611">
        <v>2</v>
      </c>
      <c r="H16" s="611" t="s">
        <v>36</v>
      </c>
      <c r="I16" s="611" t="s">
        <v>37</v>
      </c>
      <c r="J16" s="611">
        <f t="shared" si="1"/>
        <v>2</v>
      </c>
      <c r="K16" s="625">
        <v>2700000</v>
      </c>
      <c r="L16" s="606">
        <f t="shared" si="2"/>
        <v>5400000</v>
      </c>
      <c r="O16" s="623" t="s">
        <v>91</v>
      </c>
      <c r="P16" s="623">
        <f>SUM(P10:P15)</f>
        <v>440180100</v>
      </c>
      <c r="Q16" s="490"/>
      <c r="R16" s="490"/>
    </row>
    <row r="17" spans="1:18">
      <c r="A17" s="611">
        <v>264528</v>
      </c>
      <c r="B17" s="611">
        <v>1246989</v>
      </c>
      <c r="C17" s="611" t="s">
        <v>92</v>
      </c>
      <c r="D17" s="612">
        <v>43076</v>
      </c>
      <c r="E17" s="612">
        <v>43081</v>
      </c>
      <c r="F17" s="611">
        <f t="shared" si="0"/>
        <v>5</v>
      </c>
      <c r="G17" s="611">
        <v>1</v>
      </c>
      <c r="H17" s="611" t="s">
        <v>36</v>
      </c>
      <c r="I17" s="611" t="s">
        <v>37</v>
      </c>
      <c r="J17" s="611">
        <f t="shared" si="1"/>
        <v>5</v>
      </c>
      <c r="K17" s="625">
        <v>2700000</v>
      </c>
      <c r="L17" s="606">
        <f t="shared" si="2"/>
        <v>13500000</v>
      </c>
      <c r="Q17" s="490"/>
      <c r="R17" s="490"/>
    </row>
    <row r="18" spans="1:18">
      <c r="A18" s="611">
        <v>264600</v>
      </c>
      <c r="B18" s="611">
        <v>1247048</v>
      </c>
      <c r="C18" s="611" t="s">
        <v>93</v>
      </c>
      <c r="D18" s="612">
        <v>43076</v>
      </c>
      <c r="E18" s="612">
        <v>43081</v>
      </c>
      <c r="F18" s="611">
        <f t="shared" si="0"/>
        <v>5</v>
      </c>
      <c r="G18" s="611">
        <v>1</v>
      </c>
      <c r="H18" s="611" t="s">
        <v>77</v>
      </c>
      <c r="I18" s="611" t="s">
        <v>37</v>
      </c>
      <c r="J18" s="611">
        <f t="shared" si="1"/>
        <v>5</v>
      </c>
      <c r="K18" s="625">
        <v>2700000</v>
      </c>
      <c r="L18" s="606">
        <f t="shared" si="2"/>
        <v>13500000</v>
      </c>
      <c r="Q18" s="490"/>
      <c r="R18" s="490"/>
    </row>
    <row r="19" spans="1:18">
      <c r="A19" s="611">
        <v>264317</v>
      </c>
      <c r="B19" s="375">
        <v>1248385</v>
      </c>
      <c r="C19" s="611" t="s">
        <v>94</v>
      </c>
      <c r="D19" s="612">
        <v>43078</v>
      </c>
      <c r="E19" s="612">
        <v>43081</v>
      </c>
      <c r="F19" s="611">
        <v>1</v>
      </c>
      <c r="G19" s="611">
        <v>1</v>
      </c>
      <c r="H19" s="611" t="s">
        <v>36</v>
      </c>
      <c r="I19" s="611" t="s">
        <v>37</v>
      </c>
      <c r="J19" s="611">
        <f t="shared" si="1"/>
        <v>1</v>
      </c>
      <c r="K19" s="625">
        <v>2700000</v>
      </c>
      <c r="L19" s="606">
        <f t="shared" si="2"/>
        <v>2700000</v>
      </c>
      <c r="Q19" s="490"/>
      <c r="R19" s="490"/>
    </row>
    <row r="20" spans="1:18">
      <c r="A20" s="611">
        <v>262415</v>
      </c>
      <c r="B20" s="611">
        <v>1242603</v>
      </c>
      <c r="C20" s="611" t="s">
        <v>95</v>
      </c>
      <c r="D20" s="612">
        <v>43079</v>
      </c>
      <c r="E20" s="612">
        <v>43080</v>
      </c>
      <c r="F20" s="611">
        <f t="shared" si="0"/>
        <v>1</v>
      </c>
      <c r="G20" s="611">
        <v>1</v>
      </c>
      <c r="H20" s="611" t="s">
        <v>77</v>
      </c>
      <c r="I20" s="611" t="s">
        <v>37</v>
      </c>
      <c r="J20" s="611">
        <f t="shared" si="1"/>
        <v>1</v>
      </c>
      <c r="K20" s="622">
        <v>2700000</v>
      </c>
      <c r="L20" s="606">
        <f t="shared" si="2"/>
        <v>2700000</v>
      </c>
      <c r="Q20" s="490"/>
      <c r="R20" s="490"/>
    </row>
    <row r="21" spans="1:18">
      <c r="A21" s="611">
        <v>262417</v>
      </c>
      <c r="B21" s="611">
        <v>1243293</v>
      </c>
      <c r="C21" s="611" t="s">
        <v>96</v>
      </c>
      <c r="D21" s="612">
        <v>43081</v>
      </c>
      <c r="E21" s="612">
        <v>43082</v>
      </c>
      <c r="F21" s="611">
        <f t="shared" si="0"/>
        <v>1</v>
      </c>
      <c r="G21" s="611">
        <v>1</v>
      </c>
      <c r="H21" s="611" t="s">
        <v>36</v>
      </c>
      <c r="I21" s="611" t="s">
        <v>37</v>
      </c>
      <c r="J21" s="611">
        <f t="shared" si="1"/>
        <v>1</v>
      </c>
      <c r="K21" s="622">
        <v>2700000</v>
      </c>
      <c r="L21" s="606">
        <f t="shared" si="2"/>
        <v>2700000</v>
      </c>
      <c r="Q21" s="490"/>
      <c r="R21" s="490"/>
    </row>
    <row r="22" spans="1:18">
      <c r="A22" s="611" t="s">
        <v>97</v>
      </c>
      <c r="B22" s="611">
        <v>1242236</v>
      </c>
      <c r="C22" s="611" t="s">
        <v>98</v>
      </c>
      <c r="D22" s="612">
        <v>43081</v>
      </c>
      <c r="E22" s="612">
        <v>43085</v>
      </c>
      <c r="F22" s="611">
        <f t="shared" si="0"/>
        <v>4</v>
      </c>
      <c r="G22" s="611">
        <v>2</v>
      </c>
      <c r="H22" s="611" t="s">
        <v>53</v>
      </c>
      <c r="I22" s="611" t="s">
        <v>37</v>
      </c>
      <c r="J22" s="611">
        <f t="shared" si="1"/>
        <v>8</v>
      </c>
      <c r="K22" s="622">
        <v>2700000</v>
      </c>
      <c r="L22" s="606">
        <f t="shared" si="2"/>
        <v>21600000</v>
      </c>
      <c r="Q22" s="490"/>
      <c r="R22" s="490"/>
    </row>
    <row r="23" spans="1:18">
      <c r="A23" s="611">
        <v>262397</v>
      </c>
      <c r="B23" s="611">
        <v>1242900</v>
      </c>
      <c r="C23" s="611" t="s">
        <v>99</v>
      </c>
      <c r="D23" s="612">
        <v>43083</v>
      </c>
      <c r="E23" s="612">
        <v>43086</v>
      </c>
      <c r="F23" s="611">
        <f t="shared" si="0"/>
        <v>3</v>
      </c>
      <c r="G23" s="611">
        <v>1</v>
      </c>
      <c r="H23" s="611" t="s">
        <v>36</v>
      </c>
      <c r="I23" s="611" t="s">
        <v>37</v>
      </c>
      <c r="J23" s="611">
        <f t="shared" si="1"/>
        <v>3</v>
      </c>
      <c r="K23" s="622">
        <v>2700000</v>
      </c>
      <c r="L23" s="606">
        <f t="shared" si="2"/>
        <v>8100000</v>
      </c>
      <c r="Q23" s="490"/>
      <c r="R23" s="490"/>
    </row>
    <row r="24" spans="1:18">
      <c r="A24" s="611" t="s">
        <v>100</v>
      </c>
      <c r="B24" s="611">
        <v>1243420</v>
      </c>
      <c r="C24" s="611" t="s">
        <v>101</v>
      </c>
      <c r="D24" s="612">
        <v>43083</v>
      </c>
      <c r="E24" s="612">
        <v>43086</v>
      </c>
      <c r="F24" s="611">
        <f t="shared" si="0"/>
        <v>3</v>
      </c>
      <c r="G24" s="611">
        <v>2</v>
      </c>
      <c r="H24" s="611" t="s">
        <v>36</v>
      </c>
      <c r="I24" s="611" t="s">
        <v>37</v>
      </c>
      <c r="J24" s="611">
        <f t="shared" si="1"/>
        <v>6</v>
      </c>
      <c r="K24" s="622">
        <v>2700000</v>
      </c>
      <c r="L24" s="606">
        <f t="shared" si="2"/>
        <v>16200000</v>
      </c>
      <c r="Q24" s="490"/>
      <c r="R24" s="490"/>
    </row>
    <row r="25" spans="1:18">
      <c r="A25" s="611">
        <v>262401</v>
      </c>
      <c r="B25" s="611">
        <v>1243363</v>
      </c>
      <c r="C25" s="611" t="s">
        <v>102</v>
      </c>
      <c r="D25" s="612">
        <v>43085</v>
      </c>
      <c r="E25" s="612">
        <v>43087</v>
      </c>
      <c r="F25" s="611">
        <f t="shared" si="0"/>
        <v>2</v>
      </c>
      <c r="G25" s="611">
        <v>1</v>
      </c>
      <c r="H25" s="611" t="s">
        <v>77</v>
      </c>
      <c r="I25" s="611" t="s">
        <v>37</v>
      </c>
      <c r="J25" s="611">
        <f t="shared" si="1"/>
        <v>2</v>
      </c>
      <c r="K25" s="622">
        <v>2700000</v>
      </c>
      <c r="L25" s="606">
        <f t="shared" si="2"/>
        <v>5400000</v>
      </c>
      <c r="Q25" s="490"/>
      <c r="R25" s="490"/>
    </row>
    <row r="26" spans="1:18">
      <c r="A26" s="611">
        <v>263644</v>
      </c>
      <c r="B26" s="611">
        <v>1245827</v>
      </c>
      <c r="C26" s="611" t="s">
        <v>103</v>
      </c>
      <c r="D26" s="612">
        <v>43085</v>
      </c>
      <c r="E26" s="612">
        <v>43087</v>
      </c>
      <c r="F26" s="611">
        <f t="shared" si="0"/>
        <v>2</v>
      </c>
      <c r="G26" s="611">
        <v>2</v>
      </c>
      <c r="H26" s="611" t="s">
        <v>36</v>
      </c>
      <c r="I26" s="611" t="s">
        <v>37</v>
      </c>
      <c r="J26" s="611">
        <f t="shared" si="1"/>
        <v>4</v>
      </c>
      <c r="K26" s="622">
        <v>2700000</v>
      </c>
      <c r="L26" s="606">
        <f t="shared" si="2"/>
        <v>10800000</v>
      </c>
      <c r="Q26" s="490"/>
      <c r="R26" s="490"/>
    </row>
    <row r="27" spans="1:18">
      <c r="A27" s="611">
        <v>264527</v>
      </c>
      <c r="B27" s="611">
        <v>1246996</v>
      </c>
      <c r="C27" s="611" t="s">
        <v>104</v>
      </c>
      <c r="D27" s="612">
        <v>43085</v>
      </c>
      <c r="E27" s="612">
        <v>43087</v>
      </c>
      <c r="F27" s="611">
        <f t="shared" si="0"/>
        <v>2</v>
      </c>
      <c r="G27" s="611">
        <v>1</v>
      </c>
      <c r="H27" s="611" t="s">
        <v>36</v>
      </c>
      <c r="I27" s="611" t="s">
        <v>37</v>
      </c>
      <c r="J27" s="611">
        <f t="shared" si="1"/>
        <v>2</v>
      </c>
      <c r="K27" s="625">
        <v>2700000</v>
      </c>
      <c r="L27" s="606">
        <f t="shared" si="2"/>
        <v>5400000</v>
      </c>
      <c r="Q27" s="490"/>
      <c r="R27" s="490"/>
    </row>
    <row r="28" spans="1:18">
      <c r="A28" s="611">
        <v>263718</v>
      </c>
      <c r="B28" s="611">
        <v>1245984</v>
      </c>
      <c r="C28" s="612" t="s">
        <v>105</v>
      </c>
      <c r="D28" s="612">
        <v>43087</v>
      </c>
      <c r="E28" s="612">
        <v>43090</v>
      </c>
      <c r="F28" s="611">
        <f t="shared" si="0"/>
        <v>3</v>
      </c>
      <c r="G28" s="611">
        <v>2</v>
      </c>
      <c r="H28" s="611" t="s">
        <v>77</v>
      </c>
      <c r="I28" s="611" t="s">
        <v>37</v>
      </c>
      <c r="J28" s="611">
        <f t="shared" si="1"/>
        <v>6</v>
      </c>
      <c r="K28" s="625">
        <v>2700000</v>
      </c>
      <c r="L28" s="606">
        <f t="shared" si="2"/>
        <v>16200000</v>
      </c>
      <c r="Q28" s="490"/>
      <c r="R28" s="490"/>
    </row>
    <row r="29" spans="1:18">
      <c r="A29" s="611" t="s">
        <v>106</v>
      </c>
      <c r="B29" s="611">
        <v>1243481</v>
      </c>
      <c r="C29" s="611" t="s">
        <v>107</v>
      </c>
      <c r="D29" s="612">
        <v>43088</v>
      </c>
      <c r="E29" s="612">
        <v>43092</v>
      </c>
      <c r="F29" s="611">
        <f t="shared" si="0"/>
        <v>4</v>
      </c>
      <c r="G29" s="611">
        <v>2</v>
      </c>
      <c r="H29" s="611" t="s">
        <v>36</v>
      </c>
      <c r="I29" s="611" t="s">
        <v>37</v>
      </c>
      <c r="J29" s="611">
        <f t="shared" si="1"/>
        <v>8</v>
      </c>
      <c r="K29" s="622">
        <v>2700000</v>
      </c>
      <c r="L29" s="606">
        <f t="shared" si="2"/>
        <v>21600000</v>
      </c>
      <c r="Q29" s="490"/>
      <c r="R29" s="490"/>
    </row>
    <row r="30" spans="1:18">
      <c r="A30" s="611">
        <v>262407</v>
      </c>
      <c r="B30" s="611">
        <v>1242706</v>
      </c>
      <c r="C30" s="611" t="s">
        <v>108</v>
      </c>
      <c r="D30" s="612">
        <v>43089</v>
      </c>
      <c r="E30" s="612">
        <v>43092</v>
      </c>
      <c r="F30" s="611">
        <f t="shared" si="0"/>
        <v>3</v>
      </c>
      <c r="G30" s="611">
        <v>1</v>
      </c>
      <c r="H30" s="611" t="s">
        <v>77</v>
      </c>
      <c r="I30" s="611" t="s">
        <v>37</v>
      </c>
      <c r="J30" s="611">
        <f t="shared" si="1"/>
        <v>3</v>
      </c>
      <c r="K30" s="622">
        <v>2700000</v>
      </c>
      <c r="L30" s="606">
        <f t="shared" si="2"/>
        <v>8100000</v>
      </c>
      <c r="Q30" s="490"/>
      <c r="R30" s="490"/>
    </row>
    <row r="31" spans="1:18">
      <c r="A31" s="463">
        <v>262376</v>
      </c>
      <c r="B31" s="463">
        <v>1242481</v>
      </c>
      <c r="C31" s="463" t="s">
        <v>109</v>
      </c>
      <c r="D31" s="612">
        <v>43089</v>
      </c>
      <c r="E31" s="612">
        <v>43093</v>
      </c>
      <c r="F31" s="611">
        <f t="shared" si="0"/>
        <v>4</v>
      </c>
      <c r="G31" s="614">
        <v>1</v>
      </c>
      <c r="H31" s="615" t="s">
        <v>36</v>
      </c>
      <c r="I31" s="615" t="s">
        <v>37</v>
      </c>
      <c r="J31" s="611">
        <f t="shared" si="1"/>
        <v>4</v>
      </c>
      <c r="K31" s="622">
        <v>2700000</v>
      </c>
      <c r="L31" s="606">
        <f t="shared" si="2"/>
        <v>10800000</v>
      </c>
      <c r="Q31" s="490"/>
      <c r="R31" s="490"/>
    </row>
    <row r="32" spans="1:18">
      <c r="A32" s="465"/>
      <c r="B32" s="465"/>
      <c r="C32" s="465"/>
      <c r="D32" s="612">
        <v>43093</v>
      </c>
      <c r="E32" s="612">
        <v>43094</v>
      </c>
      <c r="F32" s="611">
        <v>1</v>
      </c>
      <c r="G32" s="614">
        <v>1</v>
      </c>
      <c r="H32" s="616"/>
      <c r="I32" s="616"/>
      <c r="J32" s="611">
        <f t="shared" si="1"/>
        <v>1</v>
      </c>
      <c r="K32" s="622">
        <v>4420000</v>
      </c>
      <c r="L32" s="606">
        <v>8920000</v>
      </c>
      <c r="Q32" s="490"/>
      <c r="R32" s="490"/>
    </row>
    <row r="33" spans="1:18">
      <c r="A33" s="611">
        <v>262409</v>
      </c>
      <c r="B33" s="611">
        <v>1243381</v>
      </c>
      <c r="C33" s="611" t="s">
        <v>110</v>
      </c>
      <c r="D33" s="612">
        <v>43090</v>
      </c>
      <c r="E33" s="612">
        <v>43092</v>
      </c>
      <c r="F33" s="611">
        <f>E33-D33</f>
        <v>2</v>
      </c>
      <c r="G33" s="611">
        <v>1</v>
      </c>
      <c r="H33" s="611" t="s">
        <v>77</v>
      </c>
      <c r="I33" s="611" t="s">
        <v>37</v>
      </c>
      <c r="J33" s="611">
        <f t="shared" si="1"/>
        <v>2</v>
      </c>
      <c r="K33" s="622">
        <v>2700000</v>
      </c>
      <c r="L33" s="606">
        <f>K33*F33*G33</f>
        <v>5400000</v>
      </c>
      <c r="Q33" s="490"/>
      <c r="R33" s="490"/>
    </row>
    <row r="34" spans="1:18">
      <c r="A34" s="611">
        <v>263512</v>
      </c>
      <c r="B34" s="611">
        <v>1245376</v>
      </c>
      <c r="C34" s="611" t="s">
        <v>111</v>
      </c>
      <c r="D34" s="612">
        <v>43090</v>
      </c>
      <c r="E34" s="612">
        <v>43092</v>
      </c>
      <c r="F34" s="611">
        <f>E34-D34</f>
        <v>2</v>
      </c>
      <c r="G34" s="611">
        <v>1</v>
      </c>
      <c r="H34" s="611" t="s">
        <v>77</v>
      </c>
      <c r="I34" s="611" t="s">
        <v>37</v>
      </c>
      <c r="J34" s="611">
        <f t="shared" si="1"/>
        <v>2</v>
      </c>
      <c r="K34" s="622">
        <v>2700000</v>
      </c>
      <c r="L34" s="606">
        <f>K34*F34*G34</f>
        <v>5400000</v>
      </c>
      <c r="Q34" s="490"/>
      <c r="R34" s="490"/>
    </row>
    <row r="35" spans="1:18">
      <c r="A35" s="611">
        <v>264263</v>
      </c>
      <c r="B35" s="611">
        <v>1246594</v>
      </c>
      <c r="C35" s="611" t="s">
        <v>112</v>
      </c>
      <c r="D35" s="612">
        <v>43091</v>
      </c>
      <c r="E35" s="612">
        <v>43092</v>
      </c>
      <c r="F35" s="611">
        <f>E35-D35</f>
        <v>1</v>
      </c>
      <c r="G35" s="611">
        <v>3</v>
      </c>
      <c r="H35" s="611" t="s">
        <v>77</v>
      </c>
      <c r="I35" s="611" t="s">
        <v>37</v>
      </c>
      <c r="J35" s="611">
        <f t="shared" si="1"/>
        <v>3</v>
      </c>
      <c r="K35" s="625">
        <v>2700000</v>
      </c>
      <c r="L35" s="606">
        <f>K35*F35*G35</f>
        <v>8100000</v>
      </c>
      <c r="Q35" s="490"/>
      <c r="R35" s="490"/>
    </row>
    <row r="36" spans="1:18">
      <c r="A36" s="617">
        <v>265047</v>
      </c>
      <c r="B36" s="617">
        <v>1247418</v>
      </c>
      <c r="C36" s="618" t="s">
        <v>113</v>
      </c>
      <c r="D36" s="612">
        <v>43091</v>
      </c>
      <c r="E36" s="612">
        <v>43093</v>
      </c>
      <c r="F36" s="611">
        <f t="shared" ref="F36:F55" si="3">E36-D36</f>
        <v>2</v>
      </c>
      <c r="G36" s="611">
        <v>2</v>
      </c>
      <c r="H36" s="611" t="s">
        <v>36</v>
      </c>
      <c r="I36" s="611" t="s">
        <v>37</v>
      </c>
      <c r="J36" s="611">
        <f t="shared" ref="J36:J55" si="4">G36*F36</f>
        <v>4</v>
      </c>
      <c r="K36" s="625">
        <v>2700000</v>
      </c>
      <c r="L36" s="606">
        <f t="shared" ref="L36:L55" si="5">K36*F36*G36</f>
        <v>10800000</v>
      </c>
      <c r="Q36" s="490"/>
      <c r="R36" s="490"/>
    </row>
    <row r="37" spans="1:18">
      <c r="A37" s="619"/>
      <c r="B37" s="619"/>
      <c r="C37" s="620"/>
      <c r="D37" s="612">
        <v>43093</v>
      </c>
      <c r="E37" s="612">
        <v>43094</v>
      </c>
      <c r="F37" s="611">
        <f t="shared" si="3"/>
        <v>1</v>
      </c>
      <c r="G37" s="611">
        <v>2</v>
      </c>
      <c r="H37" s="611" t="s">
        <v>36</v>
      </c>
      <c r="I37" s="611" t="s">
        <v>37</v>
      </c>
      <c r="J37" s="611">
        <f t="shared" si="4"/>
        <v>2</v>
      </c>
      <c r="K37" s="625">
        <v>4420000</v>
      </c>
      <c r="L37" s="606">
        <f t="shared" si="5"/>
        <v>8840000</v>
      </c>
      <c r="Q37" s="490"/>
      <c r="R37" s="490"/>
    </row>
    <row r="38" spans="1:18">
      <c r="A38" s="611">
        <v>265050</v>
      </c>
      <c r="B38" s="611">
        <v>1247592</v>
      </c>
      <c r="C38" s="611" t="s">
        <v>114</v>
      </c>
      <c r="D38" s="612">
        <v>43092</v>
      </c>
      <c r="E38" s="612">
        <v>43093</v>
      </c>
      <c r="F38" s="611">
        <f t="shared" si="3"/>
        <v>1</v>
      </c>
      <c r="G38" s="611">
        <v>1</v>
      </c>
      <c r="H38" s="611" t="s">
        <v>77</v>
      </c>
      <c r="I38" s="611" t="s">
        <v>37</v>
      </c>
      <c r="J38" s="611">
        <f t="shared" si="4"/>
        <v>1</v>
      </c>
      <c r="K38" s="625">
        <v>2700000</v>
      </c>
      <c r="L38" s="606">
        <f t="shared" si="5"/>
        <v>2700000</v>
      </c>
      <c r="Q38" s="490"/>
      <c r="R38" s="490"/>
    </row>
    <row r="39" spans="1:18">
      <c r="A39" s="611">
        <v>265054</v>
      </c>
      <c r="B39" s="611">
        <v>1247301</v>
      </c>
      <c r="C39" s="611" t="s">
        <v>115</v>
      </c>
      <c r="D39" s="612">
        <v>43092</v>
      </c>
      <c r="E39" s="612">
        <v>43093</v>
      </c>
      <c r="F39" s="611">
        <f t="shared" si="3"/>
        <v>1</v>
      </c>
      <c r="G39" s="611">
        <v>3</v>
      </c>
      <c r="H39" s="611" t="s">
        <v>77</v>
      </c>
      <c r="I39" s="611" t="s">
        <v>37</v>
      </c>
      <c r="J39" s="611">
        <f t="shared" si="4"/>
        <v>3</v>
      </c>
      <c r="K39" s="625">
        <v>2700000</v>
      </c>
      <c r="L39" s="606">
        <f t="shared" si="5"/>
        <v>8100000</v>
      </c>
      <c r="Q39" s="490"/>
      <c r="R39" s="490"/>
    </row>
    <row r="40" spans="1:18">
      <c r="A40" s="611">
        <v>265330</v>
      </c>
      <c r="B40" s="611">
        <v>1248346</v>
      </c>
      <c r="C40" s="611" t="s">
        <v>116</v>
      </c>
      <c r="D40" s="612">
        <v>43088</v>
      </c>
      <c r="E40" s="612">
        <v>43091</v>
      </c>
      <c r="F40" s="611">
        <f t="shared" si="3"/>
        <v>3</v>
      </c>
      <c r="G40" s="611">
        <v>1</v>
      </c>
      <c r="H40" s="611" t="s">
        <v>36</v>
      </c>
      <c r="I40" s="611" t="s">
        <v>37</v>
      </c>
      <c r="J40" s="611">
        <f t="shared" si="4"/>
        <v>3</v>
      </c>
      <c r="K40" s="625">
        <v>2700000</v>
      </c>
      <c r="L40" s="606">
        <f t="shared" si="5"/>
        <v>8100000</v>
      </c>
      <c r="Q40" s="490"/>
      <c r="R40" s="490"/>
    </row>
    <row r="41" spans="1:18">
      <c r="A41" s="611">
        <v>265338</v>
      </c>
      <c r="B41" s="611">
        <v>1248424</v>
      </c>
      <c r="C41" s="611" t="s">
        <v>117</v>
      </c>
      <c r="D41" s="612">
        <v>43089</v>
      </c>
      <c r="E41" s="612">
        <v>43093</v>
      </c>
      <c r="F41" s="611">
        <f t="shared" si="3"/>
        <v>4</v>
      </c>
      <c r="G41" s="611">
        <v>1</v>
      </c>
      <c r="H41" s="611" t="s">
        <v>36</v>
      </c>
      <c r="I41" s="611" t="s">
        <v>37</v>
      </c>
      <c r="J41" s="611">
        <f t="shared" si="4"/>
        <v>4</v>
      </c>
      <c r="K41" s="625">
        <v>2700000</v>
      </c>
      <c r="L41" s="606">
        <f t="shared" si="5"/>
        <v>10800000</v>
      </c>
      <c r="Q41" s="490"/>
      <c r="R41" s="490"/>
    </row>
    <row r="42" spans="1:18">
      <c r="A42" s="611">
        <v>265382</v>
      </c>
      <c r="B42" s="611">
        <v>1248494</v>
      </c>
      <c r="C42" s="611" t="s">
        <v>118</v>
      </c>
      <c r="D42" s="612">
        <v>43080</v>
      </c>
      <c r="E42" s="612">
        <v>43084</v>
      </c>
      <c r="F42" s="611">
        <f t="shared" si="3"/>
        <v>4</v>
      </c>
      <c r="G42" s="611">
        <v>1</v>
      </c>
      <c r="H42" s="611" t="s">
        <v>53</v>
      </c>
      <c r="I42" s="611" t="s">
        <v>37</v>
      </c>
      <c r="J42" s="611">
        <f t="shared" si="4"/>
        <v>4</v>
      </c>
      <c r="K42" s="625">
        <v>2700000</v>
      </c>
      <c r="L42" s="606">
        <f t="shared" si="5"/>
        <v>10800000</v>
      </c>
      <c r="Q42" s="490"/>
      <c r="R42" s="490"/>
    </row>
    <row r="43" spans="1:18">
      <c r="A43" s="611">
        <v>265797</v>
      </c>
      <c r="B43" s="611">
        <v>1249221</v>
      </c>
      <c r="C43" s="611" t="s">
        <v>119</v>
      </c>
      <c r="D43" s="612">
        <v>43071</v>
      </c>
      <c r="E43" s="612">
        <v>43072</v>
      </c>
      <c r="F43" s="611">
        <f t="shared" si="3"/>
        <v>1</v>
      </c>
      <c r="G43" s="611">
        <v>1</v>
      </c>
      <c r="H43" s="611" t="s">
        <v>53</v>
      </c>
      <c r="I43" s="611" t="s">
        <v>37</v>
      </c>
      <c r="J43" s="611">
        <f t="shared" si="4"/>
        <v>1</v>
      </c>
      <c r="K43" s="625">
        <v>2700000</v>
      </c>
      <c r="L43" s="606">
        <f t="shared" si="5"/>
        <v>2700000</v>
      </c>
      <c r="Q43" s="490"/>
      <c r="R43" s="490"/>
    </row>
    <row r="44" spans="1:18">
      <c r="A44" s="611">
        <v>265861</v>
      </c>
      <c r="B44" s="611">
        <v>1249409</v>
      </c>
      <c r="C44" s="611" t="s">
        <v>120</v>
      </c>
      <c r="D44" s="612">
        <v>43072</v>
      </c>
      <c r="E44" s="612">
        <v>43076</v>
      </c>
      <c r="F44" s="611">
        <f t="shared" si="3"/>
        <v>4</v>
      </c>
      <c r="G44" s="611">
        <v>1</v>
      </c>
      <c r="H44" s="611" t="s">
        <v>36</v>
      </c>
      <c r="I44" s="611" t="s">
        <v>37</v>
      </c>
      <c r="J44" s="611">
        <f t="shared" si="4"/>
        <v>4</v>
      </c>
      <c r="K44" s="625">
        <v>2700000</v>
      </c>
      <c r="L44" s="606">
        <f t="shared" si="5"/>
        <v>10800000</v>
      </c>
      <c r="Q44" s="490"/>
      <c r="R44" s="490"/>
    </row>
    <row r="45" spans="1:18">
      <c r="A45" s="611">
        <v>265871</v>
      </c>
      <c r="B45" s="611">
        <v>1249405</v>
      </c>
      <c r="C45" s="611" t="s">
        <v>121</v>
      </c>
      <c r="D45" s="612">
        <v>43090</v>
      </c>
      <c r="E45" s="612">
        <v>43091</v>
      </c>
      <c r="F45" s="611">
        <f t="shared" si="3"/>
        <v>1</v>
      </c>
      <c r="G45" s="611">
        <v>3</v>
      </c>
      <c r="H45" s="611" t="s">
        <v>36</v>
      </c>
      <c r="I45" s="611" t="s">
        <v>37</v>
      </c>
      <c r="J45" s="611">
        <f t="shared" si="4"/>
        <v>3</v>
      </c>
      <c r="K45" s="625">
        <v>2700000</v>
      </c>
      <c r="L45" s="606">
        <f t="shared" si="5"/>
        <v>8100000</v>
      </c>
      <c r="Q45" s="490"/>
      <c r="R45" s="490"/>
    </row>
    <row r="46" spans="1:18">
      <c r="A46" s="611">
        <v>265887</v>
      </c>
      <c r="B46" s="611">
        <v>1249486</v>
      </c>
      <c r="C46" s="611" t="s">
        <v>122</v>
      </c>
      <c r="D46" s="612">
        <v>43073</v>
      </c>
      <c r="E46" s="612">
        <v>43077</v>
      </c>
      <c r="F46" s="611">
        <f t="shared" si="3"/>
        <v>4</v>
      </c>
      <c r="G46" s="611">
        <v>1</v>
      </c>
      <c r="H46" s="611" t="s">
        <v>36</v>
      </c>
      <c r="I46" s="611" t="s">
        <v>37</v>
      </c>
      <c r="J46" s="611">
        <f t="shared" si="4"/>
        <v>4</v>
      </c>
      <c r="K46" s="625">
        <v>2700000</v>
      </c>
      <c r="L46" s="606">
        <f t="shared" si="5"/>
        <v>10800000</v>
      </c>
      <c r="Q46" s="490"/>
      <c r="R46" s="490"/>
    </row>
    <row r="47" spans="1:18">
      <c r="A47" s="611" t="s">
        <v>123</v>
      </c>
      <c r="B47" s="611">
        <v>1248580</v>
      </c>
      <c r="C47" s="611" t="s">
        <v>124</v>
      </c>
      <c r="D47" s="612">
        <v>43085</v>
      </c>
      <c r="E47" s="612">
        <v>43086</v>
      </c>
      <c r="F47" s="611">
        <f t="shared" si="3"/>
        <v>1</v>
      </c>
      <c r="G47" s="611">
        <v>3</v>
      </c>
      <c r="H47" s="611" t="s">
        <v>36</v>
      </c>
      <c r="I47" s="611" t="s">
        <v>37</v>
      </c>
      <c r="J47" s="611">
        <f t="shared" si="4"/>
        <v>3</v>
      </c>
      <c r="K47" s="625">
        <v>2700000</v>
      </c>
      <c r="L47" s="606">
        <f t="shared" si="5"/>
        <v>8100000</v>
      </c>
      <c r="Q47" s="490"/>
      <c r="R47" s="490"/>
    </row>
    <row r="48" spans="1:18">
      <c r="A48" s="611">
        <v>266008</v>
      </c>
      <c r="B48" s="611">
        <v>1249830</v>
      </c>
      <c r="C48" s="611" t="s">
        <v>125</v>
      </c>
      <c r="D48" s="612">
        <v>43073</v>
      </c>
      <c r="E48" s="612">
        <v>43075</v>
      </c>
      <c r="F48" s="611">
        <f t="shared" si="3"/>
        <v>2</v>
      </c>
      <c r="G48" s="611">
        <v>1</v>
      </c>
      <c r="H48" s="611" t="s">
        <v>36</v>
      </c>
      <c r="I48" s="611" t="s">
        <v>37</v>
      </c>
      <c r="J48" s="611">
        <f t="shared" si="4"/>
        <v>2</v>
      </c>
      <c r="K48" s="625">
        <v>2700000</v>
      </c>
      <c r="L48" s="606">
        <f t="shared" si="5"/>
        <v>5400000</v>
      </c>
      <c r="Q48" s="490"/>
      <c r="R48" s="490"/>
    </row>
    <row r="49" spans="1:18">
      <c r="A49" s="611">
        <v>266023</v>
      </c>
      <c r="B49" s="611">
        <v>1249757</v>
      </c>
      <c r="C49" s="611" t="s">
        <v>126</v>
      </c>
      <c r="D49" s="612">
        <v>43078</v>
      </c>
      <c r="E49" s="612">
        <v>43080</v>
      </c>
      <c r="F49" s="611">
        <f t="shared" si="3"/>
        <v>2</v>
      </c>
      <c r="G49" s="611">
        <v>1</v>
      </c>
      <c r="H49" s="611" t="s">
        <v>36</v>
      </c>
      <c r="I49" s="611" t="s">
        <v>37</v>
      </c>
      <c r="J49" s="611">
        <f t="shared" si="4"/>
        <v>2</v>
      </c>
      <c r="K49" s="625">
        <v>2700000</v>
      </c>
      <c r="L49" s="606">
        <f t="shared" si="5"/>
        <v>5400000</v>
      </c>
      <c r="Q49" s="490"/>
      <c r="R49" s="490"/>
    </row>
    <row r="50" spans="1:18">
      <c r="A50" s="611">
        <v>266168</v>
      </c>
      <c r="B50" s="611">
        <v>1248853</v>
      </c>
      <c r="C50" s="611" t="s">
        <v>127</v>
      </c>
      <c r="D50" s="612">
        <v>43083</v>
      </c>
      <c r="E50" s="612">
        <v>43088</v>
      </c>
      <c r="F50" s="611">
        <f t="shared" si="3"/>
        <v>5</v>
      </c>
      <c r="G50" s="611">
        <v>1</v>
      </c>
      <c r="H50" s="611" t="s">
        <v>36</v>
      </c>
      <c r="I50" s="611" t="s">
        <v>37</v>
      </c>
      <c r="J50" s="611">
        <f t="shared" si="4"/>
        <v>5</v>
      </c>
      <c r="K50" s="625">
        <v>2700000</v>
      </c>
      <c r="L50" s="606">
        <f t="shared" si="5"/>
        <v>13500000</v>
      </c>
      <c r="Q50" s="490"/>
      <c r="R50" s="490"/>
    </row>
    <row r="51" spans="1:18">
      <c r="A51" s="611">
        <v>266276</v>
      </c>
      <c r="B51" s="611">
        <v>1250128</v>
      </c>
      <c r="C51" s="611" t="s">
        <v>128</v>
      </c>
      <c r="D51" s="612">
        <v>43099</v>
      </c>
      <c r="E51" s="612">
        <v>43101</v>
      </c>
      <c r="F51" s="611">
        <f t="shared" si="3"/>
        <v>2</v>
      </c>
      <c r="G51" s="611">
        <v>1</v>
      </c>
      <c r="H51" s="611" t="s">
        <v>36</v>
      </c>
      <c r="I51" s="611" t="s">
        <v>37</v>
      </c>
      <c r="J51" s="611">
        <f t="shared" si="4"/>
        <v>2</v>
      </c>
      <c r="K51" s="625">
        <v>4420000</v>
      </c>
      <c r="L51" s="606">
        <f t="shared" si="5"/>
        <v>8840000</v>
      </c>
      <c r="Q51" s="490"/>
      <c r="R51" s="490"/>
    </row>
    <row r="52" spans="1:18">
      <c r="A52" s="611">
        <v>266280</v>
      </c>
      <c r="B52" s="611">
        <v>1250035</v>
      </c>
      <c r="C52" s="611" t="s">
        <v>129</v>
      </c>
      <c r="D52" s="612">
        <v>43077</v>
      </c>
      <c r="E52" s="612">
        <v>43079</v>
      </c>
      <c r="F52" s="611">
        <f t="shared" si="3"/>
        <v>2</v>
      </c>
      <c r="G52" s="611">
        <v>1</v>
      </c>
      <c r="H52" s="611" t="s">
        <v>36</v>
      </c>
      <c r="I52" s="611" t="s">
        <v>37</v>
      </c>
      <c r="J52" s="611">
        <f t="shared" si="4"/>
        <v>2</v>
      </c>
      <c r="K52" s="625">
        <v>2700000</v>
      </c>
      <c r="L52" s="606">
        <f t="shared" si="5"/>
        <v>5400000</v>
      </c>
      <c r="Q52" s="490"/>
      <c r="R52" s="490"/>
    </row>
    <row r="53" spans="1:18">
      <c r="A53" s="611">
        <v>266311</v>
      </c>
      <c r="B53" s="611">
        <v>1250140</v>
      </c>
      <c r="C53" s="611" t="s">
        <v>130</v>
      </c>
      <c r="D53" s="612">
        <v>43076</v>
      </c>
      <c r="E53" s="612">
        <v>43078</v>
      </c>
      <c r="F53" s="611">
        <f t="shared" si="3"/>
        <v>2</v>
      </c>
      <c r="G53" s="611">
        <v>2</v>
      </c>
      <c r="H53" s="611" t="s">
        <v>36</v>
      </c>
      <c r="I53" s="611" t="s">
        <v>37</v>
      </c>
      <c r="J53" s="611">
        <f t="shared" si="4"/>
        <v>4</v>
      </c>
      <c r="K53" s="625">
        <v>2700000</v>
      </c>
      <c r="L53" s="606">
        <f t="shared" si="5"/>
        <v>10800000</v>
      </c>
      <c r="Q53" s="490"/>
      <c r="R53" s="490"/>
    </row>
    <row r="54" spans="1:18">
      <c r="A54" s="611">
        <v>266345</v>
      </c>
      <c r="B54" s="611">
        <v>1249512</v>
      </c>
      <c r="C54" s="611" t="s">
        <v>131</v>
      </c>
      <c r="D54" s="612">
        <v>43085</v>
      </c>
      <c r="E54" s="612">
        <v>43087</v>
      </c>
      <c r="F54" s="611">
        <f t="shared" si="3"/>
        <v>2</v>
      </c>
      <c r="G54" s="611">
        <v>4</v>
      </c>
      <c r="H54" s="611" t="s">
        <v>77</v>
      </c>
      <c r="I54" s="611" t="s">
        <v>37</v>
      </c>
      <c r="J54" s="611">
        <f t="shared" si="4"/>
        <v>8</v>
      </c>
      <c r="K54" s="625">
        <v>2700000</v>
      </c>
      <c r="L54" s="606">
        <f t="shared" si="5"/>
        <v>21600000</v>
      </c>
      <c r="Q54" s="490"/>
      <c r="R54" s="490"/>
    </row>
    <row r="55" spans="1:18">
      <c r="A55" s="611">
        <v>266457</v>
      </c>
      <c r="B55" s="611">
        <v>1250403</v>
      </c>
      <c r="C55" s="611" t="s">
        <v>132</v>
      </c>
      <c r="D55" s="612">
        <v>43087</v>
      </c>
      <c r="E55" s="612">
        <v>43090</v>
      </c>
      <c r="F55" s="611">
        <f t="shared" si="3"/>
        <v>3</v>
      </c>
      <c r="G55" s="611">
        <v>1</v>
      </c>
      <c r="H55" s="611" t="s">
        <v>36</v>
      </c>
      <c r="I55" s="611" t="s">
        <v>37</v>
      </c>
      <c r="J55" s="611">
        <f t="shared" si="4"/>
        <v>3</v>
      </c>
      <c r="K55" s="625">
        <v>2700000</v>
      </c>
      <c r="L55" s="606">
        <f t="shared" si="5"/>
        <v>8100000</v>
      </c>
      <c r="Q55" s="490"/>
      <c r="R55" s="490"/>
    </row>
    <row r="56" spans="1:18">
      <c r="A56" s="611">
        <v>266471</v>
      </c>
      <c r="B56" s="611">
        <v>1250472</v>
      </c>
      <c r="C56" s="611" t="s">
        <v>133</v>
      </c>
      <c r="D56" s="612">
        <v>43076</v>
      </c>
      <c r="E56" s="612">
        <v>43078</v>
      </c>
      <c r="F56" s="611">
        <f t="shared" ref="F56:F67" si="6">E56-D56</f>
        <v>2</v>
      </c>
      <c r="G56" s="611">
        <v>1</v>
      </c>
      <c r="H56" s="611" t="s">
        <v>36</v>
      </c>
      <c r="I56" s="611" t="s">
        <v>37</v>
      </c>
      <c r="J56" s="611">
        <f t="shared" ref="J56:J67" si="7">G56*F56</f>
        <v>2</v>
      </c>
      <c r="K56" s="625">
        <v>2700000</v>
      </c>
      <c r="L56" s="606">
        <f t="shared" ref="L56:L67" si="8">K56*F56*G56</f>
        <v>5400000</v>
      </c>
      <c r="Q56" s="490"/>
      <c r="R56" s="490"/>
    </row>
    <row r="57" spans="1:18">
      <c r="A57" s="611">
        <v>266503</v>
      </c>
      <c r="B57" s="611">
        <v>1250520</v>
      </c>
      <c r="C57" s="611" t="s">
        <v>134</v>
      </c>
      <c r="D57" s="612">
        <v>43093</v>
      </c>
      <c r="E57" s="612">
        <v>43095</v>
      </c>
      <c r="F57" s="611">
        <f t="shared" si="6"/>
        <v>2</v>
      </c>
      <c r="G57" s="611">
        <v>1</v>
      </c>
      <c r="H57" s="611" t="s">
        <v>77</v>
      </c>
      <c r="I57" s="611" t="s">
        <v>37</v>
      </c>
      <c r="J57" s="611">
        <f t="shared" si="7"/>
        <v>2</v>
      </c>
      <c r="K57" s="625">
        <v>4420000</v>
      </c>
      <c r="L57" s="606">
        <f t="shared" si="8"/>
        <v>8840000</v>
      </c>
      <c r="Q57" s="490"/>
      <c r="R57" s="490"/>
    </row>
    <row r="58" spans="1:18">
      <c r="A58" s="611">
        <v>266514</v>
      </c>
      <c r="B58" s="611">
        <v>1250673</v>
      </c>
      <c r="C58" s="611" t="s">
        <v>135</v>
      </c>
      <c r="D58" s="612">
        <v>43076</v>
      </c>
      <c r="E58" s="612">
        <v>43079</v>
      </c>
      <c r="F58" s="611">
        <f t="shared" si="6"/>
        <v>3</v>
      </c>
      <c r="G58" s="611">
        <v>1</v>
      </c>
      <c r="H58" s="611" t="s">
        <v>53</v>
      </c>
      <c r="I58" s="611" t="s">
        <v>37</v>
      </c>
      <c r="J58" s="611">
        <f t="shared" si="7"/>
        <v>3</v>
      </c>
      <c r="K58" s="625">
        <v>2700000</v>
      </c>
      <c r="L58" s="606">
        <f t="shared" si="8"/>
        <v>8100000</v>
      </c>
      <c r="Q58" s="490"/>
      <c r="R58" s="490"/>
    </row>
    <row r="59" spans="1:18">
      <c r="A59" s="611">
        <v>266616</v>
      </c>
      <c r="B59" s="611">
        <v>1250751</v>
      </c>
      <c r="C59" s="611" t="s">
        <v>136</v>
      </c>
      <c r="D59" s="612">
        <v>43083</v>
      </c>
      <c r="E59" s="612">
        <v>43084</v>
      </c>
      <c r="F59" s="611">
        <f t="shared" si="6"/>
        <v>1</v>
      </c>
      <c r="G59" s="611">
        <v>1</v>
      </c>
      <c r="H59" s="611" t="s">
        <v>53</v>
      </c>
      <c r="I59" s="611" t="s">
        <v>37</v>
      </c>
      <c r="J59" s="611">
        <f t="shared" si="7"/>
        <v>1</v>
      </c>
      <c r="K59" s="625">
        <v>2700000</v>
      </c>
      <c r="L59" s="606">
        <f t="shared" si="8"/>
        <v>2700000</v>
      </c>
      <c r="Q59" s="490"/>
      <c r="R59" s="490"/>
    </row>
    <row r="60" spans="1:18">
      <c r="A60" s="611">
        <v>266621</v>
      </c>
      <c r="B60" s="611">
        <v>1250897</v>
      </c>
      <c r="C60" s="611" t="s">
        <v>137</v>
      </c>
      <c r="D60" s="612">
        <v>43098</v>
      </c>
      <c r="E60" s="612">
        <v>43101</v>
      </c>
      <c r="F60" s="611">
        <f t="shared" si="6"/>
        <v>3</v>
      </c>
      <c r="G60" s="611">
        <v>1</v>
      </c>
      <c r="H60" s="611" t="s">
        <v>77</v>
      </c>
      <c r="I60" s="611" t="s">
        <v>37</v>
      </c>
      <c r="J60" s="611">
        <f t="shared" si="7"/>
        <v>3</v>
      </c>
      <c r="K60" s="625">
        <v>4420000</v>
      </c>
      <c r="L60" s="606">
        <f t="shared" si="8"/>
        <v>13260000</v>
      </c>
      <c r="Q60" s="490"/>
      <c r="R60" s="490"/>
    </row>
    <row r="61" spans="1:18">
      <c r="A61" s="611">
        <v>266633</v>
      </c>
      <c r="B61" s="611">
        <v>1250826</v>
      </c>
      <c r="C61" s="611" t="s">
        <v>138</v>
      </c>
      <c r="D61" s="612">
        <v>43078</v>
      </c>
      <c r="E61" s="612">
        <v>43080</v>
      </c>
      <c r="F61" s="611">
        <f t="shared" si="6"/>
        <v>2</v>
      </c>
      <c r="G61" s="611">
        <v>1</v>
      </c>
      <c r="H61" s="611" t="s">
        <v>77</v>
      </c>
      <c r="I61" s="611" t="s">
        <v>37</v>
      </c>
      <c r="J61" s="611">
        <f t="shared" si="7"/>
        <v>2</v>
      </c>
      <c r="K61" s="625">
        <v>2700000</v>
      </c>
      <c r="L61" s="606">
        <f t="shared" si="8"/>
        <v>5400000</v>
      </c>
      <c r="Q61" s="490"/>
      <c r="R61" s="490"/>
    </row>
    <row r="62" spans="1:18">
      <c r="A62" s="611">
        <v>266640</v>
      </c>
      <c r="B62" s="611">
        <v>1250831</v>
      </c>
      <c r="C62" s="611" t="s">
        <v>139</v>
      </c>
      <c r="D62" s="612">
        <v>43088</v>
      </c>
      <c r="E62" s="612">
        <v>43089</v>
      </c>
      <c r="F62" s="611">
        <f t="shared" si="6"/>
        <v>1</v>
      </c>
      <c r="G62" s="611">
        <v>1</v>
      </c>
      <c r="H62" s="611" t="s">
        <v>140</v>
      </c>
      <c r="I62" s="611" t="s">
        <v>37</v>
      </c>
      <c r="J62" s="611">
        <f t="shared" si="7"/>
        <v>1</v>
      </c>
      <c r="K62" s="625">
        <v>2700000</v>
      </c>
      <c r="L62" s="606">
        <f t="shared" si="8"/>
        <v>2700000</v>
      </c>
      <c r="Q62" s="490"/>
      <c r="R62" s="490"/>
    </row>
    <row r="63" spans="1:18">
      <c r="A63" s="611">
        <v>266688</v>
      </c>
      <c r="B63" s="611">
        <v>1251113</v>
      </c>
      <c r="C63" s="611" t="s">
        <v>141</v>
      </c>
      <c r="D63" s="612">
        <v>43099</v>
      </c>
      <c r="E63" s="612">
        <v>43101</v>
      </c>
      <c r="F63" s="611">
        <f t="shared" si="6"/>
        <v>2</v>
      </c>
      <c r="G63" s="611">
        <v>1</v>
      </c>
      <c r="H63" s="611" t="s">
        <v>53</v>
      </c>
      <c r="I63" s="611" t="s">
        <v>37</v>
      </c>
      <c r="J63" s="611">
        <f t="shared" si="7"/>
        <v>2</v>
      </c>
      <c r="K63" s="625">
        <v>4420000</v>
      </c>
      <c r="L63" s="606">
        <f t="shared" si="8"/>
        <v>8840000</v>
      </c>
      <c r="Q63" s="490"/>
      <c r="R63" s="490"/>
    </row>
    <row r="64" spans="1:18">
      <c r="A64" s="611">
        <v>266689</v>
      </c>
      <c r="B64" s="611">
        <v>1251117</v>
      </c>
      <c r="C64" s="611" t="s">
        <v>142</v>
      </c>
      <c r="D64" s="612">
        <v>43099</v>
      </c>
      <c r="E64" s="612">
        <v>43101</v>
      </c>
      <c r="F64" s="611">
        <f t="shared" si="6"/>
        <v>2</v>
      </c>
      <c r="G64" s="611">
        <v>1</v>
      </c>
      <c r="H64" s="611" t="s">
        <v>77</v>
      </c>
      <c r="I64" s="611" t="s">
        <v>37</v>
      </c>
      <c r="J64" s="611">
        <f t="shared" si="7"/>
        <v>2</v>
      </c>
      <c r="K64" s="625">
        <v>4420000</v>
      </c>
      <c r="L64" s="606">
        <f t="shared" si="8"/>
        <v>8840000</v>
      </c>
      <c r="Q64" s="490"/>
      <c r="R64" s="490"/>
    </row>
    <row r="65" spans="1:18">
      <c r="A65" s="627" t="s">
        <v>143</v>
      </c>
      <c r="B65" s="627">
        <v>1251307</v>
      </c>
      <c r="C65" s="627" t="s">
        <v>144</v>
      </c>
      <c r="D65" s="612">
        <v>43092</v>
      </c>
      <c r="E65" s="612">
        <v>43093</v>
      </c>
      <c r="F65" s="611">
        <f t="shared" si="6"/>
        <v>1</v>
      </c>
      <c r="G65" s="611">
        <v>3</v>
      </c>
      <c r="H65" s="611" t="s">
        <v>77</v>
      </c>
      <c r="I65" s="611" t="s">
        <v>37</v>
      </c>
      <c r="J65" s="611">
        <f t="shared" si="7"/>
        <v>3</v>
      </c>
      <c r="K65" s="625">
        <v>2700000</v>
      </c>
      <c r="L65" s="606">
        <f t="shared" si="8"/>
        <v>8100000</v>
      </c>
      <c r="Q65" s="490"/>
      <c r="R65" s="490"/>
    </row>
    <row r="66" spans="1:18">
      <c r="A66" s="628"/>
      <c r="B66" s="628"/>
      <c r="C66" s="628"/>
      <c r="D66" s="612">
        <v>43093</v>
      </c>
      <c r="E66" s="612">
        <v>43095</v>
      </c>
      <c r="F66" s="611">
        <f t="shared" si="6"/>
        <v>2</v>
      </c>
      <c r="G66" s="611">
        <v>3</v>
      </c>
      <c r="H66" s="611" t="s">
        <v>77</v>
      </c>
      <c r="I66" s="611" t="s">
        <v>37</v>
      </c>
      <c r="J66" s="611">
        <f t="shared" si="7"/>
        <v>6</v>
      </c>
      <c r="K66" s="625">
        <v>4420000</v>
      </c>
      <c r="L66" s="606">
        <f t="shared" si="8"/>
        <v>26520000</v>
      </c>
      <c r="Q66" s="490"/>
      <c r="R66" s="490"/>
    </row>
    <row r="67" spans="1:18">
      <c r="A67" s="611">
        <v>267005</v>
      </c>
      <c r="B67" s="611">
        <v>1251488</v>
      </c>
      <c r="C67" s="611" t="s">
        <v>145</v>
      </c>
      <c r="D67" s="612">
        <v>43084</v>
      </c>
      <c r="E67" s="612">
        <v>43087</v>
      </c>
      <c r="F67" s="611">
        <f t="shared" si="6"/>
        <v>3</v>
      </c>
      <c r="G67" s="611">
        <v>1</v>
      </c>
      <c r="H67" s="611" t="s">
        <v>36</v>
      </c>
      <c r="I67" s="611" t="s">
        <v>37</v>
      </c>
      <c r="J67" s="611">
        <f t="shared" si="7"/>
        <v>3</v>
      </c>
      <c r="K67" s="625">
        <v>2700000</v>
      </c>
      <c r="L67" s="606">
        <f t="shared" si="8"/>
        <v>8100000</v>
      </c>
      <c r="Q67" s="490"/>
      <c r="R67" s="490"/>
    </row>
    <row r="68" spans="1:18">
      <c r="A68" s="629">
        <v>267019</v>
      </c>
      <c r="B68" s="629">
        <v>1251412</v>
      </c>
      <c r="C68" s="629" t="s">
        <v>146</v>
      </c>
      <c r="D68" s="630">
        <v>43097</v>
      </c>
      <c r="E68" s="630">
        <v>42737</v>
      </c>
      <c r="F68" s="629">
        <v>5</v>
      </c>
      <c r="G68" s="629">
        <v>1</v>
      </c>
      <c r="H68" s="629" t="s">
        <v>53</v>
      </c>
      <c r="I68" s="629" t="s">
        <v>37</v>
      </c>
      <c r="J68" s="631">
        <v>1</v>
      </c>
      <c r="K68" s="625">
        <v>4420000</v>
      </c>
      <c r="L68" s="632">
        <v>22300000</v>
      </c>
      <c r="Q68" s="490"/>
      <c r="R68" s="490"/>
    </row>
    <row r="69" spans="1:18">
      <c r="A69" s="611">
        <v>267034</v>
      </c>
      <c r="B69" s="611">
        <v>1251750</v>
      </c>
      <c r="C69" s="611" t="s">
        <v>147</v>
      </c>
      <c r="D69" s="612">
        <v>43097</v>
      </c>
      <c r="E69" s="612">
        <v>42736</v>
      </c>
      <c r="F69" s="611">
        <v>4</v>
      </c>
      <c r="G69" s="611">
        <v>1</v>
      </c>
      <c r="H69" s="611" t="s">
        <v>77</v>
      </c>
      <c r="I69" s="611" t="s">
        <v>148</v>
      </c>
      <c r="J69" s="611">
        <f>G69*F69</f>
        <v>4</v>
      </c>
      <c r="K69" s="625">
        <v>4420000</v>
      </c>
      <c r="L69" s="606">
        <f>K69*F69*G69</f>
        <v>17680000</v>
      </c>
      <c r="Q69" s="490"/>
      <c r="R69" s="490"/>
    </row>
    <row r="70" spans="1:18">
      <c r="A70" s="627" t="s">
        <v>149</v>
      </c>
      <c r="B70" s="627">
        <v>1252043</v>
      </c>
      <c r="C70" s="627" t="s">
        <v>150</v>
      </c>
      <c r="D70" s="612">
        <v>43091</v>
      </c>
      <c r="E70" s="612">
        <v>43093</v>
      </c>
      <c r="F70" s="611">
        <f>E70-D70</f>
        <v>2</v>
      </c>
      <c r="G70" s="611">
        <v>2</v>
      </c>
      <c r="H70" s="618" t="s">
        <v>151</v>
      </c>
      <c r="I70" s="617" t="s">
        <v>37</v>
      </c>
      <c r="J70" s="611">
        <f>G70*F70</f>
        <v>4</v>
      </c>
      <c r="K70" s="625">
        <v>2700000</v>
      </c>
      <c r="L70" s="606">
        <f>K70*F70*G70</f>
        <v>10800000</v>
      </c>
      <c r="Q70" s="490"/>
      <c r="R70" s="490"/>
    </row>
    <row r="71" spans="1:18">
      <c r="A71" s="628"/>
      <c r="B71" s="628"/>
      <c r="C71" s="628"/>
      <c r="D71" s="612">
        <v>43093</v>
      </c>
      <c r="E71" s="612">
        <v>43094</v>
      </c>
      <c r="F71" s="611">
        <v>1</v>
      </c>
      <c r="G71" s="611">
        <v>2</v>
      </c>
      <c r="H71" s="620"/>
      <c r="I71" s="619"/>
      <c r="J71" s="611">
        <f>G71*F71</f>
        <v>2</v>
      </c>
      <c r="K71" s="625">
        <v>4420000</v>
      </c>
      <c r="L71" s="606">
        <f>K71*F71*G71</f>
        <v>8840000</v>
      </c>
      <c r="Q71" s="490"/>
      <c r="R71" s="490"/>
    </row>
    <row r="72" spans="1:18">
      <c r="A72" s="611">
        <v>267803</v>
      </c>
      <c r="B72" s="611">
        <v>1252660</v>
      </c>
      <c r="C72" s="611" t="s">
        <v>152</v>
      </c>
      <c r="D72" s="612">
        <v>43099</v>
      </c>
      <c r="E72" s="612">
        <v>43101</v>
      </c>
      <c r="F72" s="611">
        <f t="shared" ref="F72:F84" si="9">E72-D72</f>
        <v>2</v>
      </c>
      <c r="G72" s="611">
        <v>1</v>
      </c>
      <c r="H72" s="611" t="s">
        <v>77</v>
      </c>
      <c r="I72" s="611" t="s">
        <v>37</v>
      </c>
      <c r="J72" s="611">
        <f>G72*F72</f>
        <v>2</v>
      </c>
      <c r="K72" s="625">
        <v>4420000</v>
      </c>
      <c r="L72" s="606">
        <f>K72*F72*G72</f>
        <v>8840000</v>
      </c>
      <c r="Q72" s="490"/>
      <c r="R72" s="490"/>
    </row>
    <row r="73" spans="1:18">
      <c r="A73" s="611">
        <v>267868</v>
      </c>
      <c r="B73" s="611">
        <v>1252859</v>
      </c>
      <c r="C73" s="611" t="s">
        <v>153</v>
      </c>
      <c r="D73" s="612">
        <v>43099</v>
      </c>
      <c r="E73" s="612">
        <v>43101</v>
      </c>
      <c r="F73" s="611">
        <f t="shared" si="9"/>
        <v>2</v>
      </c>
      <c r="G73" s="611">
        <v>1</v>
      </c>
      <c r="H73" s="611" t="s">
        <v>77</v>
      </c>
      <c r="I73" s="611" t="s">
        <v>37</v>
      </c>
      <c r="J73" s="611">
        <f t="shared" ref="J73:J84" si="10">G73*F73</f>
        <v>2</v>
      </c>
      <c r="K73" s="625">
        <v>4420000</v>
      </c>
      <c r="L73" s="606">
        <f t="shared" ref="L73:L84" si="11">K73*F73*G73</f>
        <v>8840000</v>
      </c>
      <c r="Q73" s="490"/>
      <c r="R73" s="490"/>
    </row>
    <row r="74" spans="1:18">
      <c r="A74" s="611">
        <v>267893</v>
      </c>
      <c r="B74" s="611">
        <v>1253169</v>
      </c>
      <c r="C74" s="611" t="s">
        <v>154</v>
      </c>
      <c r="D74" s="612">
        <v>43087</v>
      </c>
      <c r="E74" s="612">
        <v>43089</v>
      </c>
      <c r="F74" s="611">
        <f t="shared" si="9"/>
        <v>2</v>
      </c>
      <c r="G74" s="611">
        <v>1</v>
      </c>
      <c r="H74" s="611" t="s">
        <v>77</v>
      </c>
      <c r="I74" s="611" t="s">
        <v>37</v>
      </c>
      <c r="J74" s="611">
        <f t="shared" si="10"/>
        <v>2</v>
      </c>
      <c r="K74" s="625">
        <v>2700000</v>
      </c>
      <c r="L74" s="606">
        <f t="shared" si="11"/>
        <v>5400000</v>
      </c>
      <c r="Q74" s="490"/>
      <c r="R74" s="490"/>
    </row>
    <row r="75" spans="1:18">
      <c r="A75" s="611">
        <v>268353</v>
      </c>
      <c r="B75" s="611">
        <v>1253737</v>
      </c>
      <c r="C75" s="611" t="s">
        <v>155</v>
      </c>
      <c r="D75" s="612">
        <v>43092</v>
      </c>
      <c r="E75" s="612">
        <v>43093</v>
      </c>
      <c r="F75" s="611">
        <f t="shared" si="9"/>
        <v>1</v>
      </c>
      <c r="G75" s="611">
        <v>1</v>
      </c>
      <c r="H75" s="611" t="s">
        <v>77</v>
      </c>
      <c r="I75" s="611" t="s">
        <v>37</v>
      </c>
      <c r="J75" s="611">
        <f t="shared" si="10"/>
        <v>1</v>
      </c>
      <c r="K75" s="625">
        <v>2700000</v>
      </c>
      <c r="L75" s="606">
        <f t="shared" si="11"/>
        <v>2700000</v>
      </c>
      <c r="Q75" s="490"/>
      <c r="R75" s="490"/>
    </row>
    <row r="76" spans="1:18">
      <c r="A76" s="611">
        <v>265782</v>
      </c>
      <c r="B76" s="611">
        <v>1249038</v>
      </c>
      <c r="C76" s="611" t="s">
        <v>156</v>
      </c>
      <c r="D76" s="612">
        <v>43086</v>
      </c>
      <c r="E76" s="612">
        <v>43088</v>
      </c>
      <c r="F76" s="611">
        <f t="shared" si="9"/>
        <v>2</v>
      </c>
      <c r="G76" s="611">
        <v>2</v>
      </c>
      <c r="H76" s="611" t="s">
        <v>157</v>
      </c>
      <c r="I76" s="611" t="s">
        <v>148</v>
      </c>
      <c r="J76" s="611">
        <f t="shared" si="10"/>
        <v>4</v>
      </c>
      <c r="K76" s="625">
        <v>2700000</v>
      </c>
      <c r="L76" s="606">
        <f t="shared" si="11"/>
        <v>10800000</v>
      </c>
      <c r="Q76" s="490"/>
      <c r="R76" s="490"/>
    </row>
    <row r="77" spans="1:18">
      <c r="A77" s="611">
        <v>268745</v>
      </c>
      <c r="B77" s="611">
        <v>1254477</v>
      </c>
      <c r="C77" s="611" t="s">
        <v>158</v>
      </c>
      <c r="D77" s="612">
        <v>43088</v>
      </c>
      <c r="E77" s="612">
        <v>43090</v>
      </c>
      <c r="F77" s="611">
        <f t="shared" si="9"/>
        <v>2</v>
      </c>
      <c r="G77" s="611">
        <v>1</v>
      </c>
      <c r="H77" s="611" t="s">
        <v>77</v>
      </c>
      <c r="I77" s="611" t="s">
        <v>37</v>
      </c>
      <c r="J77" s="611">
        <f t="shared" si="10"/>
        <v>2</v>
      </c>
      <c r="K77" s="625">
        <v>2700000</v>
      </c>
      <c r="L77" s="606">
        <f t="shared" si="11"/>
        <v>5400000</v>
      </c>
      <c r="Q77" s="490"/>
      <c r="R77" s="490"/>
    </row>
    <row r="78" spans="1:18">
      <c r="A78" s="611">
        <v>268774</v>
      </c>
      <c r="B78" s="611">
        <v>1254341</v>
      </c>
      <c r="C78" s="611" t="s">
        <v>159</v>
      </c>
      <c r="D78" s="612">
        <v>43094</v>
      </c>
      <c r="E78" s="612">
        <v>43096</v>
      </c>
      <c r="F78" s="611">
        <f t="shared" si="9"/>
        <v>2</v>
      </c>
      <c r="G78" s="611">
        <v>1</v>
      </c>
      <c r="H78" s="611" t="s">
        <v>160</v>
      </c>
      <c r="I78" s="611" t="s">
        <v>37</v>
      </c>
      <c r="J78" s="611">
        <f t="shared" si="10"/>
        <v>2</v>
      </c>
      <c r="K78" s="625">
        <v>4420000</v>
      </c>
      <c r="L78" s="606">
        <f t="shared" si="11"/>
        <v>8840000</v>
      </c>
      <c r="Q78" s="490"/>
      <c r="R78" s="490"/>
    </row>
    <row r="79" spans="1:18">
      <c r="A79" s="611">
        <v>265815</v>
      </c>
      <c r="B79" s="611">
        <v>1249258</v>
      </c>
      <c r="C79" s="611" t="s">
        <v>161</v>
      </c>
      <c r="D79" s="612">
        <v>43071</v>
      </c>
      <c r="E79" s="612">
        <v>43072</v>
      </c>
      <c r="F79" s="611">
        <f t="shared" si="9"/>
        <v>1</v>
      </c>
      <c r="G79" s="611">
        <v>1</v>
      </c>
      <c r="H79" s="611" t="s">
        <v>77</v>
      </c>
      <c r="I79" s="611" t="s">
        <v>37</v>
      </c>
      <c r="J79" s="611">
        <f t="shared" si="10"/>
        <v>1</v>
      </c>
      <c r="K79" s="625">
        <v>2700000</v>
      </c>
      <c r="L79" s="625">
        <f>K79*J79</f>
        <v>2700000</v>
      </c>
      <c r="Q79" s="490"/>
      <c r="R79" s="490"/>
    </row>
    <row r="80" spans="1:18">
      <c r="A80" s="611">
        <v>269832</v>
      </c>
      <c r="B80" s="611">
        <v>1256137</v>
      </c>
      <c r="C80" s="611" t="s">
        <v>162</v>
      </c>
      <c r="D80" s="612">
        <v>43093</v>
      </c>
      <c r="E80" s="612">
        <v>43095</v>
      </c>
      <c r="F80" s="611">
        <f t="shared" si="9"/>
        <v>2</v>
      </c>
      <c r="G80" s="611">
        <v>1</v>
      </c>
      <c r="H80" s="611" t="s">
        <v>40</v>
      </c>
      <c r="I80" s="611" t="s">
        <v>37</v>
      </c>
      <c r="J80" s="611">
        <f t="shared" si="10"/>
        <v>2</v>
      </c>
      <c r="K80" s="622">
        <v>4420000</v>
      </c>
      <c r="L80" s="606">
        <f t="shared" si="11"/>
        <v>8840000</v>
      </c>
      <c r="Q80" s="490"/>
      <c r="R80" s="490"/>
    </row>
    <row r="81" spans="17:18">
      <c r="Q81" s="490"/>
      <c r="R81" s="490"/>
    </row>
    <row r="82" spans="17:18">
      <c r="Q82" s="490"/>
      <c r="R82" s="490"/>
    </row>
    <row r="83" spans="17:18">
      <c r="Q83" s="490"/>
      <c r="R83" s="490"/>
    </row>
    <row r="84" spans="17:18">
      <c r="Q84" s="490"/>
      <c r="R84" s="490"/>
    </row>
    <row r="85" spans="17:18">
      <c r="Q85" s="490"/>
      <c r="R85" s="490"/>
    </row>
    <row r="86" spans="17:18">
      <c r="Q86" s="490"/>
      <c r="R86" s="490"/>
    </row>
    <row r="87" spans="17:18">
      <c r="Q87" s="490"/>
      <c r="R87" s="490"/>
    </row>
    <row r="88" spans="17:18">
      <c r="Q88" s="490"/>
      <c r="R88" s="490"/>
    </row>
    <row r="89" spans="17:18">
      <c r="Q89" s="490"/>
      <c r="R89" s="490"/>
    </row>
    <row r="90" spans="17:18">
      <c r="Q90" s="490"/>
      <c r="R90" s="490"/>
    </row>
    <row r="91" spans="17:18">
      <c r="Q91" s="490"/>
      <c r="R91" s="490"/>
    </row>
    <row r="92" spans="17:18">
      <c r="Q92" s="490"/>
      <c r="R92" s="490"/>
    </row>
    <row r="93" spans="17:18">
      <c r="Q93" s="490"/>
      <c r="R93" s="490"/>
    </row>
    <row r="94" spans="17:18">
      <c r="Q94" s="490"/>
      <c r="R94" s="490"/>
    </row>
    <row r="95" spans="17:18">
      <c r="Q95" s="490"/>
      <c r="R95" s="490"/>
    </row>
    <row r="96" spans="17:18">
      <c r="Q96" s="490"/>
      <c r="R96" s="490"/>
    </row>
    <row r="97" spans="17:18">
      <c r="Q97" s="490"/>
      <c r="R97" s="490"/>
    </row>
    <row r="98" spans="17:18">
      <c r="Q98" s="490"/>
      <c r="R98" s="490"/>
    </row>
    <row r="99" spans="17:18">
      <c r="Q99" s="490"/>
      <c r="R99" s="490"/>
    </row>
    <row r="100" spans="17:18">
      <c r="Q100" s="490"/>
      <c r="R100" s="490"/>
    </row>
    <row r="101" spans="17:18">
      <c r="Q101" s="490"/>
      <c r="R101" s="490"/>
    </row>
    <row r="102" spans="17:18">
      <c r="Q102" s="490"/>
      <c r="R102" s="490"/>
    </row>
    <row r="103" spans="17:18">
      <c r="Q103" s="490"/>
      <c r="R103" s="490"/>
    </row>
    <row r="104" spans="17:18">
      <c r="Q104" s="490"/>
      <c r="R104" s="490"/>
    </row>
    <row r="105" spans="17:18">
      <c r="Q105" s="490"/>
      <c r="R105" s="490"/>
    </row>
    <row r="106" spans="17:18">
      <c r="Q106" s="490"/>
      <c r="R106" s="490"/>
    </row>
    <row r="107" spans="17:18">
      <c r="Q107" s="490"/>
      <c r="R107" s="490"/>
    </row>
    <row r="108" spans="17:18">
      <c r="Q108" s="490"/>
      <c r="R108" s="490"/>
    </row>
    <row r="109" spans="17:18">
      <c r="Q109" s="490"/>
      <c r="R109" s="490"/>
    </row>
    <row r="110" spans="17:18">
      <c r="Q110" s="490"/>
      <c r="R110" s="490"/>
    </row>
    <row r="111" spans="17:18">
      <c r="Q111" s="490"/>
      <c r="R111" s="490"/>
    </row>
    <row r="112" spans="17:18">
      <c r="Q112" s="490"/>
      <c r="R112" s="490"/>
    </row>
    <row r="113" spans="17:18">
      <c r="Q113" s="490"/>
      <c r="R113" s="490"/>
    </row>
    <row r="114" spans="17:18">
      <c r="Q114" s="490"/>
      <c r="R114" s="490"/>
    </row>
    <row r="115" spans="17:18">
      <c r="Q115" s="490"/>
      <c r="R115" s="490"/>
    </row>
    <row r="116" spans="17:18">
      <c r="Q116" s="490"/>
      <c r="R116" s="490"/>
    </row>
    <row r="117" spans="17:18">
      <c r="Q117" s="490"/>
      <c r="R117" s="490"/>
    </row>
    <row r="118" spans="17:18">
      <c r="Q118" s="490"/>
      <c r="R118" s="490"/>
    </row>
    <row r="119" spans="17:18">
      <c r="Q119" s="490"/>
      <c r="R119" s="490"/>
    </row>
    <row r="120" spans="17:18">
      <c r="Q120" s="490"/>
      <c r="R120" s="490"/>
    </row>
    <row r="121" spans="17:18">
      <c r="Q121" s="490"/>
      <c r="R121" s="490"/>
    </row>
    <row r="122" spans="17:18">
      <c r="Q122" s="490"/>
      <c r="R122" s="490"/>
    </row>
    <row r="123" spans="17:18">
      <c r="Q123" s="490"/>
      <c r="R123" s="490"/>
    </row>
    <row r="124" spans="17:18">
      <c r="Q124" s="490"/>
      <c r="R124" s="490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218" customWidth="1"/>
    <col min="2" max="2" width="8.25" style="218" customWidth="1"/>
    <col min="3" max="3" width="49" style="218" customWidth="1"/>
    <col min="4" max="4" width="8.425" style="218" customWidth="1"/>
    <col min="5" max="5" width="9.70833333333333" style="218" customWidth="1"/>
    <col min="6" max="6" width="5.375" style="218" customWidth="1"/>
    <col min="7" max="7" width="6" style="218" customWidth="1"/>
    <col min="8" max="8" width="5.70833333333333" style="218" customWidth="1"/>
    <col min="9" max="9" width="4.85833333333333" style="218" customWidth="1"/>
    <col min="10" max="10" width="11.125" style="218" customWidth="1"/>
    <col min="11" max="11" width="11.5666666666667" style="218" customWidth="1"/>
    <col min="12" max="12" width="21.3416666666667" style="218" customWidth="1"/>
    <col min="13" max="13" width="10.7083333333333" style="218" customWidth="1"/>
    <col min="14" max="14" width="14.2833333333333" style="218" customWidth="1"/>
    <col min="15" max="15" width="16" style="487" customWidth="1"/>
    <col min="16" max="16" width="12.5666666666667" style="218" customWidth="1"/>
    <col min="17" max="16384" width="9" style="218"/>
  </cols>
  <sheetData>
    <row r="1" customFormat="1" ht="25.5" spans="1:20">
      <c r="A1" s="220" t="s">
        <v>163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18"/>
      <c r="N1" s="218"/>
      <c r="O1" s="487"/>
      <c r="P1" s="218"/>
      <c r="S1" s="490">
        <v>1250570</v>
      </c>
      <c r="T1" s="490">
        <v>5800000</v>
      </c>
    </row>
    <row r="2" s="218" customFormat="1" ht="21" customHeight="1" spans="1:20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S2" s="490">
        <v>1242725</v>
      </c>
      <c r="T2" s="490">
        <v>27720000</v>
      </c>
    </row>
    <row r="3" s="218" customFormat="1" ht="20.25" customHeight="1" spans="1:20">
      <c r="A3" s="223"/>
      <c r="B3" s="223"/>
      <c r="C3" s="224"/>
      <c r="D3" s="225"/>
      <c r="E3" s="225"/>
      <c r="F3" s="226"/>
      <c r="G3" s="220"/>
      <c r="H3" s="227" t="s">
        <v>21</v>
      </c>
      <c r="I3" s="227"/>
      <c r="J3" s="47">
        <f ca="1">SUM(J8:J170:J111)</f>
        <v>357</v>
      </c>
      <c r="K3" s="48"/>
      <c r="L3" s="48">
        <f>SUM(L8:L253)</f>
        <v>1076680000</v>
      </c>
      <c r="M3" s="218" t="s">
        <v>164</v>
      </c>
      <c r="S3" s="490">
        <v>1243476</v>
      </c>
      <c r="T3" s="490">
        <v>5800000</v>
      </c>
    </row>
    <row r="4" s="218" customFormat="1" ht="20.25" customHeight="1" spans="1:20">
      <c r="A4" s="220"/>
      <c r="B4" s="220"/>
      <c r="C4" s="220"/>
      <c r="D4" s="220"/>
      <c r="E4" s="220"/>
      <c r="F4" s="220"/>
      <c r="G4" s="220"/>
      <c r="H4" s="227" t="s">
        <v>22</v>
      </c>
      <c r="I4" s="227"/>
      <c r="J4" s="47" t="s">
        <v>165</v>
      </c>
      <c r="K4" s="48"/>
      <c r="L4" s="48">
        <v>3112733300</v>
      </c>
      <c r="S4" s="490">
        <v>1250578</v>
      </c>
      <c r="T4" s="490">
        <v>5800000</v>
      </c>
    </row>
    <row r="5" customFormat="1" ht="20.25" customHeight="1" spans="1:20">
      <c r="A5" s="220"/>
      <c r="B5" s="220"/>
      <c r="C5" s="220"/>
      <c r="D5" s="220"/>
      <c r="E5" s="220"/>
      <c r="F5" s="220"/>
      <c r="G5" s="220"/>
      <c r="H5" s="227" t="s">
        <v>17</v>
      </c>
      <c r="I5" s="227"/>
      <c r="J5" s="457"/>
      <c r="K5" s="457"/>
      <c r="L5" s="569">
        <f>L4-L3+'Dec, 17'!L6</f>
        <v>2035483300</v>
      </c>
      <c r="M5" s="218"/>
      <c r="N5" s="494"/>
      <c r="O5" s="487"/>
      <c r="P5" s="218"/>
      <c r="S5" s="490">
        <v>1249871</v>
      </c>
      <c r="T5" s="490">
        <v>17400000</v>
      </c>
    </row>
    <row r="6" s="218" customFormat="1" spans="1:20">
      <c r="A6" s="231" t="s">
        <v>24</v>
      </c>
      <c r="B6" s="229" t="s">
        <v>25</v>
      </c>
      <c r="C6" s="229" t="s">
        <v>26</v>
      </c>
      <c r="D6" s="230" t="s">
        <v>27</v>
      </c>
      <c r="E6" s="230" t="s">
        <v>28</v>
      </c>
      <c r="F6" s="231" t="s">
        <v>29</v>
      </c>
      <c r="G6" s="233" t="s">
        <v>30</v>
      </c>
      <c r="H6" s="233" t="s">
        <v>31</v>
      </c>
      <c r="I6" s="233"/>
      <c r="J6" s="233" t="s">
        <v>32</v>
      </c>
      <c r="K6" s="265" t="s">
        <v>33</v>
      </c>
      <c r="L6" s="458" t="s">
        <v>34</v>
      </c>
      <c r="M6" s="458" t="s">
        <v>166</v>
      </c>
      <c r="N6" s="458" t="s">
        <v>167</v>
      </c>
      <c r="O6" s="514" t="s">
        <v>168</v>
      </c>
      <c r="S6" s="490">
        <v>1244186</v>
      </c>
      <c r="T6" s="490">
        <v>9240000</v>
      </c>
    </row>
    <row r="7" s="218" customFormat="1" spans="1:20">
      <c r="A7" s="231"/>
      <c r="B7" s="234"/>
      <c r="C7" s="234"/>
      <c r="D7" s="230"/>
      <c r="E7" s="230"/>
      <c r="F7" s="231"/>
      <c r="G7" s="233"/>
      <c r="H7" s="233"/>
      <c r="I7" s="233"/>
      <c r="J7" s="233"/>
      <c r="K7" s="265"/>
      <c r="L7" s="458"/>
      <c r="M7" s="458"/>
      <c r="N7" s="458"/>
      <c r="O7" s="514"/>
      <c r="P7" s="494"/>
      <c r="S7" s="490">
        <v>1250753</v>
      </c>
      <c r="T7" s="490">
        <v>55440000</v>
      </c>
    </row>
    <row r="8" s="218" customFormat="1" spans="1:20">
      <c r="A8" s="556">
        <v>273872</v>
      </c>
      <c r="B8" s="556">
        <v>1260494</v>
      </c>
      <c r="C8" s="556" t="s">
        <v>169</v>
      </c>
      <c r="D8" s="557">
        <v>43111</v>
      </c>
      <c r="E8" s="557">
        <v>43112</v>
      </c>
      <c r="F8" s="556">
        <f t="shared" ref="F8:F18" si="0">E8-D8</f>
        <v>1</v>
      </c>
      <c r="G8" s="556">
        <v>1</v>
      </c>
      <c r="H8" s="556" t="s">
        <v>77</v>
      </c>
      <c r="I8" s="556" t="s">
        <v>37</v>
      </c>
      <c r="J8" s="556">
        <f t="shared" ref="J8:J71" si="1">G8*F8</f>
        <v>1</v>
      </c>
      <c r="K8" s="570">
        <v>2900000</v>
      </c>
      <c r="L8" s="571">
        <f t="shared" ref="L8:L71" si="2">K8*F8*G8</f>
        <v>2900000</v>
      </c>
      <c r="M8" s="556"/>
      <c r="N8" s="572">
        <f t="shared" ref="N8:N71" si="3">M8-L8</f>
        <v>-2900000</v>
      </c>
      <c r="O8" s="573">
        <f>SUM(L8:L30)</f>
        <v>225020000</v>
      </c>
      <c r="P8" s="218">
        <f>VLOOKUP(B8,S:T,2,0)</f>
        <v>2900000</v>
      </c>
      <c r="Q8" s="218">
        <f>N8+P8</f>
        <v>0</v>
      </c>
      <c r="S8" s="490">
        <v>1248942</v>
      </c>
      <c r="T8" s="490">
        <v>5800000</v>
      </c>
    </row>
    <row r="9" s="218" customFormat="1" spans="1:20">
      <c r="A9" s="556">
        <v>262423</v>
      </c>
      <c r="B9" s="556">
        <v>1243378</v>
      </c>
      <c r="C9" s="557" t="s">
        <v>170</v>
      </c>
      <c r="D9" s="557">
        <v>42757</v>
      </c>
      <c r="E9" s="557">
        <v>42761</v>
      </c>
      <c r="F9" s="556">
        <f t="shared" si="0"/>
        <v>4</v>
      </c>
      <c r="G9" s="556">
        <v>1</v>
      </c>
      <c r="H9" s="556" t="s">
        <v>171</v>
      </c>
      <c r="I9" s="556" t="s">
        <v>37</v>
      </c>
      <c r="J9" s="556">
        <f t="shared" si="1"/>
        <v>4</v>
      </c>
      <c r="K9" s="571">
        <v>2900000</v>
      </c>
      <c r="L9" s="571">
        <f t="shared" si="2"/>
        <v>11600000</v>
      </c>
      <c r="M9" s="556"/>
      <c r="N9" s="572">
        <f t="shared" si="3"/>
        <v>-11600000</v>
      </c>
      <c r="O9" s="573"/>
      <c r="P9" s="218">
        <f t="shared" ref="P9:P34" si="4">VLOOKUP(B9,S:T,2,0)</f>
        <v>11600000</v>
      </c>
      <c r="Q9" s="218">
        <f t="shared" ref="Q9:Q34" si="5">N9+P9</f>
        <v>0</v>
      </c>
      <c r="S9" s="490">
        <v>1244361</v>
      </c>
      <c r="T9" s="490">
        <v>5800000</v>
      </c>
    </row>
    <row r="10" s="218" customFormat="1" spans="1:20">
      <c r="A10" s="558">
        <v>262427</v>
      </c>
      <c r="B10" s="558">
        <v>1243649</v>
      </c>
      <c r="C10" s="559">
        <v>262427</v>
      </c>
      <c r="D10" s="557">
        <v>42751</v>
      </c>
      <c r="E10" s="557">
        <v>42752</v>
      </c>
      <c r="F10" s="556">
        <f t="shared" si="0"/>
        <v>1</v>
      </c>
      <c r="G10" s="556">
        <v>1</v>
      </c>
      <c r="H10" s="556" t="s">
        <v>171</v>
      </c>
      <c r="I10" s="556" t="s">
        <v>37</v>
      </c>
      <c r="J10" s="556">
        <f t="shared" si="1"/>
        <v>1</v>
      </c>
      <c r="K10" s="571">
        <v>2900000</v>
      </c>
      <c r="L10" s="571">
        <f t="shared" si="2"/>
        <v>2900000</v>
      </c>
      <c r="M10" s="556"/>
      <c r="N10" s="572">
        <f t="shared" si="3"/>
        <v>-2900000</v>
      </c>
      <c r="O10" s="573"/>
      <c r="P10" s="218">
        <f t="shared" si="4"/>
        <v>2900000</v>
      </c>
      <c r="Q10" s="218">
        <f t="shared" si="5"/>
        <v>0</v>
      </c>
      <c r="S10" s="490">
        <v>1244247</v>
      </c>
      <c r="T10" s="490">
        <v>23200000</v>
      </c>
    </row>
    <row r="11" s="218" customFormat="1" spans="1:20">
      <c r="A11" s="556" t="s">
        <v>172</v>
      </c>
      <c r="B11" s="556">
        <v>1244247</v>
      </c>
      <c r="C11" s="556" t="s">
        <v>173</v>
      </c>
      <c r="D11" s="557">
        <v>42747</v>
      </c>
      <c r="E11" s="557">
        <v>42749</v>
      </c>
      <c r="F11" s="556">
        <f t="shared" si="0"/>
        <v>2</v>
      </c>
      <c r="G11" s="556">
        <v>4</v>
      </c>
      <c r="H11" s="556" t="s">
        <v>36</v>
      </c>
      <c r="I11" s="556" t="s">
        <v>37</v>
      </c>
      <c r="J11" s="556">
        <f t="shared" si="1"/>
        <v>8</v>
      </c>
      <c r="K11" s="571">
        <v>2900000</v>
      </c>
      <c r="L11" s="571">
        <f t="shared" si="2"/>
        <v>23200000</v>
      </c>
      <c r="M11" s="571"/>
      <c r="N11" s="572">
        <f t="shared" si="3"/>
        <v>-23200000</v>
      </c>
      <c r="O11" s="573"/>
      <c r="P11" s="218">
        <f t="shared" si="4"/>
        <v>23200000</v>
      </c>
      <c r="Q11" s="218">
        <f t="shared" si="5"/>
        <v>0</v>
      </c>
      <c r="S11" s="490">
        <v>1243319</v>
      </c>
      <c r="T11" s="490">
        <v>8700000</v>
      </c>
    </row>
    <row r="12" s="218" customFormat="1" spans="1:20">
      <c r="A12" s="556">
        <v>265200</v>
      </c>
      <c r="B12" s="556">
        <v>1247872</v>
      </c>
      <c r="C12" s="556" t="s">
        <v>174</v>
      </c>
      <c r="D12" s="557">
        <v>42748</v>
      </c>
      <c r="E12" s="557">
        <v>42751</v>
      </c>
      <c r="F12" s="556">
        <f t="shared" si="0"/>
        <v>3</v>
      </c>
      <c r="G12" s="556">
        <v>1</v>
      </c>
      <c r="H12" s="556" t="s">
        <v>77</v>
      </c>
      <c r="I12" s="556" t="s">
        <v>37</v>
      </c>
      <c r="J12" s="556">
        <f t="shared" si="1"/>
        <v>3</v>
      </c>
      <c r="K12" s="571">
        <v>2900000</v>
      </c>
      <c r="L12" s="571">
        <f t="shared" si="2"/>
        <v>8700000</v>
      </c>
      <c r="M12" s="556"/>
      <c r="N12" s="572">
        <f t="shared" si="3"/>
        <v>-8700000</v>
      </c>
      <c r="O12" s="573"/>
      <c r="P12" s="218">
        <f t="shared" si="4"/>
        <v>8700000</v>
      </c>
      <c r="Q12" s="218">
        <f t="shared" si="5"/>
        <v>0</v>
      </c>
      <c r="S12" s="490">
        <v>1250321</v>
      </c>
      <c r="T12" s="490">
        <v>2900000</v>
      </c>
    </row>
    <row r="13" s="218" customFormat="1" spans="1:20">
      <c r="A13" s="556">
        <v>263164</v>
      </c>
      <c r="B13" s="556">
        <v>1244300</v>
      </c>
      <c r="C13" s="556" t="s">
        <v>175</v>
      </c>
      <c r="D13" s="557">
        <v>42751</v>
      </c>
      <c r="E13" s="557">
        <v>42755</v>
      </c>
      <c r="F13" s="556">
        <f t="shared" si="0"/>
        <v>4</v>
      </c>
      <c r="G13" s="556">
        <v>1</v>
      </c>
      <c r="H13" s="556" t="s">
        <v>36</v>
      </c>
      <c r="I13" s="556" t="s">
        <v>37</v>
      </c>
      <c r="J13" s="556">
        <f t="shared" si="1"/>
        <v>4</v>
      </c>
      <c r="K13" s="571">
        <v>2900000</v>
      </c>
      <c r="L13" s="571">
        <f t="shared" si="2"/>
        <v>11600000</v>
      </c>
      <c r="M13" s="556"/>
      <c r="N13" s="572">
        <f t="shared" si="3"/>
        <v>-11600000</v>
      </c>
      <c r="O13" s="573"/>
      <c r="P13" s="218">
        <f t="shared" si="4"/>
        <v>11600000</v>
      </c>
      <c r="Q13" s="218">
        <f t="shared" si="5"/>
        <v>0</v>
      </c>
      <c r="S13" s="490">
        <v>1249225</v>
      </c>
      <c r="T13" s="490">
        <v>2900000</v>
      </c>
    </row>
    <row r="14" s="218" customFormat="1" spans="1:20">
      <c r="A14" s="556">
        <v>266454</v>
      </c>
      <c r="B14" s="556">
        <v>1250400</v>
      </c>
      <c r="C14" s="556" t="s">
        <v>176</v>
      </c>
      <c r="D14" s="557">
        <v>42746</v>
      </c>
      <c r="E14" s="557">
        <v>42749</v>
      </c>
      <c r="F14" s="556">
        <f t="shared" si="0"/>
        <v>3</v>
      </c>
      <c r="G14" s="556">
        <v>1</v>
      </c>
      <c r="H14" s="556" t="s">
        <v>36</v>
      </c>
      <c r="I14" s="556" t="s">
        <v>37</v>
      </c>
      <c r="J14" s="556">
        <f t="shared" si="1"/>
        <v>3</v>
      </c>
      <c r="K14" s="570">
        <v>2900000</v>
      </c>
      <c r="L14" s="571">
        <f t="shared" si="2"/>
        <v>8700000</v>
      </c>
      <c r="M14" s="556"/>
      <c r="N14" s="572">
        <f t="shared" si="3"/>
        <v>-8700000</v>
      </c>
      <c r="O14" s="573"/>
      <c r="P14" s="218">
        <f t="shared" si="4"/>
        <v>8700000</v>
      </c>
      <c r="Q14" s="218">
        <f t="shared" si="5"/>
        <v>0</v>
      </c>
      <c r="S14" s="490">
        <v>1245959</v>
      </c>
      <c r="T14" s="490">
        <v>5800000</v>
      </c>
    </row>
    <row r="15" s="218" customFormat="1" spans="1:20">
      <c r="A15" s="556">
        <v>267356</v>
      </c>
      <c r="B15" s="556">
        <v>1252642</v>
      </c>
      <c r="C15" s="556" t="s">
        <v>177</v>
      </c>
      <c r="D15" s="557">
        <v>42749</v>
      </c>
      <c r="E15" s="557">
        <v>42751</v>
      </c>
      <c r="F15" s="556">
        <f t="shared" si="0"/>
        <v>2</v>
      </c>
      <c r="G15" s="556">
        <v>2</v>
      </c>
      <c r="H15" s="556" t="s">
        <v>53</v>
      </c>
      <c r="I15" s="574" t="s">
        <v>37</v>
      </c>
      <c r="J15" s="556">
        <f t="shared" si="1"/>
        <v>4</v>
      </c>
      <c r="K15" s="556">
        <v>2900000</v>
      </c>
      <c r="L15" s="571">
        <f t="shared" si="2"/>
        <v>11600000</v>
      </c>
      <c r="M15" s="556"/>
      <c r="N15" s="572">
        <f t="shared" si="3"/>
        <v>-11600000</v>
      </c>
      <c r="O15" s="573"/>
      <c r="P15" s="218">
        <f t="shared" si="4"/>
        <v>11600000</v>
      </c>
      <c r="Q15" s="218">
        <f t="shared" si="5"/>
        <v>0</v>
      </c>
      <c r="S15" s="490">
        <v>1274688</v>
      </c>
      <c r="T15" s="490">
        <v>9240000</v>
      </c>
    </row>
    <row r="16" s="218" customFormat="1" spans="1:20">
      <c r="A16" s="556">
        <v>269517</v>
      </c>
      <c r="B16" s="556">
        <v>1255767</v>
      </c>
      <c r="C16" s="556" t="s">
        <v>178</v>
      </c>
      <c r="D16" s="557">
        <v>42746</v>
      </c>
      <c r="E16" s="557">
        <v>42749</v>
      </c>
      <c r="F16" s="556">
        <f t="shared" si="0"/>
        <v>3</v>
      </c>
      <c r="G16" s="556">
        <v>1</v>
      </c>
      <c r="H16" s="556" t="s">
        <v>53</v>
      </c>
      <c r="I16" s="556" t="s">
        <v>148</v>
      </c>
      <c r="J16" s="556">
        <f t="shared" si="1"/>
        <v>3</v>
      </c>
      <c r="K16" s="556">
        <v>2900000</v>
      </c>
      <c r="L16" s="571">
        <f t="shared" si="2"/>
        <v>8700000</v>
      </c>
      <c r="M16" s="556"/>
      <c r="N16" s="572">
        <f t="shared" si="3"/>
        <v>-8700000</v>
      </c>
      <c r="O16" s="573"/>
      <c r="P16" s="218">
        <f t="shared" si="4"/>
        <v>8700000</v>
      </c>
      <c r="Q16" s="218">
        <f t="shared" si="5"/>
        <v>0</v>
      </c>
      <c r="S16" s="490">
        <v>1262686</v>
      </c>
      <c r="T16" s="490">
        <v>11600000</v>
      </c>
    </row>
    <row r="17" s="218" customFormat="1" spans="1:20">
      <c r="A17" s="556" t="s">
        <v>179</v>
      </c>
      <c r="B17" s="556">
        <v>1259384</v>
      </c>
      <c r="C17" s="556" t="s">
        <v>180</v>
      </c>
      <c r="D17" s="557">
        <v>43114</v>
      </c>
      <c r="E17" s="557">
        <v>43115</v>
      </c>
      <c r="F17" s="556">
        <f t="shared" si="0"/>
        <v>1</v>
      </c>
      <c r="G17" s="556">
        <v>2</v>
      </c>
      <c r="H17" s="556" t="s">
        <v>53</v>
      </c>
      <c r="I17" s="556" t="s">
        <v>37</v>
      </c>
      <c r="J17" s="556">
        <f t="shared" si="1"/>
        <v>2</v>
      </c>
      <c r="K17" s="570">
        <v>2900000</v>
      </c>
      <c r="L17" s="571">
        <f t="shared" si="2"/>
        <v>5800000</v>
      </c>
      <c r="M17" s="556"/>
      <c r="N17" s="572">
        <f t="shared" si="3"/>
        <v>-5800000</v>
      </c>
      <c r="O17" s="573"/>
      <c r="P17" s="218">
        <f t="shared" si="4"/>
        <v>5800000</v>
      </c>
      <c r="Q17" s="218">
        <f t="shared" si="5"/>
        <v>0</v>
      </c>
      <c r="S17" s="490">
        <v>1277087</v>
      </c>
      <c r="T17" s="490">
        <v>17400000</v>
      </c>
    </row>
    <row r="18" s="218" customFormat="1" spans="1:20">
      <c r="A18" s="556">
        <v>273527</v>
      </c>
      <c r="B18" s="556">
        <v>1259449</v>
      </c>
      <c r="C18" s="556" t="s">
        <v>181</v>
      </c>
      <c r="D18" s="557">
        <v>43112</v>
      </c>
      <c r="E18" s="557">
        <v>43115</v>
      </c>
      <c r="F18" s="556">
        <f t="shared" si="0"/>
        <v>3</v>
      </c>
      <c r="G18" s="556">
        <v>1</v>
      </c>
      <c r="H18" s="556" t="s">
        <v>53</v>
      </c>
      <c r="I18" s="556" t="s">
        <v>37</v>
      </c>
      <c r="J18" s="556">
        <f t="shared" si="1"/>
        <v>3</v>
      </c>
      <c r="K18" s="570">
        <v>2900000</v>
      </c>
      <c r="L18" s="571">
        <f t="shared" si="2"/>
        <v>8700000</v>
      </c>
      <c r="M18" s="556"/>
      <c r="N18" s="572">
        <f t="shared" si="3"/>
        <v>-8700000</v>
      </c>
      <c r="O18" s="573"/>
      <c r="P18" s="218">
        <f t="shared" si="4"/>
        <v>8700000</v>
      </c>
      <c r="Q18" s="218">
        <f t="shared" si="5"/>
        <v>0</v>
      </c>
      <c r="S18" s="490">
        <v>1280622</v>
      </c>
      <c r="T18" s="490">
        <v>8700000</v>
      </c>
    </row>
    <row r="19" s="218" customFormat="1" spans="1:20">
      <c r="A19" s="560">
        <v>267357</v>
      </c>
      <c r="B19" s="560">
        <v>1252645</v>
      </c>
      <c r="C19" s="560" t="s">
        <v>182</v>
      </c>
      <c r="D19" s="557">
        <v>42749</v>
      </c>
      <c r="E19" s="557">
        <v>42751</v>
      </c>
      <c r="F19" s="556">
        <v>1</v>
      </c>
      <c r="G19" s="556">
        <v>4</v>
      </c>
      <c r="H19" s="556" t="s">
        <v>53</v>
      </c>
      <c r="I19" s="574" t="s">
        <v>37</v>
      </c>
      <c r="J19" s="556">
        <f t="shared" si="1"/>
        <v>4</v>
      </c>
      <c r="K19" s="556">
        <v>2900000</v>
      </c>
      <c r="L19" s="575">
        <f t="shared" si="2"/>
        <v>11600000</v>
      </c>
      <c r="M19" s="560"/>
      <c r="N19" s="576">
        <f t="shared" si="3"/>
        <v>-11600000</v>
      </c>
      <c r="O19" s="573"/>
      <c r="P19" s="218">
        <f t="shared" si="4"/>
        <v>11600000</v>
      </c>
      <c r="Q19" s="218">
        <f t="shared" si="5"/>
        <v>0</v>
      </c>
      <c r="S19" s="490">
        <v>1253363</v>
      </c>
      <c r="T19" s="490">
        <v>9240000</v>
      </c>
    </row>
    <row r="20" s="218" customFormat="1" spans="1:20">
      <c r="A20" s="561">
        <v>269823</v>
      </c>
      <c r="B20" s="562">
        <v>1255998</v>
      </c>
      <c r="C20" s="563" t="s">
        <v>183</v>
      </c>
      <c r="D20" s="557">
        <v>42745</v>
      </c>
      <c r="E20" s="557">
        <v>42746</v>
      </c>
      <c r="F20" s="556">
        <f t="shared" ref="F20:F84" si="6">E20-D20</f>
        <v>1</v>
      </c>
      <c r="G20" s="556">
        <v>1</v>
      </c>
      <c r="H20" s="562" t="s">
        <v>77</v>
      </c>
      <c r="I20" s="562" t="s">
        <v>37</v>
      </c>
      <c r="J20" s="556">
        <f t="shared" si="1"/>
        <v>1</v>
      </c>
      <c r="K20" s="570">
        <v>4620000</v>
      </c>
      <c r="L20" s="571">
        <f t="shared" si="2"/>
        <v>4620000</v>
      </c>
      <c r="M20" s="556"/>
      <c r="N20" s="572">
        <f t="shared" si="3"/>
        <v>-4620000</v>
      </c>
      <c r="O20" s="573"/>
      <c r="P20" s="218">
        <f t="shared" si="4"/>
        <v>10420000</v>
      </c>
      <c r="Q20" s="218">
        <f t="shared" si="5"/>
        <v>5800000</v>
      </c>
      <c r="S20" s="490">
        <v>1257814</v>
      </c>
      <c r="T20" s="490">
        <v>26100000</v>
      </c>
    </row>
    <row r="21" s="218" customFormat="1" spans="1:20">
      <c r="A21" s="564"/>
      <c r="B21" s="565"/>
      <c r="C21" s="566"/>
      <c r="D21" s="557">
        <v>42746</v>
      </c>
      <c r="E21" s="557">
        <v>42748</v>
      </c>
      <c r="F21" s="556">
        <v>1</v>
      </c>
      <c r="G21" s="556">
        <v>2</v>
      </c>
      <c r="H21" s="565"/>
      <c r="I21" s="565"/>
      <c r="J21" s="556">
        <f t="shared" si="1"/>
        <v>2</v>
      </c>
      <c r="K21" s="570">
        <v>2900000</v>
      </c>
      <c r="L21" s="571">
        <f t="shared" si="2"/>
        <v>5800000</v>
      </c>
      <c r="M21" s="556"/>
      <c r="N21" s="572">
        <f t="shared" si="3"/>
        <v>-5800000</v>
      </c>
      <c r="O21" s="573"/>
      <c r="Q21" s="218">
        <f t="shared" si="5"/>
        <v>-5800000</v>
      </c>
      <c r="S21" s="490">
        <v>1270761</v>
      </c>
      <c r="T21" s="490">
        <v>4620000</v>
      </c>
    </row>
    <row r="22" s="218" customFormat="1" spans="1:20">
      <c r="A22" s="556">
        <v>267921</v>
      </c>
      <c r="B22" s="556">
        <v>1253197</v>
      </c>
      <c r="C22" s="556" t="s">
        <v>184</v>
      </c>
      <c r="D22" s="557">
        <v>42748</v>
      </c>
      <c r="E22" s="557">
        <v>42751</v>
      </c>
      <c r="F22" s="556">
        <f t="shared" si="6"/>
        <v>3</v>
      </c>
      <c r="G22" s="556">
        <v>1</v>
      </c>
      <c r="H22" s="556" t="s">
        <v>36</v>
      </c>
      <c r="I22" s="556" t="s">
        <v>37</v>
      </c>
      <c r="J22" s="556">
        <f t="shared" si="1"/>
        <v>3</v>
      </c>
      <c r="K22" s="570">
        <v>2900000</v>
      </c>
      <c r="L22" s="571">
        <f t="shared" si="2"/>
        <v>8700000</v>
      </c>
      <c r="M22" s="556"/>
      <c r="N22" s="572">
        <f t="shared" si="3"/>
        <v>-8700000</v>
      </c>
      <c r="O22" s="573"/>
      <c r="P22" s="218">
        <f t="shared" si="4"/>
        <v>8700000</v>
      </c>
      <c r="Q22" s="218">
        <f t="shared" si="5"/>
        <v>0</v>
      </c>
      <c r="S22" s="490">
        <v>1255985</v>
      </c>
      <c r="T22" s="490">
        <v>8700000</v>
      </c>
    </row>
    <row r="23" s="218" customFormat="1" spans="1:20">
      <c r="A23" s="556">
        <v>270897</v>
      </c>
      <c r="B23" s="556">
        <v>1257104</v>
      </c>
      <c r="C23" s="556" t="s">
        <v>185</v>
      </c>
      <c r="D23" s="557">
        <v>42749</v>
      </c>
      <c r="E23" s="557">
        <v>42754</v>
      </c>
      <c r="F23" s="556">
        <f t="shared" si="6"/>
        <v>5</v>
      </c>
      <c r="G23" s="556">
        <v>1</v>
      </c>
      <c r="H23" s="556" t="s">
        <v>53</v>
      </c>
      <c r="I23" s="556" t="s">
        <v>37</v>
      </c>
      <c r="J23" s="556">
        <f t="shared" si="1"/>
        <v>5</v>
      </c>
      <c r="K23" s="570">
        <v>2900000</v>
      </c>
      <c r="L23" s="571">
        <f t="shared" si="2"/>
        <v>14500000</v>
      </c>
      <c r="M23" s="556"/>
      <c r="N23" s="572">
        <f t="shared" si="3"/>
        <v>-14500000</v>
      </c>
      <c r="O23" s="573"/>
      <c r="P23" s="218">
        <f t="shared" si="4"/>
        <v>14500000</v>
      </c>
      <c r="Q23" s="218">
        <f t="shared" si="5"/>
        <v>0</v>
      </c>
      <c r="S23" s="490">
        <v>1270569</v>
      </c>
      <c r="T23" s="490">
        <v>5800000</v>
      </c>
    </row>
    <row r="24" s="218" customFormat="1" spans="1:20">
      <c r="A24" s="556">
        <v>273904</v>
      </c>
      <c r="B24" s="556">
        <v>1260550</v>
      </c>
      <c r="C24" s="556" t="s">
        <v>186</v>
      </c>
      <c r="D24" s="557">
        <v>43113</v>
      </c>
      <c r="E24" s="557">
        <v>43116</v>
      </c>
      <c r="F24" s="556">
        <f t="shared" si="6"/>
        <v>3</v>
      </c>
      <c r="G24" s="556">
        <v>1</v>
      </c>
      <c r="H24" s="556" t="s">
        <v>36</v>
      </c>
      <c r="I24" s="556" t="s">
        <v>37</v>
      </c>
      <c r="J24" s="556">
        <f t="shared" si="1"/>
        <v>3</v>
      </c>
      <c r="K24" s="570">
        <v>2900000</v>
      </c>
      <c r="L24" s="571">
        <f t="shared" si="2"/>
        <v>8700000</v>
      </c>
      <c r="M24" s="556"/>
      <c r="N24" s="572">
        <f t="shared" si="3"/>
        <v>-8700000</v>
      </c>
      <c r="O24" s="573"/>
      <c r="P24" s="218">
        <f t="shared" si="4"/>
        <v>8700000</v>
      </c>
      <c r="Q24" s="218">
        <f t="shared" si="5"/>
        <v>0</v>
      </c>
      <c r="S24" s="490">
        <v>1260625</v>
      </c>
      <c r="T24" s="490">
        <v>11600000</v>
      </c>
    </row>
    <row r="25" s="218" customFormat="1" spans="1:20">
      <c r="A25" s="556">
        <v>268263</v>
      </c>
      <c r="B25" s="556">
        <v>1253387</v>
      </c>
      <c r="C25" s="556" t="s">
        <v>187</v>
      </c>
      <c r="D25" s="557">
        <v>42750</v>
      </c>
      <c r="E25" s="557">
        <v>42753</v>
      </c>
      <c r="F25" s="556">
        <f t="shared" si="6"/>
        <v>3</v>
      </c>
      <c r="G25" s="556">
        <v>1</v>
      </c>
      <c r="H25" s="556" t="s">
        <v>53</v>
      </c>
      <c r="I25" s="556" t="s">
        <v>37</v>
      </c>
      <c r="J25" s="556">
        <f t="shared" si="1"/>
        <v>3</v>
      </c>
      <c r="K25" s="556">
        <v>2900000</v>
      </c>
      <c r="L25" s="571">
        <f t="shared" si="2"/>
        <v>8700000</v>
      </c>
      <c r="M25" s="556"/>
      <c r="N25" s="572">
        <f t="shared" si="3"/>
        <v>-8700000</v>
      </c>
      <c r="O25" s="573"/>
      <c r="P25" s="218">
        <f t="shared" si="4"/>
        <v>8700000</v>
      </c>
      <c r="Q25" s="218">
        <f t="shared" si="5"/>
        <v>0</v>
      </c>
      <c r="S25" s="490">
        <v>1243124</v>
      </c>
      <c r="T25" s="490">
        <v>35000000</v>
      </c>
    </row>
    <row r="26" s="218" customFormat="1" spans="1:20">
      <c r="A26" s="556">
        <v>268305</v>
      </c>
      <c r="B26" s="556">
        <v>1253476</v>
      </c>
      <c r="C26" s="556" t="s">
        <v>188</v>
      </c>
      <c r="D26" s="557">
        <v>42751</v>
      </c>
      <c r="E26" s="557">
        <v>42754</v>
      </c>
      <c r="F26" s="556">
        <f t="shared" si="6"/>
        <v>3</v>
      </c>
      <c r="G26" s="556">
        <v>1</v>
      </c>
      <c r="H26" s="556" t="s">
        <v>53</v>
      </c>
      <c r="I26" s="556" t="s">
        <v>37</v>
      </c>
      <c r="J26" s="556">
        <f t="shared" si="1"/>
        <v>3</v>
      </c>
      <c r="K26" s="556">
        <v>2900000</v>
      </c>
      <c r="L26" s="571">
        <f t="shared" si="2"/>
        <v>8700000</v>
      </c>
      <c r="M26" s="556"/>
      <c r="N26" s="572">
        <f t="shared" si="3"/>
        <v>-8700000</v>
      </c>
      <c r="O26" s="573"/>
      <c r="P26" s="218">
        <f t="shared" si="4"/>
        <v>8700000</v>
      </c>
      <c r="Q26" s="218">
        <f t="shared" si="5"/>
        <v>0</v>
      </c>
      <c r="S26" s="490">
        <v>1278807</v>
      </c>
      <c r="T26" s="490">
        <v>5800000</v>
      </c>
    </row>
    <row r="27" s="218" customFormat="1" spans="1:20">
      <c r="A27" s="556">
        <v>269226</v>
      </c>
      <c r="B27" s="556">
        <v>1255379</v>
      </c>
      <c r="C27" s="556" t="s">
        <v>189</v>
      </c>
      <c r="D27" s="557">
        <v>42751</v>
      </c>
      <c r="E27" s="557">
        <v>42754</v>
      </c>
      <c r="F27" s="556">
        <f t="shared" si="6"/>
        <v>3</v>
      </c>
      <c r="G27" s="556">
        <v>1</v>
      </c>
      <c r="H27" s="556" t="s">
        <v>53</v>
      </c>
      <c r="I27" s="556" t="s">
        <v>37</v>
      </c>
      <c r="J27" s="556">
        <f t="shared" si="1"/>
        <v>3</v>
      </c>
      <c r="K27" s="570">
        <v>2900000</v>
      </c>
      <c r="L27" s="571">
        <f t="shared" si="2"/>
        <v>8700000</v>
      </c>
      <c r="M27" s="556"/>
      <c r="N27" s="572">
        <f t="shared" si="3"/>
        <v>-8700000</v>
      </c>
      <c r="O27" s="573"/>
      <c r="P27" s="218">
        <f t="shared" si="4"/>
        <v>8700000</v>
      </c>
      <c r="Q27" s="218">
        <f t="shared" si="5"/>
        <v>0</v>
      </c>
      <c r="S27" s="490">
        <v>1262328</v>
      </c>
      <c r="T27" s="490">
        <v>11600000</v>
      </c>
    </row>
    <row r="28" s="218" customFormat="1" spans="1:20">
      <c r="A28" s="556">
        <v>269316</v>
      </c>
      <c r="B28" s="556">
        <v>1255529</v>
      </c>
      <c r="C28" s="556" t="s">
        <v>190</v>
      </c>
      <c r="D28" s="557">
        <v>42750</v>
      </c>
      <c r="E28" s="557">
        <v>42752</v>
      </c>
      <c r="F28" s="556">
        <f t="shared" si="6"/>
        <v>2</v>
      </c>
      <c r="G28" s="556">
        <v>1</v>
      </c>
      <c r="H28" s="556" t="s">
        <v>53</v>
      </c>
      <c r="I28" s="556" t="s">
        <v>148</v>
      </c>
      <c r="J28" s="556">
        <f t="shared" si="1"/>
        <v>2</v>
      </c>
      <c r="K28" s="556">
        <v>2900000</v>
      </c>
      <c r="L28" s="571">
        <f t="shared" si="2"/>
        <v>5800000</v>
      </c>
      <c r="M28" s="556"/>
      <c r="N28" s="572">
        <f t="shared" si="3"/>
        <v>-5800000</v>
      </c>
      <c r="O28" s="573"/>
      <c r="P28" s="218">
        <f t="shared" si="4"/>
        <v>5800000</v>
      </c>
      <c r="Q28" s="218">
        <f t="shared" si="5"/>
        <v>0</v>
      </c>
      <c r="S28" s="490">
        <v>1257104</v>
      </c>
      <c r="T28" s="490">
        <v>14500000</v>
      </c>
    </row>
    <row r="29" s="218" customFormat="1" spans="1:20">
      <c r="A29" s="556">
        <v>269524</v>
      </c>
      <c r="B29" s="556">
        <v>1255657</v>
      </c>
      <c r="C29" s="556" t="s">
        <v>191</v>
      </c>
      <c r="D29" s="557">
        <v>42750</v>
      </c>
      <c r="E29" s="557">
        <v>42752</v>
      </c>
      <c r="F29" s="556">
        <f t="shared" si="6"/>
        <v>2</v>
      </c>
      <c r="G29" s="556">
        <v>1</v>
      </c>
      <c r="H29" s="556" t="s">
        <v>53</v>
      </c>
      <c r="I29" s="556" t="s">
        <v>148</v>
      </c>
      <c r="J29" s="556">
        <f t="shared" si="1"/>
        <v>2</v>
      </c>
      <c r="K29" s="556">
        <v>2900000</v>
      </c>
      <c r="L29" s="571">
        <f t="shared" si="2"/>
        <v>5800000</v>
      </c>
      <c r="M29" s="556"/>
      <c r="N29" s="572">
        <f t="shared" si="3"/>
        <v>-5800000</v>
      </c>
      <c r="O29" s="573"/>
      <c r="P29" s="218">
        <f t="shared" si="4"/>
        <v>5800000</v>
      </c>
      <c r="Q29" s="218">
        <f t="shared" si="5"/>
        <v>0</v>
      </c>
      <c r="S29" s="490">
        <v>1256463</v>
      </c>
      <c r="T29" s="490">
        <v>8700000</v>
      </c>
    </row>
    <row r="30" s="218" customFormat="1" spans="1:20">
      <c r="A30" s="556">
        <v>270909</v>
      </c>
      <c r="B30" s="556">
        <v>1257170</v>
      </c>
      <c r="C30" s="556" t="s">
        <v>192</v>
      </c>
      <c r="D30" s="557">
        <v>42748</v>
      </c>
      <c r="E30" s="557">
        <v>42750</v>
      </c>
      <c r="F30" s="556">
        <f t="shared" si="6"/>
        <v>2</v>
      </c>
      <c r="G30" s="556">
        <v>5</v>
      </c>
      <c r="H30" s="556" t="s">
        <v>53</v>
      </c>
      <c r="I30" s="556" t="s">
        <v>37</v>
      </c>
      <c r="J30" s="556">
        <f t="shared" si="1"/>
        <v>10</v>
      </c>
      <c r="K30" s="556">
        <v>2900000</v>
      </c>
      <c r="L30" s="571">
        <f t="shared" si="2"/>
        <v>29000000</v>
      </c>
      <c r="M30" s="556"/>
      <c r="N30" s="572">
        <f t="shared" si="3"/>
        <v>-29000000</v>
      </c>
      <c r="O30" s="573"/>
      <c r="P30" s="218">
        <f t="shared" si="4"/>
        <v>29000000</v>
      </c>
      <c r="Q30" s="218">
        <f t="shared" si="5"/>
        <v>0</v>
      </c>
      <c r="S30" s="490">
        <v>1275415</v>
      </c>
      <c r="T30" s="490">
        <v>2900000</v>
      </c>
    </row>
    <row r="31" s="218" customFormat="1" spans="1:20">
      <c r="A31" s="556">
        <v>262996</v>
      </c>
      <c r="B31" s="556">
        <v>1244186</v>
      </c>
      <c r="C31" s="556" t="s">
        <v>193</v>
      </c>
      <c r="D31" s="557">
        <v>42740</v>
      </c>
      <c r="E31" s="557">
        <v>42742</v>
      </c>
      <c r="F31" s="556">
        <f t="shared" si="6"/>
        <v>2</v>
      </c>
      <c r="G31" s="556">
        <v>1</v>
      </c>
      <c r="H31" s="556" t="s">
        <v>171</v>
      </c>
      <c r="I31" s="556" t="s">
        <v>37</v>
      </c>
      <c r="J31" s="556">
        <f t="shared" si="1"/>
        <v>2</v>
      </c>
      <c r="K31" s="571">
        <v>4620000</v>
      </c>
      <c r="L31" s="571">
        <f t="shared" si="2"/>
        <v>9240000</v>
      </c>
      <c r="M31" s="556"/>
      <c r="N31" s="572">
        <f t="shared" si="3"/>
        <v>-9240000</v>
      </c>
      <c r="O31" s="577">
        <f>SUM(L31:L42)</f>
        <v>129360000</v>
      </c>
      <c r="P31" s="218">
        <f t="shared" si="4"/>
        <v>9240000</v>
      </c>
      <c r="Q31" s="218">
        <f t="shared" si="5"/>
        <v>0</v>
      </c>
      <c r="S31" s="490">
        <v>1272524</v>
      </c>
      <c r="T31" s="490">
        <v>2900000</v>
      </c>
    </row>
    <row r="32" s="218" customFormat="1" spans="1:20">
      <c r="A32" s="556" t="s">
        <v>194</v>
      </c>
      <c r="B32" s="556">
        <v>1245516</v>
      </c>
      <c r="C32" s="556" t="s">
        <v>195</v>
      </c>
      <c r="D32" s="557">
        <v>42739</v>
      </c>
      <c r="E32" s="557">
        <v>42741</v>
      </c>
      <c r="F32" s="556">
        <f t="shared" si="6"/>
        <v>2</v>
      </c>
      <c r="G32" s="556">
        <v>2</v>
      </c>
      <c r="H32" s="556" t="s">
        <v>36</v>
      </c>
      <c r="I32" s="556" t="s">
        <v>37</v>
      </c>
      <c r="J32" s="556">
        <f t="shared" si="1"/>
        <v>4</v>
      </c>
      <c r="K32" s="571">
        <v>4620000</v>
      </c>
      <c r="L32" s="571">
        <f t="shared" si="2"/>
        <v>18480000</v>
      </c>
      <c r="M32" s="556"/>
      <c r="N32" s="572">
        <f t="shared" si="3"/>
        <v>-18480000</v>
      </c>
      <c r="O32" s="577"/>
      <c r="P32" s="218">
        <f t="shared" si="4"/>
        <v>18480000</v>
      </c>
      <c r="Q32" s="218">
        <f t="shared" si="5"/>
        <v>0</v>
      </c>
      <c r="S32" s="490">
        <v>1250143</v>
      </c>
      <c r="T32" s="490">
        <v>8700000</v>
      </c>
    </row>
    <row r="33" s="218" customFormat="1" spans="1:20">
      <c r="A33" s="556">
        <v>264299</v>
      </c>
      <c r="B33" s="556">
        <v>1246589</v>
      </c>
      <c r="C33" s="556" t="s">
        <v>196</v>
      </c>
      <c r="D33" s="557">
        <v>42738</v>
      </c>
      <c r="E33" s="557">
        <v>42740</v>
      </c>
      <c r="F33" s="556">
        <f t="shared" si="6"/>
        <v>2</v>
      </c>
      <c r="G33" s="556">
        <v>1</v>
      </c>
      <c r="H33" s="556" t="s">
        <v>53</v>
      </c>
      <c r="I33" s="556" t="s">
        <v>37</v>
      </c>
      <c r="J33" s="556">
        <f t="shared" si="1"/>
        <v>2</v>
      </c>
      <c r="K33" s="571">
        <v>4620000</v>
      </c>
      <c r="L33" s="571">
        <f t="shared" si="2"/>
        <v>9240000</v>
      </c>
      <c r="M33" s="556"/>
      <c r="N33" s="572">
        <f t="shared" si="3"/>
        <v>-9240000</v>
      </c>
      <c r="O33" s="577"/>
      <c r="P33" s="218">
        <f t="shared" si="4"/>
        <v>9240000</v>
      </c>
      <c r="Q33" s="218">
        <f t="shared" si="5"/>
        <v>0</v>
      </c>
      <c r="S33" s="490">
        <v>1264352</v>
      </c>
      <c r="T33" s="490">
        <v>8700000</v>
      </c>
    </row>
    <row r="34" s="218" customFormat="1" spans="1:20">
      <c r="A34" s="556">
        <v>267328</v>
      </c>
      <c r="B34" s="556">
        <v>1252599</v>
      </c>
      <c r="C34" s="556" t="s">
        <v>197</v>
      </c>
      <c r="D34" s="557">
        <v>42742</v>
      </c>
      <c r="E34" s="557">
        <v>42744</v>
      </c>
      <c r="F34" s="556">
        <f t="shared" si="6"/>
        <v>2</v>
      </c>
      <c r="G34" s="556">
        <v>2</v>
      </c>
      <c r="H34" s="556" t="s">
        <v>53</v>
      </c>
      <c r="I34" s="556" t="s">
        <v>37</v>
      </c>
      <c r="J34" s="556">
        <f t="shared" si="1"/>
        <v>4</v>
      </c>
      <c r="K34" s="556">
        <v>4620000</v>
      </c>
      <c r="L34" s="571">
        <f t="shared" si="2"/>
        <v>18480000</v>
      </c>
      <c r="M34" s="556"/>
      <c r="N34" s="572">
        <f t="shared" si="3"/>
        <v>-18480000</v>
      </c>
      <c r="O34" s="577"/>
      <c r="P34" s="218">
        <f t="shared" si="4"/>
        <v>18480000</v>
      </c>
      <c r="Q34" s="218">
        <f t="shared" si="5"/>
        <v>0</v>
      </c>
      <c r="S34" s="490">
        <v>1275112</v>
      </c>
      <c r="T34" s="490">
        <v>4620000</v>
      </c>
    </row>
    <row r="35" s="218" customFormat="1" spans="1:20">
      <c r="A35" s="556">
        <v>268261</v>
      </c>
      <c r="B35" s="556">
        <v>1253363</v>
      </c>
      <c r="C35" s="556" t="s">
        <v>198</v>
      </c>
      <c r="D35" s="557">
        <v>42739</v>
      </c>
      <c r="E35" s="557">
        <v>42741</v>
      </c>
      <c r="F35" s="556">
        <f t="shared" si="6"/>
        <v>2</v>
      </c>
      <c r="G35" s="556">
        <v>1</v>
      </c>
      <c r="H35" s="556" t="s">
        <v>53</v>
      </c>
      <c r="I35" s="556" t="s">
        <v>37</v>
      </c>
      <c r="J35" s="556">
        <f t="shared" si="1"/>
        <v>2</v>
      </c>
      <c r="K35" s="556">
        <v>4620000</v>
      </c>
      <c r="L35" s="571">
        <f t="shared" si="2"/>
        <v>9240000</v>
      </c>
      <c r="M35" s="556"/>
      <c r="N35" s="572">
        <f t="shared" si="3"/>
        <v>-9240000</v>
      </c>
      <c r="O35" s="577"/>
      <c r="P35" s="218">
        <f t="shared" ref="P35:P66" si="7">VLOOKUP(B35,S:T,2,0)</f>
        <v>9240000</v>
      </c>
      <c r="Q35" s="218">
        <f t="shared" ref="Q35:Q66" si="8">N35+P35</f>
        <v>0</v>
      </c>
      <c r="S35" s="490">
        <v>1271663</v>
      </c>
      <c r="T35" s="490">
        <v>17000000</v>
      </c>
    </row>
    <row r="36" s="218" customFormat="1" spans="1:20">
      <c r="A36" s="556">
        <v>268775</v>
      </c>
      <c r="B36" s="556">
        <v>1254017</v>
      </c>
      <c r="C36" s="556" t="s">
        <v>199</v>
      </c>
      <c r="D36" s="557">
        <v>42736</v>
      </c>
      <c r="E36" s="557">
        <v>42738</v>
      </c>
      <c r="F36" s="556">
        <f t="shared" si="6"/>
        <v>2</v>
      </c>
      <c r="G36" s="556">
        <v>1</v>
      </c>
      <c r="H36" s="556" t="s">
        <v>53</v>
      </c>
      <c r="I36" s="556" t="s">
        <v>37</v>
      </c>
      <c r="J36" s="556">
        <f t="shared" si="1"/>
        <v>2</v>
      </c>
      <c r="K36" s="570">
        <v>4620000</v>
      </c>
      <c r="L36" s="571">
        <f t="shared" si="2"/>
        <v>9240000</v>
      </c>
      <c r="M36" s="556"/>
      <c r="N36" s="572">
        <f t="shared" si="3"/>
        <v>-9240000</v>
      </c>
      <c r="O36" s="577"/>
      <c r="P36" s="218">
        <f t="shared" si="7"/>
        <v>9240000</v>
      </c>
      <c r="Q36" s="218">
        <f t="shared" si="8"/>
        <v>0</v>
      </c>
      <c r="S36" s="490">
        <v>1282334</v>
      </c>
      <c r="T36" s="490">
        <v>2900000</v>
      </c>
    </row>
    <row r="37" s="218" customFormat="1" spans="1:20">
      <c r="A37" s="556">
        <v>268777</v>
      </c>
      <c r="B37" s="556">
        <v>1254035</v>
      </c>
      <c r="C37" s="556" t="s">
        <v>200</v>
      </c>
      <c r="D37" s="557">
        <v>42736</v>
      </c>
      <c r="E37" s="557">
        <v>42738</v>
      </c>
      <c r="F37" s="556">
        <f t="shared" si="6"/>
        <v>2</v>
      </c>
      <c r="G37" s="556">
        <v>1</v>
      </c>
      <c r="H37" s="556" t="s">
        <v>53</v>
      </c>
      <c r="I37" s="556" t="s">
        <v>37</v>
      </c>
      <c r="J37" s="556">
        <f t="shared" si="1"/>
        <v>2</v>
      </c>
      <c r="K37" s="570">
        <v>4620000</v>
      </c>
      <c r="L37" s="571">
        <f t="shared" si="2"/>
        <v>9240000</v>
      </c>
      <c r="M37" s="556"/>
      <c r="N37" s="572">
        <f t="shared" si="3"/>
        <v>-9240000</v>
      </c>
      <c r="O37" s="577"/>
      <c r="P37" s="218">
        <f t="shared" si="7"/>
        <v>9240000</v>
      </c>
      <c r="Q37" s="218">
        <f t="shared" si="8"/>
        <v>0</v>
      </c>
      <c r="S37" s="490">
        <v>1258006</v>
      </c>
      <c r="T37" s="490">
        <v>5800000</v>
      </c>
    </row>
    <row r="38" s="218" customFormat="1" spans="1:20">
      <c r="A38" s="556">
        <v>268779</v>
      </c>
      <c r="B38" s="556">
        <v>1253967</v>
      </c>
      <c r="C38" s="556" t="s">
        <v>201</v>
      </c>
      <c r="D38" s="557">
        <v>42738</v>
      </c>
      <c r="E38" s="557">
        <v>42740</v>
      </c>
      <c r="F38" s="556">
        <f t="shared" si="6"/>
        <v>2</v>
      </c>
      <c r="G38" s="556">
        <v>1</v>
      </c>
      <c r="H38" s="556" t="s">
        <v>53</v>
      </c>
      <c r="I38" s="556" t="s">
        <v>37</v>
      </c>
      <c r="J38" s="556">
        <f t="shared" si="1"/>
        <v>2</v>
      </c>
      <c r="K38" s="570">
        <v>4620000</v>
      </c>
      <c r="L38" s="571">
        <f t="shared" si="2"/>
        <v>9240000</v>
      </c>
      <c r="M38" s="556"/>
      <c r="N38" s="572">
        <f t="shared" si="3"/>
        <v>-9240000</v>
      </c>
      <c r="O38" s="577"/>
      <c r="P38" s="218">
        <f t="shared" si="7"/>
        <v>9240000</v>
      </c>
      <c r="Q38" s="218">
        <f t="shared" si="8"/>
        <v>0</v>
      </c>
      <c r="S38" s="490">
        <v>1249854</v>
      </c>
      <c r="T38" s="490">
        <v>11600000</v>
      </c>
    </row>
    <row r="39" s="218" customFormat="1" spans="1:20">
      <c r="A39" s="556">
        <v>269105</v>
      </c>
      <c r="B39" s="556">
        <v>1255110</v>
      </c>
      <c r="C39" s="556" t="s">
        <v>202</v>
      </c>
      <c r="D39" s="557">
        <v>42736</v>
      </c>
      <c r="E39" s="557">
        <v>42738</v>
      </c>
      <c r="F39" s="556">
        <f t="shared" si="6"/>
        <v>2</v>
      </c>
      <c r="G39" s="556">
        <v>1</v>
      </c>
      <c r="H39" s="556" t="s">
        <v>53</v>
      </c>
      <c r="I39" s="556" t="s">
        <v>37</v>
      </c>
      <c r="J39" s="556">
        <f t="shared" si="1"/>
        <v>2</v>
      </c>
      <c r="K39" s="556">
        <v>4620000</v>
      </c>
      <c r="L39" s="571">
        <f t="shared" si="2"/>
        <v>9240000</v>
      </c>
      <c r="M39" s="556"/>
      <c r="N39" s="572">
        <f t="shared" si="3"/>
        <v>-9240000</v>
      </c>
      <c r="O39" s="577"/>
      <c r="P39" s="218">
        <f t="shared" si="7"/>
        <v>9240000</v>
      </c>
      <c r="Q39" s="218">
        <f t="shared" si="8"/>
        <v>0</v>
      </c>
      <c r="S39" s="490">
        <v>1274806</v>
      </c>
      <c r="T39" s="490">
        <v>5800000</v>
      </c>
    </row>
    <row r="40" s="218" customFormat="1" spans="1:20">
      <c r="A40" s="556" t="s">
        <v>203</v>
      </c>
      <c r="B40" s="556">
        <v>1255831</v>
      </c>
      <c r="C40" s="556" t="s">
        <v>204</v>
      </c>
      <c r="D40" s="557">
        <v>42736</v>
      </c>
      <c r="E40" s="557">
        <v>42737</v>
      </c>
      <c r="F40" s="556">
        <f t="shared" si="6"/>
        <v>1</v>
      </c>
      <c r="G40" s="556">
        <v>2</v>
      </c>
      <c r="H40" s="556" t="s">
        <v>77</v>
      </c>
      <c r="I40" s="556" t="s">
        <v>37</v>
      </c>
      <c r="J40" s="556">
        <f t="shared" si="1"/>
        <v>2</v>
      </c>
      <c r="K40" s="556">
        <v>4620000</v>
      </c>
      <c r="L40" s="571">
        <f t="shared" si="2"/>
        <v>9240000</v>
      </c>
      <c r="M40" s="556"/>
      <c r="N40" s="572">
        <f t="shared" si="3"/>
        <v>-9240000</v>
      </c>
      <c r="O40" s="577"/>
      <c r="P40" s="218">
        <f t="shared" si="7"/>
        <v>9240000</v>
      </c>
      <c r="Q40" s="218">
        <f t="shared" si="8"/>
        <v>0</v>
      </c>
      <c r="S40" s="490">
        <v>1256429</v>
      </c>
      <c r="T40" s="490">
        <v>11600000</v>
      </c>
    </row>
    <row r="41" s="218" customFormat="1" spans="1:20">
      <c r="A41" s="556">
        <v>271353</v>
      </c>
      <c r="B41" s="556">
        <v>1257939</v>
      </c>
      <c r="C41" s="556" t="s">
        <v>205</v>
      </c>
      <c r="D41" s="557">
        <v>42736</v>
      </c>
      <c r="E41" s="557">
        <v>42738</v>
      </c>
      <c r="F41" s="556">
        <f t="shared" si="6"/>
        <v>2</v>
      </c>
      <c r="G41" s="556">
        <v>1</v>
      </c>
      <c r="H41" s="556" t="s">
        <v>77</v>
      </c>
      <c r="I41" s="556" t="s">
        <v>37</v>
      </c>
      <c r="J41" s="556">
        <f t="shared" si="1"/>
        <v>2</v>
      </c>
      <c r="K41" s="570">
        <v>4620000</v>
      </c>
      <c r="L41" s="571">
        <f t="shared" si="2"/>
        <v>9240000</v>
      </c>
      <c r="M41" s="556"/>
      <c r="N41" s="572">
        <f t="shared" si="3"/>
        <v>-9240000</v>
      </c>
      <c r="O41" s="577"/>
      <c r="P41" s="218">
        <f t="shared" si="7"/>
        <v>9240000</v>
      </c>
      <c r="Q41" s="218">
        <f t="shared" si="8"/>
        <v>0</v>
      </c>
      <c r="S41" s="490">
        <v>1282818</v>
      </c>
      <c r="T41" s="490">
        <v>8700000</v>
      </c>
    </row>
    <row r="42" s="218" customFormat="1" spans="1:20">
      <c r="A42" s="556">
        <v>271477</v>
      </c>
      <c r="B42" s="556">
        <v>1258085</v>
      </c>
      <c r="C42" s="556" t="s">
        <v>206</v>
      </c>
      <c r="D42" s="557">
        <v>42737</v>
      </c>
      <c r="E42" s="557">
        <v>42739</v>
      </c>
      <c r="F42" s="556">
        <f t="shared" si="6"/>
        <v>2</v>
      </c>
      <c r="G42" s="556">
        <v>1</v>
      </c>
      <c r="H42" s="556" t="s">
        <v>53</v>
      </c>
      <c r="I42" s="556" t="s">
        <v>148</v>
      </c>
      <c r="J42" s="556">
        <f t="shared" si="1"/>
        <v>2</v>
      </c>
      <c r="K42" s="556">
        <v>4620000</v>
      </c>
      <c r="L42" s="571">
        <f t="shared" si="2"/>
        <v>9240000</v>
      </c>
      <c r="M42" s="556"/>
      <c r="N42" s="572">
        <f t="shared" si="3"/>
        <v>-9240000</v>
      </c>
      <c r="O42" s="577"/>
      <c r="P42" s="218">
        <f t="shared" si="7"/>
        <v>9240000</v>
      </c>
      <c r="Q42" s="218">
        <f t="shared" si="8"/>
        <v>0</v>
      </c>
      <c r="S42" s="490">
        <v>1248348</v>
      </c>
      <c r="T42" s="490">
        <v>11600000</v>
      </c>
    </row>
    <row r="43" s="218" customFormat="1" spans="1:20">
      <c r="A43" s="556">
        <v>268549</v>
      </c>
      <c r="B43" s="556">
        <v>1253912</v>
      </c>
      <c r="C43" s="556" t="s">
        <v>207</v>
      </c>
      <c r="D43" s="557">
        <v>42750</v>
      </c>
      <c r="E43" s="557">
        <v>42752</v>
      </c>
      <c r="F43" s="556">
        <f t="shared" si="6"/>
        <v>2</v>
      </c>
      <c r="G43" s="556">
        <v>1</v>
      </c>
      <c r="H43" s="556" t="s">
        <v>53</v>
      </c>
      <c r="I43" s="556" t="s">
        <v>37</v>
      </c>
      <c r="J43" s="556">
        <f t="shared" si="1"/>
        <v>2</v>
      </c>
      <c r="K43" s="570">
        <v>2900000</v>
      </c>
      <c r="L43" s="571">
        <f t="shared" si="2"/>
        <v>5800000</v>
      </c>
      <c r="M43" s="556"/>
      <c r="N43" s="572">
        <f t="shared" si="3"/>
        <v>-5800000</v>
      </c>
      <c r="O43" s="578">
        <f>SUM(L43:L79)</f>
        <v>406200000</v>
      </c>
      <c r="P43" s="218">
        <f t="shared" si="7"/>
        <v>5800000</v>
      </c>
      <c r="Q43" s="218">
        <f t="shared" si="8"/>
        <v>0</v>
      </c>
      <c r="S43" s="490">
        <v>1244713</v>
      </c>
      <c r="T43" s="490">
        <v>17400000</v>
      </c>
    </row>
    <row r="44" s="218" customFormat="1" spans="1:20">
      <c r="A44" s="556">
        <v>269535</v>
      </c>
      <c r="B44" s="556">
        <v>1255804</v>
      </c>
      <c r="C44" s="556" t="s">
        <v>208</v>
      </c>
      <c r="D44" s="557">
        <v>42754</v>
      </c>
      <c r="E44" s="557">
        <v>42756</v>
      </c>
      <c r="F44" s="556">
        <f t="shared" si="6"/>
        <v>2</v>
      </c>
      <c r="G44" s="556">
        <v>1</v>
      </c>
      <c r="H44" s="556" t="s">
        <v>77</v>
      </c>
      <c r="I44" s="556" t="s">
        <v>37</v>
      </c>
      <c r="J44" s="556">
        <f t="shared" si="1"/>
        <v>2</v>
      </c>
      <c r="K44" s="556">
        <v>2900000</v>
      </c>
      <c r="L44" s="571">
        <f t="shared" si="2"/>
        <v>5800000</v>
      </c>
      <c r="M44" s="556"/>
      <c r="N44" s="572">
        <f t="shared" si="3"/>
        <v>-5800000</v>
      </c>
      <c r="O44" s="579"/>
      <c r="P44" s="218">
        <f t="shared" si="7"/>
        <v>5800000</v>
      </c>
      <c r="Q44" s="218">
        <f t="shared" si="8"/>
        <v>0</v>
      </c>
      <c r="S44" s="490">
        <v>1250372</v>
      </c>
      <c r="T44" s="490">
        <v>11600000</v>
      </c>
    </row>
    <row r="45" s="218" customFormat="1" spans="1:20">
      <c r="A45" s="556">
        <v>270531</v>
      </c>
      <c r="B45" s="556">
        <v>1256543</v>
      </c>
      <c r="C45" s="556" t="s">
        <v>209</v>
      </c>
      <c r="D45" s="557">
        <v>42754</v>
      </c>
      <c r="E45" s="557">
        <v>42757</v>
      </c>
      <c r="F45" s="556">
        <f t="shared" si="6"/>
        <v>3</v>
      </c>
      <c r="G45" s="556">
        <v>1</v>
      </c>
      <c r="H45" s="556" t="s">
        <v>53</v>
      </c>
      <c r="I45" s="556" t="s">
        <v>37</v>
      </c>
      <c r="J45" s="556">
        <f t="shared" si="1"/>
        <v>3</v>
      </c>
      <c r="K45" s="556">
        <v>2900000</v>
      </c>
      <c r="L45" s="571">
        <f t="shared" si="2"/>
        <v>8700000</v>
      </c>
      <c r="M45" s="556"/>
      <c r="N45" s="572">
        <f t="shared" si="3"/>
        <v>-8700000</v>
      </c>
      <c r="O45" s="579"/>
      <c r="P45" s="218">
        <f t="shared" si="7"/>
        <v>8700000</v>
      </c>
      <c r="Q45" s="218">
        <f t="shared" si="8"/>
        <v>0</v>
      </c>
      <c r="S45" s="490">
        <v>1267435</v>
      </c>
      <c r="T45" s="490">
        <v>17400000</v>
      </c>
    </row>
    <row r="46" s="218" customFormat="1" spans="1:20">
      <c r="A46" s="556">
        <v>270879</v>
      </c>
      <c r="B46" s="556">
        <v>1257039</v>
      </c>
      <c r="C46" s="556" t="s">
        <v>210</v>
      </c>
      <c r="D46" s="557">
        <v>42751</v>
      </c>
      <c r="E46" s="557">
        <v>42753</v>
      </c>
      <c r="F46" s="556">
        <f t="shared" si="6"/>
        <v>2</v>
      </c>
      <c r="G46" s="556">
        <v>2</v>
      </c>
      <c r="H46" s="556" t="s">
        <v>53</v>
      </c>
      <c r="I46" s="556" t="s">
        <v>37</v>
      </c>
      <c r="J46" s="556">
        <f t="shared" si="1"/>
        <v>4</v>
      </c>
      <c r="K46" s="556">
        <v>2900000</v>
      </c>
      <c r="L46" s="571">
        <f t="shared" si="2"/>
        <v>11600000</v>
      </c>
      <c r="M46" s="556"/>
      <c r="N46" s="572">
        <f t="shared" si="3"/>
        <v>-11600000</v>
      </c>
      <c r="O46" s="579"/>
      <c r="P46" s="218">
        <f t="shared" si="7"/>
        <v>11600000</v>
      </c>
      <c r="Q46" s="218">
        <f t="shared" si="8"/>
        <v>0</v>
      </c>
      <c r="S46" s="490">
        <v>1249436</v>
      </c>
      <c r="T46" s="490">
        <v>5800000</v>
      </c>
    </row>
    <row r="47" s="218" customFormat="1" spans="1:20">
      <c r="A47" s="556" t="s">
        <v>211</v>
      </c>
      <c r="B47" s="556">
        <v>1255967</v>
      </c>
      <c r="C47" s="556" t="s">
        <v>212</v>
      </c>
      <c r="D47" s="557">
        <v>42751</v>
      </c>
      <c r="E47" s="557">
        <v>42753</v>
      </c>
      <c r="F47" s="556">
        <f t="shared" si="6"/>
        <v>2</v>
      </c>
      <c r="G47" s="556">
        <v>2</v>
      </c>
      <c r="H47" s="556" t="s">
        <v>53</v>
      </c>
      <c r="I47" s="556" t="s">
        <v>37</v>
      </c>
      <c r="J47" s="556">
        <f t="shared" si="1"/>
        <v>4</v>
      </c>
      <c r="K47" s="570">
        <v>2900000</v>
      </c>
      <c r="L47" s="571">
        <f t="shared" si="2"/>
        <v>11600000</v>
      </c>
      <c r="M47" s="556"/>
      <c r="N47" s="572">
        <f t="shared" si="3"/>
        <v>-11600000</v>
      </c>
      <c r="O47" s="579"/>
      <c r="P47" s="218">
        <f t="shared" si="7"/>
        <v>11600000</v>
      </c>
      <c r="Q47" s="218">
        <f t="shared" si="8"/>
        <v>0</v>
      </c>
      <c r="S47" s="490">
        <v>1275882</v>
      </c>
      <c r="T47" s="490">
        <v>5800000</v>
      </c>
    </row>
    <row r="48" s="218" customFormat="1" spans="1:20">
      <c r="A48" s="556">
        <v>268539</v>
      </c>
      <c r="B48" s="556">
        <v>1253733</v>
      </c>
      <c r="C48" s="556" t="s">
        <v>213</v>
      </c>
      <c r="D48" s="557">
        <v>42752</v>
      </c>
      <c r="E48" s="557">
        <v>42754</v>
      </c>
      <c r="F48" s="556">
        <f t="shared" si="6"/>
        <v>2</v>
      </c>
      <c r="G48" s="556">
        <v>1</v>
      </c>
      <c r="H48" s="556" t="s">
        <v>77</v>
      </c>
      <c r="I48" s="556" t="s">
        <v>37</v>
      </c>
      <c r="J48" s="556">
        <f t="shared" si="1"/>
        <v>2</v>
      </c>
      <c r="K48" s="570">
        <v>2900000</v>
      </c>
      <c r="L48" s="571">
        <f t="shared" si="2"/>
        <v>5800000</v>
      </c>
      <c r="M48" s="556"/>
      <c r="N48" s="572">
        <f t="shared" si="3"/>
        <v>-5800000</v>
      </c>
      <c r="O48" s="579"/>
      <c r="P48" s="218">
        <f t="shared" si="7"/>
        <v>5800000</v>
      </c>
      <c r="Q48" s="218">
        <f t="shared" si="8"/>
        <v>0</v>
      </c>
      <c r="S48" s="490">
        <v>1252642</v>
      </c>
      <c r="T48" s="490">
        <v>11600000</v>
      </c>
    </row>
    <row r="49" s="218" customFormat="1" spans="1:20">
      <c r="A49" s="556" t="s">
        <v>214</v>
      </c>
      <c r="B49" s="556">
        <v>1259340</v>
      </c>
      <c r="C49" s="556" t="s">
        <v>215</v>
      </c>
      <c r="D49" s="557">
        <v>43118</v>
      </c>
      <c r="E49" s="557">
        <v>43121</v>
      </c>
      <c r="F49" s="556">
        <f t="shared" si="6"/>
        <v>3</v>
      </c>
      <c r="G49" s="556">
        <v>2</v>
      </c>
      <c r="H49" s="556" t="s">
        <v>53</v>
      </c>
      <c r="I49" s="556" t="s">
        <v>37</v>
      </c>
      <c r="J49" s="572">
        <f t="shared" si="1"/>
        <v>6</v>
      </c>
      <c r="K49" s="570">
        <v>2900000</v>
      </c>
      <c r="L49" s="571">
        <f t="shared" si="2"/>
        <v>17400000</v>
      </c>
      <c r="M49" s="556"/>
      <c r="N49" s="572">
        <f t="shared" si="3"/>
        <v>-17400000</v>
      </c>
      <c r="O49" s="579"/>
      <c r="P49" s="218">
        <f t="shared" si="7"/>
        <v>17400000</v>
      </c>
      <c r="Q49" s="218">
        <f t="shared" si="8"/>
        <v>0</v>
      </c>
      <c r="S49" s="490">
        <v>1255410</v>
      </c>
      <c r="T49" s="490">
        <v>26100000</v>
      </c>
    </row>
    <row r="50" s="218" customFormat="1" spans="1:20">
      <c r="A50" s="556">
        <v>271463</v>
      </c>
      <c r="B50" s="556">
        <v>1258006</v>
      </c>
      <c r="C50" s="556" t="s">
        <v>216</v>
      </c>
      <c r="D50" s="557">
        <v>42752</v>
      </c>
      <c r="E50" s="557">
        <v>42754</v>
      </c>
      <c r="F50" s="556">
        <f t="shared" si="6"/>
        <v>2</v>
      </c>
      <c r="G50" s="556">
        <v>1</v>
      </c>
      <c r="H50" s="556" t="s">
        <v>53</v>
      </c>
      <c r="I50" s="556" t="s">
        <v>37</v>
      </c>
      <c r="J50" s="556">
        <f t="shared" si="1"/>
        <v>2</v>
      </c>
      <c r="K50" s="570">
        <v>2900000</v>
      </c>
      <c r="L50" s="571">
        <f t="shared" si="2"/>
        <v>5800000</v>
      </c>
      <c r="M50" s="556"/>
      <c r="N50" s="572">
        <f t="shared" si="3"/>
        <v>-5800000</v>
      </c>
      <c r="O50" s="579"/>
      <c r="P50" s="218">
        <f t="shared" si="7"/>
        <v>5800000</v>
      </c>
      <c r="Q50" s="218">
        <f t="shared" si="8"/>
        <v>0</v>
      </c>
      <c r="S50" s="490">
        <v>1262151</v>
      </c>
      <c r="T50" s="490">
        <v>70080000</v>
      </c>
    </row>
    <row r="51" s="218" customFormat="1" spans="1:20">
      <c r="A51" s="556">
        <v>270915</v>
      </c>
      <c r="B51" s="556">
        <v>1257264</v>
      </c>
      <c r="C51" s="556" t="s">
        <v>217</v>
      </c>
      <c r="D51" s="557">
        <v>42751</v>
      </c>
      <c r="E51" s="557">
        <v>42755</v>
      </c>
      <c r="F51" s="556">
        <f t="shared" si="6"/>
        <v>4</v>
      </c>
      <c r="G51" s="556">
        <v>3</v>
      </c>
      <c r="H51" s="556" t="s">
        <v>53</v>
      </c>
      <c r="I51" s="556" t="s">
        <v>37</v>
      </c>
      <c r="J51" s="556">
        <f t="shared" si="1"/>
        <v>12</v>
      </c>
      <c r="K51" s="556">
        <v>2900000</v>
      </c>
      <c r="L51" s="571">
        <f t="shared" si="2"/>
        <v>34800000</v>
      </c>
      <c r="M51" s="556"/>
      <c r="N51" s="572">
        <f t="shared" si="3"/>
        <v>-34800000</v>
      </c>
      <c r="O51" s="579"/>
      <c r="P51" s="218">
        <f t="shared" si="7"/>
        <v>34800000</v>
      </c>
      <c r="Q51" s="218">
        <f t="shared" si="8"/>
        <v>0</v>
      </c>
      <c r="S51" s="490">
        <v>1255668</v>
      </c>
      <c r="T51" s="490">
        <v>11600000</v>
      </c>
    </row>
    <row r="52" s="218" customFormat="1" spans="1:20">
      <c r="A52" s="556" t="s">
        <v>218</v>
      </c>
      <c r="B52" s="556">
        <v>1260077</v>
      </c>
      <c r="C52" s="556" t="s">
        <v>219</v>
      </c>
      <c r="D52" s="557">
        <v>43118</v>
      </c>
      <c r="E52" s="557">
        <v>43120</v>
      </c>
      <c r="F52" s="556">
        <f t="shared" si="6"/>
        <v>2</v>
      </c>
      <c r="G52" s="556">
        <v>2</v>
      </c>
      <c r="H52" s="556" t="s">
        <v>53</v>
      </c>
      <c r="I52" s="556" t="s">
        <v>37</v>
      </c>
      <c r="J52" s="556">
        <f t="shared" si="1"/>
        <v>4</v>
      </c>
      <c r="K52" s="570">
        <v>2900000</v>
      </c>
      <c r="L52" s="571">
        <f t="shared" si="2"/>
        <v>11600000</v>
      </c>
      <c r="M52" s="556"/>
      <c r="N52" s="572">
        <f t="shared" si="3"/>
        <v>-11600000</v>
      </c>
      <c r="O52" s="579"/>
      <c r="P52" s="218">
        <f t="shared" si="7"/>
        <v>11600000</v>
      </c>
      <c r="Q52" s="218">
        <f t="shared" si="8"/>
        <v>0</v>
      </c>
      <c r="S52" s="490">
        <v>1264985</v>
      </c>
      <c r="T52" s="490">
        <v>5800000</v>
      </c>
    </row>
    <row r="53" s="218" customFormat="1" spans="1:20">
      <c r="A53" s="556">
        <v>265812</v>
      </c>
      <c r="B53" s="556">
        <v>1249214</v>
      </c>
      <c r="C53" s="556" t="s">
        <v>220</v>
      </c>
      <c r="D53" s="557">
        <v>42753</v>
      </c>
      <c r="E53" s="557">
        <v>42755</v>
      </c>
      <c r="F53" s="556">
        <f t="shared" si="6"/>
        <v>2</v>
      </c>
      <c r="G53" s="556">
        <v>1</v>
      </c>
      <c r="H53" s="556" t="s">
        <v>53</v>
      </c>
      <c r="I53" s="556" t="s">
        <v>37</v>
      </c>
      <c r="J53" s="556">
        <f t="shared" si="1"/>
        <v>2</v>
      </c>
      <c r="K53" s="556">
        <v>2900000</v>
      </c>
      <c r="L53" s="571">
        <f t="shared" si="2"/>
        <v>5800000</v>
      </c>
      <c r="M53" s="556"/>
      <c r="N53" s="572">
        <f t="shared" si="3"/>
        <v>-5800000</v>
      </c>
      <c r="O53" s="579"/>
      <c r="P53" s="218">
        <f t="shared" si="7"/>
        <v>5800000</v>
      </c>
      <c r="Q53" s="218">
        <f t="shared" si="8"/>
        <v>0</v>
      </c>
      <c r="S53" s="490">
        <v>1282326</v>
      </c>
      <c r="T53" s="490">
        <v>5800000</v>
      </c>
    </row>
    <row r="54" s="218" customFormat="1" spans="1:20">
      <c r="A54" s="556">
        <v>268550</v>
      </c>
      <c r="B54" s="556">
        <v>1253911</v>
      </c>
      <c r="C54" s="556" t="s">
        <v>207</v>
      </c>
      <c r="D54" s="557">
        <v>42752</v>
      </c>
      <c r="E54" s="557">
        <v>42754</v>
      </c>
      <c r="F54" s="556">
        <f t="shared" si="6"/>
        <v>2</v>
      </c>
      <c r="G54" s="556">
        <v>1</v>
      </c>
      <c r="H54" s="556" t="s">
        <v>53</v>
      </c>
      <c r="I54" s="556" t="s">
        <v>37</v>
      </c>
      <c r="J54" s="556">
        <f t="shared" si="1"/>
        <v>2</v>
      </c>
      <c r="K54" s="570">
        <v>2900000</v>
      </c>
      <c r="L54" s="571">
        <f t="shared" si="2"/>
        <v>5800000</v>
      </c>
      <c r="M54" s="556"/>
      <c r="N54" s="572">
        <f t="shared" si="3"/>
        <v>-5800000</v>
      </c>
      <c r="O54" s="579"/>
      <c r="P54" s="218">
        <f t="shared" si="7"/>
        <v>5800000</v>
      </c>
      <c r="Q54" s="218">
        <f t="shared" si="8"/>
        <v>0</v>
      </c>
      <c r="S54" s="490">
        <v>1264716</v>
      </c>
      <c r="T54" s="490">
        <v>17840000</v>
      </c>
    </row>
    <row r="55" s="218" customFormat="1" spans="1:20">
      <c r="A55" s="556" t="s">
        <v>221</v>
      </c>
      <c r="B55" s="556">
        <v>1255286</v>
      </c>
      <c r="C55" s="556" t="s">
        <v>222</v>
      </c>
      <c r="D55" s="557">
        <v>42754</v>
      </c>
      <c r="E55" s="557">
        <v>42755</v>
      </c>
      <c r="F55" s="556">
        <f t="shared" si="6"/>
        <v>1</v>
      </c>
      <c r="G55" s="556">
        <v>3</v>
      </c>
      <c r="H55" s="556" t="s">
        <v>53</v>
      </c>
      <c r="I55" s="556" t="s">
        <v>37</v>
      </c>
      <c r="J55" s="556">
        <f t="shared" si="1"/>
        <v>3</v>
      </c>
      <c r="K55" s="570">
        <v>2900000</v>
      </c>
      <c r="L55" s="571">
        <f t="shared" si="2"/>
        <v>8700000</v>
      </c>
      <c r="M55" s="556"/>
      <c r="N55" s="572">
        <f t="shared" si="3"/>
        <v>-8700000</v>
      </c>
      <c r="O55" s="579"/>
      <c r="P55" s="218">
        <f t="shared" si="7"/>
        <v>8700000</v>
      </c>
      <c r="Q55" s="218">
        <f t="shared" si="8"/>
        <v>0</v>
      </c>
      <c r="S55" s="490">
        <v>1274460</v>
      </c>
      <c r="T55" s="490">
        <v>8500000</v>
      </c>
    </row>
    <row r="56" s="218" customFormat="1" spans="1:20">
      <c r="A56" s="567">
        <v>263000</v>
      </c>
      <c r="B56" s="567">
        <v>1243124</v>
      </c>
      <c r="C56" s="556" t="s">
        <v>223</v>
      </c>
      <c r="D56" s="557">
        <v>42754</v>
      </c>
      <c r="E56" s="557">
        <v>42759</v>
      </c>
      <c r="F56" s="556">
        <f t="shared" si="6"/>
        <v>5</v>
      </c>
      <c r="G56" s="556">
        <v>2</v>
      </c>
      <c r="H56" s="556" t="s">
        <v>77</v>
      </c>
      <c r="I56" s="556" t="s">
        <v>37</v>
      </c>
      <c r="J56" s="556">
        <f t="shared" si="1"/>
        <v>10</v>
      </c>
      <c r="K56" s="571">
        <v>2900000</v>
      </c>
      <c r="L56" s="571">
        <f t="shared" si="2"/>
        <v>29000000</v>
      </c>
      <c r="M56" s="556"/>
      <c r="N56" s="572">
        <f t="shared" si="3"/>
        <v>-29000000</v>
      </c>
      <c r="O56" s="579"/>
      <c r="P56" s="218">
        <f t="shared" si="7"/>
        <v>35000000</v>
      </c>
      <c r="Q56" s="218">
        <f t="shared" si="8"/>
        <v>6000000</v>
      </c>
      <c r="S56" s="490">
        <v>1252645</v>
      </c>
      <c r="T56" s="490">
        <v>11600000</v>
      </c>
    </row>
    <row r="57" s="218" customFormat="1" spans="1:20">
      <c r="A57" s="568"/>
      <c r="B57" s="568"/>
      <c r="C57" s="556"/>
      <c r="D57" s="557">
        <v>42754</v>
      </c>
      <c r="E57" s="557">
        <v>42759</v>
      </c>
      <c r="F57" s="556">
        <f t="shared" si="6"/>
        <v>5</v>
      </c>
      <c r="G57" s="556">
        <v>1</v>
      </c>
      <c r="H57" s="556" t="s">
        <v>224</v>
      </c>
      <c r="I57" s="556"/>
      <c r="J57" s="556">
        <f t="shared" si="1"/>
        <v>5</v>
      </c>
      <c r="K57" s="571">
        <v>1200000</v>
      </c>
      <c r="L57" s="571">
        <f t="shared" si="2"/>
        <v>6000000</v>
      </c>
      <c r="M57" s="556"/>
      <c r="N57" s="572">
        <f t="shared" si="3"/>
        <v>-6000000</v>
      </c>
      <c r="O57" s="579"/>
      <c r="Q57" s="218">
        <f t="shared" si="8"/>
        <v>-6000000</v>
      </c>
      <c r="S57" s="490">
        <v>1275416</v>
      </c>
      <c r="T57" s="490">
        <v>2900000</v>
      </c>
    </row>
    <row r="58" s="218" customFormat="1" spans="1:20">
      <c r="A58" s="556">
        <v>274873</v>
      </c>
      <c r="B58" s="556">
        <v>1264865</v>
      </c>
      <c r="C58" s="556" t="s">
        <v>225</v>
      </c>
      <c r="D58" s="557">
        <v>43120</v>
      </c>
      <c r="E58" s="557">
        <v>43121</v>
      </c>
      <c r="F58" s="556">
        <f t="shared" si="6"/>
        <v>1</v>
      </c>
      <c r="G58" s="556">
        <v>1</v>
      </c>
      <c r="H58" s="556" t="s">
        <v>53</v>
      </c>
      <c r="I58" s="556" t="s">
        <v>37</v>
      </c>
      <c r="J58" s="556">
        <f t="shared" si="1"/>
        <v>1</v>
      </c>
      <c r="K58" s="570">
        <v>2900000</v>
      </c>
      <c r="L58" s="571">
        <f t="shared" si="2"/>
        <v>2900000</v>
      </c>
      <c r="M58" s="556"/>
      <c r="N58" s="572">
        <f t="shared" si="3"/>
        <v>-2900000</v>
      </c>
      <c r="O58" s="579"/>
      <c r="P58" s="218">
        <f t="shared" si="7"/>
        <v>2900000</v>
      </c>
      <c r="Q58" s="218">
        <f t="shared" si="8"/>
        <v>0</v>
      </c>
      <c r="S58" s="490">
        <v>1247690</v>
      </c>
      <c r="T58" s="490">
        <v>5800000</v>
      </c>
    </row>
    <row r="59" s="218" customFormat="1" spans="1:20">
      <c r="A59" s="556">
        <v>270528</v>
      </c>
      <c r="B59" s="556">
        <v>1256471</v>
      </c>
      <c r="C59" s="556" t="s">
        <v>226</v>
      </c>
      <c r="D59" s="557">
        <v>42755</v>
      </c>
      <c r="E59" s="557">
        <v>42758</v>
      </c>
      <c r="F59" s="556">
        <f t="shared" si="6"/>
        <v>3</v>
      </c>
      <c r="G59" s="556">
        <v>1</v>
      </c>
      <c r="H59" s="556" t="s">
        <v>77</v>
      </c>
      <c r="I59" s="556" t="s">
        <v>37</v>
      </c>
      <c r="J59" s="556">
        <f t="shared" si="1"/>
        <v>3</v>
      </c>
      <c r="K59" s="556">
        <v>2900000</v>
      </c>
      <c r="L59" s="571">
        <f t="shared" si="2"/>
        <v>8700000</v>
      </c>
      <c r="M59" s="580"/>
      <c r="N59" s="572">
        <f t="shared" si="3"/>
        <v>-8700000</v>
      </c>
      <c r="O59" s="579"/>
      <c r="P59" s="218">
        <f t="shared" si="7"/>
        <v>8700000</v>
      </c>
      <c r="Q59" s="218">
        <f t="shared" si="8"/>
        <v>0</v>
      </c>
      <c r="S59" s="490">
        <v>1251898</v>
      </c>
      <c r="T59" s="490">
        <v>5800000</v>
      </c>
    </row>
    <row r="60" s="218" customFormat="1" spans="1:20">
      <c r="A60" s="556">
        <v>269533</v>
      </c>
      <c r="B60" s="556">
        <v>1255799</v>
      </c>
      <c r="C60" s="556" t="s">
        <v>208</v>
      </c>
      <c r="D60" s="557">
        <v>42756</v>
      </c>
      <c r="E60" s="557">
        <v>42757</v>
      </c>
      <c r="F60" s="556">
        <f t="shared" si="6"/>
        <v>1</v>
      </c>
      <c r="G60" s="556">
        <v>1</v>
      </c>
      <c r="H60" s="556" t="s">
        <v>77</v>
      </c>
      <c r="I60" s="556" t="s">
        <v>37</v>
      </c>
      <c r="J60" s="556">
        <f t="shared" si="1"/>
        <v>1</v>
      </c>
      <c r="K60" s="556">
        <v>2900000</v>
      </c>
      <c r="L60" s="571">
        <f t="shared" si="2"/>
        <v>2900000</v>
      </c>
      <c r="M60" s="556"/>
      <c r="N60" s="572">
        <f t="shared" si="3"/>
        <v>-2900000</v>
      </c>
      <c r="O60" s="579"/>
      <c r="P60" s="218">
        <f t="shared" si="7"/>
        <v>2900000</v>
      </c>
      <c r="Q60" s="218">
        <f t="shared" si="8"/>
        <v>0</v>
      </c>
      <c r="S60" s="490">
        <v>1273332</v>
      </c>
      <c r="T60" s="490">
        <v>5800000</v>
      </c>
    </row>
    <row r="61" s="218" customFormat="1" spans="1:20">
      <c r="A61" s="556">
        <v>270529</v>
      </c>
      <c r="B61" s="556">
        <v>1256525</v>
      </c>
      <c r="C61" s="556" t="s">
        <v>227</v>
      </c>
      <c r="D61" s="557">
        <v>42757</v>
      </c>
      <c r="E61" s="557">
        <v>42759</v>
      </c>
      <c r="F61" s="556">
        <f t="shared" si="6"/>
        <v>2</v>
      </c>
      <c r="G61" s="556">
        <v>1</v>
      </c>
      <c r="H61" s="556" t="s">
        <v>77</v>
      </c>
      <c r="I61" s="556" t="s">
        <v>37</v>
      </c>
      <c r="J61" s="556">
        <f t="shared" si="1"/>
        <v>2</v>
      </c>
      <c r="K61" s="556">
        <v>2900000</v>
      </c>
      <c r="L61" s="571">
        <f t="shared" si="2"/>
        <v>5800000</v>
      </c>
      <c r="M61" s="556"/>
      <c r="N61" s="572">
        <f t="shared" si="3"/>
        <v>-5800000</v>
      </c>
      <c r="O61" s="579"/>
      <c r="P61" s="218">
        <f t="shared" si="7"/>
        <v>5800000</v>
      </c>
      <c r="Q61" s="218">
        <f t="shared" si="8"/>
        <v>0</v>
      </c>
      <c r="S61" s="490">
        <v>1275078</v>
      </c>
      <c r="T61" s="490">
        <v>5800000</v>
      </c>
    </row>
    <row r="62" s="218" customFormat="1" spans="1:20">
      <c r="A62" s="556">
        <v>270880</v>
      </c>
      <c r="B62" s="556">
        <v>1257041</v>
      </c>
      <c r="C62" s="556" t="s">
        <v>228</v>
      </c>
      <c r="D62" s="557">
        <v>42755</v>
      </c>
      <c r="E62" s="557">
        <v>42757</v>
      </c>
      <c r="F62" s="556">
        <f t="shared" si="6"/>
        <v>2</v>
      </c>
      <c r="G62" s="556">
        <v>1</v>
      </c>
      <c r="H62" s="556" t="s">
        <v>77</v>
      </c>
      <c r="I62" s="556" t="s">
        <v>37</v>
      </c>
      <c r="J62" s="556">
        <f t="shared" si="1"/>
        <v>2</v>
      </c>
      <c r="K62" s="556">
        <v>2900000</v>
      </c>
      <c r="L62" s="571">
        <f t="shared" si="2"/>
        <v>5800000</v>
      </c>
      <c r="M62" s="556"/>
      <c r="N62" s="572">
        <f t="shared" si="3"/>
        <v>-5800000</v>
      </c>
      <c r="O62" s="579"/>
      <c r="P62" s="218">
        <f t="shared" si="7"/>
        <v>5800000</v>
      </c>
      <c r="Q62" s="218">
        <f t="shared" si="8"/>
        <v>0</v>
      </c>
      <c r="S62" s="490">
        <v>1257039</v>
      </c>
      <c r="T62" s="490">
        <v>11600000</v>
      </c>
    </row>
    <row r="63" s="218" customFormat="1" spans="1:20">
      <c r="A63" s="556">
        <v>266500</v>
      </c>
      <c r="B63" s="556">
        <v>1250518</v>
      </c>
      <c r="C63" s="556" t="s">
        <v>229</v>
      </c>
      <c r="D63" s="557">
        <v>42755</v>
      </c>
      <c r="E63" s="557">
        <v>42757</v>
      </c>
      <c r="F63" s="556">
        <f t="shared" si="6"/>
        <v>2</v>
      </c>
      <c r="G63" s="556">
        <v>1</v>
      </c>
      <c r="H63" s="556" t="s">
        <v>36</v>
      </c>
      <c r="I63" s="556" t="s">
        <v>37</v>
      </c>
      <c r="J63" s="556">
        <f t="shared" si="1"/>
        <v>2</v>
      </c>
      <c r="K63" s="570">
        <v>2900000</v>
      </c>
      <c r="L63" s="571">
        <f t="shared" si="2"/>
        <v>5800000</v>
      </c>
      <c r="M63" s="556"/>
      <c r="N63" s="572">
        <f t="shared" si="3"/>
        <v>-5800000</v>
      </c>
      <c r="O63" s="579"/>
      <c r="P63" s="218">
        <f t="shared" si="7"/>
        <v>5800000</v>
      </c>
      <c r="Q63" s="218">
        <f t="shared" si="8"/>
        <v>0</v>
      </c>
      <c r="S63" s="490">
        <v>1280786</v>
      </c>
      <c r="T63" s="490">
        <v>14500000</v>
      </c>
    </row>
    <row r="64" s="218" customFormat="1" spans="1:20">
      <c r="A64" s="556">
        <v>271034</v>
      </c>
      <c r="B64" s="556">
        <v>1257342</v>
      </c>
      <c r="C64" s="556" t="s">
        <v>230</v>
      </c>
      <c r="D64" s="557">
        <v>42756</v>
      </c>
      <c r="E64" s="557">
        <v>42760</v>
      </c>
      <c r="F64" s="556">
        <f t="shared" si="6"/>
        <v>4</v>
      </c>
      <c r="G64" s="556">
        <v>2</v>
      </c>
      <c r="H64" s="556" t="s">
        <v>53</v>
      </c>
      <c r="I64" s="556" t="s">
        <v>37</v>
      </c>
      <c r="J64" s="556">
        <f t="shared" si="1"/>
        <v>8</v>
      </c>
      <c r="K64" s="556">
        <v>2900000</v>
      </c>
      <c r="L64" s="571">
        <f t="shared" si="2"/>
        <v>23200000</v>
      </c>
      <c r="M64" s="556"/>
      <c r="N64" s="572">
        <f t="shared" si="3"/>
        <v>-23200000</v>
      </c>
      <c r="O64" s="579"/>
      <c r="P64" s="218">
        <f t="shared" si="7"/>
        <v>23200000</v>
      </c>
      <c r="Q64" s="218">
        <f t="shared" si="8"/>
        <v>0</v>
      </c>
      <c r="S64" s="490">
        <v>1257723</v>
      </c>
      <c r="T64" s="490">
        <v>23100000</v>
      </c>
    </row>
    <row r="65" s="218" customFormat="1" spans="1:20">
      <c r="A65" s="556" t="s">
        <v>231</v>
      </c>
      <c r="B65" s="556">
        <v>1257571</v>
      </c>
      <c r="C65" s="556" t="s">
        <v>232</v>
      </c>
      <c r="D65" s="557">
        <v>42756</v>
      </c>
      <c r="E65" s="557">
        <v>42760</v>
      </c>
      <c r="F65" s="556">
        <f t="shared" si="6"/>
        <v>4</v>
      </c>
      <c r="G65" s="556">
        <v>3</v>
      </c>
      <c r="H65" s="556" t="s">
        <v>53</v>
      </c>
      <c r="I65" s="556" t="s">
        <v>37</v>
      </c>
      <c r="J65" s="556">
        <f t="shared" si="1"/>
        <v>12</v>
      </c>
      <c r="K65" s="570">
        <v>2900000</v>
      </c>
      <c r="L65" s="571">
        <f t="shared" si="2"/>
        <v>34800000</v>
      </c>
      <c r="M65" s="556"/>
      <c r="N65" s="572">
        <f t="shared" si="3"/>
        <v>-34800000</v>
      </c>
      <c r="O65" s="579"/>
      <c r="P65" s="218">
        <f t="shared" si="7"/>
        <v>34800000</v>
      </c>
      <c r="Q65" s="218">
        <f t="shared" si="8"/>
        <v>0</v>
      </c>
      <c r="S65" s="490">
        <v>1251784</v>
      </c>
      <c r="T65" s="490">
        <v>8700000</v>
      </c>
    </row>
    <row r="66" s="218" customFormat="1" spans="1:20">
      <c r="A66" s="556">
        <v>271490</v>
      </c>
      <c r="B66" s="556">
        <v>1258161</v>
      </c>
      <c r="C66" s="556" t="s">
        <v>233</v>
      </c>
      <c r="D66" s="557">
        <v>42756</v>
      </c>
      <c r="E66" s="557">
        <v>42760</v>
      </c>
      <c r="F66" s="556">
        <f t="shared" si="6"/>
        <v>4</v>
      </c>
      <c r="G66" s="556">
        <v>1</v>
      </c>
      <c r="H66" s="556" t="s">
        <v>53</v>
      </c>
      <c r="I66" s="556" t="s">
        <v>148</v>
      </c>
      <c r="J66" s="556">
        <f t="shared" si="1"/>
        <v>4</v>
      </c>
      <c r="K66" s="556">
        <v>2900000</v>
      </c>
      <c r="L66" s="571">
        <f t="shared" si="2"/>
        <v>11600000</v>
      </c>
      <c r="M66" s="556"/>
      <c r="N66" s="572">
        <f t="shared" si="3"/>
        <v>-11600000</v>
      </c>
      <c r="O66" s="579"/>
      <c r="P66" s="218">
        <f t="shared" si="7"/>
        <v>11600000</v>
      </c>
      <c r="Q66" s="218">
        <f t="shared" si="8"/>
        <v>0</v>
      </c>
      <c r="S66" s="490">
        <v>1247078</v>
      </c>
      <c r="T66" s="490">
        <v>18480000</v>
      </c>
    </row>
    <row r="67" s="218" customFormat="1" spans="1:20">
      <c r="A67" s="556">
        <v>265327</v>
      </c>
      <c r="B67" s="556">
        <v>1248348</v>
      </c>
      <c r="C67" s="556" t="s">
        <v>234</v>
      </c>
      <c r="D67" s="557">
        <v>42756</v>
      </c>
      <c r="E67" s="557">
        <v>42758</v>
      </c>
      <c r="F67" s="556">
        <f t="shared" si="6"/>
        <v>2</v>
      </c>
      <c r="G67" s="556">
        <v>2</v>
      </c>
      <c r="H67" s="556" t="s">
        <v>77</v>
      </c>
      <c r="I67" s="556" t="s">
        <v>37</v>
      </c>
      <c r="J67" s="556">
        <f t="shared" si="1"/>
        <v>4</v>
      </c>
      <c r="K67" s="571">
        <v>2900000</v>
      </c>
      <c r="L67" s="571">
        <f t="shared" si="2"/>
        <v>11600000</v>
      </c>
      <c r="M67" s="556"/>
      <c r="N67" s="572">
        <f t="shared" si="3"/>
        <v>-11600000</v>
      </c>
      <c r="O67" s="579"/>
      <c r="P67" s="218">
        <f t="shared" ref="P67:P98" si="9">VLOOKUP(B67,S:T,2,0)</f>
        <v>11600000</v>
      </c>
      <c r="Q67" s="218">
        <f t="shared" ref="Q67:Q109" si="10">N67+P67</f>
        <v>0</v>
      </c>
      <c r="S67" s="490">
        <v>1247871</v>
      </c>
      <c r="T67" s="490">
        <v>5800000</v>
      </c>
    </row>
    <row r="68" s="218" customFormat="1" spans="1:20">
      <c r="A68" s="556">
        <v>265779</v>
      </c>
      <c r="B68" s="556">
        <v>1249011</v>
      </c>
      <c r="C68" s="556" t="s">
        <v>235</v>
      </c>
      <c r="D68" s="557">
        <v>42756</v>
      </c>
      <c r="E68" s="557">
        <v>42757</v>
      </c>
      <c r="F68" s="556">
        <f t="shared" si="6"/>
        <v>1</v>
      </c>
      <c r="G68" s="556">
        <v>1</v>
      </c>
      <c r="H68" s="556" t="s">
        <v>53</v>
      </c>
      <c r="I68" s="556" t="s">
        <v>37</v>
      </c>
      <c r="J68" s="556">
        <f t="shared" si="1"/>
        <v>1</v>
      </c>
      <c r="K68" s="556">
        <v>2900000</v>
      </c>
      <c r="L68" s="571">
        <f t="shared" si="2"/>
        <v>2900000</v>
      </c>
      <c r="M68" s="556"/>
      <c r="N68" s="572">
        <f t="shared" si="3"/>
        <v>-2900000</v>
      </c>
      <c r="O68" s="579"/>
      <c r="P68" s="218">
        <f t="shared" si="9"/>
        <v>2900000</v>
      </c>
      <c r="Q68" s="218">
        <f t="shared" si="10"/>
        <v>0</v>
      </c>
      <c r="S68" s="490">
        <v>1261934</v>
      </c>
      <c r="T68" s="490">
        <v>4620000</v>
      </c>
    </row>
    <row r="69" s="218" customFormat="1" spans="1:20">
      <c r="A69" s="556">
        <v>266684</v>
      </c>
      <c r="B69" s="556">
        <v>1250918</v>
      </c>
      <c r="C69" s="556" t="s">
        <v>236</v>
      </c>
      <c r="D69" s="557">
        <v>42756</v>
      </c>
      <c r="E69" s="557">
        <v>42759</v>
      </c>
      <c r="F69" s="556">
        <f t="shared" si="6"/>
        <v>3</v>
      </c>
      <c r="G69" s="556">
        <v>1</v>
      </c>
      <c r="H69" s="556" t="s">
        <v>53</v>
      </c>
      <c r="I69" s="556" t="s">
        <v>37</v>
      </c>
      <c r="J69" s="556">
        <f t="shared" si="1"/>
        <v>3</v>
      </c>
      <c r="K69" s="556">
        <v>2900000</v>
      </c>
      <c r="L69" s="571">
        <f t="shared" si="2"/>
        <v>8700000</v>
      </c>
      <c r="M69" s="556"/>
      <c r="N69" s="572">
        <f t="shared" si="3"/>
        <v>-8700000</v>
      </c>
      <c r="O69" s="579"/>
      <c r="P69" s="218">
        <f t="shared" si="9"/>
        <v>8700000</v>
      </c>
      <c r="Q69" s="218">
        <f t="shared" si="10"/>
        <v>0</v>
      </c>
      <c r="S69" s="490">
        <v>1263557</v>
      </c>
      <c r="T69" s="490">
        <v>17400000</v>
      </c>
    </row>
    <row r="70" s="218" customFormat="1" spans="1:20">
      <c r="A70" s="556">
        <v>267325</v>
      </c>
      <c r="B70" s="556">
        <v>1252546</v>
      </c>
      <c r="C70" s="556" t="s">
        <v>237</v>
      </c>
      <c r="D70" s="557">
        <v>42758</v>
      </c>
      <c r="E70" s="557">
        <v>42760</v>
      </c>
      <c r="F70" s="556">
        <f t="shared" si="6"/>
        <v>2</v>
      </c>
      <c r="G70" s="556">
        <v>3</v>
      </c>
      <c r="H70" s="556" t="s">
        <v>53</v>
      </c>
      <c r="I70" s="556" t="s">
        <v>37</v>
      </c>
      <c r="J70" s="556">
        <f t="shared" si="1"/>
        <v>6</v>
      </c>
      <c r="K70" s="556">
        <v>2900000</v>
      </c>
      <c r="L70" s="571">
        <f t="shared" si="2"/>
        <v>17400000</v>
      </c>
      <c r="M70" s="556"/>
      <c r="N70" s="572">
        <f t="shared" si="3"/>
        <v>-17400000</v>
      </c>
      <c r="O70" s="579"/>
      <c r="P70" s="218">
        <f t="shared" si="9"/>
        <v>17400000</v>
      </c>
      <c r="Q70" s="218">
        <f t="shared" si="10"/>
        <v>0</v>
      </c>
      <c r="S70" s="490">
        <v>1278900</v>
      </c>
      <c r="T70" s="490">
        <v>2900000</v>
      </c>
    </row>
    <row r="71" s="218" customFormat="1" spans="1:20">
      <c r="A71" s="556">
        <v>267330</v>
      </c>
      <c r="B71" s="556">
        <v>1252601</v>
      </c>
      <c r="C71" s="556" t="s">
        <v>238</v>
      </c>
      <c r="D71" s="557">
        <v>42759</v>
      </c>
      <c r="E71" s="557">
        <v>42761</v>
      </c>
      <c r="F71" s="556">
        <f t="shared" si="6"/>
        <v>2</v>
      </c>
      <c r="G71" s="556">
        <v>1</v>
      </c>
      <c r="H71" s="556" t="s">
        <v>77</v>
      </c>
      <c r="I71" s="556" t="s">
        <v>37</v>
      </c>
      <c r="J71" s="556">
        <f t="shared" si="1"/>
        <v>2</v>
      </c>
      <c r="K71" s="556">
        <v>2900000</v>
      </c>
      <c r="L71" s="571">
        <f t="shared" si="2"/>
        <v>5800000</v>
      </c>
      <c r="M71" s="556"/>
      <c r="N71" s="572">
        <f t="shared" si="3"/>
        <v>-5800000</v>
      </c>
      <c r="O71" s="579"/>
      <c r="P71" s="218">
        <f t="shared" si="9"/>
        <v>5800000</v>
      </c>
      <c r="Q71" s="218">
        <f t="shared" si="10"/>
        <v>0</v>
      </c>
      <c r="S71" s="490">
        <v>1273109</v>
      </c>
      <c r="T71" s="490">
        <v>17400000</v>
      </c>
    </row>
    <row r="72" s="468" customFormat="1" ht="15.75" customHeight="1" spans="1:20">
      <c r="A72" s="574">
        <v>267334</v>
      </c>
      <c r="B72" s="574">
        <v>1252620</v>
      </c>
      <c r="C72" s="574" t="s">
        <v>239</v>
      </c>
      <c r="D72" s="581">
        <v>42755</v>
      </c>
      <c r="E72" s="581">
        <v>42758</v>
      </c>
      <c r="F72" s="574">
        <f t="shared" si="6"/>
        <v>3</v>
      </c>
      <c r="G72" s="574">
        <v>1</v>
      </c>
      <c r="H72" s="574" t="s">
        <v>240</v>
      </c>
      <c r="I72" s="574" t="s">
        <v>37</v>
      </c>
      <c r="J72" s="574">
        <f t="shared" ref="J72:J111" si="11">G72*F72</f>
        <v>3</v>
      </c>
      <c r="K72" s="574">
        <v>2900000</v>
      </c>
      <c r="L72" s="588">
        <f t="shared" ref="L72:L111" si="12">K72*F72*G72</f>
        <v>8700000</v>
      </c>
      <c r="M72" s="574"/>
      <c r="N72" s="589">
        <f t="shared" ref="N72:N111" si="13">M72-L72</f>
        <v>-8700000</v>
      </c>
      <c r="O72" s="579"/>
      <c r="P72" s="218">
        <f t="shared" si="9"/>
        <v>8700000</v>
      </c>
      <c r="Q72" s="218">
        <f t="shared" si="10"/>
        <v>0</v>
      </c>
      <c r="S72" s="490">
        <v>1244848</v>
      </c>
      <c r="T72" s="490">
        <v>8700000</v>
      </c>
    </row>
    <row r="73" s="218" customFormat="1" spans="1:20">
      <c r="A73" s="556">
        <v>262993</v>
      </c>
      <c r="B73" s="556">
        <v>1243221</v>
      </c>
      <c r="C73" s="556" t="s">
        <v>241</v>
      </c>
      <c r="D73" s="557">
        <v>42758</v>
      </c>
      <c r="E73" s="557">
        <v>42763</v>
      </c>
      <c r="F73" s="556">
        <f t="shared" si="6"/>
        <v>5</v>
      </c>
      <c r="G73" s="556">
        <v>1</v>
      </c>
      <c r="H73" s="556" t="s">
        <v>171</v>
      </c>
      <c r="I73" s="556" t="s">
        <v>37</v>
      </c>
      <c r="J73" s="556">
        <f t="shared" si="11"/>
        <v>5</v>
      </c>
      <c r="K73" s="571">
        <v>2900000</v>
      </c>
      <c r="L73" s="571">
        <f t="shared" si="12"/>
        <v>14500000</v>
      </c>
      <c r="M73" s="556"/>
      <c r="N73" s="572">
        <f t="shared" si="13"/>
        <v>-14500000</v>
      </c>
      <c r="O73" s="579"/>
      <c r="P73" s="218">
        <f t="shared" si="9"/>
        <v>14500000</v>
      </c>
      <c r="Q73" s="218">
        <f t="shared" si="10"/>
        <v>0</v>
      </c>
      <c r="S73" s="490">
        <v>1260523</v>
      </c>
      <c r="T73" s="490">
        <v>13860000</v>
      </c>
    </row>
    <row r="74" s="218" customFormat="1" spans="1:20">
      <c r="A74" s="556">
        <v>265332</v>
      </c>
      <c r="B74" s="556">
        <v>1248418</v>
      </c>
      <c r="C74" s="556" t="s">
        <v>242</v>
      </c>
      <c r="D74" s="557">
        <v>42759</v>
      </c>
      <c r="E74" s="557">
        <v>42761</v>
      </c>
      <c r="F74" s="556">
        <f t="shared" si="6"/>
        <v>2</v>
      </c>
      <c r="G74" s="556">
        <v>1</v>
      </c>
      <c r="H74" s="556" t="s">
        <v>77</v>
      </c>
      <c r="I74" s="556" t="s">
        <v>37</v>
      </c>
      <c r="J74" s="556">
        <f t="shared" si="11"/>
        <v>2</v>
      </c>
      <c r="K74" s="570">
        <v>2900000</v>
      </c>
      <c r="L74" s="571">
        <f t="shared" si="12"/>
        <v>5800000</v>
      </c>
      <c r="M74" s="556"/>
      <c r="N74" s="572">
        <f t="shared" si="13"/>
        <v>-5800000</v>
      </c>
      <c r="O74" s="579"/>
      <c r="P74" s="218">
        <f t="shared" si="9"/>
        <v>5800000</v>
      </c>
      <c r="Q74" s="218">
        <f t="shared" si="10"/>
        <v>0</v>
      </c>
      <c r="S74" s="490">
        <v>1278582</v>
      </c>
      <c r="T74" s="490">
        <v>8700000</v>
      </c>
    </row>
    <row r="75" s="218" customFormat="1" spans="1:20">
      <c r="A75" s="556">
        <v>266049</v>
      </c>
      <c r="B75" s="556">
        <v>1249854</v>
      </c>
      <c r="C75" s="556" t="s">
        <v>243</v>
      </c>
      <c r="D75" s="557">
        <v>42759</v>
      </c>
      <c r="E75" s="557">
        <v>42763</v>
      </c>
      <c r="F75" s="556">
        <f t="shared" si="6"/>
        <v>4</v>
      </c>
      <c r="G75" s="556">
        <v>1</v>
      </c>
      <c r="H75" s="556" t="s">
        <v>53</v>
      </c>
      <c r="I75" s="556" t="s">
        <v>37</v>
      </c>
      <c r="J75" s="556">
        <f t="shared" si="11"/>
        <v>4</v>
      </c>
      <c r="K75" s="556">
        <v>2900000</v>
      </c>
      <c r="L75" s="571">
        <f t="shared" si="12"/>
        <v>11600000</v>
      </c>
      <c r="M75" s="556"/>
      <c r="N75" s="572">
        <f t="shared" si="13"/>
        <v>-11600000</v>
      </c>
      <c r="O75" s="579"/>
      <c r="P75" s="218">
        <f t="shared" si="9"/>
        <v>11600000</v>
      </c>
      <c r="Q75" s="218">
        <f t="shared" si="10"/>
        <v>0</v>
      </c>
      <c r="S75" s="490">
        <v>1281914</v>
      </c>
      <c r="T75" s="490">
        <v>58000000</v>
      </c>
    </row>
    <row r="76" s="218" customFormat="1" spans="1:20">
      <c r="A76" s="556">
        <v>266075</v>
      </c>
      <c r="B76" s="556">
        <v>1249864</v>
      </c>
      <c r="C76" s="556" t="s">
        <v>244</v>
      </c>
      <c r="D76" s="557">
        <v>42759</v>
      </c>
      <c r="E76" s="557">
        <v>42763</v>
      </c>
      <c r="F76" s="556">
        <f t="shared" si="6"/>
        <v>4</v>
      </c>
      <c r="G76" s="556">
        <v>1</v>
      </c>
      <c r="H76" s="556" t="s">
        <v>53</v>
      </c>
      <c r="I76" s="556" t="s">
        <v>37</v>
      </c>
      <c r="J76" s="556">
        <f t="shared" si="11"/>
        <v>4</v>
      </c>
      <c r="K76" s="556">
        <v>2900000</v>
      </c>
      <c r="L76" s="571">
        <f t="shared" si="12"/>
        <v>11600000</v>
      </c>
      <c r="M76" s="556"/>
      <c r="N76" s="572">
        <f t="shared" si="13"/>
        <v>-11600000</v>
      </c>
      <c r="O76" s="579"/>
      <c r="P76" s="218">
        <f t="shared" si="9"/>
        <v>11600000</v>
      </c>
      <c r="Q76" s="218">
        <f t="shared" si="10"/>
        <v>0</v>
      </c>
      <c r="S76" s="490">
        <v>1282853</v>
      </c>
      <c r="T76" s="490">
        <v>8700000</v>
      </c>
    </row>
    <row r="77" s="218" customFormat="1" spans="1:20">
      <c r="A77" s="556">
        <v>266495</v>
      </c>
      <c r="B77" s="556">
        <v>1250493</v>
      </c>
      <c r="C77" s="556" t="s">
        <v>245</v>
      </c>
      <c r="D77" s="557">
        <v>42759</v>
      </c>
      <c r="E77" s="557">
        <v>42761</v>
      </c>
      <c r="F77" s="556">
        <f t="shared" si="6"/>
        <v>2</v>
      </c>
      <c r="G77" s="556">
        <v>1</v>
      </c>
      <c r="H77" s="556" t="s">
        <v>36</v>
      </c>
      <c r="I77" s="556" t="s">
        <v>37</v>
      </c>
      <c r="J77" s="556">
        <f t="shared" si="11"/>
        <v>2</v>
      </c>
      <c r="K77" s="570">
        <v>2900000</v>
      </c>
      <c r="L77" s="571">
        <f t="shared" si="12"/>
        <v>5800000</v>
      </c>
      <c r="M77" s="556"/>
      <c r="N77" s="572">
        <f t="shared" si="13"/>
        <v>-5800000</v>
      </c>
      <c r="O77" s="579"/>
      <c r="P77" s="218">
        <f t="shared" si="9"/>
        <v>5800000</v>
      </c>
      <c r="Q77" s="218">
        <f t="shared" si="10"/>
        <v>0</v>
      </c>
      <c r="S77" s="490">
        <v>1275090</v>
      </c>
      <c r="T77" s="490">
        <v>4620000</v>
      </c>
    </row>
    <row r="78" s="218" customFormat="1" spans="1:20">
      <c r="A78" s="556">
        <v>263176</v>
      </c>
      <c r="B78" s="556">
        <v>1244628</v>
      </c>
      <c r="C78" s="556" t="s">
        <v>246</v>
      </c>
      <c r="D78" s="557">
        <v>42759</v>
      </c>
      <c r="E78" s="557">
        <v>42761</v>
      </c>
      <c r="F78" s="556">
        <f t="shared" si="6"/>
        <v>2</v>
      </c>
      <c r="G78" s="556">
        <v>3</v>
      </c>
      <c r="H78" s="556" t="s">
        <v>77</v>
      </c>
      <c r="I78" s="556" t="s">
        <v>37</v>
      </c>
      <c r="J78" s="556">
        <f t="shared" si="11"/>
        <v>6</v>
      </c>
      <c r="K78" s="571">
        <v>2900000</v>
      </c>
      <c r="L78" s="571">
        <f t="shared" si="12"/>
        <v>17400000</v>
      </c>
      <c r="M78" s="556"/>
      <c r="N78" s="572">
        <f t="shared" si="13"/>
        <v>-17400000</v>
      </c>
      <c r="O78" s="579"/>
      <c r="P78" s="218">
        <f t="shared" si="9"/>
        <v>17400000</v>
      </c>
      <c r="Q78" s="218">
        <f t="shared" si="10"/>
        <v>0</v>
      </c>
      <c r="S78" s="490">
        <v>1276232</v>
      </c>
      <c r="T78" s="490">
        <v>8700000</v>
      </c>
    </row>
    <row r="79" s="218" customFormat="1" spans="1:20">
      <c r="A79" s="556">
        <v>266315</v>
      </c>
      <c r="B79" s="556">
        <v>1250143</v>
      </c>
      <c r="C79" s="556" t="s">
        <v>247</v>
      </c>
      <c r="D79" s="557">
        <v>42755</v>
      </c>
      <c r="E79" s="557">
        <v>42758</v>
      </c>
      <c r="F79" s="556">
        <f t="shared" si="6"/>
        <v>3</v>
      </c>
      <c r="G79" s="556">
        <v>1</v>
      </c>
      <c r="H79" s="556" t="s">
        <v>53</v>
      </c>
      <c r="I79" s="556" t="s">
        <v>37</v>
      </c>
      <c r="J79" s="556">
        <f t="shared" si="11"/>
        <v>3</v>
      </c>
      <c r="K79" s="556">
        <v>2900000</v>
      </c>
      <c r="L79" s="571">
        <f t="shared" si="12"/>
        <v>8700000</v>
      </c>
      <c r="M79" s="556"/>
      <c r="N79" s="572">
        <f t="shared" si="13"/>
        <v>-8700000</v>
      </c>
      <c r="O79" s="590"/>
      <c r="P79" s="218">
        <f t="shared" si="9"/>
        <v>8700000</v>
      </c>
      <c r="Q79" s="218">
        <f t="shared" si="10"/>
        <v>0</v>
      </c>
      <c r="S79" s="490">
        <v>1270968</v>
      </c>
      <c r="T79" s="490">
        <v>13860000</v>
      </c>
    </row>
    <row r="80" s="218" customFormat="1" spans="1:20">
      <c r="A80" s="582">
        <v>263165</v>
      </c>
      <c r="B80" s="582">
        <v>1244361</v>
      </c>
      <c r="C80" s="582" t="s">
        <v>248</v>
      </c>
      <c r="D80" s="583">
        <v>42761</v>
      </c>
      <c r="E80" s="583">
        <v>42763</v>
      </c>
      <c r="F80" s="582">
        <f t="shared" si="6"/>
        <v>2</v>
      </c>
      <c r="G80" s="582">
        <v>1</v>
      </c>
      <c r="H80" s="582" t="s">
        <v>36</v>
      </c>
      <c r="I80" s="582" t="s">
        <v>37</v>
      </c>
      <c r="J80" s="582">
        <f t="shared" si="11"/>
        <v>2</v>
      </c>
      <c r="K80" s="591">
        <v>2900000</v>
      </c>
      <c r="L80" s="591">
        <f t="shared" si="12"/>
        <v>5800000</v>
      </c>
      <c r="M80" s="582"/>
      <c r="N80" s="592">
        <f t="shared" si="13"/>
        <v>-5800000</v>
      </c>
      <c r="O80" s="593">
        <f>SUM(L80:L98)</f>
        <v>211700000</v>
      </c>
      <c r="P80" s="218">
        <f t="shared" si="9"/>
        <v>5800000</v>
      </c>
      <c r="Q80" s="218">
        <f t="shared" si="10"/>
        <v>0</v>
      </c>
      <c r="S80" s="490">
        <v>1278439</v>
      </c>
      <c r="T80" s="490">
        <v>5800000</v>
      </c>
    </row>
    <row r="81" s="218" customFormat="1" spans="1:20">
      <c r="A81" s="582" t="s">
        <v>249</v>
      </c>
      <c r="B81" s="582">
        <v>1257814</v>
      </c>
      <c r="C81" s="582" t="s">
        <v>250</v>
      </c>
      <c r="D81" s="583">
        <v>42760</v>
      </c>
      <c r="E81" s="583">
        <v>42763</v>
      </c>
      <c r="F81" s="582">
        <f t="shared" si="6"/>
        <v>3</v>
      </c>
      <c r="G81" s="582">
        <v>3</v>
      </c>
      <c r="H81" s="582" t="s">
        <v>53</v>
      </c>
      <c r="I81" s="582" t="s">
        <v>37</v>
      </c>
      <c r="J81" s="582">
        <f t="shared" si="11"/>
        <v>9</v>
      </c>
      <c r="K81" s="594">
        <v>2900000</v>
      </c>
      <c r="L81" s="591">
        <f t="shared" si="12"/>
        <v>26100000</v>
      </c>
      <c r="M81" s="582"/>
      <c r="N81" s="592">
        <f t="shared" si="13"/>
        <v>-26100000</v>
      </c>
      <c r="O81" s="595"/>
      <c r="P81" s="218">
        <f t="shared" si="9"/>
        <v>26100000</v>
      </c>
      <c r="Q81" s="218">
        <f t="shared" si="10"/>
        <v>0</v>
      </c>
      <c r="S81" s="490">
        <v>1278997</v>
      </c>
      <c r="T81" s="490">
        <v>23200000</v>
      </c>
    </row>
    <row r="82" s="218" customFormat="1" spans="1:20">
      <c r="A82" s="582">
        <v>262999</v>
      </c>
      <c r="B82" s="582">
        <v>1242817</v>
      </c>
      <c r="C82" s="582" t="s">
        <v>251</v>
      </c>
      <c r="D82" s="583">
        <v>42764</v>
      </c>
      <c r="E82" s="583">
        <v>42767</v>
      </c>
      <c r="F82" s="582">
        <f t="shared" si="6"/>
        <v>3</v>
      </c>
      <c r="G82" s="582">
        <v>1</v>
      </c>
      <c r="H82" s="582" t="s">
        <v>171</v>
      </c>
      <c r="I82" s="582" t="s">
        <v>37</v>
      </c>
      <c r="J82" s="582">
        <f t="shared" si="11"/>
        <v>3</v>
      </c>
      <c r="K82" s="591">
        <v>2900000</v>
      </c>
      <c r="L82" s="591">
        <f t="shared" si="12"/>
        <v>8700000</v>
      </c>
      <c r="M82" s="582"/>
      <c r="N82" s="592">
        <f t="shared" si="13"/>
        <v>-8700000</v>
      </c>
      <c r="O82" s="595"/>
      <c r="P82" s="218">
        <f t="shared" si="9"/>
        <v>8700000</v>
      </c>
      <c r="Q82" s="218">
        <f t="shared" si="10"/>
        <v>0</v>
      </c>
      <c r="S82" s="490">
        <v>1257649</v>
      </c>
      <c r="T82" s="490">
        <v>5800000</v>
      </c>
    </row>
    <row r="83" s="218" customFormat="1" spans="1:20">
      <c r="A83" s="582">
        <v>263032</v>
      </c>
      <c r="B83" s="582">
        <v>1244293</v>
      </c>
      <c r="C83" s="582" t="s">
        <v>252</v>
      </c>
      <c r="D83" s="583">
        <v>42764</v>
      </c>
      <c r="E83" s="583">
        <v>42766</v>
      </c>
      <c r="F83" s="582">
        <f t="shared" si="6"/>
        <v>2</v>
      </c>
      <c r="G83" s="582">
        <v>1</v>
      </c>
      <c r="H83" s="582" t="s">
        <v>36</v>
      </c>
      <c r="I83" s="582" t="s">
        <v>37</v>
      </c>
      <c r="J83" s="582">
        <f t="shared" si="11"/>
        <v>2</v>
      </c>
      <c r="K83" s="591">
        <v>2900000</v>
      </c>
      <c r="L83" s="591">
        <f t="shared" si="12"/>
        <v>5800000</v>
      </c>
      <c r="M83" s="591"/>
      <c r="N83" s="592">
        <f t="shared" si="13"/>
        <v>-5800000</v>
      </c>
      <c r="O83" s="595"/>
      <c r="P83" s="218">
        <f t="shared" si="9"/>
        <v>5800000</v>
      </c>
      <c r="Q83" s="218">
        <f t="shared" si="10"/>
        <v>0</v>
      </c>
      <c r="S83" s="490">
        <v>1255110</v>
      </c>
      <c r="T83" s="490">
        <v>9240000</v>
      </c>
    </row>
    <row r="84" s="218" customFormat="1" spans="1:20">
      <c r="A84" s="582" t="s">
        <v>253</v>
      </c>
      <c r="B84" s="582">
        <v>1250399</v>
      </c>
      <c r="C84" s="582" t="s">
        <v>254</v>
      </c>
      <c r="D84" s="583">
        <v>42764</v>
      </c>
      <c r="E84" s="583">
        <v>42767</v>
      </c>
      <c r="F84" s="582">
        <f t="shared" si="6"/>
        <v>3</v>
      </c>
      <c r="G84" s="582">
        <v>4</v>
      </c>
      <c r="H84" s="582" t="s">
        <v>77</v>
      </c>
      <c r="I84" s="582" t="s">
        <v>37</v>
      </c>
      <c r="J84" s="582">
        <f t="shared" si="11"/>
        <v>12</v>
      </c>
      <c r="K84" s="594">
        <v>2900000</v>
      </c>
      <c r="L84" s="591">
        <f t="shared" si="12"/>
        <v>34800000</v>
      </c>
      <c r="M84" s="582"/>
      <c r="N84" s="592">
        <f t="shared" si="13"/>
        <v>-34800000</v>
      </c>
      <c r="O84" s="595"/>
      <c r="P84" s="218">
        <f t="shared" si="9"/>
        <v>34800000</v>
      </c>
      <c r="Q84" s="218">
        <f t="shared" si="10"/>
        <v>0</v>
      </c>
      <c r="S84" s="490">
        <v>1272714</v>
      </c>
      <c r="T84" s="490">
        <v>5800000</v>
      </c>
    </row>
    <row r="85" s="218" customFormat="1" spans="1:20">
      <c r="A85" s="582">
        <v>263167</v>
      </c>
      <c r="B85" s="582">
        <v>1244368</v>
      </c>
      <c r="C85" s="582" t="s">
        <v>248</v>
      </c>
      <c r="D85" s="583">
        <v>42763</v>
      </c>
      <c r="E85" s="583">
        <v>42766</v>
      </c>
      <c r="F85" s="582">
        <f t="shared" ref="F85:F111" si="14">E85-D85</f>
        <v>3</v>
      </c>
      <c r="G85" s="582">
        <v>1</v>
      </c>
      <c r="H85" s="582" t="s">
        <v>36</v>
      </c>
      <c r="I85" s="582" t="s">
        <v>37</v>
      </c>
      <c r="J85" s="582">
        <f t="shared" si="11"/>
        <v>3</v>
      </c>
      <c r="K85" s="591">
        <v>2900000</v>
      </c>
      <c r="L85" s="591">
        <f t="shared" si="12"/>
        <v>8700000</v>
      </c>
      <c r="M85" s="582"/>
      <c r="N85" s="592">
        <f t="shared" si="13"/>
        <v>-8700000</v>
      </c>
      <c r="O85" s="595"/>
      <c r="P85" s="218">
        <f t="shared" si="9"/>
        <v>8700000</v>
      </c>
      <c r="Q85" s="218">
        <f t="shared" si="10"/>
        <v>0</v>
      </c>
      <c r="S85" s="490">
        <v>1272279</v>
      </c>
      <c r="T85" s="490">
        <v>8600000</v>
      </c>
    </row>
    <row r="86" s="218" customFormat="1" spans="1:20">
      <c r="A86" s="582">
        <v>265196</v>
      </c>
      <c r="B86" s="582">
        <v>1247743</v>
      </c>
      <c r="C86" s="582" t="s">
        <v>255</v>
      </c>
      <c r="D86" s="583">
        <v>42763</v>
      </c>
      <c r="E86" s="583">
        <v>42766</v>
      </c>
      <c r="F86" s="582">
        <f t="shared" si="14"/>
        <v>3</v>
      </c>
      <c r="G86" s="582">
        <v>1</v>
      </c>
      <c r="H86" s="582" t="s">
        <v>53</v>
      </c>
      <c r="I86" s="582" t="s">
        <v>37</v>
      </c>
      <c r="J86" s="582">
        <f t="shared" si="11"/>
        <v>3</v>
      </c>
      <c r="K86" s="591">
        <v>2900000</v>
      </c>
      <c r="L86" s="591">
        <f t="shared" si="12"/>
        <v>8700000</v>
      </c>
      <c r="M86" s="582"/>
      <c r="N86" s="592">
        <f t="shared" si="13"/>
        <v>-8700000</v>
      </c>
      <c r="O86" s="595"/>
      <c r="P86" s="218">
        <f t="shared" si="9"/>
        <v>8700000</v>
      </c>
      <c r="Q86" s="218">
        <f t="shared" si="10"/>
        <v>0</v>
      </c>
      <c r="S86" s="490">
        <v>1271435</v>
      </c>
      <c r="T86" s="490">
        <v>2900000</v>
      </c>
    </row>
    <row r="87" s="218" customFormat="1" spans="1:20">
      <c r="A87" s="582">
        <v>268439</v>
      </c>
      <c r="B87" s="582">
        <v>1253786</v>
      </c>
      <c r="C87" s="582" t="s">
        <v>256</v>
      </c>
      <c r="D87" s="583">
        <v>42763</v>
      </c>
      <c r="E87" s="583">
        <v>42767</v>
      </c>
      <c r="F87" s="582">
        <f t="shared" si="14"/>
        <v>4</v>
      </c>
      <c r="G87" s="582">
        <v>1</v>
      </c>
      <c r="H87" s="582" t="s">
        <v>77</v>
      </c>
      <c r="I87" s="582" t="s">
        <v>37</v>
      </c>
      <c r="J87" s="582">
        <f t="shared" si="11"/>
        <v>4</v>
      </c>
      <c r="K87" s="582">
        <v>2900000</v>
      </c>
      <c r="L87" s="591">
        <f t="shared" si="12"/>
        <v>11600000</v>
      </c>
      <c r="M87" s="582"/>
      <c r="N87" s="592">
        <f t="shared" si="13"/>
        <v>-11600000</v>
      </c>
      <c r="O87" s="595"/>
      <c r="P87" s="218">
        <f t="shared" si="9"/>
        <v>11600000</v>
      </c>
      <c r="Q87" s="218">
        <f t="shared" si="10"/>
        <v>0</v>
      </c>
      <c r="S87" s="490">
        <v>1282633</v>
      </c>
      <c r="T87" s="490">
        <v>8700000</v>
      </c>
    </row>
    <row r="88" s="218" customFormat="1" spans="1:20">
      <c r="A88" s="582" t="s">
        <v>257</v>
      </c>
      <c r="B88" s="582">
        <v>1253909</v>
      </c>
      <c r="C88" s="582" t="s">
        <v>258</v>
      </c>
      <c r="D88" s="583">
        <v>42763</v>
      </c>
      <c r="E88" s="583">
        <v>42765</v>
      </c>
      <c r="F88" s="582">
        <f t="shared" si="14"/>
        <v>2</v>
      </c>
      <c r="G88" s="582">
        <v>2</v>
      </c>
      <c r="H88" s="582" t="s">
        <v>53</v>
      </c>
      <c r="I88" s="582" t="s">
        <v>37</v>
      </c>
      <c r="J88" s="582">
        <f t="shared" si="11"/>
        <v>4</v>
      </c>
      <c r="K88" s="594">
        <v>2900000</v>
      </c>
      <c r="L88" s="591">
        <f t="shared" si="12"/>
        <v>11600000</v>
      </c>
      <c r="M88" s="582"/>
      <c r="N88" s="592">
        <f t="shared" si="13"/>
        <v>-11600000</v>
      </c>
      <c r="O88" s="595"/>
      <c r="P88" s="218">
        <f t="shared" si="9"/>
        <v>11600000</v>
      </c>
      <c r="Q88" s="218">
        <f t="shared" si="10"/>
        <v>0</v>
      </c>
      <c r="S88" s="490">
        <v>1244628</v>
      </c>
      <c r="T88" s="490">
        <v>17400000</v>
      </c>
    </row>
    <row r="89" s="218" customFormat="1" spans="1:20">
      <c r="A89" s="582" t="s">
        <v>259</v>
      </c>
      <c r="B89" s="582">
        <v>1253910</v>
      </c>
      <c r="C89" s="582" t="s">
        <v>258</v>
      </c>
      <c r="D89" s="583">
        <v>42760</v>
      </c>
      <c r="E89" s="583">
        <v>42762</v>
      </c>
      <c r="F89" s="582">
        <f t="shared" si="14"/>
        <v>2</v>
      </c>
      <c r="G89" s="582">
        <v>2</v>
      </c>
      <c r="H89" s="582" t="s">
        <v>36</v>
      </c>
      <c r="I89" s="582" t="s">
        <v>37</v>
      </c>
      <c r="J89" s="582">
        <f t="shared" si="11"/>
        <v>4</v>
      </c>
      <c r="K89" s="594">
        <v>2900000</v>
      </c>
      <c r="L89" s="591">
        <f t="shared" si="12"/>
        <v>11600000</v>
      </c>
      <c r="M89" s="582"/>
      <c r="N89" s="592">
        <f t="shared" si="13"/>
        <v>-11600000</v>
      </c>
      <c r="O89" s="595"/>
      <c r="P89" s="218">
        <f t="shared" si="9"/>
        <v>11600000</v>
      </c>
      <c r="Q89" s="218">
        <f t="shared" si="10"/>
        <v>0</v>
      </c>
      <c r="S89" s="490">
        <v>1252620</v>
      </c>
      <c r="T89" s="490">
        <v>8700000</v>
      </c>
    </row>
    <row r="90" s="218" customFormat="1" spans="1:20">
      <c r="A90" s="582">
        <v>270469</v>
      </c>
      <c r="B90" s="582">
        <v>1256429</v>
      </c>
      <c r="C90" s="582" t="s">
        <v>260</v>
      </c>
      <c r="D90" s="583">
        <v>42761</v>
      </c>
      <c r="E90" s="583">
        <v>42763</v>
      </c>
      <c r="F90" s="582">
        <f t="shared" si="14"/>
        <v>2</v>
      </c>
      <c r="G90" s="582">
        <v>2</v>
      </c>
      <c r="H90" s="582" t="s">
        <v>77</v>
      </c>
      <c r="I90" s="582" t="s">
        <v>37</v>
      </c>
      <c r="J90" s="582">
        <f t="shared" si="11"/>
        <v>4</v>
      </c>
      <c r="K90" s="582">
        <v>2900000</v>
      </c>
      <c r="L90" s="591">
        <f t="shared" si="12"/>
        <v>11600000</v>
      </c>
      <c r="M90" s="582"/>
      <c r="N90" s="592">
        <f t="shared" si="13"/>
        <v>-11600000</v>
      </c>
      <c r="O90" s="595"/>
      <c r="P90" s="218">
        <f t="shared" si="9"/>
        <v>11600000</v>
      </c>
      <c r="Q90" s="218">
        <f t="shared" si="10"/>
        <v>0</v>
      </c>
      <c r="S90" s="490">
        <v>1278923</v>
      </c>
      <c r="T90" s="490">
        <v>5800000</v>
      </c>
    </row>
    <row r="91" s="218" customFormat="1" spans="1:20">
      <c r="A91" s="582">
        <v>271647</v>
      </c>
      <c r="B91" s="582">
        <v>1258590</v>
      </c>
      <c r="C91" s="582" t="s">
        <v>261</v>
      </c>
      <c r="D91" s="583">
        <v>43128</v>
      </c>
      <c r="E91" s="583">
        <v>43130</v>
      </c>
      <c r="F91" s="582">
        <f t="shared" si="14"/>
        <v>2</v>
      </c>
      <c r="G91" s="582">
        <v>3</v>
      </c>
      <c r="H91" s="582" t="s">
        <v>77</v>
      </c>
      <c r="I91" s="582" t="s">
        <v>37</v>
      </c>
      <c r="J91" s="582">
        <f t="shared" si="11"/>
        <v>6</v>
      </c>
      <c r="K91" s="582">
        <v>2900000</v>
      </c>
      <c r="L91" s="591">
        <f t="shared" si="12"/>
        <v>17400000</v>
      </c>
      <c r="M91" s="582"/>
      <c r="N91" s="592">
        <f t="shared" si="13"/>
        <v>-17400000</v>
      </c>
      <c r="O91" s="595"/>
      <c r="P91" s="218">
        <f t="shared" si="9"/>
        <v>17400000</v>
      </c>
      <c r="Q91" s="218">
        <f t="shared" si="10"/>
        <v>0</v>
      </c>
      <c r="S91" s="490">
        <v>1277220</v>
      </c>
      <c r="T91" s="490">
        <v>17400000</v>
      </c>
    </row>
    <row r="92" s="218" customFormat="1" spans="1:20">
      <c r="A92" s="582">
        <v>270471</v>
      </c>
      <c r="B92" s="582">
        <v>1256458</v>
      </c>
      <c r="C92" s="582" t="s">
        <v>262</v>
      </c>
      <c r="D92" s="583">
        <v>42764</v>
      </c>
      <c r="E92" s="583">
        <v>42766</v>
      </c>
      <c r="F92" s="582">
        <f t="shared" si="14"/>
        <v>2</v>
      </c>
      <c r="G92" s="582">
        <v>1</v>
      </c>
      <c r="H92" s="582" t="s">
        <v>77</v>
      </c>
      <c r="I92" s="582" t="s">
        <v>37</v>
      </c>
      <c r="J92" s="582">
        <f t="shared" si="11"/>
        <v>2</v>
      </c>
      <c r="K92" s="582">
        <v>2900000</v>
      </c>
      <c r="L92" s="591">
        <f t="shared" si="12"/>
        <v>5800000</v>
      </c>
      <c r="M92" s="582"/>
      <c r="N92" s="592">
        <f t="shared" si="13"/>
        <v>-5800000</v>
      </c>
      <c r="O92" s="595"/>
      <c r="P92" s="218">
        <f t="shared" si="9"/>
        <v>5800000</v>
      </c>
      <c r="Q92" s="218">
        <f t="shared" si="10"/>
        <v>0</v>
      </c>
      <c r="S92" s="490">
        <v>1250622</v>
      </c>
      <c r="T92" s="490">
        <v>19040000</v>
      </c>
    </row>
    <row r="93" s="218" customFormat="1" spans="1:20">
      <c r="A93" s="582">
        <v>270472</v>
      </c>
      <c r="B93" s="582">
        <v>1256459</v>
      </c>
      <c r="C93" s="582" t="s">
        <v>263</v>
      </c>
      <c r="D93" s="583">
        <v>42764</v>
      </c>
      <c r="E93" s="583">
        <v>42766</v>
      </c>
      <c r="F93" s="582">
        <f t="shared" si="14"/>
        <v>2</v>
      </c>
      <c r="G93" s="582">
        <v>1</v>
      </c>
      <c r="H93" s="582" t="s">
        <v>77</v>
      </c>
      <c r="I93" s="582" t="s">
        <v>37</v>
      </c>
      <c r="J93" s="582">
        <f t="shared" si="11"/>
        <v>2</v>
      </c>
      <c r="K93" s="582">
        <v>2900000</v>
      </c>
      <c r="L93" s="591">
        <f t="shared" si="12"/>
        <v>5800000</v>
      </c>
      <c r="M93" s="582"/>
      <c r="N93" s="592">
        <f t="shared" si="13"/>
        <v>-5800000</v>
      </c>
      <c r="O93" s="595"/>
      <c r="P93" s="218">
        <f t="shared" si="9"/>
        <v>5800000</v>
      </c>
      <c r="Q93" s="218">
        <f t="shared" si="10"/>
        <v>0</v>
      </c>
      <c r="S93" s="490">
        <v>1273516</v>
      </c>
      <c r="T93" s="490">
        <v>5800000</v>
      </c>
    </row>
    <row r="94" s="218" customFormat="1" ht="15.75" customHeight="1" spans="1:20">
      <c r="A94" s="582" t="s">
        <v>264</v>
      </c>
      <c r="B94" s="582">
        <v>1259968</v>
      </c>
      <c r="C94" s="582" t="s">
        <v>265</v>
      </c>
      <c r="D94" s="583">
        <v>43128</v>
      </c>
      <c r="E94" s="583">
        <v>43130</v>
      </c>
      <c r="F94" s="582">
        <f t="shared" si="14"/>
        <v>2</v>
      </c>
      <c r="G94" s="582">
        <v>2</v>
      </c>
      <c r="H94" s="582" t="s">
        <v>77</v>
      </c>
      <c r="I94" s="582" t="s">
        <v>37</v>
      </c>
      <c r="J94" s="582">
        <f t="shared" si="11"/>
        <v>4</v>
      </c>
      <c r="K94" s="594">
        <v>2900000</v>
      </c>
      <c r="L94" s="591">
        <f t="shared" si="12"/>
        <v>11600000</v>
      </c>
      <c r="M94" s="582"/>
      <c r="N94" s="592">
        <f t="shared" si="13"/>
        <v>-11600000</v>
      </c>
      <c r="O94" s="595"/>
      <c r="P94" s="218">
        <f t="shared" si="9"/>
        <v>11600000</v>
      </c>
      <c r="Q94" s="218">
        <f t="shared" si="10"/>
        <v>0</v>
      </c>
      <c r="S94" s="490">
        <v>1272491</v>
      </c>
      <c r="T94" s="490">
        <v>5800000</v>
      </c>
    </row>
    <row r="95" s="218" customFormat="1" spans="1:20">
      <c r="A95" s="582" t="s">
        <v>266</v>
      </c>
      <c r="B95" s="582">
        <v>1260625</v>
      </c>
      <c r="C95" s="582" t="s">
        <v>267</v>
      </c>
      <c r="D95" s="583">
        <v>43127</v>
      </c>
      <c r="E95" s="583">
        <v>43129</v>
      </c>
      <c r="F95" s="582">
        <f t="shared" si="14"/>
        <v>2</v>
      </c>
      <c r="G95" s="582">
        <v>2</v>
      </c>
      <c r="H95" s="582" t="s">
        <v>53</v>
      </c>
      <c r="I95" s="582" t="s">
        <v>37</v>
      </c>
      <c r="J95" s="582">
        <f t="shared" si="11"/>
        <v>4</v>
      </c>
      <c r="K95" s="594">
        <v>2900000</v>
      </c>
      <c r="L95" s="591">
        <f t="shared" si="12"/>
        <v>11600000</v>
      </c>
      <c r="M95" s="582"/>
      <c r="N95" s="592">
        <f t="shared" si="13"/>
        <v>-11600000</v>
      </c>
      <c r="O95" s="595"/>
      <c r="P95" s="218">
        <f t="shared" si="9"/>
        <v>11600000</v>
      </c>
      <c r="Q95" s="218">
        <f t="shared" si="10"/>
        <v>0</v>
      </c>
      <c r="S95" s="490">
        <v>1261843</v>
      </c>
      <c r="T95" s="490">
        <v>9240000</v>
      </c>
    </row>
    <row r="96" s="218" customFormat="1" spans="1:20">
      <c r="A96" s="582">
        <v>273972</v>
      </c>
      <c r="B96" s="582">
        <v>1260861</v>
      </c>
      <c r="C96" s="582" t="s">
        <v>268</v>
      </c>
      <c r="D96" s="583">
        <v>43128</v>
      </c>
      <c r="E96" s="583">
        <v>43130</v>
      </c>
      <c r="F96" s="582">
        <f t="shared" si="14"/>
        <v>2</v>
      </c>
      <c r="G96" s="582">
        <v>1</v>
      </c>
      <c r="H96" s="582" t="s">
        <v>269</v>
      </c>
      <c r="I96" s="582" t="s">
        <v>148</v>
      </c>
      <c r="J96" s="582">
        <f t="shared" si="11"/>
        <v>2</v>
      </c>
      <c r="K96" s="582">
        <v>2900000</v>
      </c>
      <c r="L96" s="591">
        <f t="shared" si="12"/>
        <v>5800000</v>
      </c>
      <c r="M96" s="582"/>
      <c r="N96" s="592">
        <f t="shared" si="13"/>
        <v>-5800000</v>
      </c>
      <c r="O96" s="595"/>
      <c r="P96" s="218">
        <f t="shared" si="9"/>
        <v>5800000</v>
      </c>
      <c r="Q96" s="218">
        <f t="shared" si="10"/>
        <v>0</v>
      </c>
      <c r="S96" s="490">
        <v>1261943</v>
      </c>
      <c r="T96" s="490">
        <v>4620000</v>
      </c>
    </row>
    <row r="97" s="218" customFormat="1" spans="1:20">
      <c r="A97" s="582">
        <v>274183</v>
      </c>
      <c r="B97" s="582">
        <v>1261565</v>
      </c>
      <c r="C97" s="582" t="s">
        <v>270</v>
      </c>
      <c r="D97" s="583">
        <v>43129</v>
      </c>
      <c r="E97" s="583">
        <v>43130</v>
      </c>
      <c r="F97" s="582">
        <f t="shared" si="14"/>
        <v>1</v>
      </c>
      <c r="G97" s="582">
        <v>1</v>
      </c>
      <c r="H97" s="582" t="s">
        <v>53</v>
      </c>
      <c r="I97" s="582" t="s">
        <v>148</v>
      </c>
      <c r="J97" s="582">
        <f t="shared" si="11"/>
        <v>1</v>
      </c>
      <c r="K97" s="582">
        <v>2900000</v>
      </c>
      <c r="L97" s="591">
        <f t="shared" si="12"/>
        <v>2900000</v>
      </c>
      <c r="M97" s="582"/>
      <c r="N97" s="592">
        <f t="shared" si="13"/>
        <v>-2900000</v>
      </c>
      <c r="O97" s="595"/>
      <c r="P97" s="218">
        <f t="shared" si="9"/>
        <v>2900000</v>
      </c>
      <c r="Q97" s="218">
        <f t="shared" si="10"/>
        <v>0</v>
      </c>
      <c r="S97" s="490">
        <v>1278757</v>
      </c>
      <c r="T97" s="490">
        <v>11600000</v>
      </c>
    </row>
    <row r="98" s="218" customFormat="1" spans="1:20">
      <c r="A98" s="582">
        <v>274874</v>
      </c>
      <c r="B98" s="582">
        <v>1264985</v>
      </c>
      <c r="C98" s="582" t="s">
        <v>271</v>
      </c>
      <c r="D98" s="583">
        <v>43126</v>
      </c>
      <c r="E98" s="583">
        <v>43128</v>
      </c>
      <c r="F98" s="582">
        <f t="shared" si="14"/>
        <v>2</v>
      </c>
      <c r="G98" s="582">
        <v>1</v>
      </c>
      <c r="H98" s="582" t="s">
        <v>36</v>
      </c>
      <c r="I98" s="582" t="s">
        <v>37</v>
      </c>
      <c r="J98" s="582">
        <f t="shared" si="11"/>
        <v>2</v>
      </c>
      <c r="K98" s="594">
        <v>2900000</v>
      </c>
      <c r="L98" s="591">
        <f t="shared" si="12"/>
        <v>5800000</v>
      </c>
      <c r="M98" s="582"/>
      <c r="N98" s="592">
        <f t="shared" si="13"/>
        <v>-5800000</v>
      </c>
      <c r="O98" s="596"/>
      <c r="P98" s="218">
        <f t="shared" si="9"/>
        <v>5800000</v>
      </c>
      <c r="Q98" s="218">
        <f t="shared" si="10"/>
        <v>0</v>
      </c>
      <c r="S98" s="490">
        <v>1253387</v>
      </c>
      <c r="T98" s="490">
        <v>8700000</v>
      </c>
    </row>
    <row r="99" s="218" customFormat="1" spans="1:20">
      <c r="A99" s="584">
        <v>263378</v>
      </c>
      <c r="B99" s="584">
        <v>1244848</v>
      </c>
      <c r="C99" s="584" t="s">
        <v>272</v>
      </c>
      <c r="D99" s="585">
        <v>42765</v>
      </c>
      <c r="E99" s="585">
        <v>42768</v>
      </c>
      <c r="F99" s="584">
        <f t="shared" si="14"/>
        <v>3</v>
      </c>
      <c r="G99" s="584">
        <v>1</v>
      </c>
      <c r="H99" s="584" t="s">
        <v>77</v>
      </c>
      <c r="I99" s="584" t="s">
        <v>37</v>
      </c>
      <c r="J99" s="584">
        <f t="shared" si="11"/>
        <v>3</v>
      </c>
      <c r="K99" s="597">
        <v>2900000</v>
      </c>
      <c r="L99" s="597">
        <f t="shared" si="12"/>
        <v>8700000</v>
      </c>
      <c r="M99" s="584"/>
      <c r="N99" s="598">
        <f t="shared" si="13"/>
        <v>-8700000</v>
      </c>
      <c r="O99" s="599">
        <f>SUM(L99:L108)</f>
        <v>87000000</v>
      </c>
      <c r="P99" s="218">
        <f>VLOOKUP(B99,S:T,2,0)</f>
        <v>8700000</v>
      </c>
      <c r="Q99" s="218">
        <f t="shared" si="10"/>
        <v>0</v>
      </c>
      <c r="S99" s="490">
        <v>1273118</v>
      </c>
      <c r="T99" s="490">
        <v>2900000</v>
      </c>
    </row>
    <row r="100" s="218" customFormat="1" spans="1:20">
      <c r="A100" s="584">
        <v>263717</v>
      </c>
      <c r="B100" s="584">
        <v>1245959</v>
      </c>
      <c r="C100" s="584" t="s">
        <v>273</v>
      </c>
      <c r="D100" s="585">
        <v>42766</v>
      </c>
      <c r="E100" s="585">
        <v>42768</v>
      </c>
      <c r="F100" s="584">
        <f t="shared" si="14"/>
        <v>2</v>
      </c>
      <c r="G100" s="584">
        <v>1</v>
      </c>
      <c r="H100" s="584" t="s">
        <v>53</v>
      </c>
      <c r="I100" s="584" t="s">
        <v>37</v>
      </c>
      <c r="J100" s="584">
        <f t="shared" si="11"/>
        <v>2</v>
      </c>
      <c r="K100" s="597">
        <v>2900000</v>
      </c>
      <c r="L100" s="597">
        <f t="shared" si="12"/>
        <v>5800000</v>
      </c>
      <c r="M100" s="584"/>
      <c r="N100" s="598">
        <f t="shared" si="13"/>
        <v>-5800000</v>
      </c>
      <c r="O100" s="600"/>
      <c r="P100" s="218">
        <f>VLOOKUP(B100,S:T,2,0)</f>
        <v>5800000</v>
      </c>
      <c r="Q100" s="218">
        <f t="shared" si="10"/>
        <v>0</v>
      </c>
      <c r="S100" s="490">
        <v>1277020</v>
      </c>
      <c r="T100" s="490">
        <v>8700000</v>
      </c>
    </row>
    <row r="101" s="218" customFormat="1" spans="1:20">
      <c r="A101" s="584">
        <v>265993</v>
      </c>
      <c r="B101" s="584">
        <v>1249582</v>
      </c>
      <c r="C101" s="584" t="s">
        <v>274</v>
      </c>
      <c r="D101" s="585">
        <v>42766</v>
      </c>
      <c r="E101" s="585">
        <v>42770</v>
      </c>
      <c r="F101" s="584">
        <f t="shared" si="14"/>
        <v>4</v>
      </c>
      <c r="G101" s="584">
        <v>1</v>
      </c>
      <c r="H101" s="584" t="s">
        <v>53</v>
      </c>
      <c r="I101" s="584" t="s">
        <v>37</v>
      </c>
      <c r="J101" s="584">
        <f t="shared" si="11"/>
        <v>4</v>
      </c>
      <c r="K101" s="584">
        <v>2900000</v>
      </c>
      <c r="L101" s="597">
        <f t="shared" si="12"/>
        <v>11600000</v>
      </c>
      <c r="M101" s="584"/>
      <c r="N101" s="598">
        <f t="shared" si="13"/>
        <v>-11600000</v>
      </c>
      <c r="O101" s="600"/>
      <c r="P101" s="218">
        <f>VLOOKUP(B101,S:T,2,0)</f>
        <v>11600000</v>
      </c>
      <c r="Q101" s="218">
        <f t="shared" si="10"/>
        <v>0</v>
      </c>
      <c r="S101" s="490">
        <v>1250170</v>
      </c>
      <c r="T101" s="490">
        <v>17400000</v>
      </c>
    </row>
    <row r="102" s="218" customFormat="1" spans="1:20">
      <c r="A102" s="584">
        <v>265999</v>
      </c>
      <c r="B102" s="584">
        <v>1249590</v>
      </c>
      <c r="C102" s="584" t="s">
        <v>275</v>
      </c>
      <c r="D102" s="585">
        <v>42766</v>
      </c>
      <c r="E102" s="585">
        <v>42770</v>
      </c>
      <c r="F102" s="584">
        <f t="shared" si="14"/>
        <v>4</v>
      </c>
      <c r="G102" s="584">
        <v>1</v>
      </c>
      <c r="H102" s="584" t="s">
        <v>77</v>
      </c>
      <c r="I102" s="584" t="s">
        <v>37</v>
      </c>
      <c r="J102" s="584">
        <f t="shared" si="11"/>
        <v>4</v>
      </c>
      <c r="K102" s="584">
        <v>2900000</v>
      </c>
      <c r="L102" s="597">
        <f t="shared" si="12"/>
        <v>11600000</v>
      </c>
      <c r="M102" s="584"/>
      <c r="N102" s="598">
        <f t="shared" si="13"/>
        <v>-11600000</v>
      </c>
      <c r="O102" s="600"/>
      <c r="P102" s="218">
        <f>VLOOKUP(B102,S:T,2,0)</f>
        <v>11600000</v>
      </c>
      <c r="Q102" s="218">
        <f t="shared" si="10"/>
        <v>0</v>
      </c>
      <c r="S102" s="490">
        <v>1275440</v>
      </c>
      <c r="T102" s="490">
        <v>11600000</v>
      </c>
    </row>
    <row r="103" s="218" customFormat="1" spans="1:20">
      <c r="A103" s="584">
        <v>266002</v>
      </c>
      <c r="B103" s="584">
        <v>1249666</v>
      </c>
      <c r="C103" s="584" t="s">
        <v>276</v>
      </c>
      <c r="D103" s="585">
        <v>42766</v>
      </c>
      <c r="E103" s="585">
        <v>42768</v>
      </c>
      <c r="F103" s="584">
        <f t="shared" si="14"/>
        <v>2</v>
      </c>
      <c r="G103" s="584">
        <v>1</v>
      </c>
      <c r="H103" s="584" t="s">
        <v>53</v>
      </c>
      <c r="I103" s="584" t="s">
        <v>37</v>
      </c>
      <c r="J103" s="584">
        <f t="shared" si="11"/>
        <v>2</v>
      </c>
      <c r="K103" s="584">
        <v>2900000</v>
      </c>
      <c r="L103" s="597">
        <f t="shared" si="12"/>
        <v>5800000</v>
      </c>
      <c r="M103" s="584"/>
      <c r="N103" s="598">
        <f t="shared" si="13"/>
        <v>-5800000</v>
      </c>
      <c r="O103" s="600"/>
      <c r="P103" s="218">
        <f>VLOOKUP(B103,S:T,2,0)</f>
        <v>5800000</v>
      </c>
      <c r="Q103" s="218">
        <f t="shared" si="10"/>
        <v>0</v>
      </c>
      <c r="S103" s="490">
        <v>1252712</v>
      </c>
      <c r="T103" s="490">
        <v>8700000</v>
      </c>
    </row>
    <row r="104" s="218" customFormat="1" spans="1:20">
      <c r="A104" s="584">
        <v>266009</v>
      </c>
      <c r="B104" s="584">
        <v>1249137</v>
      </c>
      <c r="C104" s="584" t="s">
        <v>277</v>
      </c>
      <c r="D104" s="585">
        <v>42766</v>
      </c>
      <c r="E104" s="585">
        <v>42769</v>
      </c>
      <c r="F104" s="584">
        <f t="shared" si="14"/>
        <v>3</v>
      </c>
      <c r="G104" s="584">
        <v>1</v>
      </c>
      <c r="H104" s="584" t="s">
        <v>36</v>
      </c>
      <c r="I104" s="584" t="s">
        <v>37</v>
      </c>
      <c r="J104" s="584">
        <f t="shared" si="11"/>
        <v>3</v>
      </c>
      <c r="K104" s="601">
        <v>2900000</v>
      </c>
      <c r="L104" s="597">
        <f t="shared" si="12"/>
        <v>8700000</v>
      </c>
      <c r="M104" s="584"/>
      <c r="N104" s="598">
        <f t="shared" si="13"/>
        <v>-8700000</v>
      </c>
      <c r="O104" s="600"/>
      <c r="P104" s="218">
        <f>VLOOKUP(B104,S:T,2,0)</f>
        <v>8700000</v>
      </c>
      <c r="Q104" s="218">
        <f t="shared" si="10"/>
        <v>0</v>
      </c>
      <c r="S104" s="490">
        <v>1264468</v>
      </c>
      <c r="T104" s="490">
        <v>13860000</v>
      </c>
    </row>
    <row r="105" s="218" customFormat="1" spans="1:20">
      <c r="A105" s="584">
        <v>266451</v>
      </c>
      <c r="B105" s="584">
        <v>1250372</v>
      </c>
      <c r="C105" s="584" t="s">
        <v>278</v>
      </c>
      <c r="D105" s="585">
        <v>42765</v>
      </c>
      <c r="E105" s="585">
        <v>42769</v>
      </c>
      <c r="F105" s="584">
        <f t="shared" si="14"/>
        <v>4</v>
      </c>
      <c r="G105" s="584">
        <v>1</v>
      </c>
      <c r="H105" s="584" t="s">
        <v>36</v>
      </c>
      <c r="I105" s="584" t="s">
        <v>37</v>
      </c>
      <c r="J105" s="584">
        <f t="shared" si="11"/>
        <v>4</v>
      </c>
      <c r="K105" s="601">
        <v>2900000</v>
      </c>
      <c r="L105" s="597">
        <f t="shared" si="12"/>
        <v>11600000</v>
      </c>
      <c r="M105" s="584"/>
      <c r="N105" s="598">
        <f t="shared" si="13"/>
        <v>-11600000</v>
      </c>
      <c r="O105" s="600"/>
      <c r="P105" s="218">
        <f>VLOOKUP(B105,S:T,2,0)</f>
        <v>11600000</v>
      </c>
      <c r="Q105" s="218">
        <f t="shared" si="10"/>
        <v>0</v>
      </c>
      <c r="S105" s="490">
        <v>1271438</v>
      </c>
      <c r="T105" s="490">
        <v>2900000</v>
      </c>
    </row>
    <row r="106" s="218" customFormat="1" spans="1:20">
      <c r="A106" s="584">
        <v>266629</v>
      </c>
      <c r="B106" s="584">
        <v>1250776</v>
      </c>
      <c r="C106" s="584" t="s">
        <v>279</v>
      </c>
      <c r="D106" s="585">
        <v>42765</v>
      </c>
      <c r="E106" s="585">
        <v>42768</v>
      </c>
      <c r="F106" s="584">
        <f t="shared" si="14"/>
        <v>3</v>
      </c>
      <c r="G106" s="584">
        <v>1</v>
      </c>
      <c r="H106" s="584" t="s">
        <v>53</v>
      </c>
      <c r="I106" s="584" t="s">
        <v>37</v>
      </c>
      <c r="J106" s="584">
        <f t="shared" si="11"/>
        <v>3</v>
      </c>
      <c r="K106" s="584">
        <v>2900000</v>
      </c>
      <c r="L106" s="597">
        <f t="shared" si="12"/>
        <v>8700000</v>
      </c>
      <c r="M106" s="584"/>
      <c r="N106" s="598">
        <f t="shared" si="13"/>
        <v>-8700000</v>
      </c>
      <c r="O106" s="600"/>
      <c r="P106" s="218">
        <f>VLOOKUP(B106,S:T,2,0)</f>
        <v>8700000</v>
      </c>
      <c r="Q106" s="218">
        <f t="shared" si="10"/>
        <v>0</v>
      </c>
      <c r="S106" s="490">
        <v>1276433</v>
      </c>
      <c r="T106" s="490">
        <v>13860000</v>
      </c>
    </row>
    <row r="107" s="218" customFormat="1" spans="1:20">
      <c r="A107" s="584">
        <v>267012</v>
      </c>
      <c r="B107" s="584">
        <v>1251635</v>
      </c>
      <c r="C107" s="584" t="s">
        <v>280</v>
      </c>
      <c r="D107" s="585">
        <v>42766</v>
      </c>
      <c r="E107" s="585">
        <v>42768</v>
      </c>
      <c r="F107" s="584">
        <f t="shared" si="14"/>
        <v>2</v>
      </c>
      <c r="G107" s="584">
        <v>1</v>
      </c>
      <c r="H107" s="584" t="s">
        <v>77</v>
      </c>
      <c r="I107" s="584" t="s">
        <v>37</v>
      </c>
      <c r="J107" s="584">
        <f t="shared" si="11"/>
        <v>2</v>
      </c>
      <c r="K107" s="584">
        <v>2900000</v>
      </c>
      <c r="L107" s="597">
        <f t="shared" si="12"/>
        <v>5800000</v>
      </c>
      <c r="M107" s="584"/>
      <c r="N107" s="598">
        <f t="shared" si="13"/>
        <v>-5800000</v>
      </c>
      <c r="O107" s="600"/>
      <c r="P107" s="218">
        <f>VLOOKUP(B107,S:T,2,0)</f>
        <v>5800000</v>
      </c>
      <c r="Q107" s="218">
        <f t="shared" si="10"/>
        <v>0</v>
      </c>
      <c r="S107" s="490">
        <v>1256937</v>
      </c>
      <c r="T107" s="490">
        <v>56000000</v>
      </c>
    </row>
    <row r="108" s="218" customFormat="1" spans="1:20">
      <c r="A108" s="584">
        <v>267038</v>
      </c>
      <c r="B108" s="584">
        <v>1251857</v>
      </c>
      <c r="C108" s="584" t="s">
        <v>281</v>
      </c>
      <c r="D108" s="585">
        <v>42765</v>
      </c>
      <c r="E108" s="585">
        <v>42768</v>
      </c>
      <c r="F108" s="584">
        <f t="shared" si="14"/>
        <v>3</v>
      </c>
      <c r="G108" s="584">
        <v>1</v>
      </c>
      <c r="H108" s="584" t="s">
        <v>77</v>
      </c>
      <c r="I108" s="584" t="s">
        <v>37</v>
      </c>
      <c r="J108" s="584">
        <f t="shared" si="11"/>
        <v>3</v>
      </c>
      <c r="K108" s="584">
        <v>2900000</v>
      </c>
      <c r="L108" s="597">
        <f t="shared" si="12"/>
        <v>8700000</v>
      </c>
      <c r="M108" s="584"/>
      <c r="N108" s="598">
        <f t="shared" si="13"/>
        <v>-8700000</v>
      </c>
      <c r="O108" s="602"/>
      <c r="P108" s="218">
        <f>VLOOKUP(B108,S:T,2,0)</f>
        <v>8700000</v>
      </c>
      <c r="Q108" s="218">
        <f t="shared" si="10"/>
        <v>0</v>
      </c>
      <c r="S108" s="490">
        <v>1273937</v>
      </c>
      <c r="T108" s="490">
        <v>17400000</v>
      </c>
    </row>
    <row r="109" s="218" customFormat="1" spans="1:20">
      <c r="A109" s="586">
        <v>266318</v>
      </c>
      <c r="B109" s="586">
        <v>1250170</v>
      </c>
      <c r="C109" s="586" t="s">
        <v>282</v>
      </c>
      <c r="D109" s="587">
        <v>43126</v>
      </c>
      <c r="E109" s="587">
        <v>43129</v>
      </c>
      <c r="F109" s="586">
        <f t="shared" si="14"/>
        <v>3</v>
      </c>
      <c r="G109" s="586">
        <v>2</v>
      </c>
      <c r="H109" s="586" t="s">
        <v>77</v>
      </c>
      <c r="I109" s="586" t="s">
        <v>37</v>
      </c>
      <c r="J109" s="586">
        <f t="shared" si="11"/>
        <v>6</v>
      </c>
      <c r="K109" s="586">
        <v>2900000</v>
      </c>
      <c r="L109" s="603">
        <f t="shared" si="12"/>
        <v>17400000</v>
      </c>
      <c r="M109" s="586"/>
      <c r="N109" s="604">
        <f t="shared" si="13"/>
        <v>-17400000</v>
      </c>
      <c r="O109" s="605">
        <v>17400000</v>
      </c>
      <c r="P109" s="218">
        <f>VLOOKUP(B109,S:T,2,0)</f>
        <v>17400000</v>
      </c>
      <c r="Q109" s="218">
        <f t="shared" si="10"/>
        <v>0</v>
      </c>
      <c r="S109" s="490">
        <v>1280704</v>
      </c>
      <c r="T109" s="490">
        <v>8700000</v>
      </c>
    </row>
    <row r="110" s="218" customFormat="1" spans="1:20">
      <c r="A110" s="468"/>
      <c r="B110" s="468"/>
      <c r="C110" s="468"/>
      <c r="D110" s="468"/>
      <c r="E110" s="468"/>
      <c r="F110" s="468">
        <f t="shared" si="14"/>
        <v>0</v>
      </c>
      <c r="G110" s="468"/>
      <c r="H110" s="468"/>
      <c r="I110" s="468"/>
      <c r="J110" s="468">
        <f t="shared" si="11"/>
        <v>0</v>
      </c>
      <c r="K110" s="468"/>
      <c r="L110" s="606">
        <f t="shared" si="12"/>
        <v>0</v>
      </c>
      <c r="M110" s="468"/>
      <c r="N110" s="488">
        <f t="shared" si="13"/>
        <v>0</v>
      </c>
      <c r="O110" s="471"/>
      <c r="S110" s="490">
        <v>1278583</v>
      </c>
      <c r="T110" s="490">
        <v>11600000</v>
      </c>
    </row>
    <row r="111" s="218" customFormat="1" spans="1:20">
      <c r="A111" s="468"/>
      <c r="B111" s="468"/>
      <c r="C111" s="468"/>
      <c r="D111" s="468"/>
      <c r="E111" s="468"/>
      <c r="F111" s="468">
        <f t="shared" si="14"/>
        <v>0</v>
      </c>
      <c r="G111" s="468"/>
      <c r="H111" s="468"/>
      <c r="I111" s="468"/>
      <c r="J111" s="468">
        <f t="shared" si="11"/>
        <v>0</v>
      </c>
      <c r="K111" s="468"/>
      <c r="L111" s="606">
        <f t="shared" si="12"/>
        <v>0</v>
      </c>
      <c r="M111" s="468"/>
      <c r="N111" s="488">
        <f t="shared" si="13"/>
        <v>0</v>
      </c>
      <c r="O111" s="471"/>
      <c r="S111" s="490">
        <v>1243378</v>
      </c>
      <c r="T111" s="490">
        <v>11600000</v>
      </c>
    </row>
    <row r="112" spans="19:20">
      <c r="S112" s="490">
        <v>1245516</v>
      </c>
      <c r="T112" s="490">
        <v>18480000</v>
      </c>
    </row>
    <row r="113" spans="19:20">
      <c r="S113" s="490">
        <v>1242648</v>
      </c>
      <c r="T113" s="490">
        <v>5800000</v>
      </c>
    </row>
    <row r="114" spans="2:20">
      <c r="B114" s="556" t="s">
        <v>283</v>
      </c>
      <c r="C114" s="218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490">
        <v>1248121</v>
      </c>
      <c r="T114" s="490">
        <v>2900000</v>
      </c>
    </row>
    <row r="115" spans="2:20">
      <c r="B115" s="556" t="s">
        <v>284</v>
      </c>
      <c r="S115" s="490">
        <v>1242817</v>
      </c>
      <c r="T115" s="490">
        <v>8700000</v>
      </c>
    </row>
    <row r="116" spans="2:20">
      <c r="B116" s="558" t="s">
        <v>285</v>
      </c>
      <c r="S116" s="490">
        <v>1247872</v>
      </c>
      <c r="T116" s="490">
        <v>8700000</v>
      </c>
    </row>
    <row r="117" spans="2:20">
      <c r="B117" s="556" t="s">
        <v>286</v>
      </c>
      <c r="S117" s="490">
        <v>1245373</v>
      </c>
      <c r="T117" s="490">
        <v>17400000</v>
      </c>
    </row>
    <row r="118" spans="2:20">
      <c r="B118" s="556" t="s">
        <v>287</v>
      </c>
      <c r="S118" s="490">
        <v>1246083</v>
      </c>
      <c r="T118" s="490">
        <v>8700000</v>
      </c>
    </row>
    <row r="119" spans="2:20">
      <c r="B119" s="556" t="s">
        <v>288</v>
      </c>
      <c r="S119" s="490">
        <v>1261251</v>
      </c>
      <c r="T119" s="490">
        <v>8700000</v>
      </c>
    </row>
    <row r="120" spans="2:20">
      <c r="B120" s="556" t="s">
        <v>289</v>
      </c>
      <c r="S120" s="490">
        <v>1255967</v>
      </c>
      <c r="T120" s="490">
        <v>11600000</v>
      </c>
    </row>
    <row r="121" spans="2:20">
      <c r="B121" s="556" t="s">
        <v>290</v>
      </c>
      <c r="S121" s="490">
        <v>1277109</v>
      </c>
      <c r="T121" s="490">
        <v>11600000</v>
      </c>
    </row>
    <row r="122" spans="2:20">
      <c r="B122" s="556" t="s">
        <v>291</v>
      </c>
      <c r="S122" s="490">
        <v>1251241</v>
      </c>
      <c r="T122" s="490">
        <v>27720000</v>
      </c>
    </row>
    <row r="123" spans="2:20">
      <c r="B123" s="556" t="s">
        <v>292</v>
      </c>
      <c r="S123" s="490">
        <v>1258961</v>
      </c>
      <c r="T123" s="490">
        <v>13860000</v>
      </c>
    </row>
    <row r="124" spans="2:20">
      <c r="B124" s="556" t="s">
        <v>293</v>
      </c>
      <c r="S124" s="490">
        <v>1279834</v>
      </c>
      <c r="T124" s="490">
        <v>2900000</v>
      </c>
    </row>
    <row r="125" spans="2:20">
      <c r="B125" s="560" t="s">
        <v>294</v>
      </c>
      <c r="S125" s="490">
        <v>1264148</v>
      </c>
      <c r="T125" s="490">
        <v>9240000</v>
      </c>
    </row>
    <row r="126" spans="2:20">
      <c r="B126" s="562" t="s">
        <v>295</v>
      </c>
      <c r="S126" s="490">
        <v>1276233</v>
      </c>
      <c r="T126" s="490">
        <v>8700000</v>
      </c>
    </row>
    <row r="127" spans="2:20">
      <c r="B127" s="565"/>
      <c r="S127" s="490">
        <v>1263063</v>
      </c>
      <c r="T127" s="490">
        <v>5800000</v>
      </c>
    </row>
    <row r="128" spans="2:20">
      <c r="B128" s="556" t="s">
        <v>296</v>
      </c>
      <c r="S128" s="490">
        <v>1258085</v>
      </c>
      <c r="T128" s="490">
        <v>9240000</v>
      </c>
    </row>
    <row r="129" spans="2:20">
      <c r="B129" s="556" t="s">
        <v>297</v>
      </c>
      <c r="S129" s="490">
        <v>1280252</v>
      </c>
      <c r="T129" s="490">
        <v>8700000</v>
      </c>
    </row>
    <row r="130" spans="2:20">
      <c r="B130" s="556" t="s">
        <v>298</v>
      </c>
      <c r="S130" s="490">
        <v>1243324</v>
      </c>
      <c r="T130" s="490">
        <v>8700000</v>
      </c>
    </row>
    <row r="131" spans="2:20">
      <c r="B131" s="556" t="s">
        <v>299</v>
      </c>
      <c r="S131" s="490">
        <v>1249126</v>
      </c>
      <c r="T131" s="490">
        <v>2900000</v>
      </c>
    </row>
    <row r="132" spans="2:20">
      <c r="B132" s="556" t="s">
        <v>300</v>
      </c>
      <c r="S132" s="490">
        <v>1255804</v>
      </c>
      <c r="T132" s="490">
        <v>5800000</v>
      </c>
    </row>
    <row r="133" spans="2:20">
      <c r="B133" s="556" t="s">
        <v>301</v>
      </c>
      <c r="S133" s="490">
        <v>1253912</v>
      </c>
      <c r="T133" s="490">
        <v>5800000</v>
      </c>
    </row>
    <row r="134" spans="2:20">
      <c r="B134" s="556" t="s">
        <v>302</v>
      </c>
      <c r="S134" s="490">
        <v>1275123</v>
      </c>
      <c r="T134" s="490">
        <v>4620000</v>
      </c>
    </row>
    <row r="135" spans="2:20">
      <c r="B135" s="556" t="s">
        <v>303</v>
      </c>
      <c r="S135" s="490">
        <v>1260550</v>
      </c>
      <c r="T135" s="490">
        <v>8700000</v>
      </c>
    </row>
    <row r="136" spans="2:20">
      <c r="B136" s="556" t="s">
        <v>304</v>
      </c>
      <c r="S136" s="490">
        <v>1257264</v>
      </c>
      <c r="T136" s="490">
        <v>34800000</v>
      </c>
    </row>
    <row r="137" spans="2:20">
      <c r="B137" s="556" t="s">
        <v>305</v>
      </c>
      <c r="S137" s="490">
        <v>1256285</v>
      </c>
      <c r="T137" s="490">
        <v>11600000</v>
      </c>
    </row>
    <row r="138" spans="2:20">
      <c r="B138" s="556" t="s">
        <v>306</v>
      </c>
      <c r="S138" s="490">
        <v>1264008</v>
      </c>
      <c r="T138" s="490">
        <v>9240000</v>
      </c>
    </row>
    <row r="139" spans="2:20">
      <c r="B139" s="556" t="s">
        <v>307</v>
      </c>
      <c r="S139" s="490">
        <v>1252332</v>
      </c>
      <c r="T139" s="490">
        <v>26100000</v>
      </c>
    </row>
    <row r="140" spans="2:20">
      <c r="B140" s="556" t="s">
        <v>308</v>
      </c>
      <c r="S140" s="490">
        <v>1252601</v>
      </c>
      <c r="T140" s="490">
        <v>5800000</v>
      </c>
    </row>
    <row r="141" spans="2:20">
      <c r="B141" s="556" t="s">
        <v>309</v>
      </c>
      <c r="S141" s="490">
        <v>1281429</v>
      </c>
      <c r="T141" s="490">
        <v>8700000</v>
      </c>
    </row>
    <row r="142" spans="2:20">
      <c r="B142" s="556" t="s">
        <v>310</v>
      </c>
      <c r="S142" s="490">
        <v>1256471</v>
      </c>
      <c r="T142" s="490">
        <v>8700000</v>
      </c>
    </row>
    <row r="143" spans="2:20">
      <c r="B143" s="556" t="s">
        <v>311</v>
      </c>
      <c r="S143" s="490">
        <v>1277384</v>
      </c>
      <c r="T143" s="490">
        <v>17400000</v>
      </c>
    </row>
    <row r="144" spans="2:20">
      <c r="B144" s="556" t="s">
        <v>312</v>
      </c>
      <c r="S144" s="490">
        <v>1251857</v>
      </c>
      <c r="T144" s="490">
        <v>8700000</v>
      </c>
    </row>
    <row r="145" spans="2:20">
      <c r="B145" s="556" t="s">
        <v>313</v>
      </c>
      <c r="S145" s="490">
        <v>1253786</v>
      </c>
      <c r="T145" s="490">
        <v>11600000</v>
      </c>
    </row>
    <row r="146" spans="2:20">
      <c r="B146" s="556" t="s">
        <v>314</v>
      </c>
      <c r="S146" s="490">
        <v>1276743</v>
      </c>
      <c r="T146" s="490">
        <v>2900000</v>
      </c>
    </row>
    <row r="147" spans="2:20">
      <c r="B147" s="556" t="s">
        <v>315</v>
      </c>
      <c r="S147" s="490">
        <v>1273125</v>
      </c>
      <c r="T147" s="490">
        <v>8700000</v>
      </c>
    </row>
    <row r="148" spans="2:20">
      <c r="B148" s="556" t="s">
        <v>316</v>
      </c>
      <c r="S148" s="490">
        <v>1255767</v>
      </c>
      <c r="T148" s="490">
        <v>8700000</v>
      </c>
    </row>
    <row r="149" spans="2:20">
      <c r="B149" s="556" t="s">
        <v>317</v>
      </c>
      <c r="S149" s="490">
        <v>1250707</v>
      </c>
      <c r="T149" s="490">
        <v>5800000</v>
      </c>
    </row>
    <row r="150" spans="2:20">
      <c r="B150" s="556" t="s">
        <v>318</v>
      </c>
      <c r="S150" s="490">
        <v>1244368</v>
      </c>
      <c r="T150" s="490">
        <v>8700000</v>
      </c>
    </row>
    <row r="151" spans="2:20">
      <c r="B151" s="556" t="s">
        <v>319</v>
      </c>
      <c r="S151" s="490">
        <v>1250399</v>
      </c>
      <c r="T151" s="490">
        <v>34800000</v>
      </c>
    </row>
    <row r="152" spans="2:20">
      <c r="B152" s="556" t="s">
        <v>320</v>
      </c>
      <c r="S152" s="490">
        <v>1248045</v>
      </c>
      <c r="T152" s="490">
        <v>5800000</v>
      </c>
    </row>
    <row r="153" spans="2:20">
      <c r="B153" s="556" t="s">
        <v>321</v>
      </c>
      <c r="S153" s="490">
        <v>1244894</v>
      </c>
      <c r="T153" s="490">
        <v>8700000</v>
      </c>
    </row>
    <row r="154" spans="2:20">
      <c r="B154" s="556" t="s">
        <v>322</v>
      </c>
      <c r="S154" s="490">
        <v>1249863</v>
      </c>
      <c r="T154" s="490">
        <v>17400000</v>
      </c>
    </row>
    <row r="155" spans="2:20">
      <c r="B155" s="556" t="s">
        <v>323</v>
      </c>
      <c r="S155" s="490">
        <v>1248177</v>
      </c>
      <c r="T155" s="490">
        <v>2900000</v>
      </c>
    </row>
    <row r="156" spans="2:20">
      <c r="B156" s="556" t="s">
        <v>324</v>
      </c>
      <c r="S156" s="490">
        <v>1249011</v>
      </c>
      <c r="T156" s="490">
        <v>2900000</v>
      </c>
    </row>
    <row r="157" spans="2:20">
      <c r="B157" s="556" t="s">
        <v>325</v>
      </c>
      <c r="S157" s="490">
        <v>1243221</v>
      </c>
      <c r="T157" s="490">
        <v>14500000</v>
      </c>
    </row>
    <row r="158" spans="2:20">
      <c r="B158" s="556" t="s">
        <v>326</v>
      </c>
      <c r="S158" s="490">
        <v>1250776</v>
      </c>
      <c r="T158" s="490">
        <v>8700000</v>
      </c>
    </row>
    <row r="159" spans="2:20">
      <c r="B159" s="556" t="s">
        <v>327</v>
      </c>
      <c r="S159" s="490">
        <v>1250593</v>
      </c>
      <c r="T159" s="490">
        <v>5800000</v>
      </c>
    </row>
    <row r="160" spans="2:20">
      <c r="B160" s="556" t="s">
        <v>328</v>
      </c>
      <c r="S160" s="490">
        <v>1253967</v>
      </c>
      <c r="T160" s="490">
        <v>9240000</v>
      </c>
    </row>
    <row r="161" spans="2:20">
      <c r="B161" s="556" t="s">
        <v>329</v>
      </c>
      <c r="S161" s="490">
        <v>1250518</v>
      </c>
      <c r="T161" s="490">
        <v>5800000</v>
      </c>
    </row>
    <row r="162" spans="2:20">
      <c r="B162" s="567" t="s">
        <v>330</v>
      </c>
      <c r="S162" s="490">
        <v>1244293</v>
      </c>
      <c r="T162" s="490">
        <v>5800000</v>
      </c>
    </row>
    <row r="163" spans="2:20">
      <c r="B163" s="568"/>
      <c r="S163" s="490">
        <v>1245821</v>
      </c>
      <c r="T163" s="490">
        <v>8700000</v>
      </c>
    </row>
    <row r="164" spans="2:20">
      <c r="B164" s="556" t="s">
        <v>331</v>
      </c>
      <c r="S164" s="490">
        <v>1250149</v>
      </c>
      <c r="T164" s="490">
        <v>8700000</v>
      </c>
    </row>
    <row r="165" spans="2:20">
      <c r="B165" s="556" t="s">
        <v>332</v>
      </c>
      <c r="S165" s="490">
        <v>1246589</v>
      </c>
      <c r="T165" s="490">
        <v>9240000</v>
      </c>
    </row>
    <row r="166" spans="2:20">
      <c r="B166" s="556" t="s">
        <v>333</v>
      </c>
      <c r="S166" s="490">
        <v>1275753</v>
      </c>
      <c r="T166" s="490">
        <v>13900000</v>
      </c>
    </row>
    <row r="167" spans="2:20">
      <c r="B167" s="556" t="s">
        <v>334</v>
      </c>
      <c r="S167" s="490">
        <v>1249404</v>
      </c>
      <c r="T167" s="490">
        <v>11600000</v>
      </c>
    </row>
    <row r="168" spans="2:20">
      <c r="B168" s="556" t="s">
        <v>335</v>
      </c>
      <c r="S168" s="490">
        <v>1275166</v>
      </c>
      <c r="T168" s="490">
        <v>2900000</v>
      </c>
    </row>
    <row r="169" spans="2:20">
      <c r="B169" s="556" t="s">
        <v>336</v>
      </c>
      <c r="S169" s="490">
        <v>1249590</v>
      </c>
      <c r="T169" s="490">
        <v>11600000</v>
      </c>
    </row>
    <row r="170" spans="2:20">
      <c r="B170" s="556" t="s">
        <v>337</v>
      </c>
      <c r="S170" s="490">
        <v>1268574</v>
      </c>
      <c r="T170" s="490">
        <v>9240000</v>
      </c>
    </row>
    <row r="171" spans="2:20">
      <c r="B171" s="556" t="s">
        <v>338</v>
      </c>
      <c r="S171" s="490">
        <v>1257150</v>
      </c>
      <c r="T171" s="490">
        <v>4620000</v>
      </c>
    </row>
    <row r="172" spans="2:20">
      <c r="B172" s="556" t="s">
        <v>339</v>
      </c>
      <c r="S172" s="490">
        <v>1275859</v>
      </c>
      <c r="T172" s="490">
        <v>17400000</v>
      </c>
    </row>
    <row r="173" spans="2:20">
      <c r="B173" s="556" t="s">
        <v>340</v>
      </c>
      <c r="S173" s="490">
        <v>1279162</v>
      </c>
      <c r="T173" s="490">
        <v>23200000</v>
      </c>
    </row>
    <row r="174" spans="2:20">
      <c r="B174" s="556" t="s">
        <v>341</v>
      </c>
      <c r="S174" s="490">
        <v>1279019</v>
      </c>
      <c r="T174" s="490">
        <v>8700000</v>
      </c>
    </row>
    <row r="175" spans="2:20">
      <c r="B175" s="556" t="s">
        <v>342</v>
      </c>
      <c r="S175" s="490">
        <v>1271983</v>
      </c>
      <c r="T175" s="490">
        <v>4620000</v>
      </c>
    </row>
    <row r="176" spans="2:20">
      <c r="B176" s="556" t="s">
        <v>343</v>
      </c>
      <c r="S176" s="490">
        <v>1257041</v>
      </c>
      <c r="T176" s="490">
        <v>5800000</v>
      </c>
    </row>
    <row r="177" spans="2:20">
      <c r="B177" s="556" t="s">
        <v>344</v>
      </c>
      <c r="S177" s="490">
        <v>1275418</v>
      </c>
      <c r="T177" s="490">
        <v>2900000</v>
      </c>
    </row>
    <row r="178" spans="2:20">
      <c r="B178" s="574" t="s">
        <v>345</v>
      </c>
      <c r="S178" s="490">
        <v>1279245</v>
      </c>
      <c r="T178" s="490">
        <v>5800000</v>
      </c>
    </row>
    <row r="179" spans="2:20">
      <c r="B179" s="556" t="s">
        <v>346</v>
      </c>
      <c r="S179" s="490">
        <v>1268631</v>
      </c>
      <c r="T179" s="490">
        <v>2900000</v>
      </c>
    </row>
    <row r="180" spans="2:20">
      <c r="B180" s="556" t="s">
        <v>347</v>
      </c>
      <c r="S180" s="490">
        <v>1257170</v>
      </c>
      <c r="T180" s="490">
        <v>29000000</v>
      </c>
    </row>
    <row r="181" spans="2:20">
      <c r="B181" s="556" t="s">
        <v>348</v>
      </c>
      <c r="S181" s="490">
        <v>1276646</v>
      </c>
      <c r="T181" s="490">
        <v>5800000</v>
      </c>
    </row>
    <row r="182" spans="2:20">
      <c r="B182" s="556" t="s">
        <v>349</v>
      </c>
      <c r="S182" s="490">
        <v>1282411</v>
      </c>
      <c r="T182" s="490">
        <v>2900000</v>
      </c>
    </row>
    <row r="183" spans="2:20">
      <c r="B183" s="556" t="s">
        <v>350</v>
      </c>
      <c r="S183" s="490">
        <v>1256543</v>
      </c>
      <c r="T183" s="490">
        <v>8700000</v>
      </c>
    </row>
    <row r="184" spans="2:20">
      <c r="B184" s="556" t="s">
        <v>351</v>
      </c>
      <c r="S184" s="490">
        <v>1278985</v>
      </c>
      <c r="T184" s="490">
        <v>2900000</v>
      </c>
    </row>
    <row r="185" spans="2:20">
      <c r="B185" s="556" t="s">
        <v>352</v>
      </c>
      <c r="S185" s="490">
        <v>1253910</v>
      </c>
      <c r="T185" s="490">
        <v>11600000</v>
      </c>
    </row>
    <row r="186" spans="2:20">
      <c r="B186" s="582" t="s">
        <v>353</v>
      </c>
      <c r="S186" s="490">
        <v>1279987</v>
      </c>
      <c r="T186" s="490">
        <v>11600000</v>
      </c>
    </row>
    <row r="187" spans="2:20">
      <c r="B187" s="582" t="s">
        <v>354</v>
      </c>
      <c r="S187" s="490">
        <v>1278092</v>
      </c>
      <c r="T187" s="490">
        <v>17400000</v>
      </c>
    </row>
    <row r="188" spans="2:20">
      <c r="B188" s="582" t="s">
        <v>355</v>
      </c>
      <c r="S188" s="490">
        <v>1249848</v>
      </c>
      <c r="T188" s="490">
        <v>5800000</v>
      </c>
    </row>
    <row r="189" spans="2:20">
      <c r="B189" s="582" t="s">
        <v>356</v>
      </c>
      <c r="S189" s="490">
        <v>1255799</v>
      </c>
      <c r="T189" s="490">
        <v>2900000</v>
      </c>
    </row>
    <row r="190" spans="2:20">
      <c r="B190" s="582" t="s">
        <v>357</v>
      </c>
      <c r="S190" s="490">
        <v>1257342</v>
      </c>
      <c r="T190" s="490">
        <v>23200000</v>
      </c>
    </row>
    <row r="191" spans="2:20">
      <c r="B191" s="582" t="s">
        <v>358</v>
      </c>
      <c r="S191" s="490">
        <v>1257571</v>
      </c>
      <c r="T191" s="490">
        <v>34800000</v>
      </c>
    </row>
    <row r="192" spans="2:20">
      <c r="B192" s="582" t="s">
        <v>359</v>
      </c>
      <c r="S192" s="490">
        <v>1257136</v>
      </c>
      <c r="T192" s="490">
        <v>9240000</v>
      </c>
    </row>
    <row r="193" spans="2:20">
      <c r="B193" s="582" t="s">
        <v>360</v>
      </c>
      <c r="S193" s="490">
        <v>1270263</v>
      </c>
      <c r="T193" s="490">
        <v>8700000</v>
      </c>
    </row>
    <row r="194" spans="2:20">
      <c r="B194" s="582" t="s">
        <v>361</v>
      </c>
      <c r="S194" s="490">
        <v>1253558</v>
      </c>
      <c r="T194" s="490">
        <v>17400000</v>
      </c>
    </row>
    <row r="195" spans="2:20">
      <c r="B195" s="582" t="s">
        <v>362</v>
      </c>
      <c r="S195" s="490">
        <v>1250117</v>
      </c>
      <c r="T195" s="490">
        <v>26100000</v>
      </c>
    </row>
    <row r="196" spans="2:20">
      <c r="B196" s="582" t="s">
        <v>363</v>
      </c>
      <c r="S196" s="490">
        <v>1274969</v>
      </c>
      <c r="T196" s="490">
        <v>4620000</v>
      </c>
    </row>
    <row r="197" spans="2:20">
      <c r="B197" s="582" t="s">
        <v>364</v>
      </c>
      <c r="S197" s="490">
        <v>1258590</v>
      </c>
      <c r="T197" s="490">
        <v>17400000</v>
      </c>
    </row>
    <row r="198" spans="2:20">
      <c r="B198" s="582" t="s">
        <v>365</v>
      </c>
      <c r="S198" s="490">
        <v>1279197</v>
      </c>
      <c r="T198" s="490">
        <v>11600000</v>
      </c>
    </row>
    <row r="199" spans="2:20">
      <c r="B199" s="582" t="s">
        <v>366</v>
      </c>
      <c r="S199" s="490">
        <v>1249582</v>
      </c>
      <c r="T199" s="490">
        <v>11600000</v>
      </c>
    </row>
    <row r="200" spans="2:20">
      <c r="B200" s="582" t="s">
        <v>367</v>
      </c>
      <c r="S200" s="490">
        <v>1272845</v>
      </c>
      <c r="T200" s="490">
        <v>8700000</v>
      </c>
    </row>
    <row r="201" spans="2:20">
      <c r="B201" s="582" t="s">
        <v>368</v>
      </c>
      <c r="S201" s="490">
        <v>1278945</v>
      </c>
      <c r="T201" s="490">
        <v>8700000</v>
      </c>
    </row>
    <row r="202" spans="2:20">
      <c r="B202" s="582" t="s">
        <v>369</v>
      </c>
      <c r="S202" s="490">
        <v>1256841</v>
      </c>
      <c r="T202" s="490">
        <v>8700000</v>
      </c>
    </row>
    <row r="203" spans="2:20">
      <c r="B203" s="582" t="s">
        <v>370</v>
      </c>
      <c r="S203" s="490">
        <v>1280133</v>
      </c>
      <c r="T203" s="490">
        <v>2900000</v>
      </c>
    </row>
    <row r="204" spans="2:20">
      <c r="B204" s="582" t="s">
        <v>371</v>
      </c>
      <c r="S204" s="490">
        <v>1252599</v>
      </c>
      <c r="T204" s="490">
        <v>18480000</v>
      </c>
    </row>
    <row r="205" spans="2:20">
      <c r="B205" s="584" t="s">
        <v>372</v>
      </c>
      <c r="S205" s="490">
        <v>1251368</v>
      </c>
      <c r="T205" s="490">
        <v>23200000</v>
      </c>
    </row>
    <row r="206" spans="2:20">
      <c r="B206" s="584" t="s">
        <v>373</v>
      </c>
      <c r="S206" s="490">
        <v>1250492</v>
      </c>
      <c r="T206" s="490">
        <v>8700000</v>
      </c>
    </row>
    <row r="207" spans="2:20">
      <c r="B207" s="584" t="s">
        <v>374</v>
      </c>
      <c r="S207" s="490">
        <v>1262208</v>
      </c>
      <c r="T207" s="490">
        <v>18480000</v>
      </c>
    </row>
    <row r="208" spans="2:20">
      <c r="B208" s="584" t="s">
        <v>375</v>
      </c>
      <c r="S208" s="490">
        <v>1259340</v>
      </c>
      <c r="T208" s="490">
        <v>17400000</v>
      </c>
    </row>
    <row r="209" spans="2:20">
      <c r="B209" s="584" t="s">
        <v>376</v>
      </c>
      <c r="S209" s="490">
        <v>1253197</v>
      </c>
      <c r="T209" s="490">
        <v>8700000</v>
      </c>
    </row>
    <row r="210" spans="2:20">
      <c r="B210" s="584" t="s">
        <v>377</v>
      </c>
      <c r="S210" s="490">
        <v>1273363</v>
      </c>
      <c r="T210" s="490">
        <v>8700000</v>
      </c>
    </row>
    <row r="211" spans="2:20">
      <c r="B211" s="584" t="s">
        <v>378</v>
      </c>
      <c r="S211" s="490">
        <v>1277557</v>
      </c>
      <c r="T211" s="490">
        <v>17400000</v>
      </c>
    </row>
    <row r="212" spans="2:20">
      <c r="B212" s="584" t="s">
        <v>379</v>
      </c>
      <c r="S212" s="490">
        <v>1279572</v>
      </c>
      <c r="T212" s="490">
        <v>8700000</v>
      </c>
    </row>
    <row r="213" spans="2:20">
      <c r="B213" s="584" t="s">
        <v>380</v>
      </c>
      <c r="S213" s="490">
        <v>1255831</v>
      </c>
      <c r="T213" s="490">
        <v>9240000</v>
      </c>
    </row>
    <row r="214" spans="2:20">
      <c r="B214" s="584" t="s">
        <v>381</v>
      </c>
      <c r="S214" s="490">
        <v>1251603</v>
      </c>
      <c r="T214" s="490">
        <v>34800000</v>
      </c>
    </row>
    <row r="215" spans="2:20">
      <c r="B215" s="586" t="s">
        <v>382</v>
      </c>
      <c r="S215" s="490">
        <v>1251646</v>
      </c>
      <c r="T215" s="490">
        <v>11600000</v>
      </c>
    </row>
    <row r="216" spans="19:20">
      <c r="S216" s="490">
        <v>1260494</v>
      </c>
      <c r="T216" s="490">
        <v>2900000</v>
      </c>
    </row>
    <row r="217" spans="19:20">
      <c r="S217" s="490">
        <v>1259449</v>
      </c>
      <c r="T217" s="490">
        <v>8700000</v>
      </c>
    </row>
    <row r="218" spans="19:20">
      <c r="S218" s="490">
        <v>1279346</v>
      </c>
      <c r="T218" s="490">
        <v>87000000</v>
      </c>
    </row>
    <row r="219" spans="19:20">
      <c r="S219" s="490">
        <v>1263763</v>
      </c>
      <c r="T219" s="490">
        <v>15040000</v>
      </c>
    </row>
    <row r="220" spans="19:20">
      <c r="S220" s="490">
        <v>1256458</v>
      </c>
      <c r="T220" s="490">
        <v>5800000</v>
      </c>
    </row>
    <row r="221" spans="19:20">
      <c r="S221" s="490">
        <v>1258161</v>
      </c>
      <c r="T221" s="490">
        <v>11600000</v>
      </c>
    </row>
    <row r="222" spans="19:20">
      <c r="S222" s="490">
        <v>1273455</v>
      </c>
      <c r="T222" s="490">
        <v>5800000</v>
      </c>
    </row>
    <row r="223" spans="19:20">
      <c r="S223" s="490">
        <v>1264865</v>
      </c>
      <c r="T223" s="490">
        <v>2900000</v>
      </c>
    </row>
    <row r="224" spans="19:20">
      <c r="S224" s="490">
        <v>1246780</v>
      </c>
      <c r="T224" s="490">
        <v>8700000</v>
      </c>
    </row>
    <row r="225" spans="19:20">
      <c r="S225" s="490">
        <v>1274125</v>
      </c>
      <c r="T225" s="490">
        <v>23200000</v>
      </c>
    </row>
    <row r="226" spans="19:20">
      <c r="S226" s="490">
        <v>1277640</v>
      </c>
      <c r="T226" s="490">
        <v>5800000</v>
      </c>
    </row>
    <row r="227" spans="19:20">
      <c r="S227" s="490">
        <v>1278493</v>
      </c>
      <c r="T227" s="490">
        <v>26100000</v>
      </c>
    </row>
    <row r="228" spans="19:20">
      <c r="S228" s="490">
        <v>1264570</v>
      </c>
      <c r="T228" s="490">
        <v>9240000</v>
      </c>
    </row>
    <row r="229" spans="19:20">
      <c r="S229" s="490">
        <v>1262157</v>
      </c>
      <c r="T229" s="490">
        <v>17200000</v>
      </c>
    </row>
    <row r="230" spans="19:20">
      <c r="S230" s="490">
        <v>1254377</v>
      </c>
      <c r="T230" s="490">
        <v>8700000</v>
      </c>
    </row>
    <row r="231" spans="19:20">
      <c r="S231" s="490">
        <v>1277818</v>
      </c>
      <c r="T231" s="490">
        <v>5800000</v>
      </c>
    </row>
    <row r="232" spans="19:20">
      <c r="S232" s="490">
        <v>1248343</v>
      </c>
      <c r="T232" s="490">
        <v>17400000</v>
      </c>
    </row>
    <row r="233" spans="19:20">
      <c r="S233" s="490">
        <v>1277749</v>
      </c>
      <c r="T233" s="490">
        <v>8700000</v>
      </c>
    </row>
    <row r="234" spans="19:20">
      <c r="S234" s="490">
        <v>1271575</v>
      </c>
      <c r="T234" s="490">
        <v>5800000</v>
      </c>
    </row>
    <row r="235" spans="19:20">
      <c r="S235" s="490">
        <v>1277380</v>
      </c>
      <c r="T235" s="490">
        <v>8700000</v>
      </c>
    </row>
    <row r="236" spans="19:20">
      <c r="S236" s="490">
        <v>1253733</v>
      </c>
      <c r="T236" s="490">
        <v>5800000</v>
      </c>
    </row>
    <row r="237" spans="19:20">
      <c r="S237" s="490">
        <v>1283600</v>
      </c>
      <c r="T237" s="490">
        <v>5800000</v>
      </c>
    </row>
    <row r="238" spans="19:20">
      <c r="S238" s="490">
        <v>1274197</v>
      </c>
      <c r="T238" s="490">
        <v>5800000</v>
      </c>
    </row>
    <row r="239" spans="19:20">
      <c r="S239" s="490">
        <v>1250493</v>
      </c>
      <c r="T239" s="490">
        <v>5800000</v>
      </c>
    </row>
    <row r="240" spans="19:20">
      <c r="S240" s="490">
        <v>1262936</v>
      </c>
      <c r="T240" s="490">
        <v>18480000</v>
      </c>
    </row>
    <row r="241" spans="19:20">
      <c r="S241" s="490">
        <v>1251635</v>
      </c>
      <c r="T241" s="490">
        <v>5800000</v>
      </c>
    </row>
    <row r="242" spans="19:20">
      <c r="S242" s="490">
        <v>1281310</v>
      </c>
      <c r="T242" s="490">
        <v>8700000</v>
      </c>
    </row>
    <row r="243" spans="19:20">
      <c r="S243" s="490">
        <v>1255379</v>
      </c>
      <c r="T243" s="490">
        <v>8700000</v>
      </c>
    </row>
    <row r="244" spans="19:20">
      <c r="S244" s="490">
        <v>1253593</v>
      </c>
      <c r="T244" s="490">
        <v>11600000</v>
      </c>
    </row>
    <row r="245" spans="19:20">
      <c r="S245" s="490">
        <v>1277191</v>
      </c>
      <c r="T245" s="490">
        <v>5800000</v>
      </c>
    </row>
    <row r="246" spans="19:20">
      <c r="S246" s="490">
        <v>1278144</v>
      </c>
      <c r="T246" s="490">
        <v>5800000</v>
      </c>
    </row>
    <row r="247" spans="19:20">
      <c r="S247" s="490">
        <v>1261565</v>
      </c>
      <c r="T247" s="490">
        <v>2900000</v>
      </c>
    </row>
    <row r="248" spans="19:20">
      <c r="S248" s="490">
        <v>1283056</v>
      </c>
      <c r="T248" s="490">
        <v>23200000</v>
      </c>
    </row>
    <row r="249" spans="19:20">
      <c r="S249" s="490">
        <v>1260861</v>
      </c>
      <c r="T249" s="490">
        <v>5800000</v>
      </c>
    </row>
    <row r="250" spans="19:20">
      <c r="S250" s="490">
        <v>1256908</v>
      </c>
      <c r="T250" s="490">
        <v>8700000</v>
      </c>
    </row>
    <row r="251" spans="19:20">
      <c r="S251" s="490">
        <v>1278946</v>
      </c>
      <c r="T251" s="490">
        <v>8700000</v>
      </c>
    </row>
    <row r="252" spans="19:20">
      <c r="S252" s="490">
        <v>1268083</v>
      </c>
      <c r="T252" s="490">
        <v>8700000</v>
      </c>
    </row>
    <row r="253" spans="19:20">
      <c r="S253" s="490">
        <v>1253476</v>
      </c>
      <c r="T253" s="490">
        <v>8700000</v>
      </c>
    </row>
    <row r="254" spans="19:20">
      <c r="S254" s="490">
        <v>1254017</v>
      </c>
      <c r="T254" s="490">
        <v>9240000</v>
      </c>
    </row>
    <row r="255" spans="19:20">
      <c r="S255" s="490">
        <v>1275099</v>
      </c>
      <c r="T255" s="490">
        <v>4620000</v>
      </c>
    </row>
    <row r="256" spans="19:20">
      <c r="S256" s="490">
        <v>1259384</v>
      </c>
      <c r="T256" s="490">
        <v>5800000</v>
      </c>
    </row>
    <row r="257" spans="19:20">
      <c r="S257" s="490">
        <v>1281193</v>
      </c>
      <c r="T257" s="490">
        <v>8700000</v>
      </c>
    </row>
    <row r="258" spans="19:20">
      <c r="S258" s="490">
        <v>1250977</v>
      </c>
      <c r="T258" s="490">
        <v>8700000</v>
      </c>
    </row>
    <row r="259" spans="19:20">
      <c r="S259" s="490">
        <v>1263569</v>
      </c>
      <c r="T259" s="490">
        <v>18480000</v>
      </c>
    </row>
    <row r="260" spans="19:20">
      <c r="S260" s="490">
        <v>1277549</v>
      </c>
      <c r="T260" s="490">
        <v>2900000</v>
      </c>
    </row>
    <row r="261" spans="19:20">
      <c r="S261" s="490">
        <v>1262215</v>
      </c>
      <c r="T261" s="490">
        <v>13860000</v>
      </c>
    </row>
    <row r="262" spans="19:20">
      <c r="S262" s="490">
        <v>1281734</v>
      </c>
      <c r="T262" s="490">
        <v>5800000</v>
      </c>
    </row>
    <row r="263" spans="19:20">
      <c r="S263" s="490">
        <v>1249666</v>
      </c>
      <c r="T263" s="490">
        <v>5800000</v>
      </c>
    </row>
    <row r="264" spans="19:20">
      <c r="S264" s="490">
        <v>1278986</v>
      </c>
      <c r="T264" s="490">
        <v>2900000</v>
      </c>
    </row>
    <row r="265" spans="19:20">
      <c r="S265" s="490">
        <v>1273330</v>
      </c>
      <c r="T265" s="490">
        <v>5800000</v>
      </c>
    </row>
    <row r="266" spans="19:20">
      <c r="S266" s="490">
        <v>1247373</v>
      </c>
      <c r="T266" s="490">
        <v>15040000</v>
      </c>
    </row>
    <row r="267" spans="19:20">
      <c r="S267" s="490">
        <v>1257701</v>
      </c>
      <c r="T267" s="490">
        <v>9240000</v>
      </c>
    </row>
    <row r="268" spans="19:20">
      <c r="S268" s="490">
        <v>1259968</v>
      </c>
      <c r="T268" s="490">
        <v>11600000</v>
      </c>
    </row>
    <row r="269" spans="19:20">
      <c r="S269" s="490">
        <v>1245003</v>
      </c>
      <c r="T269" s="490">
        <v>5800000</v>
      </c>
    </row>
    <row r="270" spans="19:20">
      <c r="S270" s="490">
        <v>1262716</v>
      </c>
      <c r="T270" s="490">
        <v>8700000</v>
      </c>
    </row>
    <row r="271" spans="19:20">
      <c r="S271" s="490">
        <v>1253911</v>
      </c>
      <c r="T271" s="490">
        <v>5800000</v>
      </c>
    </row>
    <row r="272" spans="19:20">
      <c r="S272" s="490">
        <v>1258574</v>
      </c>
      <c r="T272" s="490">
        <v>9240000</v>
      </c>
    </row>
    <row r="273" spans="19:20">
      <c r="S273" s="490">
        <v>1280841</v>
      </c>
      <c r="T273" s="490">
        <v>8700000</v>
      </c>
    </row>
    <row r="274" spans="19:20">
      <c r="S274" s="490">
        <v>1282713</v>
      </c>
      <c r="T274" s="490">
        <v>17400000</v>
      </c>
    </row>
    <row r="275" spans="19:20">
      <c r="S275" s="490">
        <v>1248418</v>
      </c>
      <c r="T275" s="490">
        <v>5800000</v>
      </c>
    </row>
    <row r="276" spans="19:20">
      <c r="S276" s="490">
        <v>1243649</v>
      </c>
      <c r="T276" s="490">
        <v>2900000</v>
      </c>
    </row>
    <row r="277" spans="19:20">
      <c r="S277" s="490">
        <v>1249898</v>
      </c>
      <c r="T277" s="490">
        <v>11600000</v>
      </c>
    </row>
    <row r="278" spans="19:20">
      <c r="S278" s="490">
        <v>1277489</v>
      </c>
      <c r="T278" s="490">
        <v>8700000</v>
      </c>
    </row>
    <row r="279" spans="19:20">
      <c r="S279" s="490">
        <v>1255657</v>
      </c>
      <c r="T279" s="490">
        <v>5800000</v>
      </c>
    </row>
    <row r="280" spans="19:20">
      <c r="S280" s="490">
        <v>1272838</v>
      </c>
      <c r="T280" s="490">
        <v>11600000</v>
      </c>
    </row>
    <row r="281" spans="19:20">
      <c r="S281" s="490">
        <v>1272437</v>
      </c>
      <c r="T281" s="490">
        <v>9240000</v>
      </c>
    </row>
    <row r="282" spans="19:20">
      <c r="S282" s="490">
        <v>1261932</v>
      </c>
      <c r="T282" s="490">
        <v>4620000</v>
      </c>
    </row>
    <row r="283" spans="19:20">
      <c r="S283" s="490">
        <v>1277223</v>
      </c>
      <c r="T283" s="490">
        <v>8700000</v>
      </c>
    </row>
    <row r="284" spans="19:20">
      <c r="S284" s="490">
        <v>1269695</v>
      </c>
      <c r="T284" s="490">
        <v>8700000</v>
      </c>
    </row>
    <row r="285" spans="19:20">
      <c r="S285" s="490">
        <v>1251195</v>
      </c>
      <c r="T285" s="490">
        <v>17400000</v>
      </c>
    </row>
    <row r="286" spans="19:20">
      <c r="S286" s="490">
        <v>1262158</v>
      </c>
      <c r="T286" s="490">
        <v>22460000</v>
      </c>
    </row>
    <row r="287" spans="19:20">
      <c r="S287" s="490">
        <v>1249864</v>
      </c>
      <c r="T287" s="490">
        <v>11600000</v>
      </c>
    </row>
    <row r="288" spans="19:20">
      <c r="S288" s="490">
        <v>1275918</v>
      </c>
      <c r="T288" s="490">
        <v>5800000</v>
      </c>
    </row>
    <row r="289" spans="19:20">
      <c r="S289" s="490">
        <v>1251779</v>
      </c>
      <c r="T289" s="490">
        <v>26100000</v>
      </c>
    </row>
    <row r="290" spans="19:20">
      <c r="S290" s="490">
        <v>1260077</v>
      </c>
      <c r="T290" s="490">
        <v>11600000</v>
      </c>
    </row>
    <row r="291" spans="19:20">
      <c r="S291" s="490">
        <v>1281803</v>
      </c>
      <c r="T291" s="490">
        <v>8700000</v>
      </c>
    </row>
    <row r="292" spans="19:20">
      <c r="S292" s="490">
        <v>1257939</v>
      </c>
      <c r="T292" s="490">
        <v>9240000</v>
      </c>
    </row>
    <row r="293" spans="19:20">
      <c r="S293" s="490">
        <v>1282052</v>
      </c>
      <c r="T293" s="490">
        <v>5800000</v>
      </c>
    </row>
    <row r="294" spans="19:20">
      <c r="S294" s="490">
        <v>1256459</v>
      </c>
      <c r="T294" s="490">
        <v>5800000</v>
      </c>
    </row>
    <row r="295" spans="19:20">
      <c r="S295" s="490">
        <v>1252546</v>
      </c>
      <c r="T295" s="490">
        <v>17400000</v>
      </c>
    </row>
    <row r="296" spans="19:20">
      <c r="S296" s="490">
        <v>1255998</v>
      </c>
      <c r="T296" s="490">
        <v>10420000</v>
      </c>
    </row>
    <row r="297" spans="19:20">
      <c r="S297" s="490">
        <v>1249214</v>
      </c>
      <c r="T297" s="490">
        <v>5800000</v>
      </c>
    </row>
    <row r="298" spans="19:20">
      <c r="S298" s="490">
        <v>1278477</v>
      </c>
      <c r="T298" s="490">
        <v>5800000</v>
      </c>
    </row>
    <row r="299" spans="19:20">
      <c r="S299" s="490">
        <v>1250577</v>
      </c>
      <c r="T299" s="490">
        <v>5800000</v>
      </c>
    </row>
    <row r="300" spans="19:20">
      <c r="S300" s="490">
        <v>1246206</v>
      </c>
      <c r="T300" s="490">
        <v>5800000</v>
      </c>
    </row>
    <row r="301" spans="19:20">
      <c r="S301" s="490">
        <v>1250617</v>
      </c>
      <c r="T301" s="490">
        <v>11600000</v>
      </c>
    </row>
    <row r="302" spans="19:20">
      <c r="S302" s="490">
        <v>1249724</v>
      </c>
      <c r="T302" s="490">
        <v>5800000</v>
      </c>
    </row>
    <row r="303" spans="19:20">
      <c r="S303" s="490">
        <v>1247743</v>
      </c>
      <c r="T303" s="490">
        <v>8700000</v>
      </c>
    </row>
    <row r="304" spans="19:20">
      <c r="S304" s="490">
        <v>1253909</v>
      </c>
      <c r="T304" s="490">
        <v>11600000</v>
      </c>
    </row>
    <row r="305" spans="19:20">
      <c r="S305" s="490">
        <v>1263060</v>
      </c>
      <c r="T305" s="490">
        <v>5800000</v>
      </c>
    </row>
    <row r="306" spans="19:20">
      <c r="S306" s="490">
        <v>1256525</v>
      </c>
      <c r="T306" s="490">
        <v>5800000</v>
      </c>
    </row>
    <row r="307" spans="19:20">
      <c r="S307" s="490">
        <v>1278377</v>
      </c>
      <c r="T307" s="490">
        <v>8700000</v>
      </c>
    </row>
    <row r="308" spans="19:20">
      <c r="S308" s="490">
        <v>1277398</v>
      </c>
      <c r="T308" s="490">
        <v>8700000</v>
      </c>
    </row>
    <row r="309" spans="19:20">
      <c r="S309" s="490">
        <v>1255529</v>
      </c>
      <c r="T309" s="490">
        <v>5800000</v>
      </c>
    </row>
    <row r="310" spans="19:20">
      <c r="S310" s="490">
        <v>1255672</v>
      </c>
      <c r="T310" s="490">
        <v>11600000</v>
      </c>
    </row>
    <row r="311" spans="19:20">
      <c r="S311" s="490">
        <v>1260693</v>
      </c>
      <c r="T311" s="490">
        <v>9240000</v>
      </c>
    </row>
    <row r="312" spans="19:20">
      <c r="S312" s="490">
        <v>1249137</v>
      </c>
      <c r="T312" s="490">
        <v>8700000</v>
      </c>
    </row>
    <row r="313" spans="19:20">
      <c r="S313" s="490">
        <v>1244540</v>
      </c>
      <c r="T313" s="490">
        <v>8700000</v>
      </c>
    </row>
    <row r="314" spans="19:20">
      <c r="S314" s="490">
        <v>1272512</v>
      </c>
      <c r="T314" s="490">
        <v>8700000</v>
      </c>
    </row>
    <row r="315" spans="19:20">
      <c r="S315" s="490">
        <v>1278400</v>
      </c>
      <c r="T315" s="490">
        <v>5800000</v>
      </c>
    </row>
    <row r="316" spans="19:20">
      <c r="S316" s="490">
        <v>1263979</v>
      </c>
      <c r="T316" s="490">
        <v>4620000</v>
      </c>
    </row>
    <row r="317" spans="19:20">
      <c r="S317" s="490">
        <v>1271699</v>
      </c>
      <c r="T317" s="490">
        <v>2900000</v>
      </c>
    </row>
    <row r="318" spans="19:20">
      <c r="S318" s="490">
        <v>1261958</v>
      </c>
      <c r="T318" s="490">
        <v>5800000</v>
      </c>
    </row>
    <row r="319" spans="19:20">
      <c r="S319" s="490">
        <v>1249129</v>
      </c>
      <c r="T319" s="490">
        <v>2900000</v>
      </c>
    </row>
    <row r="320" spans="19:20">
      <c r="S320" s="490">
        <v>1279823</v>
      </c>
      <c r="T320" s="490">
        <v>2900000</v>
      </c>
    </row>
    <row r="321" spans="19:20">
      <c r="S321" s="490">
        <v>1274164</v>
      </c>
      <c r="T321" s="490">
        <v>11600000</v>
      </c>
    </row>
    <row r="322" spans="19:20">
      <c r="S322" s="490">
        <v>1250400</v>
      </c>
      <c r="T322" s="490">
        <v>8700000</v>
      </c>
    </row>
    <row r="323" spans="19:20">
      <c r="S323" s="490">
        <v>1279119</v>
      </c>
      <c r="T323" s="490">
        <v>17400000</v>
      </c>
    </row>
    <row r="324" spans="19:20">
      <c r="S324" s="490">
        <v>1273331</v>
      </c>
      <c r="T324" s="490">
        <v>5800000</v>
      </c>
    </row>
    <row r="325" spans="19:20">
      <c r="S325" s="490">
        <v>1254035</v>
      </c>
      <c r="T325" s="490">
        <v>9240000</v>
      </c>
    </row>
    <row r="326" spans="19:20">
      <c r="S326" s="490">
        <v>1275326</v>
      </c>
      <c r="T326" s="490">
        <v>8700000</v>
      </c>
    </row>
    <row r="327" spans="19:20">
      <c r="S327" s="490">
        <v>1256116</v>
      </c>
      <c r="T327" s="490">
        <v>8700000</v>
      </c>
    </row>
    <row r="328" spans="19:20">
      <c r="S328" s="490">
        <v>1272266</v>
      </c>
      <c r="T328" s="490">
        <v>8700000</v>
      </c>
    </row>
    <row r="329" spans="19:20">
      <c r="S329" s="490">
        <v>1282093</v>
      </c>
      <c r="T329" s="490">
        <v>5800000</v>
      </c>
    </row>
    <row r="330" spans="19:20">
      <c r="S330" s="490">
        <v>1265648</v>
      </c>
      <c r="T330" s="490">
        <v>61920000</v>
      </c>
    </row>
    <row r="331" spans="19:20">
      <c r="S331" s="490">
        <v>1281008</v>
      </c>
      <c r="T331" s="490">
        <v>8700000</v>
      </c>
    </row>
    <row r="332" spans="19:20">
      <c r="S332" s="490">
        <v>1265774</v>
      </c>
      <c r="T332" s="490">
        <v>13120000</v>
      </c>
    </row>
    <row r="333" spans="19:20">
      <c r="S333" s="490">
        <v>1263693</v>
      </c>
      <c r="T333" s="490">
        <v>11600000</v>
      </c>
    </row>
    <row r="334" spans="19:20">
      <c r="S334" s="490">
        <v>1255286</v>
      </c>
      <c r="T334" s="490">
        <v>8700000</v>
      </c>
    </row>
    <row r="335" spans="19:20">
      <c r="S335" s="490">
        <v>1282279</v>
      </c>
      <c r="T335" s="490">
        <v>2900000</v>
      </c>
    </row>
    <row r="336" spans="19:20">
      <c r="S336" s="490">
        <v>1273580</v>
      </c>
      <c r="T336" s="490">
        <v>5800000</v>
      </c>
    </row>
    <row r="337" spans="19:20">
      <c r="S337" s="490">
        <v>1268708</v>
      </c>
      <c r="T337" s="490">
        <v>15040000</v>
      </c>
    </row>
    <row r="338" spans="19:20">
      <c r="S338" s="490">
        <v>1251897</v>
      </c>
      <c r="T338" s="490">
        <v>5800000</v>
      </c>
    </row>
    <row r="339" spans="19:20">
      <c r="S339" s="490">
        <v>1273749</v>
      </c>
      <c r="T339" s="490">
        <v>5800000</v>
      </c>
    </row>
    <row r="340" spans="19:20">
      <c r="S340" s="490">
        <v>1279488</v>
      </c>
      <c r="T340" s="490">
        <v>5800000</v>
      </c>
    </row>
    <row r="341" spans="19:20">
      <c r="S341" s="490">
        <v>1250918</v>
      </c>
      <c r="T341" s="490">
        <v>8700000</v>
      </c>
    </row>
    <row r="342" spans="19:20">
      <c r="S342" s="490">
        <v>1278827</v>
      </c>
      <c r="T342" s="490">
        <v>17400000</v>
      </c>
    </row>
    <row r="343" spans="19:20">
      <c r="S343" s="490">
        <v>1244300</v>
      </c>
      <c r="T343" s="490">
        <v>11600000</v>
      </c>
    </row>
    <row r="344" spans="19:20">
      <c r="S344" s="490">
        <v>1262256</v>
      </c>
      <c r="T344" s="490">
        <v>8600000</v>
      </c>
    </row>
    <row r="345" spans="19:20">
      <c r="S345" s="490">
        <v>1274124</v>
      </c>
      <c r="T345" s="490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218"/>
    <col min="2" max="2" width="12" style="218" customWidth="1"/>
    <col min="3" max="3" width="56.1416666666667" style="218" customWidth="1"/>
    <col min="4" max="9" width="9" style="218"/>
    <col min="10" max="10" width="13.2833333333333" style="218" customWidth="1"/>
    <col min="11" max="11" width="12" style="218" customWidth="1"/>
    <col min="12" max="12" width="15.7083333333333" style="218" customWidth="1"/>
    <col min="13" max="13" width="9" style="218"/>
    <col min="14" max="14" width="15" style="218" customWidth="1"/>
    <col min="15" max="16384" width="9" style="218"/>
  </cols>
  <sheetData>
    <row r="1" s="218" customFormat="1" ht="25.5" spans="1:14">
      <c r="A1" s="220" t="s">
        <v>383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N1" s="506"/>
    </row>
    <row r="2" s="218" customFormat="1" ht="25.5" spans="1:15">
      <c r="A2" s="496"/>
      <c r="B2" s="220"/>
      <c r="C2" s="220"/>
      <c r="D2" s="220"/>
      <c r="E2" s="220"/>
      <c r="F2" s="220"/>
      <c r="G2" s="220"/>
      <c r="H2" s="220"/>
      <c r="I2" s="220"/>
      <c r="J2" s="220"/>
      <c r="K2" s="507"/>
      <c r="L2" s="507"/>
      <c r="N2" s="508"/>
      <c r="O2" s="508"/>
    </row>
    <row r="3" s="218" customFormat="1" ht="25.5" spans="1:15">
      <c r="A3" s="497"/>
      <c r="B3" s="223"/>
      <c r="C3" s="224"/>
      <c r="D3" s="225"/>
      <c r="E3" s="225"/>
      <c r="F3" s="226"/>
      <c r="G3" s="220"/>
      <c r="H3" s="227" t="s">
        <v>21</v>
      </c>
      <c r="I3" s="227"/>
      <c r="J3" s="47">
        <f>SUM(J8:J245)</f>
        <v>427</v>
      </c>
      <c r="K3" s="509"/>
      <c r="L3" s="509">
        <f>SUM(L8:L159)</f>
        <v>1558660000</v>
      </c>
      <c r="M3" s="510" t="s">
        <v>384</v>
      </c>
      <c r="N3" s="511"/>
      <c r="O3" s="511"/>
    </row>
    <row r="4" s="218" customFormat="1" ht="25.5" spans="1:14">
      <c r="A4" s="496"/>
      <c r="B4" s="220"/>
      <c r="C4" s="220"/>
      <c r="D4" s="220"/>
      <c r="E4" s="220"/>
      <c r="F4" s="220"/>
      <c r="G4" s="220"/>
      <c r="H4" s="227" t="s">
        <v>22</v>
      </c>
      <c r="I4" s="227"/>
      <c r="J4" s="47"/>
      <c r="K4" s="509"/>
      <c r="L4" s="509">
        <f>'Jan，18'!L5</f>
        <v>2035483300</v>
      </c>
      <c r="M4" s="494"/>
      <c r="N4" s="506"/>
    </row>
    <row r="5" s="218" customFormat="1" ht="25.5" spans="1:15">
      <c r="A5" s="496"/>
      <c r="B5" s="220"/>
      <c r="C5" s="220"/>
      <c r="D5" s="220"/>
      <c r="E5" s="220"/>
      <c r="F5" s="220"/>
      <c r="G5" s="220"/>
      <c r="H5" s="227" t="s">
        <v>17</v>
      </c>
      <c r="I5" s="227"/>
      <c r="J5" s="457"/>
      <c r="K5" s="512"/>
      <c r="L5" s="509">
        <f>L4-L3+M154</f>
        <v>476823300</v>
      </c>
      <c r="M5" s="494"/>
      <c r="N5" s="506"/>
      <c r="O5" s="506"/>
    </row>
    <row r="6" s="218" customFormat="1" spans="1:15">
      <c r="A6" s="498" t="s">
        <v>24</v>
      </c>
      <c r="B6" s="229" t="s">
        <v>25</v>
      </c>
      <c r="C6" s="229" t="s">
        <v>26</v>
      </c>
      <c r="D6" s="230" t="s">
        <v>27</v>
      </c>
      <c r="E6" s="230" t="s">
        <v>28</v>
      </c>
      <c r="F6" s="231" t="s">
        <v>29</v>
      </c>
      <c r="G6" s="233" t="s">
        <v>30</v>
      </c>
      <c r="H6" s="233" t="s">
        <v>31</v>
      </c>
      <c r="I6" s="233"/>
      <c r="J6" s="233" t="s">
        <v>32</v>
      </c>
      <c r="K6" s="513" t="s">
        <v>33</v>
      </c>
      <c r="L6" s="514" t="s">
        <v>34</v>
      </c>
      <c r="M6" s="458" t="s">
        <v>166</v>
      </c>
      <c r="N6" s="515" t="s">
        <v>167</v>
      </c>
      <c r="O6" s="458" t="s">
        <v>168</v>
      </c>
    </row>
    <row r="7" s="218" customFormat="1" spans="1:15">
      <c r="A7" s="498"/>
      <c r="B7" s="234"/>
      <c r="C7" s="234"/>
      <c r="D7" s="230"/>
      <c r="E7" s="230"/>
      <c r="F7" s="231"/>
      <c r="G7" s="233"/>
      <c r="H7" s="233"/>
      <c r="I7" s="233"/>
      <c r="J7" s="233"/>
      <c r="K7" s="513"/>
      <c r="L7" s="514"/>
      <c r="M7" s="458"/>
      <c r="N7" s="515"/>
      <c r="O7" s="458"/>
    </row>
    <row r="8" s="218" customFormat="1" spans="1:15">
      <c r="A8" s="499" t="s">
        <v>385</v>
      </c>
      <c r="B8" s="448">
        <v>1244713</v>
      </c>
      <c r="C8" s="448" t="s">
        <v>386</v>
      </c>
      <c r="D8" s="449">
        <v>42767</v>
      </c>
      <c r="E8" s="449">
        <v>42769</v>
      </c>
      <c r="F8" s="448">
        <f t="shared" ref="F8:F71" si="0">E8-D8</f>
        <v>2</v>
      </c>
      <c r="G8" s="448">
        <v>3</v>
      </c>
      <c r="H8" s="448" t="s">
        <v>40</v>
      </c>
      <c r="I8" s="448" t="s">
        <v>387</v>
      </c>
      <c r="J8" s="448">
        <f t="shared" ref="J8:J71" si="1">G8*F8</f>
        <v>6</v>
      </c>
      <c r="K8" s="516">
        <v>2900000</v>
      </c>
      <c r="L8" s="517">
        <f t="shared" ref="L8:L71" si="2">K8*F8*G8</f>
        <v>17400000</v>
      </c>
      <c r="M8" s="448"/>
      <c r="N8" s="518">
        <f t="shared" ref="N8:N71" si="3">M8-L8</f>
        <v>-17400000</v>
      </c>
      <c r="O8" s="474"/>
    </row>
    <row r="9" s="218" customFormat="1" spans="1:15">
      <c r="A9" s="499">
        <v>263382</v>
      </c>
      <c r="B9" s="448">
        <v>1245003</v>
      </c>
      <c r="C9" s="448" t="s">
        <v>388</v>
      </c>
      <c r="D9" s="449">
        <v>42767</v>
      </c>
      <c r="E9" s="449">
        <v>42769</v>
      </c>
      <c r="F9" s="448">
        <f t="shared" si="0"/>
        <v>2</v>
      </c>
      <c r="G9" s="448">
        <v>1</v>
      </c>
      <c r="H9" s="448" t="s">
        <v>36</v>
      </c>
      <c r="I9" s="448" t="s">
        <v>37</v>
      </c>
      <c r="J9" s="448">
        <f t="shared" si="1"/>
        <v>2</v>
      </c>
      <c r="K9" s="516">
        <v>2900000</v>
      </c>
      <c r="L9" s="517">
        <f t="shared" si="2"/>
        <v>5800000</v>
      </c>
      <c r="M9" s="448"/>
      <c r="N9" s="518">
        <f t="shared" si="3"/>
        <v>-5800000</v>
      </c>
      <c r="O9" s="475"/>
    </row>
    <row r="10" s="218" customFormat="1" spans="1:15">
      <c r="A10" s="499">
        <v>263643</v>
      </c>
      <c r="B10" s="448">
        <v>1245821</v>
      </c>
      <c r="C10" s="448" t="s">
        <v>103</v>
      </c>
      <c r="D10" s="449">
        <v>42767</v>
      </c>
      <c r="E10" s="449">
        <v>42770</v>
      </c>
      <c r="F10" s="448">
        <f t="shared" si="0"/>
        <v>3</v>
      </c>
      <c r="G10" s="448">
        <v>1</v>
      </c>
      <c r="H10" s="448" t="s">
        <v>40</v>
      </c>
      <c r="I10" s="448" t="s">
        <v>37</v>
      </c>
      <c r="J10" s="448">
        <f t="shared" si="1"/>
        <v>3</v>
      </c>
      <c r="K10" s="516">
        <v>2900000</v>
      </c>
      <c r="L10" s="517">
        <f t="shared" si="2"/>
        <v>8700000</v>
      </c>
      <c r="M10" s="448"/>
      <c r="N10" s="518">
        <f t="shared" si="3"/>
        <v>-8700000</v>
      </c>
      <c r="O10" s="475"/>
    </row>
    <row r="11" s="218" customFormat="1" spans="1:15">
      <c r="A11" s="499">
        <v>269552</v>
      </c>
      <c r="B11" s="448">
        <v>1255672</v>
      </c>
      <c r="C11" s="448" t="s">
        <v>389</v>
      </c>
      <c r="D11" s="449">
        <v>42767</v>
      </c>
      <c r="E11" s="449">
        <v>42771</v>
      </c>
      <c r="F11" s="448">
        <f t="shared" si="0"/>
        <v>4</v>
      </c>
      <c r="G11" s="448">
        <v>1</v>
      </c>
      <c r="H11" s="448" t="s">
        <v>53</v>
      </c>
      <c r="I11" s="448" t="s">
        <v>148</v>
      </c>
      <c r="J11" s="448">
        <f t="shared" si="1"/>
        <v>4</v>
      </c>
      <c r="K11" s="460">
        <v>2900000</v>
      </c>
      <c r="L11" s="517">
        <f t="shared" si="2"/>
        <v>11600000</v>
      </c>
      <c r="M11" s="448"/>
      <c r="N11" s="518">
        <f t="shared" si="3"/>
        <v>-11600000</v>
      </c>
      <c r="O11" s="475"/>
    </row>
    <row r="12" s="218" customFormat="1" spans="1:15">
      <c r="A12" s="499">
        <v>269556</v>
      </c>
      <c r="B12" s="448">
        <v>1255668</v>
      </c>
      <c r="C12" s="448" t="s">
        <v>390</v>
      </c>
      <c r="D12" s="449">
        <v>42767</v>
      </c>
      <c r="E12" s="449">
        <v>42771</v>
      </c>
      <c r="F12" s="448">
        <f t="shared" si="0"/>
        <v>4</v>
      </c>
      <c r="G12" s="448">
        <v>1</v>
      </c>
      <c r="H12" s="448" t="s">
        <v>391</v>
      </c>
      <c r="I12" s="448" t="s">
        <v>392</v>
      </c>
      <c r="J12" s="448">
        <f t="shared" si="1"/>
        <v>4</v>
      </c>
      <c r="K12" s="460">
        <v>2900000</v>
      </c>
      <c r="L12" s="517">
        <f t="shared" si="2"/>
        <v>11600000</v>
      </c>
      <c r="M12" s="448"/>
      <c r="N12" s="518">
        <f t="shared" si="3"/>
        <v>-11600000</v>
      </c>
      <c r="O12" s="475"/>
    </row>
    <row r="13" s="218" customFormat="1" spans="1:15">
      <c r="A13" s="499">
        <v>269822</v>
      </c>
      <c r="B13" s="448">
        <v>1255985</v>
      </c>
      <c r="C13" s="448" t="s">
        <v>393</v>
      </c>
      <c r="D13" s="449">
        <v>42767</v>
      </c>
      <c r="E13" s="449">
        <v>42770</v>
      </c>
      <c r="F13" s="448">
        <f t="shared" si="0"/>
        <v>3</v>
      </c>
      <c r="G13" s="448">
        <v>1</v>
      </c>
      <c r="H13" s="448" t="s">
        <v>40</v>
      </c>
      <c r="I13" s="448" t="s">
        <v>37</v>
      </c>
      <c r="J13" s="448">
        <f t="shared" si="1"/>
        <v>3</v>
      </c>
      <c r="K13" s="460">
        <v>2900000</v>
      </c>
      <c r="L13" s="517">
        <f t="shared" si="2"/>
        <v>8700000</v>
      </c>
      <c r="M13" s="448"/>
      <c r="N13" s="518">
        <f t="shared" si="3"/>
        <v>-8700000</v>
      </c>
      <c r="O13" s="475"/>
    </row>
    <row r="14" s="218" customFormat="1" spans="1:15">
      <c r="A14" s="499">
        <v>270796</v>
      </c>
      <c r="B14" s="448">
        <v>1256841</v>
      </c>
      <c r="C14" s="448" t="s">
        <v>394</v>
      </c>
      <c r="D14" s="449">
        <v>42767</v>
      </c>
      <c r="E14" s="449">
        <v>42770</v>
      </c>
      <c r="F14" s="450">
        <f t="shared" si="0"/>
        <v>3</v>
      </c>
      <c r="G14" s="450">
        <v>1</v>
      </c>
      <c r="H14" s="450" t="s">
        <v>40</v>
      </c>
      <c r="I14" s="450" t="s">
        <v>37</v>
      </c>
      <c r="J14" s="448">
        <f t="shared" si="1"/>
        <v>3</v>
      </c>
      <c r="K14" s="519">
        <v>2900000</v>
      </c>
      <c r="L14" s="517">
        <f t="shared" si="2"/>
        <v>8700000</v>
      </c>
      <c r="M14" s="501"/>
      <c r="N14" s="518">
        <f t="shared" si="3"/>
        <v>-8700000</v>
      </c>
      <c r="O14" s="475"/>
    </row>
    <row r="15" s="218" customFormat="1" spans="1:15">
      <c r="A15" s="499">
        <v>270806</v>
      </c>
      <c r="B15" s="448">
        <v>1256908</v>
      </c>
      <c r="C15" s="448" t="s">
        <v>395</v>
      </c>
      <c r="D15" s="449">
        <v>42767</v>
      </c>
      <c r="E15" s="449">
        <v>42770</v>
      </c>
      <c r="F15" s="448">
        <f t="shared" si="0"/>
        <v>3</v>
      </c>
      <c r="G15" s="448">
        <v>1</v>
      </c>
      <c r="H15" s="448" t="s">
        <v>40</v>
      </c>
      <c r="I15" s="448" t="s">
        <v>37</v>
      </c>
      <c r="J15" s="448">
        <f t="shared" si="1"/>
        <v>3</v>
      </c>
      <c r="K15" s="460">
        <v>2900000</v>
      </c>
      <c r="L15" s="517">
        <f t="shared" si="2"/>
        <v>8700000</v>
      </c>
      <c r="M15" s="448"/>
      <c r="N15" s="518">
        <f t="shared" si="3"/>
        <v>-8700000</v>
      </c>
      <c r="O15" s="475"/>
    </row>
    <row r="16" s="218" customFormat="1" spans="1:15">
      <c r="A16" s="499" t="s">
        <v>396</v>
      </c>
      <c r="B16" s="448">
        <v>1243476</v>
      </c>
      <c r="C16" s="448" t="s">
        <v>397</v>
      </c>
      <c r="D16" s="449">
        <v>42768</v>
      </c>
      <c r="E16" s="449">
        <v>42769</v>
      </c>
      <c r="F16" s="448">
        <f t="shared" si="0"/>
        <v>1</v>
      </c>
      <c r="G16" s="448">
        <v>2</v>
      </c>
      <c r="H16" s="448" t="s">
        <v>36</v>
      </c>
      <c r="I16" s="448" t="s">
        <v>37</v>
      </c>
      <c r="J16" s="448">
        <f t="shared" si="1"/>
        <v>2</v>
      </c>
      <c r="K16" s="516">
        <v>2900000</v>
      </c>
      <c r="L16" s="517">
        <f t="shared" si="2"/>
        <v>5800000</v>
      </c>
      <c r="M16" s="448"/>
      <c r="N16" s="518">
        <f t="shared" si="3"/>
        <v>-5800000</v>
      </c>
      <c r="O16" s="475"/>
    </row>
    <row r="17" s="218" customFormat="1" spans="1:15">
      <c r="A17" s="499">
        <v>265317</v>
      </c>
      <c r="B17" s="448">
        <v>1248343</v>
      </c>
      <c r="C17" s="448" t="s">
        <v>398</v>
      </c>
      <c r="D17" s="449">
        <v>42768</v>
      </c>
      <c r="E17" s="449">
        <v>42770</v>
      </c>
      <c r="F17" s="448">
        <f t="shared" si="0"/>
        <v>2</v>
      </c>
      <c r="G17" s="448">
        <v>3</v>
      </c>
      <c r="H17" s="448" t="s">
        <v>36</v>
      </c>
      <c r="I17" s="448" t="s">
        <v>37</v>
      </c>
      <c r="J17" s="448">
        <f t="shared" si="1"/>
        <v>6</v>
      </c>
      <c r="K17" s="460">
        <v>2900000</v>
      </c>
      <c r="L17" s="517">
        <f t="shared" si="2"/>
        <v>17400000</v>
      </c>
      <c r="M17" s="448"/>
      <c r="N17" s="518">
        <f t="shared" si="3"/>
        <v>-17400000</v>
      </c>
      <c r="O17" s="475"/>
    </row>
    <row r="18" s="218" customFormat="1" spans="1:15">
      <c r="A18" s="499">
        <v>266487</v>
      </c>
      <c r="B18" s="448">
        <v>1250570</v>
      </c>
      <c r="C18" s="448" t="s">
        <v>399</v>
      </c>
      <c r="D18" s="449">
        <v>42768</v>
      </c>
      <c r="E18" s="449">
        <v>42770</v>
      </c>
      <c r="F18" s="448">
        <f t="shared" si="0"/>
        <v>2</v>
      </c>
      <c r="G18" s="448">
        <v>1</v>
      </c>
      <c r="H18" s="448" t="s">
        <v>391</v>
      </c>
      <c r="I18" s="448" t="s">
        <v>37</v>
      </c>
      <c r="J18" s="448">
        <f t="shared" si="1"/>
        <v>2</v>
      </c>
      <c r="K18" s="460">
        <v>2900000</v>
      </c>
      <c r="L18" s="517">
        <f t="shared" si="2"/>
        <v>5800000</v>
      </c>
      <c r="M18" s="448"/>
      <c r="N18" s="518">
        <f t="shared" si="3"/>
        <v>-5800000</v>
      </c>
      <c r="O18" s="475"/>
    </row>
    <row r="19" s="218" customFormat="1" spans="1:15">
      <c r="A19" s="499">
        <v>266501</v>
      </c>
      <c r="B19" s="448">
        <v>1250577</v>
      </c>
      <c r="C19" s="448" t="s">
        <v>400</v>
      </c>
      <c r="D19" s="449">
        <v>42768</v>
      </c>
      <c r="E19" s="449">
        <v>42770</v>
      </c>
      <c r="F19" s="448">
        <f t="shared" si="0"/>
        <v>2</v>
      </c>
      <c r="G19" s="448">
        <v>1</v>
      </c>
      <c r="H19" s="448" t="s">
        <v>391</v>
      </c>
      <c r="I19" s="448" t="s">
        <v>37</v>
      </c>
      <c r="J19" s="448">
        <f t="shared" si="1"/>
        <v>2</v>
      </c>
      <c r="K19" s="460">
        <v>2900000</v>
      </c>
      <c r="L19" s="517">
        <f t="shared" si="2"/>
        <v>5800000</v>
      </c>
      <c r="M19" s="448"/>
      <c r="N19" s="518">
        <f t="shared" si="3"/>
        <v>-5800000</v>
      </c>
      <c r="O19" s="475"/>
    </row>
    <row r="20" s="218" customFormat="1" spans="1:15">
      <c r="A20" s="500">
        <v>266502</v>
      </c>
      <c r="B20" s="448">
        <v>1250578</v>
      </c>
      <c r="C20" s="448" t="s">
        <v>401</v>
      </c>
      <c r="D20" s="449">
        <v>42768</v>
      </c>
      <c r="E20" s="449">
        <v>42770</v>
      </c>
      <c r="F20" s="448">
        <f t="shared" si="0"/>
        <v>2</v>
      </c>
      <c r="G20" s="448">
        <v>1</v>
      </c>
      <c r="H20" s="448" t="s">
        <v>391</v>
      </c>
      <c r="I20" s="448" t="s">
        <v>37</v>
      </c>
      <c r="J20" s="448">
        <f t="shared" si="1"/>
        <v>2</v>
      </c>
      <c r="K20" s="460">
        <v>2900000</v>
      </c>
      <c r="L20" s="517">
        <f t="shared" si="2"/>
        <v>5800000</v>
      </c>
      <c r="M20" s="448"/>
      <c r="N20" s="518">
        <f t="shared" si="3"/>
        <v>-5800000</v>
      </c>
      <c r="O20" s="475"/>
    </row>
    <row r="21" s="218" customFormat="1" spans="1:15">
      <c r="A21" s="499">
        <v>263503</v>
      </c>
      <c r="B21" s="501">
        <v>1245373</v>
      </c>
      <c r="C21" s="448" t="s">
        <v>402</v>
      </c>
      <c r="D21" s="449">
        <v>42769</v>
      </c>
      <c r="E21" s="449">
        <v>42771</v>
      </c>
      <c r="F21" s="448">
        <f t="shared" si="0"/>
        <v>2</v>
      </c>
      <c r="G21" s="448">
        <v>3</v>
      </c>
      <c r="H21" s="448" t="s">
        <v>36</v>
      </c>
      <c r="I21" s="448" t="s">
        <v>37</v>
      </c>
      <c r="J21" s="448">
        <f t="shared" si="1"/>
        <v>6</v>
      </c>
      <c r="K21" s="516">
        <v>2900000</v>
      </c>
      <c r="L21" s="517">
        <f t="shared" si="2"/>
        <v>17400000</v>
      </c>
      <c r="M21" s="448"/>
      <c r="N21" s="518">
        <f t="shared" si="3"/>
        <v>-17400000</v>
      </c>
      <c r="O21" s="475"/>
    </row>
    <row r="22" s="218" customFormat="1" spans="1:15">
      <c r="A22" s="499">
        <v>265272</v>
      </c>
      <c r="B22" s="448">
        <v>1248121</v>
      </c>
      <c r="C22" s="448" t="s">
        <v>403</v>
      </c>
      <c r="D22" s="449">
        <v>42769</v>
      </c>
      <c r="E22" s="449">
        <v>42770</v>
      </c>
      <c r="F22" s="448">
        <f t="shared" si="0"/>
        <v>1</v>
      </c>
      <c r="G22" s="448">
        <v>1</v>
      </c>
      <c r="H22" s="448" t="s">
        <v>36</v>
      </c>
      <c r="I22" s="448" t="s">
        <v>37</v>
      </c>
      <c r="J22" s="448">
        <f t="shared" si="1"/>
        <v>1</v>
      </c>
      <c r="K22" s="460">
        <v>2900000</v>
      </c>
      <c r="L22" s="517">
        <f t="shared" si="2"/>
        <v>2900000</v>
      </c>
      <c r="M22" s="448"/>
      <c r="N22" s="518">
        <f t="shared" si="3"/>
        <v>-2900000</v>
      </c>
      <c r="O22" s="475"/>
    </row>
    <row r="23" s="218" customFormat="1" spans="1:15">
      <c r="A23" s="499">
        <v>265324</v>
      </c>
      <c r="B23" s="448">
        <v>1248045</v>
      </c>
      <c r="C23" s="448" t="s">
        <v>404</v>
      </c>
      <c r="D23" s="449">
        <v>42769</v>
      </c>
      <c r="E23" s="449">
        <v>42771</v>
      </c>
      <c r="F23" s="448">
        <f t="shared" si="0"/>
        <v>2</v>
      </c>
      <c r="G23" s="448">
        <v>1</v>
      </c>
      <c r="H23" s="448" t="s">
        <v>405</v>
      </c>
      <c r="I23" s="448" t="s">
        <v>37</v>
      </c>
      <c r="J23" s="448">
        <f t="shared" si="1"/>
        <v>2</v>
      </c>
      <c r="K23" s="460">
        <v>2900000</v>
      </c>
      <c r="L23" s="517">
        <f t="shared" si="2"/>
        <v>5800000</v>
      </c>
      <c r="M23" s="448"/>
      <c r="N23" s="518">
        <f t="shared" si="3"/>
        <v>-5800000</v>
      </c>
      <c r="O23" s="475"/>
    </row>
    <row r="24" s="218" customFormat="1" spans="1:15">
      <c r="A24" s="499">
        <v>263379</v>
      </c>
      <c r="B24" s="448">
        <v>1244894</v>
      </c>
      <c r="C24" s="448" t="s">
        <v>406</v>
      </c>
      <c r="D24" s="449">
        <v>42770</v>
      </c>
      <c r="E24" s="449">
        <v>42773</v>
      </c>
      <c r="F24" s="448">
        <f t="shared" si="0"/>
        <v>3</v>
      </c>
      <c r="G24" s="448">
        <v>1</v>
      </c>
      <c r="H24" s="448" t="s">
        <v>36</v>
      </c>
      <c r="I24" s="448" t="s">
        <v>37</v>
      </c>
      <c r="J24" s="448">
        <f t="shared" si="1"/>
        <v>3</v>
      </c>
      <c r="K24" s="516">
        <v>2900000</v>
      </c>
      <c r="L24" s="517">
        <f t="shared" si="2"/>
        <v>8700000</v>
      </c>
      <c r="M24" s="448"/>
      <c r="N24" s="518">
        <f t="shared" si="3"/>
        <v>-8700000</v>
      </c>
      <c r="O24" s="475"/>
    </row>
    <row r="25" s="218" customFormat="1" ht="14.25" spans="1:15">
      <c r="A25" s="499">
        <v>264320</v>
      </c>
      <c r="B25" s="502">
        <v>1246780</v>
      </c>
      <c r="C25" s="448" t="s">
        <v>407</v>
      </c>
      <c r="D25" s="449">
        <v>42770</v>
      </c>
      <c r="E25" s="449">
        <v>42773</v>
      </c>
      <c r="F25" s="448">
        <f t="shared" si="0"/>
        <v>3</v>
      </c>
      <c r="G25" s="448">
        <v>1</v>
      </c>
      <c r="H25" s="448" t="s">
        <v>36</v>
      </c>
      <c r="I25" s="448" t="s">
        <v>37</v>
      </c>
      <c r="J25" s="448">
        <f t="shared" si="1"/>
        <v>3</v>
      </c>
      <c r="K25" s="516">
        <v>2900000</v>
      </c>
      <c r="L25" s="517">
        <f t="shared" si="2"/>
        <v>8700000</v>
      </c>
      <c r="M25" s="448"/>
      <c r="N25" s="518">
        <f t="shared" si="3"/>
        <v>-8700000</v>
      </c>
      <c r="O25" s="475"/>
    </row>
    <row r="26" s="218" customFormat="1" spans="1:15">
      <c r="A26" s="499">
        <v>266368</v>
      </c>
      <c r="B26" s="448">
        <v>1250321</v>
      </c>
      <c r="C26" s="448" t="s">
        <v>408</v>
      </c>
      <c r="D26" s="449">
        <v>42770</v>
      </c>
      <c r="E26" s="449">
        <v>42771</v>
      </c>
      <c r="F26" s="448">
        <f t="shared" si="0"/>
        <v>1</v>
      </c>
      <c r="G26" s="448">
        <v>1</v>
      </c>
      <c r="H26" s="448" t="s">
        <v>36</v>
      </c>
      <c r="I26" s="448" t="s">
        <v>37</v>
      </c>
      <c r="J26" s="448">
        <f t="shared" si="1"/>
        <v>1</v>
      </c>
      <c r="K26" s="460">
        <v>2900000</v>
      </c>
      <c r="L26" s="517">
        <f t="shared" si="2"/>
        <v>2900000</v>
      </c>
      <c r="M26" s="448"/>
      <c r="N26" s="518">
        <f t="shared" si="3"/>
        <v>-2900000</v>
      </c>
      <c r="O26" s="475"/>
    </row>
    <row r="27" s="218" customFormat="1" spans="1:15">
      <c r="A27" s="499">
        <v>270527</v>
      </c>
      <c r="B27" s="448">
        <v>1256463</v>
      </c>
      <c r="C27" s="448" t="s">
        <v>409</v>
      </c>
      <c r="D27" s="449">
        <v>42770</v>
      </c>
      <c r="E27" s="449">
        <v>42773</v>
      </c>
      <c r="F27" s="448">
        <f t="shared" si="0"/>
        <v>3</v>
      </c>
      <c r="G27" s="448">
        <v>1</v>
      </c>
      <c r="H27" s="448" t="s">
        <v>53</v>
      </c>
      <c r="I27" s="448" t="s">
        <v>37</v>
      </c>
      <c r="J27" s="448">
        <f t="shared" si="1"/>
        <v>3</v>
      </c>
      <c r="K27" s="460">
        <v>2900000</v>
      </c>
      <c r="L27" s="517">
        <f t="shared" si="2"/>
        <v>8700000</v>
      </c>
      <c r="M27" s="448"/>
      <c r="N27" s="518">
        <f t="shared" si="3"/>
        <v>-8700000</v>
      </c>
      <c r="O27" s="475"/>
    </row>
    <row r="28" s="218" customFormat="1" spans="1:15">
      <c r="A28" s="499">
        <v>270534</v>
      </c>
      <c r="B28" s="448">
        <v>1256285</v>
      </c>
      <c r="C28" s="448" t="s">
        <v>410</v>
      </c>
      <c r="D28" s="449">
        <v>42770</v>
      </c>
      <c r="E28" s="449">
        <v>42772</v>
      </c>
      <c r="F28" s="448">
        <f t="shared" si="0"/>
        <v>2</v>
      </c>
      <c r="G28" s="448">
        <v>2</v>
      </c>
      <c r="H28" s="448" t="s">
        <v>53</v>
      </c>
      <c r="I28" s="448" t="s">
        <v>37</v>
      </c>
      <c r="J28" s="448">
        <f t="shared" si="1"/>
        <v>4</v>
      </c>
      <c r="K28" s="460">
        <v>2900000</v>
      </c>
      <c r="L28" s="517">
        <f t="shared" si="2"/>
        <v>11600000</v>
      </c>
      <c r="M28" s="448"/>
      <c r="N28" s="518">
        <f t="shared" si="3"/>
        <v>-11600000</v>
      </c>
      <c r="O28" s="475"/>
    </row>
    <row r="29" s="218" customFormat="1" spans="1:15">
      <c r="A29" s="499">
        <v>264030</v>
      </c>
      <c r="B29" s="448">
        <v>1246083</v>
      </c>
      <c r="C29" s="448" t="s">
        <v>411</v>
      </c>
      <c r="D29" s="449">
        <v>42771</v>
      </c>
      <c r="E29" s="449">
        <v>42774</v>
      </c>
      <c r="F29" s="448">
        <f t="shared" si="0"/>
        <v>3</v>
      </c>
      <c r="G29" s="448">
        <v>1</v>
      </c>
      <c r="H29" s="448" t="s">
        <v>36</v>
      </c>
      <c r="I29" s="448" t="s">
        <v>37</v>
      </c>
      <c r="J29" s="448">
        <f t="shared" si="1"/>
        <v>3</v>
      </c>
      <c r="K29" s="516">
        <v>2900000</v>
      </c>
      <c r="L29" s="517">
        <f t="shared" si="2"/>
        <v>8700000</v>
      </c>
      <c r="M29" s="448"/>
      <c r="N29" s="518">
        <f t="shared" si="3"/>
        <v>-8700000</v>
      </c>
      <c r="O29" s="475"/>
    </row>
    <row r="30" s="218" customFormat="1" spans="1:15">
      <c r="A30" s="503" t="s">
        <v>412</v>
      </c>
      <c r="B30" s="448">
        <v>1249863</v>
      </c>
      <c r="C30" s="448" t="s">
        <v>413</v>
      </c>
      <c r="D30" s="449">
        <v>42771</v>
      </c>
      <c r="E30" s="449">
        <v>42774</v>
      </c>
      <c r="F30" s="448">
        <f t="shared" si="0"/>
        <v>3</v>
      </c>
      <c r="G30" s="448">
        <v>2</v>
      </c>
      <c r="H30" s="448" t="s">
        <v>40</v>
      </c>
      <c r="I30" s="448" t="s">
        <v>37</v>
      </c>
      <c r="J30" s="448">
        <f t="shared" si="1"/>
        <v>6</v>
      </c>
      <c r="K30" s="460">
        <v>2900000</v>
      </c>
      <c r="L30" s="517">
        <f t="shared" si="2"/>
        <v>17400000</v>
      </c>
      <c r="M30" s="448"/>
      <c r="N30" s="518">
        <f t="shared" si="3"/>
        <v>-17400000</v>
      </c>
      <c r="O30" s="475"/>
    </row>
    <row r="31" s="218" customFormat="1" spans="1:15">
      <c r="A31" s="503" t="s">
        <v>414</v>
      </c>
      <c r="B31" s="448">
        <v>1249871</v>
      </c>
      <c r="C31" s="448" t="s">
        <v>415</v>
      </c>
      <c r="D31" s="449">
        <v>42771</v>
      </c>
      <c r="E31" s="449">
        <v>42774</v>
      </c>
      <c r="F31" s="448">
        <f t="shared" si="0"/>
        <v>3</v>
      </c>
      <c r="G31" s="448">
        <v>2</v>
      </c>
      <c r="H31" s="448" t="s">
        <v>40</v>
      </c>
      <c r="I31" s="448" t="s">
        <v>37</v>
      </c>
      <c r="J31" s="448">
        <f t="shared" si="1"/>
        <v>6</v>
      </c>
      <c r="K31" s="460">
        <v>2900000</v>
      </c>
      <c r="L31" s="517">
        <f t="shared" si="2"/>
        <v>17400000</v>
      </c>
      <c r="M31" s="448"/>
      <c r="N31" s="518">
        <f t="shared" si="3"/>
        <v>-17400000</v>
      </c>
      <c r="O31" s="475"/>
    </row>
    <row r="32" s="218" customFormat="1" spans="1:15">
      <c r="A32" s="499" t="s">
        <v>416</v>
      </c>
      <c r="B32" s="448">
        <v>1251368</v>
      </c>
      <c r="C32" s="448" t="s">
        <v>417</v>
      </c>
      <c r="D32" s="449">
        <v>42771</v>
      </c>
      <c r="E32" s="449">
        <v>42773</v>
      </c>
      <c r="F32" s="448">
        <f t="shared" si="0"/>
        <v>2</v>
      </c>
      <c r="G32" s="448">
        <v>4</v>
      </c>
      <c r="H32" s="448" t="s">
        <v>418</v>
      </c>
      <c r="I32" s="448" t="s">
        <v>37</v>
      </c>
      <c r="J32" s="448">
        <f t="shared" si="1"/>
        <v>8</v>
      </c>
      <c r="K32" s="460">
        <v>2900000</v>
      </c>
      <c r="L32" s="517">
        <f t="shared" si="2"/>
        <v>23200000</v>
      </c>
      <c r="M32" s="448"/>
      <c r="N32" s="518">
        <f t="shared" si="3"/>
        <v>-23200000</v>
      </c>
      <c r="O32" s="475"/>
    </row>
    <row r="33" s="218" customFormat="1" spans="1:15">
      <c r="A33" s="499">
        <v>267007</v>
      </c>
      <c r="B33" s="448">
        <v>1251603</v>
      </c>
      <c r="C33" s="448" t="s">
        <v>419</v>
      </c>
      <c r="D33" s="449">
        <v>42771</v>
      </c>
      <c r="E33" s="449">
        <v>42774</v>
      </c>
      <c r="F33" s="448">
        <f t="shared" si="0"/>
        <v>3</v>
      </c>
      <c r="G33" s="448">
        <v>4</v>
      </c>
      <c r="H33" s="448" t="s">
        <v>53</v>
      </c>
      <c r="I33" s="448" t="s">
        <v>37</v>
      </c>
      <c r="J33" s="448">
        <f t="shared" si="1"/>
        <v>12</v>
      </c>
      <c r="K33" s="460">
        <v>2900000</v>
      </c>
      <c r="L33" s="517">
        <f t="shared" si="2"/>
        <v>34800000</v>
      </c>
      <c r="M33" s="374"/>
      <c r="N33" s="518">
        <f t="shared" si="3"/>
        <v>-34800000</v>
      </c>
      <c r="O33" s="475"/>
    </row>
    <row r="34" s="218" customFormat="1" spans="1:15">
      <c r="A34" s="499">
        <v>265876</v>
      </c>
      <c r="B34" s="448">
        <v>1249436</v>
      </c>
      <c r="C34" s="448" t="s">
        <v>420</v>
      </c>
      <c r="D34" s="449">
        <v>42772</v>
      </c>
      <c r="E34" s="449">
        <v>42774</v>
      </c>
      <c r="F34" s="448">
        <f t="shared" si="0"/>
        <v>2</v>
      </c>
      <c r="G34" s="448">
        <v>1</v>
      </c>
      <c r="H34" s="448" t="s">
        <v>36</v>
      </c>
      <c r="I34" s="448" t="s">
        <v>37</v>
      </c>
      <c r="J34" s="448">
        <f t="shared" si="1"/>
        <v>2</v>
      </c>
      <c r="K34" s="460">
        <v>2900000</v>
      </c>
      <c r="L34" s="517">
        <f t="shared" si="2"/>
        <v>5800000</v>
      </c>
      <c r="M34" s="448"/>
      <c r="N34" s="518">
        <f t="shared" si="3"/>
        <v>-5800000</v>
      </c>
      <c r="O34" s="475"/>
    </row>
    <row r="35" s="218" customFormat="1" spans="1:15">
      <c r="A35" s="503" t="s">
        <v>421</v>
      </c>
      <c r="B35" s="448">
        <v>1249898</v>
      </c>
      <c r="C35" s="448" t="s">
        <v>422</v>
      </c>
      <c r="D35" s="449">
        <v>42772</v>
      </c>
      <c r="E35" s="449">
        <v>42774</v>
      </c>
      <c r="F35" s="448">
        <f t="shared" si="0"/>
        <v>2</v>
      </c>
      <c r="G35" s="448">
        <v>2</v>
      </c>
      <c r="H35" s="448" t="s">
        <v>40</v>
      </c>
      <c r="I35" s="448" t="s">
        <v>37</v>
      </c>
      <c r="J35" s="448">
        <f t="shared" si="1"/>
        <v>4</v>
      </c>
      <c r="K35" s="460">
        <v>2900000</v>
      </c>
      <c r="L35" s="517">
        <f t="shared" si="2"/>
        <v>11600000</v>
      </c>
      <c r="M35" s="448"/>
      <c r="N35" s="518">
        <f t="shared" si="3"/>
        <v>-11600000</v>
      </c>
      <c r="O35" s="475"/>
    </row>
    <row r="36" s="218" customFormat="1" spans="1:15">
      <c r="A36" s="499">
        <v>266275</v>
      </c>
      <c r="B36" s="448">
        <v>1249724</v>
      </c>
      <c r="C36" s="448" t="s">
        <v>423</v>
      </c>
      <c r="D36" s="449">
        <v>42772</v>
      </c>
      <c r="E36" s="449">
        <v>42774</v>
      </c>
      <c r="F36" s="448">
        <f t="shared" si="0"/>
        <v>2</v>
      </c>
      <c r="G36" s="448">
        <v>1</v>
      </c>
      <c r="H36" s="448" t="s">
        <v>40</v>
      </c>
      <c r="I36" s="448" t="s">
        <v>37</v>
      </c>
      <c r="J36" s="448">
        <f t="shared" si="1"/>
        <v>2</v>
      </c>
      <c r="K36" s="460">
        <v>2900000</v>
      </c>
      <c r="L36" s="517">
        <f t="shared" si="2"/>
        <v>5800000</v>
      </c>
      <c r="M36" s="448"/>
      <c r="N36" s="518">
        <f t="shared" si="3"/>
        <v>-5800000</v>
      </c>
      <c r="O36" s="475"/>
    </row>
    <row r="37" s="218" customFormat="1" spans="1:15">
      <c r="A37" s="499">
        <v>267043</v>
      </c>
      <c r="B37" s="448">
        <v>1251898</v>
      </c>
      <c r="C37" s="448" t="s">
        <v>424</v>
      </c>
      <c r="D37" s="449">
        <v>42772</v>
      </c>
      <c r="E37" s="449">
        <v>42774</v>
      </c>
      <c r="F37" s="448">
        <f t="shared" si="0"/>
        <v>2</v>
      </c>
      <c r="G37" s="448">
        <v>1</v>
      </c>
      <c r="H37" s="448" t="s">
        <v>53</v>
      </c>
      <c r="I37" s="448" t="s">
        <v>37</v>
      </c>
      <c r="J37" s="448">
        <f t="shared" si="1"/>
        <v>2</v>
      </c>
      <c r="K37" s="460">
        <v>2900000</v>
      </c>
      <c r="L37" s="517">
        <f t="shared" si="2"/>
        <v>5800000</v>
      </c>
      <c r="M37" s="448"/>
      <c r="N37" s="518">
        <f t="shared" si="3"/>
        <v>-5800000</v>
      </c>
      <c r="O37" s="475"/>
    </row>
    <row r="38" s="218" customFormat="1" spans="1:15">
      <c r="A38" s="499">
        <v>268787</v>
      </c>
      <c r="B38" s="448">
        <v>1254377</v>
      </c>
      <c r="C38" s="448" t="s">
        <v>425</v>
      </c>
      <c r="D38" s="449">
        <v>42772</v>
      </c>
      <c r="E38" s="449">
        <v>42775</v>
      </c>
      <c r="F38" s="448">
        <f t="shared" si="0"/>
        <v>3</v>
      </c>
      <c r="G38" s="448">
        <v>1</v>
      </c>
      <c r="H38" s="448" t="s">
        <v>77</v>
      </c>
      <c r="I38" s="448" t="s">
        <v>37</v>
      </c>
      <c r="J38" s="448">
        <f t="shared" si="1"/>
        <v>3</v>
      </c>
      <c r="K38" s="460">
        <v>2900000</v>
      </c>
      <c r="L38" s="517">
        <f t="shared" si="2"/>
        <v>8700000</v>
      </c>
      <c r="M38" s="448"/>
      <c r="N38" s="518">
        <f t="shared" si="3"/>
        <v>-8700000</v>
      </c>
      <c r="O38" s="475"/>
    </row>
    <row r="39" s="218" customFormat="1" spans="1:15">
      <c r="A39" s="499">
        <v>262386</v>
      </c>
      <c r="B39" s="448">
        <v>1243324</v>
      </c>
      <c r="C39" s="448" t="s">
        <v>426</v>
      </c>
      <c r="D39" s="449">
        <v>42773</v>
      </c>
      <c r="E39" s="449">
        <v>42776</v>
      </c>
      <c r="F39" s="448">
        <f t="shared" si="0"/>
        <v>3</v>
      </c>
      <c r="G39" s="448">
        <v>1</v>
      </c>
      <c r="H39" s="448" t="s">
        <v>40</v>
      </c>
      <c r="I39" s="448" t="s">
        <v>37</v>
      </c>
      <c r="J39" s="448">
        <f t="shared" si="1"/>
        <v>3</v>
      </c>
      <c r="K39" s="516">
        <v>2900000</v>
      </c>
      <c r="L39" s="517">
        <f t="shared" si="2"/>
        <v>8700000</v>
      </c>
      <c r="M39" s="448"/>
      <c r="N39" s="518">
        <f t="shared" si="3"/>
        <v>-8700000</v>
      </c>
      <c r="O39" s="475"/>
    </row>
    <row r="40" s="218" customFormat="1" spans="1:15">
      <c r="A40" s="499">
        <v>263002</v>
      </c>
      <c r="B40" s="448">
        <v>1243319</v>
      </c>
      <c r="C40" s="448" t="s">
        <v>427</v>
      </c>
      <c r="D40" s="449">
        <v>42773</v>
      </c>
      <c r="E40" s="449">
        <v>42776</v>
      </c>
      <c r="F40" s="448">
        <f t="shared" si="0"/>
        <v>3</v>
      </c>
      <c r="G40" s="448">
        <v>1</v>
      </c>
      <c r="H40" s="448" t="s">
        <v>40</v>
      </c>
      <c r="I40" s="448" t="s">
        <v>37</v>
      </c>
      <c r="J40" s="448">
        <f t="shared" si="1"/>
        <v>3</v>
      </c>
      <c r="K40" s="516">
        <v>2900000</v>
      </c>
      <c r="L40" s="517">
        <f t="shared" si="2"/>
        <v>8700000</v>
      </c>
      <c r="M40" s="448"/>
      <c r="N40" s="518">
        <f t="shared" si="3"/>
        <v>-8700000</v>
      </c>
      <c r="O40" s="475"/>
    </row>
    <row r="41" s="218" customFormat="1" spans="1:15">
      <c r="A41" s="499">
        <v>266505</v>
      </c>
      <c r="B41" s="448">
        <v>1250593</v>
      </c>
      <c r="C41" s="448" t="s">
        <v>428</v>
      </c>
      <c r="D41" s="449">
        <v>42773</v>
      </c>
      <c r="E41" s="449">
        <v>42775</v>
      </c>
      <c r="F41" s="448">
        <f t="shared" si="0"/>
        <v>2</v>
      </c>
      <c r="G41" s="448">
        <v>1</v>
      </c>
      <c r="H41" s="448" t="s">
        <v>391</v>
      </c>
      <c r="I41" s="448" t="s">
        <v>37</v>
      </c>
      <c r="J41" s="448">
        <f t="shared" si="1"/>
        <v>2</v>
      </c>
      <c r="K41" s="460">
        <v>2900000</v>
      </c>
      <c r="L41" s="517">
        <f t="shared" si="2"/>
        <v>5800000</v>
      </c>
      <c r="M41" s="448"/>
      <c r="N41" s="518">
        <f t="shared" si="3"/>
        <v>-5800000</v>
      </c>
      <c r="O41" s="475"/>
    </row>
    <row r="42" s="218" customFormat="1" spans="1:15">
      <c r="A42" s="499">
        <v>266614</v>
      </c>
      <c r="B42" s="448">
        <v>1250707</v>
      </c>
      <c r="C42" s="448" t="s">
        <v>429</v>
      </c>
      <c r="D42" s="449">
        <v>42773</v>
      </c>
      <c r="E42" s="449">
        <v>42775</v>
      </c>
      <c r="F42" s="448">
        <f t="shared" si="0"/>
        <v>2</v>
      </c>
      <c r="G42" s="448">
        <v>1</v>
      </c>
      <c r="H42" s="448" t="s">
        <v>53</v>
      </c>
      <c r="I42" s="448" t="s">
        <v>37</v>
      </c>
      <c r="J42" s="448">
        <f t="shared" si="1"/>
        <v>2</v>
      </c>
      <c r="K42" s="460">
        <v>2900000</v>
      </c>
      <c r="L42" s="517">
        <f t="shared" si="2"/>
        <v>5800000</v>
      </c>
      <c r="M42" s="448"/>
      <c r="N42" s="518">
        <f t="shared" si="3"/>
        <v>-5800000</v>
      </c>
      <c r="O42" s="475"/>
    </row>
    <row r="43" s="218" customFormat="1" spans="1:15">
      <c r="A43" s="499">
        <v>267013</v>
      </c>
      <c r="B43" s="448">
        <v>1251646</v>
      </c>
      <c r="C43" s="448" t="s">
        <v>430</v>
      </c>
      <c r="D43" s="449">
        <v>42773</v>
      </c>
      <c r="E43" s="449">
        <v>42775</v>
      </c>
      <c r="F43" s="448">
        <f t="shared" si="0"/>
        <v>2</v>
      </c>
      <c r="G43" s="448">
        <v>2</v>
      </c>
      <c r="H43" s="448" t="s">
        <v>53</v>
      </c>
      <c r="I43" s="448" t="s">
        <v>37</v>
      </c>
      <c r="J43" s="448">
        <f t="shared" si="1"/>
        <v>4</v>
      </c>
      <c r="K43" s="460">
        <v>2900000</v>
      </c>
      <c r="L43" s="517">
        <f t="shared" si="2"/>
        <v>11600000</v>
      </c>
      <c r="M43" s="448"/>
      <c r="N43" s="518">
        <f t="shared" si="3"/>
        <v>-11600000</v>
      </c>
      <c r="O43" s="475"/>
    </row>
    <row r="44" s="218" customFormat="1" spans="1:15">
      <c r="A44" s="499">
        <v>265756</v>
      </c>
      <c r="B44" s="448">
        <v>1248942</v>
      </c>
      <c r="C44" s="448" t="s">
        <v>431</v>
      </c>
      <c r="D44" s="449">
        <v>42774</v>
      </c>
      <c r="E44" s="449">
        <v>42776</v>
      </c>
      <c r="F44" s="448">
        <f t="shared" si="0"/>
        <v>2</v>
      </c>
      <c r="G44" s="448">
        <v>1</v>
      </c>
      <c r="H44" s="448" t="s">
        <v>53</v>
      </c>
      <c r="I44" s="448" t="s">
        <v>37</v>
      </c>
      <c r="J44" s="448">
        <f t="shared" si="1"/>
        <v>2</v>
      </c>
      <c r="K44" s="460">
        <v>2900000</v>
      </c>
      <c r="L44" s="517">
        <f t="shared" si="2"/>
        <v>5800000</v>
      </c>
      <c r="M44" s="448"/>
      <c r="N44" s="518">
        <f t="shared" si="3"/>
        <v>-5800000</v>
      </c>
      <c r="O44" s="475"/>
    </row>
    <row r="45" s="218" customFormat="1" spans="1:15">
      <c r="A45" s="499">
        <v>265874</v>
      </c>
      <c r="B45" s="448">
        <v>1249404</v>
      </c>
      <c r="C45" s="448" t="s">
        <v>432</v>
      </c>
      <c r="D45" s="449">
        <v>42774</v>
      </c>
      <c r="E45" s="449">
        <v>42776</v>
      </c>
      <c r="F45" s="448">
        <f t="shared" si="0"/>
        <v>2</v>
      </c>
      <c r="G45" s="448">
        <v>2</v>
      </c>
      <c r="H45" s="448" t="s">
        <v>36</v>
      </c>
      <c r="I45" s="448" t="s">
        <v>37</v>
      </c>
      <c r="J45" s="448">
        <f t="shared" si="1"/>
        <v>4</v>
      </c>
      <c r="K45" s="460">
        <v>2900000</v>
      </c>
      <c r="L45" s="517">
        <f t="shared" si="2"/>
        <v>11600000</v>
      </c>
      <c r="M45" s="448"/>
      <c r="N45" s="518">
        <f t="shared" si="3"/>
        <v>-11600000</v>
      </c>
      <c r="O45" s="475"/>
    </row>
    <row r="46" s="218" customFormat="1" spans="1:15">
      <c r="A46" s="499">
        <v>266485</v>
      </c>
      <c r="B46" s="448">
        <v>1250492</v>
      </c>
      <c r="C46" s="448" t="s">
        <v>433</v>
      </c>
      <c r="D46" s="449">
        <v>42774</v>
      </c>
      <c r="E46" s="449">
        <v>42777</v>
      </c>
      <c r="F46" s="448">
        <f t="shared" si="0"/>
        <v>3</v>
      </c>
      <c r="G46" s="448">
        <v>1</v>
      </c>
      <c r="H46" s="448" t="s">
        <v>40</v>
      </c>
      <c r="I46" s="448" t="s">
        <v>37</v>
      </c>
      <c r="J46" s="448">
        <f t="shared" si="1"/>
        <v>3</v>
      </c>
      <c r="K46" s="460">
        <v>2900000</v>
      </c>
      <c r="L46" s="517">
        <f t="shared" si="2"/>
        <v>8700000</v>
      </c>
      <c r="M46" s="448"/>
      <c r="N46" s="518">
        <f t="shared" si="3"/>
        <v>-8700000</v>
      </c>
      <c r="O46" s="475"/>
    </row>
    <row r="47" s="218" customFormat="1" spans="1:15">
      <c r="A47" s="499">
        <v>267035</v>
      </c>
      <c r="B47" s="448">
        <v>1251779</v>
      </c>
      <c r="C47" s="448" t="s">
        <v>434</v>
      </c>
      <c r="D47" s="449">
        <v>42774</v>
      </c>
      <c r="E47" s="449">
        <v>42777</v>
      </c>
      <c r="F47" s="448">
        <f t="shared" si="0"/>
        <v>3</v>
      </c>
      <c r="G47" s="448">
        <v>3</v>
      </c>
      <c r="H47" s="448" t="s">
        <v>53</v>
      </c>
      <c r="I47" s="448" t="s">
        <v>37</v>
      </c>
      <c r="J47" s="448">
        <f t="shared" si="1"/>
        <v>9</v>
      </c>
      <c r="K47" s="460">
        <v>2900000</v>
      </c>
      <c r="L47" s="517">
        <f t="shared" si="2"/>
        <v>26100000</v>
      </c>
      <c r="M47" s="448"/>
      <c r="N47" s="518">
        <f t="shared" si="3"/>
        <v>-26100000</v>
      </c>
      <c r="O47" s="475"/>
    </row>
    <row r="48" s="218" customFormat="1" spans="1:15">
      <c r="A48" s="499">
        <v>265273</v>
      </c>
      <c r="B48" s="448">
        <v>1248177</v>
      </c>
      <c r="C48" s="448" t="s">
        <v>435</v>
      </c>
      <c r="D48" s="449">
        <v>42775</v>
      </c>
      <c r="E48" s="449">
        <v>42776</v>
      </c>
      <c r="F48" s="448">
        <f t="shared" si="0"/>
        <v>1</v>
      </c>
      <c r="G48" s="448">
        <v>1</v>
      </c>
      <c r="H48" s="448" t="s">
        <v>36</v>
      </c>
      <c r="I48" s="448" t="s">
        <v>37</v>
      </c>
      <c r="J48" s="448">
        <f t="shared" si="1"/>
        <v>1</v>
      </c>
      <c r="K48" s="460">
        <v>2900000</v>
      </c>
      <c r="L48" s="517">
        <f t="shared" si="2"/>
        <v>2900000</v>
      </c>
      <c r="M48" s="448"/>
      <c r="N48" s="518">
        <f t="shared" si="3"/>
        <v>-2900000</v>
      </c>
      <c r="O48" s="475"/>
    </row>
    <row r="49" s="218" customFormat="1" spans="1:15">
      <c r="A49" s="499">
        <v>265385</v>
      </c>
      <c r="B49" s="448">
        <v>1247690</v>
      </c>
      <c r="C49" s="448" t="s">
        <v>436</v>
      </c>
      <c r="D49" s="449">
        <v>42775</v>
      </c>
      <c r="E49" s="449">
        <v>42777</v>
      </c>
      <c r="F49" s="448">
        <f t="shared" si="0"/>
        <v>2</v>
      </c>
      <c r="G49" s="448">
        <v>1</v>
      </c>
      <c r="H49" s="448" t="s">
        <v>40</v>
      </c>
      <c r="I49" s="448" t="s">
        <v>37</v>
      </c>
      <c r="J49" s="448">
        <f t="shared" si="1"/>
        <v>2</v>
      </c>
      <c r="K49" s="460">
        <v>2900000</v>
      </c>
      <c r="L49" s="517">
        <f t="shared" si="2"/>
        <v>5800000</v>
      </c>
      <c r="M49" s="448"/>
      <c r="N49" s="518">
        <f t="shared" si="3"/>
        <v>-5800000</v>
      </c>
      <c r="O49" s="475"/>
    </row>
    <row r="50" s="218" customFormat="1" spans="1:15">
      <c r="A50" s="499">
        <v>269826</v>
      </c>
      <c r="B50" s="448">
        <v>1256116</v>
      </c>
      <c r="C50" s="448" t="s">
        <v>437</v>
      </c>
      <c r="D50" s="449">
        <v>42776</v>
      </c>
      <c r="E50" s="449">
        <v>42779</v>
      </c>
      <c r="F50" s="448">
        <f t="shared" si="0"/>
        <v>3</v>
      </c>
      <c r="G50" s="448">
        <v>1</v>
      </c>
      <c r="H50" s="448" t="s">
        <v>36</v>
      </c>
      <c r="I50" s="448" t="s">
        <v>37</v>
      </c>
      <c r="J50" s="448">
        <f t="shared" si="1"/>
        <v>3</v>
      </c>
      <c r="K50" s="460">
        <v>2900000</v>
      </c>
      <c r="L50" s="517">
        <f t="shared" si="2"/>
        <v>8700000</v>
      </c>
      <c r="M50" s="448"/>
      <c r="N50" s="518">
        <f t="shared" si="3"/>
        <v>-8700000</v>
      </c>
      <c r="O50" s="475"/>
    </row>
    <row r="51" s="218" customFormat="1" spans="1:15">
      <c r="A51" s="499">
        <v>263168</v>
      </c>
      <c r="B51" s="448">
        <v>1244540</v>
      </c>
      <c r="C51" s="448" t="s">
        <v>438</v>
      </c>
      <c r="D51" s="449">
        <v>42776</v>
      </c>
      <c r="E51" s="449">
        <v>42779</v>
      </c>
      <c r="F51" s="448">
        <f t="shared" si="0"/>
        <v>3</v>
      </c>
      <c r="G51" s="448">
        <v>1</v>
      </c>
      <c r="H51" s="448" t="s">
        <v>36</v>
      </c>
      <c r="I51" s="448" t="s">
        <v>37</v>
      </c>
      <c r="J51" s="448">
        <f t="shared" si="1"/>
        <v>3</v>
      </c>
      <c r="K51" s="516">
        <v>2900000</v>
      </c>
      <c r="L51" s="517">
        <f t="shared" si="2"/>
        <v>8700000</v>
      </c>
      <c r="M51" s="448"/>
      <c r="N51" s="518">
        <f t="shared" si="3"/>
        <v>-8700000</v>
      </c>
      <c r="O51" s="475"/>
    </row>
    <row r="52" s="218" customFormat="1" ht="14.25" spans="1:15">
      <c r="A52" s="504">
        <v>264031</v>
      </c>
      <c r="B52" s="448">
        <v>1246206</v>
      </c>
      <c r="C52" s="448" t="s">
        <v>439</v>
      </c>
      <c r="D52" s="449">
        <v>42776</v>
      </c>
      <c r="E52" s="449">
        <v>42778</v>
      </c>
      <c r="F52" s="448">
        <f t="shared" si="0"/>
        <v>2</v>
      </c>
      <c r="G52" s="448">
        <v>1</v>
      </c>
      <c r="H52" s="448" t="s">
        <v>53</v>
      </c>
      <c r="I52" s="448" t="s">
        <v>37</v>
      </c>
      <c r="J52" s="448">
        <f t="shared" si="1"/>
        <v>2</v>
      </c>
      <c r="K52" s="516">
        <v>2900000</v>
      </c>
      <c r="L52" s="517">
        <f t="shared" si="2"/>
        <v>5800000</v>
      </c>
      <c r="M52" s="448"/>
      <c r="N52" s="518">
        <f t="shared" si="3"/>
        <v>-5800000</v>
      </c>
      <c r="O52" s="475"/>
    </row>
    <row r="53" s="218" customFormat="1" spans="1:15">
      <c r="A53" s="499">
        <v>265197</v>
      </c>
      <c r="B53" s="448">
        <v>1247871</v>
      </c>
      <c r="C53" s="448" t="s">
        <v>440</v>
      </c>
      <c r="D53" s="449">
        <v>42776</v>
      </c>
      <c r="E53" s="449">
        <v>42778</v>
      </c>
      <c r="F53" s="448">
        <f t="shared" si="0"/>
        <v>2</v>
      </c>
      <c r="G53" s="448">
        <v>1</v>
      </c>
      <c r="H53" s="448" t="s">
        <v>36</v>
      </c>
      <c r="I53" s="448" t="s">
        <v>37</v>
      </c>
      <c r="J53" s="448">
        <f t="shared" si="1"/>
        <v>2</v>
      </c>
      <c r="K53" s="516">
        <v>2900000</v>
      </c>
      <c r="L53" s="517">
        <f t="shared" si="2"/>
        <v>5800000</v>
      </c>
      <c r="M53" s="448"/>
      <c r="N53" s="518">
        <f t="shared" si="3"/>
        <v>-5800000</v>
      </c>
      <c r="O53" s="475"/>
    </row>
    <row r="54" s="218" customFormat="1" spans="1:15">
      <c r="A54" s="499">
        <v>266021</v>
      </c>
      <c r="B54" s="448">
        <v>1249848</v>
      </c>
      <c r="C54" s="448" t="s">
        <v>441</v>
      </c>
      <c r="D54" s="449">
        <v>42776</v>
      </c>
      <c r="E54" s="449">
        <v>42777</v>
      </c>
      <c r="F54" s="448">
        <f t="shared" si="0"/>
        <v>1</v>
      </c>
      <c r="G54" s="448">
        <v>2</v>
      </c>
      <c r="H54" s="448" t="s">
        <v>36</v>
      </c>
      <c r="I54" s="448" t="s">
        <v>37</v>
      </c>
      <c r="J54" s="448">
        <f t="shared" si="1"/>
        <v>2</v>
      </c>
      <c r="K54" s="460">
        <v>2900000</v>
      </c>
      <c r="L54" s="517">
        <f t="shared" si="2"/>
        <v>5800000</v>
      </c>
      <c r="M54" s="448"/>
      <c r="N54" s="518">
        <f t="shared" si="3"/>
        <v>-5800000</v>
      </c>
      <c r="O54" s="475"/>
    </row>
    <row r="55" s="218" customFormat="1" spans="1:15">
      <c r="A55" s="499">
        <v>266317</v>
      </c>
      <c r="B55" s="448">
        <v>1250149</v>
      </c>
      <c r="C55" s="448" t="s">
        <v>442</v>
      </c>
      <c r="D55" s="449">
        <v>42776</v>
      </c>
      <c r="E55" s="449">
        <v>42779</v>
      </c>
      <c r="F55" s="448">
        <f t="shared" si="0"/>
        <v>3</v>
      </c>
      <c r="G55" s="448">
        <v>1</v>
      </c>
      <c r="H55" s="448" t="s">
        <v>36</v>
      </c>
      <c r="I55" s="448" t="s">
        <v>37</v>
      </c>
      <c r="J55" s="448">
        <f t="shared" si="1"/>
        <v>3</v>
      </c>
      <c r="K55" s="460">
        <v>2900000</v>
      </c>
      <c r="L55" s="517">
        <f t="shared" si="2"/>
        <v>8700000</v>
      </c>
      <c r="M55" s="448"/>
      <c r="N55" s="518">
        <f t="shared" si="3"/>
        <v>-8700000</v>
      </c>
      <c r="O55" s="475"/>
    </row>
    <row r="56" s="218" customFormat="1" spans="1:15">
      <c r="A56" s="499">
        <v>267065</v>
      </c>
      <c r="B56" s="448">
        <v>1251784</v>
      </c>
      <c r="C56" s="448" t="s">
        <v>443</v>
      </c>
      <c r="D56" s="449">
        <v>42776</v>
      </c>
      <c r="E56" s="449">
        <v>42779</v>
      </c>
      <c r="F56" s="448">
        <f t="shared" si="0"/>
        <v>3</v>
      </c>
      <c r="G56" s="448">
        <v>1</v>
      </c>
      <c r="H56" s="448" t="s">
        <v>40</v>
      </c>
      <c r="I56" s="448" t="s">
        <v>37</v>
      </c>
      <c r="J56" s="448">
        <f t="shared" si="1"/>
        <v>3</v>
      </c>
      <c r="K56" s="460">
        <v>2900000</v>
      </c>
      <c r="L56" s="517">
        <f t="shared" si="2"/>
        <v>8700000</v>
      </c>
      <c r="M56" s="448"/>
      <c r="N56" s="518">
        <f t="shared" si="3"/>
        <v>-8700000</v>
      </c>
      <c r="O56" s="475"/>
    </row>
    <row r="57" s="218" customFormat="1" spans="1:15">
      <c r="A57" s="499" t="s">
        <v>444</v>
      </c>
      <c r="B57" s="448">
        <v>1252332</v>
      </c>
      <c r="C57" s="448" t="s">
        <v>445</v>
      </c>
      <c r="D57" s="449">
        <v>42776</v>
      </c>
      <c r="E57" s="449">
        <v>42779</v>
      </c>
      <c r="F57" s="448">
        <f t="shared" si="0"/>
        <v>3</v>
      </c>
      <c r="G57" s="448">
        <v>3</v>
      </c>
      <c r="H57" s="448" t="s">
        <v>77</v>
      </c>
      <c r="I57" s="448" t="s">
        <v>37</v>
      </c>
      <c r="J57" s="448">
        <f t="shared" si="1"/>
        <v>9</v>
      </c>
      <c r="K57" s="460">
        <v>2900000</v>
      </c>
      <c r="L57" s="517">
        <f t="shared" si="2"/>
        <v>26100000</v>
      </c>
      <c r="M57" s="448"/>
      <c r="N57" s="518">
        <f t="shared" si="3"/>
        <v>-26100000</v>
      </c>
      <c r="O57" s="475"/>
    </row>
    <row r="58" s="218" customFormat="1" spans="1:15">
      <c r="A58" s="499">
        <v>267804</v>
      </c>
      <c r="B58" s="448">
        <v>1252712</v>
      </c>
      <c r="C58" s="448" t="s">
        <v>446</v>
      </c>
      <c r="D58" s="449">
        <v>42776</v>
      </c>
      <c r="E58" s="449">
        <v>42779</v>
      </c>
      <c r="F58" s="448">
        <f t="shared" si="0"/>
        <v>3</v>
      </c>
      <c r="G58" s="448">
        <v>1</v>
      </c>
      <c r="H58" s="448" t="s">
        <v>391</v>
      </c>
      <c r="I58" s="448" t="s">
        <v>37</v>
      </c>
      <c r="J58" s="448">
        <f t="shared" si="1"/>
        <v>3</v>
      </c>
      <c r="K58" s="460">
        <v>2900000</v>
      </c>
      <c r="L58" s="517">
        <f t="shared" si="2"/>
        <v>8700000</v>
      </c>
      <c r="M58" s="448"/>
      <c r="N58" s="518">
        <f t="shared" si="3"/>
        <v>-8700000</v>
      </c>
      <c r="O58" s="475"/>
    </row>
    <row r="59" s="218" customFormat="1" spans="1:15">
      <c r="A59" s="499">
        <v>268310</v>
      </c>
      <c r="B59" s="448">
        <v>1253558</v>
      </c>
      <c r="C59" s="448" t="s">
        <v>447</v>
      </c>
      <c r="D59" s="449">
        <v>42776</v>
      </c>
      <c r="E59" s="449">
        <v>42779</v>
      </c>
      <c r="F59" s="448">
        <f t="shared" si="0"/>
        <v>3</v>
      </c>
      <c r="G59" s="448">
        <v>2</v>
      </c>
      <c r="H59" s="448" t="s">
        <v>240</v>
      </c>
      <c r="I59" s="448" t="s">
        <v>148</v>
      </c>
      <c r="J59" s="448">
        <f t="shared" si="1"/>
        <v>6</v>
      </c>
      <c r="K59" s="460">
        <v>2900000</v>
      </c>
      <c r="L59" s="517">
        <f t="shared" si="2"/>
        <v>17400000</v>
      </c>
      <c r="M59" s="448"/>
      <c r="N59" s="518">
        <f t="shared" si="3"/>
        <v>-17400000</v>
      </c>
      <c r="O59" s="475"/>
    </row>
    <row r="60" s="218" customFormat="1" spans="1:15">
      <c r="A60" s="499">
        <v>268317</v>
      </c>
      <c r="B60" s="448">
        <v>1253593</v>
      </c>
      <c r="C60" s="448" t="s">
        <v>448</v>
      </c>
      <c r="D60" s="449">
        <v>42776</v>
      </c>
      <c r="E60" s="449">
        <v>42778</v>
      </c>
      <c r="F60" s="448">
        <f t="shared" si="0"/>
        <v>2</v>
      </c>
      <c r="G60" s="448">
        <v>2</v>
      </c>
      <c r="H60" s="448" t="s">
        <v>53</v>
      </c>
      <c r="I60" s="448" t="s">
        <v>148</v>
      </c>
      <c r="J60" s="448">
        <f t="shared" si="1"/>
        <v>4</v>
      </c>
      <c r="K60" s="460">
        <v>2900000</v>
      </c>
      <c r="L60" s="517">
        <f t="shared" si="2"/>
        <v>11600000</v>
      </c>
      <c r="M60" s="448"/>
      <c r="N60" s="518">
        <f t="shared" si="3"/>
        <v>-11600000</v>
      </c>
      <c r="O60" s="475"/>
    </row>
    <row r="61" s="218" customFormat="1" spans="1:15">
      <c r="A61" s="505" t="s">
        <v>449</v>
      </c>
      <c r="B61" s="448">
        <v>1255410</v>
      </c>
      <c r="C61" s="448" t="s">
        <v>450</v>
      </c>
      <c r="D61" s="449">
        <v>42776</v>
      </c>
      <c r="E61" s="449">
        <v>42779</v>
      </c>
      <c r="F61" s="448">
        <f t="shared" si="0"/>
        <v>3</v>
      </c>
      <c r="G61" s="448">
        <v>3</v>
      </c>
      <c r="H61" s="448" t="s">
        <v>53</v>
      </c>
      <c r="I61" s="448" t="s">
        <v>37</v>
      </c>
      <c r="J61" s="448">
        <f t="shared" si="1"/>
        <v>9</v>
      </c>
      <c r="K61" s="460">
        <v>2900000</v>
      </c>
      <c r="L61" s="517">
        <f t="shared" si="2"/>
        <v>26100000</v>
      </c>
      <c r="M61" s="448"/>
      <c r="N61" s="518">
        <f t="shared" si="3"/>
        <v>-26100000</v>
      </c>
      <c r="O61" s="476"/>
    </row>
    <row r="62" s="218" customFormat="1" spans="1:15">
      <c r="A62" s="499">
        <v>277141</v>
      </c>
      <c r="B62" s="448">
        <v>1271438</v>
      </c>
      <c r="C62" s="448" t="s">
        <v>451</v>
      </c>
      <c r="D62" s="449">
        <v>43135</v>
      </c>
      <c r="E62" s="449">
        <v>43136</v>
      </c>
      <c r="F62" s="448">
        <f t="shared" si="0"/>
        <v>1</v>
      </c>
      <c r="G62" s="448">
        <v>1</v>
      </c>
      <c r="H62" s="448" t="s">
        <v>53</v>
      </c>
      <c r="I62" s="448" t="s">
        <v>37</v>
      </c>
      <c r="J62" s="448">
        <f t="shared" si="1"/>
        <v>1</v>
      </c>
      <c r="K62" s="460">
        <v>2900000</v>
      </c>
      <c r="L62" s="517">
        <f t="shared" si="2"/>
        <v>2900000</v>
      </c>
      <c r="M62" s="448"/>
      <c r="N62" s="518">
        <f t="shared" si="3"/>
        <v>-2900000</v>
      </c>
      <c r="O62" s="520"/>
    </row>
    <row r="63" s="218" customFormat="1" spans="1:15">
      <c r="A63" s="499">
        <v>275789</v>
      </c>
      <c r="B63" s="448">
        <v>1268631</v>
      </c>
      <c r="C63" s="448" t="s">
        <v>452</v>
      </c>
      <c r="D63" s="449">
        <v>43135</v>
      </c>
      <c r="E63" s="449">
        <v>43136</v>
      </c>
      <c r="F63" s="448">
        <f t="shared" si="0"/>
        <v>1</v>
      </c>
      <c r="G63" s="448">
        <v>1</v>
      </c>
      <c r="H63" s="448" t="s">
        <v>53</v>
      </c>
      <c r="I63" s="448" t="s">
        <v>37</v>
      </c>
      <c r="J63" s="448">
        <f t="shared" si="1"/>
        <v>1</v>
      </c>
      <c r="K63" s="516">
        <v>2900000</v>
      </c>
      <c r="L63" s="517">
        <f t="shared" si="2"/>
        <v>2900000</v>
      </c>
      <c r="M63" s="448"/>
      <c r="N63" s="518">
        <f t="shared" si="3"/>
        <v>-2900000</v>
      </c>
      <c r="O63" s="521"/>
    </row>
    <row r="64" s="218" customFormat="1" spans="1:15">
      <c r="A64" s="499">
        <v>277145</v>
      </c>
      <c r="B64" s="448">
        <v>1271983</v>
      </c>
      <c r="C64" s="448" t="s">
        <v>453</v>
      </c>
      <c r="D64" s="449">
        <v>43145</v>
      </c>
      <c r="E64" s="449">
        <v>43146</v>
      </c>
      <c r="F64" s="448">
        <f t="shared" si="0"/>
        <v>1</v>
      </c>
      <c r="G64" s="448">
        <v>1</v>
      </c>
      <c r="H64" s="448" t="s">
        <v>53</v>
      </c>
      <c r="I64" s="448" t="s">
        <v>37</v>
      </c>
      <c r="J64" s="448">
        <f t="shared" si="1"/>
        <v>1</v>
      </c>
      <c r="K64" s="460">
        <v>4620000</v>
      </c>
      <c r="L64" s="517">
        <f t="shared" si="2"/>
        <v>4620000</v>
      </c>
      <c r="M64" s="448"/>
      <c r="N64" s="518">
        <f t="shared" si="3"/>
        <v>-4620000</v>
      </c>
      <c r="O64" s="521"/>
    </row>
    <row r="65" s="218" customFormat="1" spans="1:15">
      <c r="A65" s="499">
        <v>277194</v>
      </c>
      <c r="B65" s="448">
        <v>1271435</v>
      </c>
      <c r="C65" s="448" t="s">
        <v>454</v>
      </c>
      <c r="D65" s="449">
        <v>43135</v>
      </c>
      <c r="E65" s="449">
        <v>43136</v>
      </c>
      <c r="F65" s="448">
        <f t="shared" si="0"/>
        <v>1</v>
      </c>
      <c r="G65" s="448">
        <v>1</v>
      </c>
      <c r="H65" s="448" t="s">
        <v>53</v>
      </c>
      <c r="I65" s="448" t="s">
        <v>37</v>
      </c>
      <c r="J65" s="448">
        <f t="shared" si="1"/>
        <v>1</v>
      </c>
      <c r="K65" s="460">
        <v>2900000</v>
      </c>
      <c r="L65" s="517">
        <f t="shared" si="2"/>
        <v>2900000</v>
      </c>
      <c r="M65" s="448"/>
      <c r="N65" s="518">
        <f t="shared" si="3"/>
        <v>-2900000</v>
      </c>
      <c r="O65" s="521"/>
    </row>
    <row r="66" s="218" customFormat="1" spans="1:15">
      <c r="A66" s="499">
        <v>266685</v>
      </c>
      <c r="B66" s="448">
        <v>1250977</v>
      </c>
      <c r="C66" s="448" t="s">
        <v>455</v>
      </c>
      <c r="D66" s="449">
        <v>42777</v>
      </c>
      <c r="E66" s="449">
        <v>42778</v>
      </c>
      <c r="F66" s="448">
        <f t="shared" si="0"/>
        <v>1</v>
      </c>
      <c r="G66" s="448">
        <v>3</v>
      </c>
      <c r="H66" s="448" t="s">
        <v>40</v>
      </c>
      <c r="I66" s="448" t="s">
        <v>37</v>
      </c>
      <c r="J66" s="448">
        <f t="shared" si="1"/>
        <v>3</v>
      </c>
      <c r="K66" s="460">
        <v>2900000</v>
      </c>
      <c r="L66" s="517">
        <f t="shared" si="2"/>
        <v>8700000</v>
      </c>
      <c r="M66" s="448"/>
      <c r="N66" s="518">
        <f t="shared" si="3"/>
        <v>-8700000</v>
      </c>
      <c r="O66" s="521"/>
    </row>
    <row r="67" s="218" customFormat="1" spans="1:15">
      <c r="A67" s="499">
        <v>265803</v>
      </c>
      <c r="B67" s="448">
        <v>1249126</v>
      </c>
      <c r="C67" s="448" t="s">
        <v>456</v>
      </c>
      <c r="D67" s="449">
        <v>42778</v>
      </c>
      <c r="E67" s="449">
        <v>42779</v>
      </c>
      <c r="F67" s="448">
        <f t="shared" si="0"/>
        <v>1</v>
      </c>
      <c r="G67" s="448">
        <v>1</v>
      </c>
      <c r="H67" s="448" t="s">
        <v>391</v>
      </c>
      <c r="I67" s="448" t="s">
        <v>37</v>
      </c>
      <c r="J67" s="448">
        <f t="shared" si="1"/>
        <v>1</v>
      </c>
      <c r="K67" s="460">
        <v>2900000</v>
      </c>
      <c r="L67" s="517">
        <f t="shared" si="2"/>
        <v>2900000</v>
      </c>
      <c r="M67" s="448"/>
      <c r="N67" s="518">
        <f t="shared" si="3"/>
        <v>-2900000</v>
      </c>
      <c r="O67" s="521"/>
    </row>
    <row r="68" s="218" customFormat="1" spans="1:15">
      <c r="A68" s="499">
        <v>265804</v>
      </c>
      <c r="B68" s="448">
        <v>1249129</v>
      </c>
      <c r="C68" s="448" t="s">
        <v>457</v>
      </c>
      <c r="D68" s="449">
        <v>42778</v>
      </c>
      <c r="E68" s="449">
        <v>42779</v>
      </c>
      <c r="F68" s="448">
        <f t="shared" si="0"/>
        <v>1</v>
      </c>
      <c r="G68" s="448">
        <v>1</v>
      </c>
      <c r="H68" s="448" t="s">
        <v>391</v>
      </c>
      <c r="I68" s="448" t="s">
        <v>37</v>
      </c>
      <c r="J68" s="448">
        <f t="shared" si="1"/>
        <v>1</v>
      </c>
      <c r="K68" s="460">
        <v>2900000</v>
      </c>
      <c r="L68" s="517">
        <f t="shared" si="2"/>
        <v>2900000</v>
      </c>
      <c r="M68" s="448"/>
      <c r="N68" s="518">
        <f t="shared" si="3"/>
        <v>-2900000</v>
      </c>
      <c r="O68" s="521"/>
    </row>
    <row r="69" s="218" customFormat="1" spans="1:15">
      <c r="A69" s="499">
        <v>265813</v>
      </c>
      <c r="B69" s="448">
        <v>1249225</v>
      </c>
      <c r="C69" s="448" t="s">
        <v>458</v>
      </c>
      <c r="D69" s="449">
        <v>42778</v>
      </c>
      <c r="E69" s="449">
        <v>42779</v>
      </c>
      <c r="F69" s="448">
        <f t="shared" si="0"/>
        <v>1</v>
      </c>
      <c r="G69" s="448">
        <v>1</v>
      </c>
      <c r="H69" s="448" t="s">
        <v>53</v>
      </c>
      <c r="I69" s="448" t="s">
        <v>37</v>
      </c>
      <c r="J69" s="448">
        <f t="shared" si="1"/>
        <v>1</v>
      </c>
      <c r="K69" s="448">
        <v>2900000</v>
      </c>
      <c r="L69" s="517">
        <f t="shared" si="2"/>
        <v>2900000</v>
      </c>
      <c r="M69" s="448"/>
      <c r="N69" s="518">
        <f t="shared" si="3"/>
        <v>-2900000</v>
      </c>
      <c r="O69" s="521"/>
    </row>
    <row r="70" s="218" customFormat="1" spans="1:15">
      <c r="A70" s="499">
        <v>270886</v>
      </c>
      <c r="B70" s="448">
        <v>1257150</v>
      </c>
      <c r="C70" s="448" t="s">
        <v>459</v>
      </c>
      <c r="D70" s="449">
        <v>42781</v>
      </c>
      <c r="E70" s="449">
        <v>42782</v>
      </c>
      <c r="F70" s="448">
        <f t="shared" si="0"/>
        <v>1</v>
      </c>
      <c r="G70" s="448">
        <v>1</v>
      </c>
      <c r="H70" s="448" t="s">
        <v>391</v>
      </c>
      <c r="I70" s="448" t="s">
        <v>37</v>
      </c>
      <c r="J70" s="448">
        <f t="shared" si="1"/>
        <v>1</v>
      </c>
      <c r="K70" s="460">
        <v>4620000</v>
      </c>
      <c r="L70" s="517">
        <f t="shared" si="2"/>
        <v>4620000</v>
      </c>
      <c r="M70" s="448"/>
      <c r="N70" s="518">
        <f t="shared" si="3"/>
        <v>-4620000</v>
      </c>
      <c r="O70" s="521"/>
    </row>
    <row r="71" s="218" customFormat="1" spans="1:15">
      <c r="A71" s="499">
        <v>262363</v>
      </c>
      <c r="B71" s="448">
        <v>1242648</v>
      </c>
      <c r="C71" s="448" t="s">
        <v>460</v>
      </c>
      <c r="D71" s="449">
        <v>43142</v>
      </c>
      <c r="E71" s="449">
        <v>43144</v>
      </c>
      <c r="F71" s="448">
        <f t="shared" si="0"/>
        <v>2</v>
      </c>
      <c r="G71" s="448">
        <v>1</v>
      </c>
      <c r="H71" s="448" t="s">
        <v>40</v>
      </c>
      <c r="I71" s="448" t="s">
        <v>37</v>
      </c>
      <c r="J71" s="448">
        <f t="shared" si="1"/>
        <v>2</v>
      </c>
      <c r="K71" s="516">
        <v>2900000</v>
      </c>
      <c r="L71" s="517">
        <f t="shared" si="2"/>
        <v>5800000</v>
      </c>
      <c r="M71" s="448"/>
      <c r="N71" s="518">
        <f t="shared" si="3"/>
        <v>-5800000</v>
      </c>
      <c r="O71" s="521"/>
    </row>
    <row r="72" s="218" customFormat="1" spans="1:15">
      <c r="A72" s="522" t="s">
        <v>461</v>
      </c>
      <c r="B72" s="463">
        <v>1247373</v>
      </c>
      <c r="C72" s="523" t="s">
        <v>462</v>
      </c>
      <c r="D72" s="449">
        <v>42778</v>
      </c>
      <c r="E72" s="449">
        <v>42779</v>
      </c>
      <c r="F72" s="448">
        <v>1</v>
      </c>
      <c r="G72" s="448">
        <v>2</v>
      </c>
      <c r="H72" s="448" t="s">
        <v>36</v>
      </c>
      <c r="I72" s="448" t="s">
        <v>37</v>
      </c>
      <c r="J72" s="448">
        <f t="shared" ref="J72:J104" si="4">G72*F72</f>
        <v>2</v>
      </c>
      <c r="K72" s="516">
        <v>2900000</v>
      </c>
      <c r="L72" s="517">
        <f t="shared" ref="L72:L104" si="5">K72*F72*G72</f>
        <v>5800000</v>
      </c>
      <c r="M72" s="448"/>
      <c r="N72" s="518">
        <v>-5800000</v>
      </c>
      <c r="O72" s="521"/>
    </row>
    <row r="73" s="218" customFormat="1" spans="1:15">
      <c r="A73" s="524"/>
      <c r="B73" s="465"/>
      <c r="C73" s="525"/>
      <c r="D73" s="449">
        <v>42779</v>
      </c>
      <c r="E73" s="449">
        <v>42780</v>
      </c>
      <c r="F73" s="448">
        <v>1</v>
      </c>
      <c r="G73" s="448">
        <v>2</v>
      </c>
      <c r="H73" s="448" t="s">
        <v>36</v>
      </c>
      <c r="I73" s="448" t="s">
        <v>37</v>
      </c>
      <c r="J73" s="448">
        <f t="shared" si="4"/>
        <v>2</v>
      </c>
      <c r="K73" s="516">
        <v>4620000</v>
      </c>
      <c r="L73" s="517">
        <f t="shared" si="5"/>
        <v>9240000</v>
      </c>
      <c r="M73" s="448"/>
      <c r="N73" s="518">
        <v>-9240000</v>
      </c>
      <c r="O73" s="521"/>
    </row>
    <row r="74" s="218" customFormat="1" spans="1:15">
      <c r="A74" s="499">
        <v>271646</v>
      </c>
      <c r="B74" s="448">
        <v>1258574</v>
      </c>
      <c r="C74" s="448" t="s">
        <v>463</v>
      </c>
      <c r="D74" s="449">
        <v>43144</v>
      </c>
      <c r="E74" s="449">
        <v>43146</v>
      </c>
      <c r="F74" s="448">
        <f t="shared" ref="F74:F86" si="6">E74-D74</f>
        <v>2</v>
      </c>
      <c r="G74" s="448">
        <v>1</v>
      </c>
      <c r="H74" s="448" t="s">
        <v>53</v>
      </c>
      <c r="I74" s="448" t="s">
        <v>37</v>
      </c>
      <c r="J74" s="448">
        <f t="shared" si="4"/>
        <v>2</v>
      </c>
      <c r="K74" s="460">
        <v>4620000</v>
      </c>
      <c r="L74" s="517">
        <f t="shared" si="5"/>
        <v>9240000</v>
      </c>
      <c r="M74" s="448"/>
      <c r="N74" s="518">
        <f t="shared" ref="N74:N86" si="7">M74-L74</f>
        <v>-9240000</v>
      </c>
      <c r="O74" s="521"/>
    </row>
    <row r="75" s="218" customFormat="1" spans="1:15">
      <c r="A75" s="499">
        <v>273873</v>
      </c>
      <c r="B75" s="448">
        <v>1260523</v>
      </c>
      <c r="C75" s="448" t="s">
        <v>464</v>
      </c>
      <c r="D75" s="449">
        <v>43144</v>
      </c>
      <c r="E75" s="449">
        <v>43147</v>
      </c>
      <c r="F75" s="448">
        <f t="shared" si="6"/>
        <v>3</v>
      </c>
      <c r="G75" s="448">
        <v>1</v>
      </c>
      <c r="H75" s="448" t="s">
        <v>36</v>
      </c>
      <c r="I75" s="448" t="s">
        <v>37</v>
      </c>
      <c r="J75" s="448">
        <f t="shared" si="4"/>
        <v>3</v>
      </c>
      <c r="K75" s="460">
        <v>4620000</v>
      </c>
      <c r="L75" s="517">
        <f t="shared" si="5"/>
        <v>13860000</v>
      </c>
      <c r="M75" s="448"/>
      <c r="N75" s="518">
        <f t="shared" si="7"/>
        <v>-13860000</v>
      </c>
      <c r="O75" s="521"/>
    </row>
    <row r="76" s="218" customFormat="1" spans="1:15">
      <c r="A76" s="499">
        <v>274772</v>
      </c>
      <c r="B76" s="448">
        <v>1264468</v>
      </c>
      <c r="C76" s="448" t="s">
        <v>465</v>
      </c>
      <c r="D76" s="449">
        <v>43144</v>
      </c>
      <c r="E76" s="449">
        <v>43147</v>
      </c>
      <c r="F76" s="448">
        <f t="shared" si="6"/>
        <v>3</v>
      </c>
      <c r="G76" s="448">
        <v>1</v>
      </c>
      <c r="H76" s="448" t="s">
        <v>466</v>
      </c>
      <c r="I76" s="448" t="s">
        <v>37</v>
      </c>
      <c r="J76" s="448">
        <f t="shared" si="4"/>
        <v>3</v>
      </c>
      <c r="K76" s="460">
        <v>4620000</v>
      </c>
      <c r="L76" s="517">
        <f t="shared" si="5"/>
        <v>13860000</v>
      </c>
      <c r="M76" s="448"/>
      <c r="N76" s="518">
        <f t="shared" si="7"/>
        <v>-13860000</v>
      </c>
      <c r="O76" s="521"/>
    </row>
    <row r="77" s="218" customFormat="1" spans="1:15">
      <c r="A77" s="499">
        <v>274270</v>
      </c>
      <c r="B77" s="448">
        <v>1261943</v>
      </c>
      <c r="C77" s="448" t="s">
        <v>467</v>
      </c>
      <c r="D77" s="449">
        <v>43145</v>
      </c>
      <c r="E77" s="449">
        <v>43146</v>
      </c>
      <c r="F77" s="448">
        <f t="shared" si="6"/>
        <v>1</v>
      </c>
      <c r="G77" s="448">
        <v>1</v>
      </c>
      <c r="H77" s="448" t="s">
        <v>53</v>
      </c>
      <c r="I77" s="448" t="s">
        <v>37</v>
      </c>
      <c r="J77" s="448">
        <f t="shared" si="4"/>
        <v>1</v>
      </c>
      <c r="K77" s="460">
        <v>4620000</v>
      </c>
      <c r="L77" s="517">
        <f t="shared" si="5"/>
        <v>4620000</v>
      </c>
      <c r="M77" s="448"/>
      <c r="N77" s="518">
        <f t="shared" si="7"/>
        <v>-4620000</v>
      </c>
      <c r="O77" s="521"/>
    </row>
    <row r="78" s="218" customFormat="1" spans="1:15">
      <c r="A78" s="499">
        <v>274756</v>
      </c>
      <c r="B78" s="448">
        <v>1264008</v>
      </c>
      <c r="C78" s="448" t="s">
        <v>468</v>
      </c>
      <c r="D78" s="449">
        <v>43145</v>
      </c>
      <c r="E78" s="449">
        <v>43147</v>
      </c>
      <c r="F78" s="448">
        <f t="shared" si="6"/>
        <v>2</v>
      </c>
      <c r="G78" s="448">
        <v>1</v>
      </c>
      <c r="H78" s="448" t="s">
        <v>469</v>
      </c>
      <c r="I78" s="448" t="s">
        <v>37</v>
      </c>
      <c r="J78" s="448">
        <f t="shared" si="4"/>
        <v>2</v>
      </c>
      <c r="K78" s="460">
        <v>4620000</v>
      </c>
      <c r="L78" s="517">
        <f t="shared" si="5"/>
        <v>9240000</v>
      </c>
      <c r="M78" s="448"/>
      <c r="N78" s="518">
        <f t="shared" si="7"/>
        <v>-9240000</v>
      </c>
      <c r="O78" s="521"/>
    </row>
    <row r="79" s="218" customFormat="1" spans="1:15">
      <c r="A79" s="499">
        <v>276792</v>
      </c>
      <c r="B79" s="448">
        <v>1270761</v>
      </c>
      <c r="C79" s="448" t="s">
        <v>470</v>
      </c>
      <c r="D79" s="449">
        <v>43145</v>
      </c>
      <c r="E79" s="449">
        <v>43146</v>
      </c>
      <c r="F79" s="448">
        <f t="shared" si="6"/>
        <v>1</v>
      </c>
      <c r="G79" s="448">
        <v>1</v>
      </c>
      <c r="H79" s="448" t="s">
        <v>53</v>
      </c>
      <c r="I79" s="448" t="s">
        <v>37</v>
      </c>
      <c r="J79" s="448">
        <f t="shared" si="4"/>
        <v>1</v>
      </c>
      <c r="K79" s="460">
        <v>4620000</v>
      </c>
      <c r="L79" s="517">
        <f t="shared" si="5"/>
        <v>4620000</v>
      </c>
      <c r="M79" s="448"/>
      <c r="N79" s="518">
        <f t="shared" si="7"/>
        <v>-4620000</v>
      </c>
      <c r="O79" s="521"/>
    </row>
    <row r="80" s="218" customFormat="1" spans="1:15">
      <c r="A80" s="499">
        <v>274267</v>
      </c>
      <c r="B80" s="448">
        <v>1261932</v>
      </c>
      <c r="C80" s="448" t="s">
        <v>471</v>
      </c>
      <c r="D80" s="449">
        <v>43146</v>
      </c>
      <c r="E80" s="449">
        <v>43147</v>
      </c>
      <c r="F80" s="448">
        <f t="shared" si="6"/>
        <v>1</v>
      </c>
      <c r="G80" s="448">
        <v>1</v>
      </c>
      <c r="H80" s="448" t="s">
        <v>391</v>
      </c>
      <c r="I80" s="448" t="s">
        <v>37</v>
      </c>
      <c r="J80" s="448">
        <f t="shared" si="4"/>
        <v>1</v>
      </c>
      <c r="K80" s="460">
        <v>4620000</v>
      </c>
      <c r="L80" s="517">
        <f t="shared" si="5"/>
        <v>4620000</v>
      </c>
      <c r="M80" s="448"/>
      <c r="N80" s="518">
        <f t="shared" si="7"/>
        <v>-4620000</v>
      </c>
      <c r="O80" s="521"/>
    </row>
    <row r="81" s="218" customFormat="1" spans="1:15">
      <c r="A81" s="499">
        <v>274269</v>
      </c>
      <c r="B81" s="448">
        <v>1261934</v>
      </c>
      <c r="C81" s="448" t="s">
        <v>472</v>
      </c>
      <c r="D81" s="449">
        <v>43146</v>
      </c>
      <c r="E81" s="449">
        <v>43147</v>
      </c>
      <c r="F81" s="448">
        <f t="shared" si="6"/>
        <v>1</v>
      </c>
      <c r="G81" s="448">
        <v>1</v>
      </c>
      <c r="H81" s="448" t="s">
        <v>53</v>
      </c>
      <c r="I81" s="448" t="s">
        <v>37</v>
      </c>
      <c r="J81" s="448">
        <f t="shared" si="4"/>
        <v>1</v>
      </c>
      <c r="K81" s="460">
        <v>4620000</v>
      </c>
      <c r="L81" s="517">
        <f t="shared" si="5"/>
        <v>4620000</v>
      </c>
      <c r="M81" s="448"/>
      <c r="N81" s="518">
        <f t="shared" si="7"/>
        <v>-4620000</v>
      </c>
      <c r="O81" s="521"/>
    </row>
    <row r="82" s="218" customFormat="1" spans="1:15">
      <c r="A82" s="499">
        <v>274516</v>
      </c>
      <c r="B82" s="448">
        <v>1262936</v>
      </c>
      <c r="C82" s="448" t="s">
        <v>473</v>
      </c>
      <c r="D82" s="449">
        <v>43146</v>
      </c>
      <c r="E82" s="449">
        <v>43148</v>
      </c>
      <c r="F82" s="448">
        <f t="shared" si="6"/>
        <v>2</v>
      </c>
      <c r="G82" s="448">
        <v>2</v>
      </c>
      <c r="H82" s="448" t="s">
        <v>53</v>
      </c>
      <c r="I82" s="448" t="s">
        <v>148</v>
      </c>
      <c r="J82" s="448">
        <f t="shared" si="4"/>
        <v>4</v>
      </c>
      <c r="K82" s="460">
        <v>4620000</v>
      </c>
      <c r="L82" s="517">
        <f t="shared" si="5"/>
        <v>18480000</v>
      </c>
      <c r="M82" s="448"/>
      <c r="N82" s="518">
        <f t="shared" si="7"/>
        <v>-18480000</v>
      </c>
      <c r="O82" s="521"/>
    </row>
    <row r="83" s="218" customFormat="1" spans="1:15">
      <c r="A83" s="499">
        <v>274780</v>
      </c>
      <c r="B83" s="448">
        <v>1264570</v>
      </c>
      <c r="C83" s="448" t="s">
        <v>474</v>
      </c>
      <c r="D83" s="449">
        <v>43146</v>
      </c>
      <c r="E83" s="449">
        <v>43148</v>
      </c>
      <c r="F83" s="448">
        <f t="shared" si="6"/>
        <v>2</v>
      </c>
      <c r="G83" s="448">
        <v>1</v>
      </c>
      <c r="H83" s="448" t="s">
        <v>40</v>
      </c>
      <c r="I83" s="448" t="s">
        <v>37</v>
      </c>
      <c r="J83" s="448">
        <f t="shared" si="4"/>
        <v>2</v>
      </c>
      <c r="K83" s="460">
        <v>4620000</v>
      </c>
      <c r="L83" s="517">
        <f t="shared" si="5"/>
        <v>9240000</v>
      </c>
      <c r="M83" s="448"/>
      <c r="N83" s="518">
        <f t="shared" si="7"/>
        <v>-9240000</v>
      </c>
      <c r="O83" s="521"/>
    </row>
    <row r="84" s="218" customFormat="1" spans="1:15">
      <c r="A84" s="499">
        <v>273968</v>
      </c>
      <c r="B84" s="501">
        <v>1260693</v>
      </c>
      <c r="C84" s="448" t="s">
        <v>475</v>
      </c>
      <c r="D84" s="449">
        <v>43147</v>
      </c>
      <c r="E84" s="449">
        <v>43149</v>
      </c>
      <c r="F84" s="448">
        <f t="shared" si="6"/>
        <v>2</v>
      </c>
      <c r="G84" s="448">
        <v>1</v>
      </c>
      <c r="H84" s="448" t="s">
        <v>53</v>
      </c>
      <c r="I84" s="448" t="s">
        <v>148</v>
      </c>
      <c r="J84" s="448">
        <f t="shared" si="4"/>
        <v>2</v>
      </c>
      <c r="K84" s="460">
        <v>4620000</v>
      </c>
      <c r="L84" s="517">
        <f t="shared" si="5"/>
        <v>9240000</v>
      </c>
      <c r="M84" s="448"/>
      <c r="N84" s="518">
        <f t="shared" si="7"/>
        <v>-9240000</v>
      </c>
      <c r="O84" s="521"/>
    </row>
    <row r="85" s="218" customFormat="1" spans="1:15">
      <c r="A85" s="499">
        <v>274266</v>
      </c>
      <c r="B85" s="448">
        <v>1261843</v>
      </c>
      <c r="C85" s="448" t="s">
        <v>476</v>
      </c>
      <c r="D85" s="449">
        <v>43147</v>
      </c>
      <c r="E85" s="449">
        <v>43149</v>
      </c>
      <c r="F85" s="448">
        <f t="shared" si="6"/>
        <v>2</v>
      </c>
      <c r="G85" s="448">
        <v>1</v>
      </c>
      <c r="H85" s="448" t="s">
        <v>391</v>
      </c>
      <c r="I85" s="448" t="s">
        <v>37</v>
      </c>
      <c r="J85" s="448">
        <f t="shared" si="4"/>
        <v>2</v>
      </c>
      <c r="K85" s="460">
        <v>4620000</v>
      </c>
      <c r="L85" s="517">
        <f t="shared" si="5"/>
        <v>9240000</v>
      </c>
      <c r="M85" s="448"/>
      <c r="N85" s="518">
        <f t="shared" si="7"/>
        <v>-9240000</v>
      </c>
      <c r="O85" s="521"/>
    </row>
    <row r="86" s="218" customFormat="1" spans="1:15">
      <c r="A86" s="499" t="s">
        <v>477</v>
      </c>
      <c r="B86" s="448">
        <v>1262208</v>
      </c>
      <c r="C86" s="448" t="s">
        <v>478</v>
      </c>
      <c r="D86" s="449">
        <v>43147</v>
      </c>
      <c r="E86" s="449">
        <v>43149</v>
      </c>
      <c r="F86" s="448">
        <f t="shared" si="6"/>
        <v>2</v>
      </c>
      <c r="G86" s="448">
        <v>2</v>
      </c>
      <c r="H86" s="448" t="s">
        <v>391</v>
      </c>
      <c r="I86" s="448" t="s">
        <v>37</v>
      </c>
      <c r="J86" s="448">
        <f t="shared" si="4"/>
        <v>4</v>
      </c>
      <c r="K86" s="460">
        <v>4620000</v>
      </c>
      <c r="L86" s="517">
        <f t="shared" si="5"/>
        <v>18480000</v>
      </c>
      <c r="M86" s="448"/>
      <c r="N86" s="518">
        <f t="shared" si="7"/>
        <v>-18480000</v>
      </c>
      <c r="O86" s="521"/>
    </row>
    <row r="87" s="218" customFormat="1" spans="1:15">
      <c r="A87" s="526" t="s">
        <v>479</v>
      </c>
      <c r="B87" s="463">
        <v>1262151</v>
      </c>
      <c r="C87" s="527" t="s">
        <v>480</v>
      </c>
      <c r="D87" s="449">
        <v>43147</v>
      </c>
      <c r="E87" s="449">
        <v>43149</v>
      </c>
      <c r="F87" s="448">
        <v>2</v>
      </c>
      <c r="G87" s="448">
        <v>2</v>
      </c>
      <c r="H87" s="448" t="s">
        <v>53</v>
      </c>
      <c r="I87" s="448" t="s">
        <v>37</v>
      </c>
      <c r="J87" s="448">
        <f t="shared" si="4"/>
        <v>4</v>
      </c>
      <c r="K87" s="460">
        <v>4620000</v>
      </c>
      <c r="L87" s="517">
        <f t="shared" si="5"/>
        <v>18480000</v>
      </c>
      <c r="M87" s="448"/>
      <c r="N87" s="518">
        <v>-18480000</v>
      </c>
      <c r="O87" s="521"/>
    </row>
    <row r="88" s="218" customFormat="1" spans="1:15">
      <c r="A88" s="528"/>
      <c r="B88" s="465"/>
      <c r="C88" s="529"/>
      <c r="D88" s="449">
        <v>43149</v>
      </c>
      <c r="E88" s="449">
        <v>43152</v>
      </c>
      <c r="F88" s="448">
        <v>3</v>
      </c>
      <c r="G88" s="448">
        <v>2</v>
      </c>
      <c r="H88" s="448" t="s">
        <v>53</v>
      </c>
      <c r="I88" s="448" t="s">
        <v>37</v>
      </c>
      <c r="J88" s="448">
        <f t="shared" si="4"/>
        <v>6</v>
      </c>
      <c r="K88" s="460">
        <v>8600000</v>
      </c>
      <c r="L88" s="517">
        <f t="shared" si="5"/>
        <v>51600000</v>
      </c>
      <c r="M88" s="448"/>
      <c r="N88" s="518">
        <v>-51600000</v>
      </c>
      <c r="O88" s="547"/>
    </row>
    <row r="89" s="218" customFormat="1" spans="1:15">
      <c r="A89" s="499">
        <v>266574</v>
      </c>
      <c r="B89" s="448">
        <v>1250617</v>
      </c>
      <c r="C89" s="448" t="s">
        <v>481</v>
      </c>
      <c r="D89" s="449">
        <v>43137</v>
      </c>
      <c r="E89" s="449">
        <v>43141</v>
      </c>
      <c r="F89" s="448">
        <f t="shared" ref="F89:F96" si="8">E89-D89</f>
        <v>4</v>
      </c>
      <c r="G89" s="448">
        <v>1</v>
      </c>
      <c r="H89" s="448" t="s">
        <v>53</v>
      </c>
      <c r="I89" s="448" t="s">
        <v>37</v>
      </c>
      <c r="J89" s="448">
        <f t="shared" si="4"/>
        <v>4</v>
      </c>
      <c r="K89" s="460">
        <v>2900000</v>
      </c>
      <c r="L89" s="517">
        <f t="shared" si="5"/>
        <v>11600000</v>
      </c>
      <c r="M89" s="448"/>
      <c r="N89" s="518">
        <f t="shared" ref="N89:N96" si="9">M89-L89</f>
        <v>-11600000</v>
      </c>
      <c r="O89" s="520"/>
    </row>
    <row r="90" s="218" customFormat="1" spans="1:15">
      <c r="A90" s="499">
        <v>277825</v>
      </c>
      <c r="B90" s="448">
        <v>1273118</v>
      </c>
      <c r="C90" s="448" t="s">
        <v>482</v>
      </c>
      <c r="D90" s="449">
        <v>43140</v>
      </c>
      <c r="E90" s="449">
        <v>43141</v>
      </c>
      <c r="F90" s="448">
        <f t="shared" si="8"/>
        <v>1</v>
      </c>
      <c r="G90" s="448">
        <v>1</v>
      </c>
      <c r="H90" s="448" t="s">
        <v>391</v>
      </c>
      <c r="I90" s="448" t="s">
        <v>37</v>
      </c>
      <c r="J90" s="448">
        <f t="shared" si="4"/>
        <v>1</v>
      </c>
      <c r="K90" s="460">
        <v>2900000</v>
      </c>
      <c r="L90" s="517">
        <f t="shared" si="5"/>
        <v>2900000</v>
      </c>
      <c r="M90" s="448"/>
      <c r="N90" s="518">
        <f t="shared" si="9"/>
        <v>-2900000</v>
      </c>
      <c r="O90" s="475"/>
    </row>
    <row r="91" s="218" customFormat="1" spans="1:15">
      <c r="A91" s="499">
        <v>277513</v>
      </c>
      <c r="B91" s="448">
        <v>1272437</v>
      </c>
      <c r="C91" s="448" t="s">
        <v>483</v>
      </c>
      <c r="D91" s="449">
        <v>43144</v>
      </c>
      <c r="E91" s="449">
        <v>43146</v>
      </c>
      <c r="F91" s="448">
        <f t="shared" si="8"/>
        <v>2</v>
      </c>
      <c r="G91" s="448">
        <v>1</v>
      </c>
      <c r="H91" s="448" t="s">
        <v>40</v>
      </c>
      <c r="I91" s="448" t="s">
        <v>37</v>
      </c>
      <c r="J91" s="448">
        <f t="shared" si="4"/>
        <v>2</v>
      </c>
      <c r="K91" s="460">
        <v>4620000</v>
      </c>
      <c r="L91" s="517">
        <f t="shared" si="5"/>
        <v>9240000</v>
      </c>
      <c r="M91" s="448"/>
      <c r="N91" s="518">
        <f t="shared" si="9"/>
        <v>-9240000</v>
      </c>
      <c r="O91" s="475"/>
    </row>
    <row r="92" s="218" customFormat="1" spans="1:15">
      <c r="A92" s="499">
        <v>271652</v>
      </c>
      <c r="B92" s="448">
        <v>1258961</v>
      </c>
      <c r="C92" s="448" t="s">
        <v>484</v>
      </c>
      <c r="D92" s="449">
        <v>43148</v>
      </c>
      <c r="E92" s="449">
        <v>43149</v>
      </c>
      <c r="F92" s="448">
        <f t="shared" si="8"/>
        <v>1</v>
      </c>
      <c r="G92" s="448">
        <v>3</v>
      </c>
      <c r="H92" s="448" t="s">
        <v>53</v>
      </c>
      <c r="I92" s="448" t="s">
        <v>37</v>
      </c>
      <c r="J92" s="448">
        <f t="shared" si="4"/>
        <v>3</v>
      </c>
      <c r="K92" s="460">
        <v>4620000</v>
      </c>
      <c r="L92" s="517">
        <f t="shared" si="5"/>
        <v>13860000</v>
      </c>
      <c r="M92" s="448"/>
      <c r="N92" s="518">
        <f t="shared" si="9"/>
        <v>-13860000</v>
      </c>
      <c r="O92" s="475"/>
    </row>
    <row r="93" s="218" customFormat="1" spans="1:15">
      <c r="A93" s="499">
        <v>270885</v>
      </c>
      <c r="B93" s="448">
        <v>1257136</v>
      </c>
      <c r="C93" s="448" t="s">
        <v>485</v>
      </c>
      <c r="D93" s="449">
        <v>42783</v>
      </c>
      <c r="E93" s="449">
        <v>42785</v>
      </c>
      <c r="F93" s="448">
        <f t="shared" si="8"/>
        <v>2</v>
      </c>
      <c r="G93" s="448">
        <v>1</v>
      </c>
      <c r="H93" s="448" t="s">
        <v>40</v>
      </c>
      <c r="I93" s="448" t="s">
        <v>37</v>
      </c>
      <c r="J93" s="448">
        <f t="shared" si="4"/>
        <v>2</v>
      </c>
      <c r="K93" s="460">
        <v>4620000</v>
      </c>
      <c r="L93" s="517">
        <f t="shared" si="5"/>
        <v>9240000</v>
      </c>
      <c r="M93" s="448"/>
      <c r="N93" s="518">
        <f t="shared" si="9"/>
        <v>-9240000</v>
      </c>
      <c r="O93" s="475"/>
    </row>
    <row r="94" s="218" customFormat="1" spans="1:15">
      <c r="A94" s="499">
        <v>264601</v>
      </c>
      <c r="B94" s="448">
        <v>1247078</v>
      </c>
      <c r="C94" s="448" t="s">
        <v>486</v>
      </c>
      <c r="D94" s="449">
        <v>42784</v>
      </c>
      <c r="E94" s="449">
        <v>42786</v>
      </c>
      <c r="F94" s="448">
        <f t="shared" si="8"/>
        <v>2</v>
      </c>
      <c r="G94" s="448">
        <v>2</v>
      </c>
      <c r="H94" s="448" t="s">
        <v>40</v>
      </c>
      <c r="I94" s="448" t="s">
        <v>37</v>
      </c>
      <c r="J94" s="448">
        <f t="shared" si="4"/>
        <v>4</v>
      </c>
      <c r="K94" s="516">
        <v>4620000</v>
      </c>
      <c r="L94" s="517">
        <f t="shared" si="5"/>
        <v>18480000</v>
      </c>
      <c r="M94" s="448"/>
      <c r="N94" s="518">
        <f t="shared" si="9"/>
        <v>-18480000</v>
      </c>
      <c r="O94" s="475"/>
    </row>
    <row r="95" s="218" customFormat="1" spans="1:15">
      <c r="A95" s="499" t="s">
        <v>487</v>
      </c>
      <c r="B95" s="448">
        <v>1257701</v>
      </c>
      <c r="C95" s="448" t="s">
        <v>488</v>
      </c>
      <c r="D95" s="449">
        <v>42784</v>
      </c>
      <c r="E95" s="449">
        <v>42785</v>
      </c>
      <c r="F95" s="448">
        <f t="shared" si="8"/>
        <v>1</v>
      </c>
      <c r="G95" s="448">
        <v>2</v>
      </c>
      <c r="H95" s="448" t="s">
        <v>53</v>
      </c>
      <c r="I95" s="448" t="s">
        <v>148</v>
      </c>
      <c r="J95" s="448">
        <f t="shared" si="4"/>
        <v>2</v>
      </c>
      <c r="K95" s="460">
        <v>4620000</v>
      </c>
      <c r="L95" s="517">
        <f t="shared" si="5"/>
        <v>9240000</v>
      </c>
      <c r="M95" s="448"/>
      <c r="N95" s="518">
        <f t="shared" si="9"/>
        <v>-9240000</v>
      </c>
      <c r="O95" s="475"/>
    </row>
    <row r="96" s="218" customFormat="1" spans="1:15">
      <c r="A96" s="499">
        <v>274419</v>
      </c>
      <c r="B96" s="448">
        <v>1262256</v>
      </c>
      <c r="C96" s="448" t="s">
        <v>489</v>
      </c>
      <c r="D96" s="449">
        <v>43149</v>
      </c>
      <c r="E96" s="449">
        <v>43150</v>
      </c>
      <c r="F96" s="448">
        <f t="shared" si="8"/>
        <v>1</v>
      </c>
      <c r="G96" s="448">
        <v>1</v>
      </c>
      <c r="H96" s="448" t="s">
        <v>53</v>
      </c>
      <c r="I96" s="448" t="s">
        <v>37</v>
      </c>
      <c r="J96" s="448">
        <f t="shared" si="4"/>
        <v>1</v>
      </c>
      <c r="K96" s="460">
        <v>8600000</v>
      </c>
      <c r="L96" s="517">
        <f t="shared" si="5"/>
        <v>8600000</v>
      </c>
      <c r="M96" s="448"/>
      <c r="N96" s="518">
        <f t="shared" si="9"/>
        <v>-8600000</v>
      </c>
      <c r="O96" s="475"/>
    </row>
    <row r="97" s="218" customFormat="1" spans="1:15">
      <c r="A97" s="530" t="s">
        <v>490</v>
      </c>
      <c r="B97" s="463">
        <v>1250753</v>
      </c>
      <c r="C97" s="448" t="s">
        <v>491</v>
      </c>
      <c r="D97" s="449">
        <v>42784</v>
      </c>
      <c r="E97" s="449">
        <v>42787</v>
      </c>
      <c r="F97" s="448">
        <v>3</v>
      </c>
      <c r="G97" s="448">
        <v>1</v>
      </c>
      <c r="H97" s="448" t="s">
        <v>391</v>
      </c>
      <c r="I97" s="448" t="s">
        <v>37</v>
      </c>
      <c r="J97" s="448">
        <f t="shared" si="4"/>
        <v>3</v>
      </c>
      <c r="K97" s="460">
        <v>4620000</v>
      </c>
      <c r="L97" s="517">
        <f t="shared" si="5"/>
        <v>13860000</v>
      </c>
      <c r="M97" s="448"/>
      <c r="N97" s="518">
        <v>-13860000</v>
      </c>
      <c r="O97" s="475"/>
    </row>
    <row r="98" s="218" customFormat="1" spans="1:15">
      <c r="A98" s="531"/>
      <c r="B98" s="465"/>
      <c r="C98" s="448" t="s">
        <v>492</v>
      </c>
      <c r="D98" s="449">
        <v>43149</v>
      </c>
      <c r="E98" s="449">
        <v>43151</v>
      </c>
      <c r="F98" s="448">
        <v>2</v>
      </c>
      <c r="G98" s="448">
        <v>3</v>
      </c>
      <c r="H98" s="448" t="s">
        <v>391</v>
      </c>
      <c r="I98" s="448" t="s">
        <v>37</v>
      </c>
      <c r="J98" s="448">
        <f t="shared" si="4"/>
        <v>6</v>
      </c>
      <c r="K98" s="460">
        <v>4620000</v>
      </c>
      <c r="L98" s="517">
        <f t="shared" si="5"/>
        <v>27720000</v>
      </c>
      <c r="M98" s="448"/>
      <c r="N98" s="518">
        <v>-27720000</v>
      </c>
      <c r="O98" s="475"/>
    </row>
    <row r="99" s="218" customFormat="1" spans="1:15">
      <c r="A99" s="522">
        <v>274539</v>
      </c>
      <c r="B99" s="463">
        <v>1262158</v>
      </c>
      <c r="C99" s="463" t="s">
        <v>493</v>
      </c>
      <c r="D99" s="449">
        <v>43149</v>
      </c>
      <c r="E99" s="449">
        <v>43150</v>
      </c>
      <c r="F99" s="448">
        <v>1</v>
      </c>
      <c r="G99" s="448">
        <v>1</v>
      </c>
      <c r="H99" s="448" t="s">
        <v>53</v>
      </c>
      <c r="I99" s="448" t="s">
        <v>37</v>
      </c>
      <c r="J99" s="448">
        <f t="shared" si="4"/>
        <v>1</v>
      </c>
      <c r="K99" s="460">
        <v>8600000</v>
      </c>
      <c r="L99" s="517">
        <f t="shared" si="5"/>
        <v>8600000</v>
      </c>
      <c r="M99" s="448"/>
      <c r="N99" s="518">
        <v>-8600000</v>
      </c>
      <c r="O99" s="475"/>
    </row>
    <row r="100" s="218" customFormat="1" spans="1:15">
      <c r="A100" s="524"/>
      <c r="B100" s="465"/>
      <c r="C100" s="465"/>
      <c r="D100" s="449">
        <v>43150</v>
      </c>
      <c r="E100" s="449">
        <v>43153</v>
      </c>
      <c r="F100" s="448">
        <v>3</v>
      </c>
      <c r="G100" s="448">
        <v>1</v>
      </c>
      <c r="H100" s="448" t="s">
        <v>53</v>
      </c>
      <c r="I100" s="448" t="s">
        <v>37</v>
      </c>
      <c r="J100" s="448">
        <f t="shared" si="4"/>
        <v>3</v>
      </c>
      <c r="K100" s="460">
        <v>4620000</v>
      </c>
      <c r="L100" s="517">
        <f t="shared" si="5"/>
        <v>13860000</v>
      </c>
      <c r="M100" s="448"/>
      <c r="N100" s="518">
        <v>-13860000</v>
      </c>
      <c r="O100" s="475"/>
    </row>
    <row r="101" s="218" customFormat="1" spans="1:15">
      <c r="A101" s="499" t="s">
        <v>494</v>
      </c>
      <c r="B101" s="448">
        <v>1262157</v>
      </c>
      <c r="C101" s="448" t="s">
        <v>495</v>
      </c>
      <c r="D101" s="449">
        <v>43150</v>
      </c>
      <c r="E101" s="449">
        <v>43151</v>
      </c>
      <c r="F101" s="448">
        <f t="shared" ref="F101:F110" si="10">E101-D101</f>
        <v>1</v>
      </c>
      <c r="G101" s="448">
        <v>2</v>
      </c>
      <c r="H101" s="448" t="s">
        <v>36</v>
      </c>
      <c r="I101" s="448" t="s">
        <v>37</v>
      </c>
      <c r="J101" s="448">
        <f t="shared" si="4"/>
        <v>2</v>
      </c>
      <c r="K101" s="460">
        <v>8600000</v>
      </c>
      <c r="L101" s="517">
        <f t="shared" si="5"/>
        <v>17200000</v>
      </c>
      <c r="M101" s="448"/>
      <c r="N101" s="518">
        <f t="shared" ref="N101:N110" si="11">M101-L101</f>
        <v>-17200000</v>
      </c>
      <c r="O101" s="475"/>
    </row>
    <row r="102" s="218" customFormat="1" spans="1:15">
      <c r="A102" s="522">
        <v>274865</v>
      </c>
      <c r="B102" s="532">
        <v>1264716</v>
      </c>
      <c r="C102" s="463" t="s">
        <v>496</v>
      </c>
      <c r="D102" s="449">
        <v>43150</v>
      </c>
      <c r="E102" s="449">
        <v>43151</v>
      </c>
      <c r="F102" s="448">
        <v>1</v>
      </c>
      <c r="G102" s="448">
        <v>1</v>
      </c>
      <c r="H102" s="448" t="s">
        <v>391</v>
      </c>
      <c r="I102" s="448" t="s">
        <v>37</v>
      </c>
      <c r="J102" s="448">
        <f t="shared" si="4"/>
        <v>1</v>
      </c>
      <c r="K102" s="460">
        <v>8600000</v>
      </c>
      <c r="L102" s="517">
        <f t="shared" si="5"/>
        <v>8600000</v>
      </c>
      <c r="M102" s="448"/>
      <c r="N102" s="518">
        <v>-8600000</v>
      </c>
      <c r="O102" s="475"/>
    </row>
    <row r="103" s="218" customFormat="1" spans="1:15">
      <c r="A103" s="524"/>
      <c r="B103" s="533"/>
      <c r="C103" s="465"/>
      <c r="D103" s="449">
        <v>43151</v>
      </c>
      <c r="E103" s="449">
        <v>43153</v>
      </c>
      <c r="F103" s="448">
        <v>2</v>
      </c>
      <c r="G103" s="448">
        <v>1</v>
      </c>
      <c r="H103" s="448" t="s">
        <v>391</v>
      </c>
      <c r="I103" s="448" t="s">
        <v>37</v>
      </c>
      <c r="J103" s="448">
        <f t="shared" si="4"/>
        <v>2</v>
      </c>
      <c r="K103" s="460">
        <v>4620000</v>
      </c>
      <c r="L103" s="517">
        <f t="shared" si="5"/>
        <v>9240000</v>
      </c>
      <c r="M103" s="448"/>
      <c r="N103" s="518">
        <v>-9240000</v>
      </c>
      <c r="O103" s="475"/>
    </row>
    <row r="104" s="218" customFormat="1" spans="1:15">
      <c r="A104" s="534">
        <v>266512</v>
      </c>
      <c r="B104" s="481">
        <v>1250622</v>
      </c>
      <c r="C104" s="448" t="s">
        <v>497</v>
      </c>
      <c r="D104" s="449">
        <v>42785</v>
      </c>
      <c r="E104" s="449">
        <v>42787</v>
      </c>
      <c r="F104" s="448">
        <f t="shared" si="10"/>
        <v>2</v>
      </c>
      <c r="G104" s="448">
        <v>2</v>
      </c>
      <c r="H104" s="448" t="s">
        <v>53</v>
      </c>
      <c r="I104" s="448" t="s">
        <v>37</v>
      </c>
      <c r="J104" s="448">
        <f t="shared" si="4"/>
        <v>4</v>
      </c>
      <c r="K104" s="460">
        <v>4620000</v>
      </c>
      <c r="L104" s="517">
        <f t="shared" si="5"/>
        <v>18480000</v>
      </c>
      <c r="M104" s="448"/>
      <c r="N104" s="518">
        <f t="shared" si="11"/>
        <v>-18480000</v>
      </c>
      <c r="O104" s="475"/>
    </row>
    <row r="105" s="218" customFormat="1" spans="1:15">
      <c r="A105" s="535"/>
      <c r="B105" s="476"/>
      <c r="C105" s="448"/>
      <c r="D105" s="449">
        <v>42785</v>
      </c>
      <c r="E105" s="449">
        <v>42787</v>
      </c>
      <c r="F105" s="448">
        <f t="shared" si="10"/>
        <v>2</v>
      </c>
      <c r="G105" s="448">
        <v>0</v>
      </c>
      <c r="H105" s="448" t="s">
        <v>498</v>
      </c>
      <c r="I105" s="448"/>
      <c r="J105" s="448">
        <v>0</v>
      </c>
      <c r="K105" s="460">
        <v>280000</v>
      </c>
      <c r="L105" s="517">
        <f>K105*2</f>
        <v>560000</v>
      </c>
      <c r="M105" s="448"/>
      <c r="N105" s="518">
        <f t="shared" si="11"/>
        <v>-560000</v>
      </c>
      <c r="O105" s="475"/>
    </row>
    <row r="106" s="218" customFormat="1" spans="1:15">
      <c r="A106" s="536" t="s">
        <v>499</v>
      </c>
      <c r="B106" s="479">
        <v>1242725</v>
      </c>
      <c r="C106" s="480" t="s">
        <v>500</v>
      </c>
      <c r="D106" s="449">
        <v>42786</v>
      </c>
      <c r="E106" s="449">
        <v>42788</v>
      </c>
      <c r="F106" s="448">
        <f t="shared" si="10"/>
        <v>2</v>
      </c>
      <c r="G106" s="448">
        <v>3</v>
      </c>
      <c r="H106" s="448" t="s">
        <v>36</v>
      </c>
      <c r="I106" s="448" t="s">
        <v>37</v>
      </c>
      <c r="J106" s="448">
        <f t="shared" ref="J106:J157" si="12">G106*F106</f>
        <v>6</v>
      </c>
      <c r="K106" s="516">
        <v>4620000</v>
      </c>
      <c r="L106" s="517">
        <f t="shared" ref="L106:L157" si="13">K106*F106*G106</f>
        <v>27720000</v>
      </c>
      <c r="M106" s="448"/>
      <c r="N106" s="518">
        <f t="shared" si="11"/>
        <v>-27720000</v>
      </c>
      <c r="O106" s="475"/>
    </row>
    <row r="107" s="218" customFormat="1" spans="1:15">
      <c r="A107" s="499">
        <v>266725</v>
      </c>
      <c r="B107" s="448">
        <v>1251241</v>
      </c>
      <c r="C107" s="448" t="s">
        <v>501</v>
      </c>
      <c r="D107" s="449">
        <v>42788</v>
      </c>
      <c r="E107" s="449">
        <v>42791</v>
      </c>
      <c r="F107" s="448">
        <f t="shared" si="10"/>
        <v>3</v>
      </c>
      <c r="G107" s="448">
        <v>2</v>
      </c>
      <c r="H107" s="448" t="s">
        <v>36</v>
      </c>
      <c r="I107" s="448" t="s">
        <v>37</v>
      </c>
      <c r="J107" s="448">
        <f t="shared" si="12"/>
        <v>6</v>
      </c>
      <c r="K107" s="460">
        <v>4620000</v>
      </c>
      <c r="L107" s="517">
        <f t="shared" si="13"/>
        <v>27720000</v>
      </c>
      <c r="M107" s="448"/>
      <c r="N107" s="518">
        <f t="shared" si="11"/>
        <v>-27720000</v>
      </c>
      <c r="O107" s="475"/>
    </row>
    <row r="108" s="218" customFormat="1" spans="1:15">
      <c r="A108" s="499">
        <v>266307</v>
      </c>
      <c r="B108" s="448">
        <v>1250117</v>
      </c>
      <c r="C108" s="448" t="s">
        <v>502</v>
      </c>
      <c r="D108" s="449">
        <v>42791</v>
      </c>
      <c r="E108" s="449">
        <v>42794</v>
      </c>
      <c r="F108" s="448">
        <f t="shared" si="10"/>
        <v>3</v>
      </c>
      <c r="G108" s="448">
        <v>3</v>
      </c>
      <c r="H108" s="448" t="s">
        <v>36</v>
      </c>
      <c r="I108" s="448" t="s">
        <v>37</v>
      </c>
      <c r="J108" s="448">
        <f t="shared" si="12"/>
        <v>9</v>
      </c>
      <c r="K108" s="460">
        <v>2900000</v>
      </c>
      <c r="L108" s="517">
        <f t="shared" si="13"/>
        <v>26100000</v>
      </c>
      <c r="M108" s="448"/>
      <c r="N108" s="518">
        <f t="shared" si="11"/>
        <v>-26100000</v>
      </c>
      <c r="O108" s="475"/>
    </row>
    <row r="109" s="218" customFormat="1" spans="1:15">
      <c r="A109" s="499">
        <v>271270</v>
      </c>
      <c r="B109" s="448">
        <v>1257649</v>
      </c>
      <c r="C109" s="448" t="s">
        <v>503</v>
      </c>
      <c r="D109" s="449">
        <v>42791</v>
      </c>
      <c r="E109" s="449">
        <v>42793</v>
      </c>
      <c r="F109" s="448">
        <f t="shared" si="10"/>
        <v>2</v>
      </c>
      <c r="G109" s="448">
        <v>1</v>
      </c>
      <c r="H109" s="448" t="s">
        <v>53</v>
      </c>
      <c r="I109" s="448" t="s">
        <v>148</v>
      </c>
      <c r="J109" s="448">
        <f t="shared" si="12"/>
        <v>2</v>
      </c>
      <c r="K109" s="460">
        <v>2900000</v>
      </c>
      <c r="L109" s="517">
        <f t="shared" si="13"/>
        <v>5800000</v>
      </c>
      <c r="M109" s="448"/>
      <c r="N109" s="518">
        <f t="shared" si="11"/>
        <v>-5800000</v>
      </c>
      <c r="O109" s="475"/>
    </row>
    <row r="110" s="218" customFormat="1" spans="1:15">
      <c r="A110" s="499">
        <v>267039</v>
      </c>
      <c r="B110" s="448">
        <v>1251897</v>
      </c>
      <c r="C110" s="448" t="s">
        <v>504</v>
      </c>
      <c r="D110" s="449">
        <v>42793</v>
      </c>
      <c r="E110" s="449">
        <v>42795</v>
      </c>
      <c r="F110" s="448">
        <f t="shared" si="10"/>
        <v>2</v>
      </c>
      <c r="G110" s="448">
        <v>1</v>
      </c>
      <c r="H110" s="448" t="s">
        <v>53</v>
      </c>
      <c r="I110" s="448" t="s">
        <v>37</v>
      </c>
      <c r="J110" s="448">
        <f t="shared" si="12"/>
        <v>2</v>
      </c>
      <c r="K110" s="460">
        <v>2900000</v>
      </c>
      <c r="L110" s="517">
        <f t="shared" si="13"/>
        <v>5800000</v>
      </c>
      <c r="M110" s="448"/>
      <c r="N110" s="518">
        <f t="shared" si="11"/>
        <v>-5800000</v>
      </c>
      <c r="O110" s="475"/>
    </row>
    <row r="111" s="218" customFormat="1" spans="1:16">
      <c r="A111" s="534">
        <v>275056</v>
      </c>
      <c r="B111" s="481">
        <v>1265648</v>
      </c>
      <c r="C111" s="537" t="s">
        <v>505</v>
      </c>
      <c r="D111" s="449">
        <v>43151</v>
      </c>
      <c r="E111" s="449">
        <v>43153</v>
      </c>
      <c r="F111" s="448">
        <v>2</v>
      </c>
      <c r="G111" s="448">
        <v>2</v>
      </c>
      <c r="H111" s="448" t="s">
        <v>53</v>
      </c>
      <c r="I111" s="448" t="s">
        <v>37</v>
      </c>
      <c r="J111" s="448">
        <f t="shared" si="12"/>
        <v>4</v>
      </c>
      <c r="K111" s="460">
        <v>4620000</v>
      </c>
      <c r="L111" s="517">
        <f t="shared" si="13"/>
        <v>18480000</v>
      </c>
      <c r="M111" s="448"/>
      <c r="N111" s="518">
        <v>-18480000</v>
      </c>
      <c r="O111" s="475"/>
      <c r="P111" s="487"/>
    </row>
    <row r="112" s="218" customFormat="1" spans="1:15">
      <c r="A112" s="538"/>
      <c r="B112" s="475"/>
      <c r="C112" s="539"/>
      <c r="D112" s="449">
        <v>43151</v>
      </c>
      <c r="E112" s="449">
        <v>43153</v>
      </c>
      <c r="F112" s="448">
        <v>2</v>
      </c>
      <c r="G112" s="448">
        <v>1</v>
      </c>
      <c r="H112" s="448" t="s">
        <v>391</v>
      </c>
      <c r="I112" s="448" t="s">
        <v>37</v>
      </c>
      <c r="J112" s="448">
        <f t="shared" si="12"/>
        <v>2</v>
      </c>
      <c r="K112" s="460">
        <v>8500000</v>
      </c>
      <c r="L112" s="517">
        <f t="shared" si="13"/>
        <v>17000000</v>
      </c>
      <c r="M112" s="448"/>
      <c r="N112" s="518">
        <v>-17000000</v>
      </c>
      <c r="O112" s="475"/>
    </row>
    <row r="113" s="218" customFormat="1" spans="1:15">
      <c r="A113" s="538"/>
      <c r="B113" s="475"/>
      <c r="C113" s="539"/>
      <c r="D113" s="449">
        <v>43151</v>
      </c>
      <c r="E113" s="449">
        <v>43152</v>
      </c>
      <c r="F113" s="448">
        <v>1</v>
      </c>
      <c r="G113" s="448">
        <v>2</v>
      </c>
      <c r="H113" s="448" t="s">
        <v>53</v>
      </c>
      <c r="I113" s="448" t="s">
        <v>37</v>
      </c>
      <c r="J113" s="448">
        <f t="shared" si="12"/>
        <v>2</v>
      </c>
      <c r="K113" s="460">
        <v>8600000</v>
      </c>
      <c r="L113" s="517">
        <f t="shared" si="13"/>
        <v>17200000</v>
      </c>
      <c r="M113" s="448"/>
      <c r="N113" s="518">
        <v>-17200000</v>
      </c>
      <c r="O113" s="475"/>
    </row>
    <row r="114" s="218" customFormat="1" spans="1:15">
      <c r="A114" s="535"/>
      <c r="B114" s="476"/>
      <c r="C114" s="540"/>
      <c r="D114" s="449">
        <v>43152</v>
      </c>
      <c r="E114" s="449">
        <v>43153</v>
      </c>
      <c r="F114" s="448">
        <v>1</v>
      </c>
      <c r="G114" s="448">
        <v>2</v>
      </c>
      <c r="H114" s="448" t="s">
        <v>53</v>
      </c>
      <c r="I114" s="448" t="s">
        <v>37</v>
      </c>
      <c r="J114" s="448">
        <f t="shared" si="12"/>
        <v>2</v>
      </c>
      <c r="K114" s="460">
        <v>4620000</v>
      </c>
      <c r="L114" s="517">
        <f t="shared" si="13"/>
        <v>9240000</v>
      </c>
      <c r="M114" s="448"/>
      <c r="N114" s="518">
        <v>-9240000</v>
      </c>
      <c r="O114" s="475"/>
    </row>
    <row r="115" s="218" customFormat="1" spans="1:15">
      <c r="A115" s="499">
        <v>274415</v>
      </c>
      <c r="B115" s="448">
        <v>1262215</v>
      </c>
      <c r="C115" s="448" t="s">
        <v>506</v>
      </c>
      <c r="D115" s="449">
        <v>43152</v>
      </c>
      <c r="E115" s="449">
        <v>43155</v>
      </c>
      <c r="F115" s="448">
        <f t="shared" ref="F115:F121" si="14">E115-D115</f>
        <v>3</v>
      </c>
      <c r="G115" s="448">
        <v>1</v>
      </c>
      <c r="H115" s="448" t="s">
        <v>36</v>
      </c>
      <c r="I115" s="448" t="s">
        <v>37</v>
      </c>
      <c r="J115" s="448">
        <f t="shared" si="12"/>
        <v>3</v>
      </c>
      <c r="K115" s="460">
        <v>4620000</v>
      </c>
      <c r="L115" s="517">
        <f t="shared" si="13"/>
        <v>13860000</v>
      </c>
      <c r="M115" s="448"/>
      <c r="N115" s="518">
        <f t="shared" ref="N115:N121" si="15">M115-L115</f>
        <v>-13860000</v>
      </c>
      <c r="O115" s="475"/>
    </row>
    <row r="116" s="218" customFormat="1" spans="1:15">
      <c r="A116" s="534">
        <v>275097</v>
      </c>
      <c r="B116" s="481">
        <v>1265774</v>
      </c>
      <c r="C116" s="481" t="s">
        <v>507</v>
      </c>
      <c r="D116" s="449">
        <v>43152</v>
      </c>
      <c r="E116" s="449">
        <v>43153</v>
      </c>
      <c r="F116" s="448">
        <v>1</v>
      </c>
      <c r="G116" s="448">
        <v>1</v>
      </c>
      <c r="H116" s="448" t="s">
        <v>53</v>
      </c>
      <c r="I116" s="448" t="s">
        <v>387</v>
      </c>
      <c r="J116" s="448">
        <f t="shared" si="12"/>
        <v>1</v>
      </c>
      <c r="K116" s="460">
        <v>8500000</v>
      </c>
      <c r="L116" s="517">
        <f t="shared" si="13"/>
        <v>8500000</v>
      </c>
      <c r="M116" s="448"/>
      <c r="N116" s="518">
        <v>-8500000</v>
      </c>
      <c r="O116" s="475"/>
    </row>
    <row r="117" s="218" customFormat="1" spans="1:15">
      <c r="A117" s="535"/>
      <c r="B117" s="476"/>
      <c r="C117" s="476"/>
      <c r="D117" s="449">
        <v>43153</v>
      </c>
      <c r="E117" s="449">
        <v>43154</v>
      </c>
      <c r="F117" s="448">
        <v>1</v>
      </c>
      <c r="G117" s="448">
        <v>1</v>
      </c>
      <c r="H117" s="448" t="s">
        <v>53</v>
      </c>
      <c r="I117" s="448" t="s">
        <v>387</v>
      </c>
      <c r="J117" s="448">
        <f t="shared" si="12"/>
        <v>1</v>
      </c>
      <c r="K117" s="460">
        <v>4620000</v>
      </c>
      <c r="L117" s="517">
        <f t="shared" si="13"/>
        <v>4620000</v>
      </c>
      <c r="M117" s="448"/>
      <c r="N117" s="518">
        <v>-4620000</v>
      </c>
      <c r="O117" s="475"/>
    </row>
    <row r="118" s="218" customFormat="1" spans="1:15">
      <c r="A118" s="499">
        <v>276806</v>
      </c>
      <c r="B118" s="448">
        <v>1270968</v>
      </c>
      <c r="C118" s="448" t="s">
        <v>508</v>
      </c>
      <c r="D118" s="449">
        <v>43153</v>
      </c>
      <c r="E118" s="449">
        <v>43156</v>
      </c>
      <c r="F118" s="448">
        <f t="shared" si="14"/>
        <v>3</v>
      </c>
      <c r="G118" s="448">
        <v>1</v>
      </c>
      <c r="H118" s="448" t="s">
        <v>40</v>
      </c>
      <c r="I118" s="448" t="s">
        <v>37</v>
      </c>
      <c r="J118" s="448">
        <f t="shared" si="12"/>
        <v>3</v>
      </c>
      <c r="K118" s="460">
        <v>4620000</v>
      </c>
      <c r="L118" s="517">
        <f t="shared" si="13"/>
        <v>13860000</v>
      </c>
      <c r="M118" s="448"/>
      <c r="N118" s="518">
        <f t="shared" si="15"/>
        <v>-13860000</v>
      </c>
      <c r="O118" s="475"/>
    </row>
    <row r="119" s="218" customFormat="1" spans="1:15">
      <c r="A119" s="541">
        <v>274637</v>
      </c>
      <c r="B119" s="448">
        <v>1263569</v>
      </c>
      <c r="C119" s="448" t="s">
        <v>509</v>
      </c>
      <c r="D119" s="449">
        <v>43154</v>
      </c>
      <c r="E119" s="449">
        <v>43156</v>
      </c>
      <c r="F119" s="448">
        <f t="shared" si="14"/>
        <v>2</v>
      </c>
      <c r="G119" s="448">
        <v>2</v>
      </c>
      <c r="H119" s="448" t="s">
        <v>53</v>
      </c>
      <c r="I119" s="448" t="s">
        <v>148</v>
      </c>
      <c r="J119" s="448">
        <f t="shared" si="12"/>
        <v>4</v>
      </c>
      <c r="K119" s="460">
        <v>4620000</v>
      </c>
      <c r="L119" s="517">
        <f t="shared" si="13"/>
        <v>18480000</v>
      </c>
      <c r="M119" s="448"/>
      <c r="N119" s="518">
        <f t="shared" si="15"/>
        <v>-18480000</v>
      </c>
      <c r="O119" s="475"/>
    </row>
    <row r="120" s="218" customFormat="1" spans="1:15">
      <c r="A120" s="500">
        <v>274755</v>
      </c>
      <c r="B120" s="448">
        <v>1263979</v>
      </c>
      <c r="C120" s="448" t="s">
        <v>510</v>
      </c>
      <c r="D120" s="449">
        <v>43154</v>
      </c>
      <c r="E120" s="449">
        <v>43155</v>
      </c>
      <c r="F120" s="448">
        <f t="shared" si="14"/>
        <v>1</v>
      </c>
      <c r="G120" s="448">
        <v>1</v>
      </c>
      <c r="H120" s="448" t="s">
        <v>391</v>
      </c>
      <c r="I120" s="448" t="s">
        <v>148</v>
      </c>
      <c r="J120" s="448">
        <f t="shared" si="12"/>
        <v>1</v>
      </c>
      <c r="K120" s="460">
        <v>4620000</v>
      </c>
      <c r="L120" s="517">
        <f t="shared" si="13"/>
        <v>4620000</v>
      </c>
      <c r="M120" s="448"/>
      <c r="N120" s="518">
        <f t="shared" si="15"/>
        <v>-4620000</v>
      </c>
      <c r="O120" s="475"/>
    </row>
    <row r="121" s="218" customFormat="1" ht="14.25" spans="1:15">
      <c r="A121" s="499">
        <v>274770</v>
      </c>
      <c r="B121" s="448">
        <v>1264148</v>
      </c>
      <c r="C121" s="542" t="s">
        <v>511</v>
      </c>
      <c r="D121" s="449">
        <v>43154</v>
      </c>
      <c r="E121" s="449">
        <v>43156</v>
      </c>
      <c r="F121" s="448">
        <f t="shared" si="14"/>
        <v>2</v>
      </c>
      <c r="G121" s="448">
        <v>1</v>
      </c>
      <c r="H121" s="448" t="s">
        <v>53</v>
      </c>
      <c r="I121" s="448" t="s">
        <v>37</v>
      </c>
      <c r="J121" s="448">
        <f t="shared" si="12"/>
        <v>2</v>
      </c>
      <c r="K121" s="460">
        <v>4620000</v>
      </c>
      <c r="L121" s="517">
        <f t="shared" si="13"/>
        <v>9240000</v>
      </c>
      <c r="M121" s="448"/>
      <c r="N121" s="518">
        <f t="shared" si="15"/>
        <v>-9240000</v>
      </c>
      <c r="O121" s="475"/>
    </row>
    <row r="122" s="218" customFormat="1" spans="1:15">
      <c r="A122" s="535">
        <v>275796</v>
      </c>
      <c r="B122" s="476">
        <v>1268574</v>
      </c>
      <c r="C122" s="540" t="s">
        <v>512</v>
      </c>
      <c r="D122" s="449">
        <v>43154</v>
      </c>
      <c r="E122" s="449">
        <v>43155</v>
      </c>
      <c r="F122" s="448">
        <v>1</v>
      </c>
      <c r="G122" s="448">
        <v>2</v>
      </c>
      <c r="H122" s="448" t="s">
        <v>40</v>
      </c>
      <c r="I122" s="448" t="s">
        <v>37</v>
      </c>
      <c r="J122" s="448">
        <f t="shared" si="12"/>
        <v>2</v>
      </c>
      <c r="K122" s="460">
        <v>4620000</v>
      </c>
      <c r="L122" s="517">
        <f t="shared" si="13"/>
        <v>9240000</v>
      </c>
      <c r="M122" s="448"/>
      <c r="N122" s="518">
        <v>-9240000</v>
      </c>
      <c r="O122" s="475"/>
    </row>
    <row r="123" s="218" customFormat="1" spans="1:15">
      <c r="A123" s="543" t="s">
        <v>513</v>
      </c>
      <c r="B123" s="544">
        <v>1268708</v>
      </c>
      <c r="C123" s="544" t="s">
        <v>514</v>
      </c>
      <c r="D123" s="449">
        <v>43155</v>
      </c>
      <c r="E123" s="449">
        <v>43156</v>
      </c>
      <c r="F123" s="448">
        <v>1</v>
      </c>
      <c r="G123" s="448">
        <v>2</v>
      </c>
      <c r="H123" s="448" t="s">
        <v>53</v>
      </c>
      <c r="I123" s="448" t="s">
        <v>37</v>
      </c>
      <c r="J123" s="448">
        <f t="shared" si="12"/>
        <v>2</v>
      </c>
      <c r="K123" s="460">
        <v>4620000</v>
      </c>
      <c r="L123" s="517">
        <f t="shared" si="13"/>
        <v>9240000</v>
      </c>
      <c r="M123" s="448"/>
      <c r="N123" s="518">
        <v>-9240000</v>
      </c>
      <c r="O123" s="475"/>
    </row>
    <row r="124" s="218" customFormat="1" spans="1:15">
      <c r="A124" s="543"/>
      <c r="B124" s="544"/>
      <c r="C124" s="544"/>
      <c r="D124" s="449">
        <v>43156</v>
      </c>
      <c r="E124" s="449">
        <v>43157</v>
      </c>
      <c r="F124" s="448">
        <v>1</v>
      </c>
      <c r="G124" s="448">
        <v>2</v>
      </c>
      <c r="H124" s="448" t="s">
        <v>53</v>
      </c>
      <c r="I124" s="448" t="s">
        <v>37</v>
      </c>
      <c r="J124" s="448">
        <f t="shared" si="12"/>
        <v>2</v>
      </c>
      <c r="K124" s="460">
        <v>2900000</v>
      </c>
      <c r="L124" s="517">
        <f t="shared" si="13"/>
        <v>5800000</v>
      </c>
      <c r="M124" s="448"/>
      <c r="N124" s="518">
        <v>-5800000</v>
      </c>
      <c r="O124" s="475"/>
    </row>
    <row r="125" s="218" customFormat="1" spans="1:15">
      <c r="A125" s="534">
        <v>274642</v>
      </c>
      <c r="B125" s="463">
        <v>1263763</v>
      </c>
      <c r="C125" s="545" t="s">
        <v>515</v>
      </c>
      <c r="D125" s="449">
        <v>43155</v>
      </c>
      <c r="E125" s="449">
        <v>43156</v>
      </c>
      <c r="F125" s="448">
        <v>1</v>
      </c>
      <c r="G125" s="464">
        <v>2</v>
      </c>
      <c r="H125" s="463" t="s">
        <v>53</v>
      </c>
      <c r="I125" s="463" t="s">
        <v>148</v>
      </c>
      <c r="J125" s="448">
        <f t="shared" si="12"/>
        <v>2</v>
      </c>
      <c r="K125" s="460">
        <v>4620000</v>
      </c>
      <c r="L125" s="517">
        <f t="shared" si="13"/>
        <v>9240000</v>
      </c>
      <c r="M125" s="448"/>
      <c r="N125" s="548">
        <v>-15040000</v>
      </c>
      <c r="O125" s="475"/>
    </row>
    <row r="126" s="218" customFormat="1" spans="1:15">
      <c r="A126" s="535"/>
      <c r="B126" s="465"/>
      <c r="C126" s="546"/>
      <c r="D126" s="449">
        <v>43156</v>
      </c>
      <c r="E126" s="449">
        <v>43157</v>
      </c>
      <c r="F126" s="448">
        <v>1</v>
      </c>
      <c r="G126" s="464">
        <v>2</v>
      </c>
      <c r="H126" s="465"/>
      <c r="I126" s="465"/>
      <c r="J126" s="448">
        <f t="shared" si="12"/>
        <v>2</v>
      </c>
      <c r="K126" s="460">
        <v>2900000</v>
      </c>
      <c r="L126" s="517">
        <f t="shared" si="13"/>
        <v>5800000</v>
      </c>
      <c r="M126" s="448"/>
      <c r="N126" s="549"/>
      <c r="O126" s="475"/>
    </row>
    <row r="127" s="218" customFormat="1" spans="1:15">
      <c r="A127" s="499">
        <v>274271</v>
      </c>
      <c r="B127" s="448">
        <v>1261958</v>
      </c>
      <c r="C127" s="448" t="s">
        <v>516</v>
      </c>
      <c r="D127" s="449">
        <v>43156</v>
      </c>
      <c r="E127" s="449">
        <v>43158</v>
      </c>
      <c r="F127" s="448">
        <f t="shared" ref="F127:F157" si="16">E127-D127</f>
        <v>2</v>
      </c>
      <c r="G127" s="448">
        <v>1</v>
      </c>
      <c r="H127" s="448" t="s">
        <v>240</v>
      </c>
      <c r="I127" s="448" t="s">
        <v>37</v>
      </c>
      <c r="J127" s="448">
        <f t="shared" si="12"/>
        <v>2</v>
      </c>
      <c r="K127" s="460">
        <v>2900000</v>
      </c>
      <c r="L127" s="517">
        <f t="shared" si="13"/>
        <v>5800000</v>
      </c>
      <c r="M127" s="448"/>
      <c r="N127" s="518">
        <f t="shared" ref="N127:N157" si="17">M127-L127</f>
        <v>-5800000</v>
      </c>
      <c r="O127" s="475"/>
    </row>
    <row r="128" s="218" customFormat="1" spans="1:15">
      <c r="A128" s="499">
        <v>275630</v>
      </c>
      <c r="B128" s="448">
        <v>1268083</v>
      </c>
      <c r="C128" s="501" t="s">
        <v>517</v>
      </c>
      <c r="D128" s="449">
        <v>43156</v>
      </c>
      <c r="E128" s="449">
        <v>43159</v>
      </c>
      <c r="F128" s="448">
        <f t="shared" si="16"/>
        <v>3</v>
      </c>
      <c r="G128" s="448">
        <v>1</v>
      </c>
      <c r="H128" s="448" t="s">
        <v>53</v>
      </c>
      <c r="I128" s="448" t="s">
        <v>148</v>
      </c>
      <c r="J128" s="448">
        <f t="shared" si="12"/>
        <v>3</v>
      </c>
      <c r="K128" s="460">
        <v>2900000</v>
      </c>
      <c r="L128" s="517">
        <f t="shared" si="13"/>
        <v>8700000</v>
      </c>
      <c r="M128" s="448"/>
      <c r="N128" s="518">
        <f t="shared" si="17"/>
        <v>-8700000</v>
      </c>
      <c r="O128" s="475"/>
    </row>
    <row r="129" s="218" customFormat="1" spans="1:15">
      <c r="A129" s="499" t="s">
        <v>518</v>
      </c>
      <c r="B129" s="448">
        <v>1262328</v>
      </c>
      <c r="C129" s="448" t="s">
        <v>519</v>
      </c>
      <c r="D129" s="449">
        <v>43157</v>
      </c>
      <c r="E129" s="449">
        <v>43161</v>
      </c>
      <c r="F129" s="448">
        <f t="shared" si="16"/>
        <v>4</v>
      </c>
      <c r="G129" s="448">
        <v>1</v>
      </c>
      <c r="H129" s="448" t="s">
        <v>53</v>
      </c>
      <c r="I129" s="448" t="s">
        <v>37</v>
      </c>
      <c r="J129" s="448">
        <f t="shared" si="12"/>
        <v>4</v>
      </c>
      <c r="K129" s="460">
        <v>2900000</v>
      </c>
      <c r="L129" s="517">
        <f t="shared" si="13"/>
        <v>11600000</v>
      </c>
      <c r="M129" s="448"/>
      <c r="N129" s="518">
        <f t="shared" si="17"/>
        <v>-11600000</v>
      </c>
      <c r="O129" s="475"/>
    </row>
    <row r="130" s="218" customFormat="1" spans="1:15">
      <c r="A130" s="499">
        <v>274422</v>
      </c>
      <c r="B130" s="448">
        <v>1262716</v>
      </c>
      <c r="C130" s="448" t="s">
        <v>520</v>
      </c>
      <c r="D130" s="449">
        <v>43157</v>
      </c>
      <c r="E130" s="449">
        <v>43160</v>
      </c>
      <c r="F130" s="448">
        <f t="shared" si="16"/>
        <v>3</v>
      </c>
      <c r="G130" s="448">
        <v>1</v>
      </c>
      <c r="H130" s="448" t="s">
        <v>53</v>
      </c>
      <c r="I130" s="448" t="s">
        <v>148</v>
      </c>
      <c r="J130" s="448">
        <f t="shared" si="12"/>
        <v>3</v>
      </c>
      <c r="K130" s="460">
        <v>2900000</v>
      </c>
      <c r="L130" s="517">
        <f t="shared" si="13"/>
        <v>8700000</v>
      </c>
      <c r="M130" s="448"/>
      <c r="N130" s="518">
        <f t="shared" si="17"/>
        <v>-8700000</v>
      </c>
      <c r="O130" s="475"/>
    </row>
    <row r="131" s="218" customFormat="1" spans="1:15">
      <c r="A131" s="499">
        <v>274518</v>
      </c>
      <c r="B131" s="448">
        <v>1263060</v>
      </c>
      <c r="C131" s="448" t="s">
        <v>521</v>
      </c>
      <c r="D131" s="449">
        <v>43157</v>
      </c>
      <c r="E131" s="449">
        <v>43159</v>
      </c>
      <c r="F131" s="448">
        <f t="shared" si="16"/>
        <v>2</v>
      </c>
      <c r="G131" s="448">
        <v>1</v>
      </c>
      <c r="H131" s="448" t="s">
        <v>53</v>
      </c>
      <c r="I131" s="448" t="s">
        <v>148</v>
      </c>
      <c r="J131" s="448">
        <f t="shared" si="12"/>
        <v>2</v>
      </c>
      <c r="K131" s="460">
        <v>2900000</v>
      </c>
      <c r="L131" s="517">
        <f t="shared" si="13"/>
        <v>5800000</v>
      </c>
      <c r="M131" s="448"/>
      <c r="N131" s="518">
        <f t="shared" si="17"/>
        <v>-5800000</v>
      </c>
      <c r="O131" s="475"/>
    </row>
    <row r="132" s="218" customFormat="1" spans="1:15">
      <c r="A132" s="499">
        <v>274519</v>
      </c>
      <c r="B132" s="448">
        <v>1263063</v>
      </c>
      <c r="C132" s="448" t="s">
        <v>522</v>
      </c>
      <c r="D132" s="449">
        <v>43157</v>
      </c>
      <c r="E132" s="449">
        <v>43159</v>
      </c>
      <c r="F132" s="448">
        <f t="shared" si="16"/>
        <v>2</v>
      </c>
      <c r="G132" s="448">
        <v>1</v>
      </c>
      <c r="H132" s="448" t="s">
        <v>391</v>
      </c>
      <c r="I132" s="448" t="s">
        <v>148</v>
      </c>
      <c r="J132" s="448">
        <f t="shared" si="12"/>
        <v>2</v>
      </c>
      <c r="K132" s="460">
        <v>2900000</v>
      </c>
      <c r="L132" s="517">
        <f t="shared" si="13"/>
        <v>5800000</v>
      </c>
      <c r="M132" s="448"/>
      <c r="N132" s="518">
        <f t="shared" si="17"/>
        <v>-5800000</v>
      </c>
      <c r="O132" s="475"/>
    </row>
    <row r="133" s="218" customFormat="1" spans="1:15">
      <c r="A133" s="499">
        <v>274633</v>
      </c>
      <c r="B133" s="448">
        <v>1263557</v>
      </c>
      <c r="C133" s="448" t="s">
        <v>523</v>
      </c>
      <c r="D133" s="449">
        <v>43157</v>
      </c>
      <c r="E133" s="449">
        <v>43159</v>
      </c>
      <c r="F133" s="448">
        <f t="shared" si="16"/>
        <v>2</v>
      </c>
      <c r="G133" s="448">
        <v>3</v>
      </c>
      <c r="H133" s="448" t="s">
        <v>53</v>
      </c>
      <c r="I133" s="448" t="s">
        <v>148</v>
      </c>
      <c r="J133" s="448">
        <f t="shared" si="12"/>
        <v>6</v>
      </c>
      <c r="K133" s="460">
        <v>2900000</v>
      </c>
      <c r="L133" s="517">
        <f t="shared" si="13"/>
        <v>17400000</v>
      </c>
      <c r="M133" s="448"/>
      <c r="N133" s="518">
        <f t="shared" si="17"/>
        <v>-17400000</v>
      </c>
      <c r="O133" s="475"/>
    </row>
    <row r="134" s="218" customFormat="1" spans="1:15">
      <c r="A134" s="499">
        <v>275530</v>
      </c>
      <c r="B134" s="448">
        <v>1267435</v>
      </c>
      <c r="C134" s="448" t="s">
        <v>524</v>
      </c>
      <c r="D134" s="449">
        <v>43157</v>
      </c>
      <c r="E134" s="449">
        <v>43160</v>
      </c>
      <c r="F134" s="448">
        <f t="shared" si="16"/>
        <v>3</v>
      </c>
      <c r="G134" s="448">
        <v>2</v>
      </c>
      <c r="H134" s="448" t="s">
        <v>391</v>
      </c>
      <c r="I134" s="448" t="s">
        <v>148</v>
      </c>
      <c r="J134" s="448">
        <f t="shared" si="12"/>
        <v>6</v>
      </c>
      <c r="K134" s="460">
        <v>2900000</v>
      </c>
      <c r="L134" s="517">
        <f t="shared" si="13"/>
        <v>17400000</v>
      </c>
      <c r="M134" s="448"/>
      <c r="N134" s="518">
        <f t="shared" si="17"/>
        <v>-17400000</v>
      </c>
      <c r="O134" s="475"/>
    </row>
    <row r="135" s="218" customFormat="1" spans="1:15">
      <c r="A135" s="499" t="s">
        <v>525</v>
      </c>
      <c r="B135" s="448">
        <v>1261251</v>
      </c>
      <c r="C135" s="448" t="s">
        <v>526</v>
      </c>
      <c r="D135" s="449">
        <v>43158</v>
      </c>
      <c r="E135" s="449">
        <v>43161</v>
      </c>
      <c r="F135" s="448">
        <f t="shared" si="16"/>
        <v>3</v>
      </c>
      <c r="G135" s="448">
        <v>1</v>
      </c>
      <c r="H135" s="448" t="s">
        <v>53</v>
      </c>
      <c r="I135" s="448" t="s">
        <v>37</v>
      </c>
      <c r="J135" s="448">
        <f t="shared" si="12"/>
        <v>3</v>
      </c>
      <c r="K135" s="460">
        <v>2900000</v>
      </c>
      <c r="L135" s="517">
        <f t="shared" si="13"/>
        <v>8700000</v>
      </c>
      <c r="M135" s="448"/>
      <c r="N135" s="518">
        <f t="shared" si="17"/>
        <v>-8700000</v>
      </c>
      <c r="O135" s="475"/>
    </row>
    <row r="136" s="218" customFormat="1" spans="1:15">
      <c r="A136" s="499">
        <v>276649</v>
      </c>
      <c r="B136" s="448">
        <v>1270263</v>
      </c>
      <c r="C136" s="448" t="s">
        <v>527</v>
      </c>
      <c r="D136" s="449">
        <v>43159</v>
      </c>
      <c r="E136" s="449">
        <v>43162</v>
      </c>
      <c r="F136" s="448">
        <f t="shared" si="16"/>
        <v>3</v>
      </c>
      <c r="G136" s="448">
        <v>1</v>
      </c>
      <c r="H136" s="448" t="s">
        <v>53</v>
      </c>
      <c r="I136" s="448" t="s">
        <v>37</v>
      </c>
      <c r="J136" s="448">
        <f t="shared" si="12"/>
        <v>3</v>
      </c>
      <c r="K136" s="460">
        <v>2900000</v>
      </c>
      <c r="L136" s="517">
        <f t="shared" si="13"/>
        <v>8700000</v>
      </c>
      <c r="M136" s="448"/>
      <c r="N136" s="518">
        <f t="shared" si="17"/>
        <v>-8700000</v>
      </c>
      <c r="O136" s="475"/>
    </row>
    <row r="137" s="218" customFormat="1" spans="1:15">
      <c r="A137" s="499">
        <v>276669</v>
      </c>
      <c r="B137" s="448">
        <v>1270569</v>
      </c>
      <c r="C137" s="448" t="s">
        <v>528</v>
      </c>
      <c r="D137" s="449">
        <v>43159</v>
      </c>
      <c r="E137" s="449">
        <v>43161</v>
      </c>
      <c r="F137" s="448">
        <f t="shared" si="16"/>
        <v>2</v>
      </c>
      <c r="G137" s="448">
        <v>1</v>
      </c>
      <c r="H137" s="448" t="s">
        <v>36</v>
      </c>
      <c r="I137" s="448" t="s">
        <v>37</v>
      </c>
      <c r="J137" s="448">
        <f t="shared" si="12"/>
        <v>2</v>
      </c>
      <c r="K137" s="460">
        <v>2900000</v>
      </c>
      <c r="L137" s="517">
        <f t="shared" si="13"/>
        <v>5800000</v>
      </c>
      <c r="M137" s="448"/>
      <c r="N137" s="518">
        <f t="shared" si="17"/>
        <v>-5800000</v>
      </c>
      <c r="O137" s="475"/>
    </row>
    <row r="138" s="218" customFormat="1" spans="1:15">
      <c r="A138" s="499">
        <v>275134</v>
      </c>
      <c r="B138" s="448">
        <v>1271663</v>
      </c>
      <c r="C138" s="448" t="s">
        <v>529</v>
      </c>
      <c r="D138" s="449">
        <v>43151</v>
      </c>
      <c r="E138" s="449">
        <v>43153</v>
      </c>
      <c r="F138" s="448">
        <f t="shared" si="16"/>
        <v>2</v>
      </c>
      <c r="G138" s="448">
        <v>1</v>
      </c>
      <c r="H138" s="448" t="s">
        <v>391</v>
      </c>
      <c r="I138" s="448" t="s">
        <v>37</v>
      </c>
      <c r="J138" s="448">
        <f t="shared" si="12"/>
        <v>2</v>
      </c>
      <c r="K138" s="460">
        <v>8500000</v>
      </c>
      <c r="L138" s="517">
        <f t="shared" si="13"/>
        <v>17000000</v>
      </c>
      <c r="M138" s="448"/>
      <c r="N138" s="518">
        <f t="shared" si="17"/>
        <v>-17000000</v>
      </c>
      <c r="O138" s="475"/>
    </row>
    <row r="139" s="218" customFormat="1" spans="1:15">
      <c r="A139" s="499" t="s">
        <v>530</v>
      </c>
      <c r="B139" s="448">
        <v>1272266</v>
      </c>
      <c r="C139" s="448" t="s">
        <v>531</v>
      </c>
      <c r="D139" s="449">
        <v>43159</v>
      </c>
      <c r="E139" s="449">
        <v>43162</v>
      </c>
      <c r="F139" s="448">
        <f t="shared" si="16"/>
        <v>3</v>
      </c>
      <c r="G139" s="448">
        <v>1</v>
      </c>
      <c r="H139" s="448" t="s">
        <v>36</v>
      </c>
      <c r="I139" s="448" t="s">
        <v>37</v>
      </c>
      <c r="J139" s="448">
        <f t="shared" si="12"/>
        <v>3</v>
      </c>
      <c r="K139" s="460">
        <v>2900000</v>
      </c>
      <c r="L139" s="517">
        <f t="shared" si="13"/>
        <v>8700000</v>
      </c>
      <c r="M139" s="448"/>
      <c r="N139" s="518">
        <f t="shared" si="17"/>
        <v>-8700000</v>
      </c>
      <c r="O139" s="475"/>
    </row>
    <row r="140" s="218" customFormat="1" spans="1:15">
      <c r="A140" s="499">
        <v>266670</v>
      </c>
      <c r="B140" s="448">
        <v>1272279</v>
      </c>
      <c r="C140" s="448" t="s">
        <v>532</v>
      </c>
      <c r="D140" s="449">
        <v>43149</v>
      </c>
      <c r="E140" s="449">
        <v>43150</v>
      </c>
      <c r="F140" s="448">
        <f t="shared" si="16"/>
        <v>1</v>
      </c>
      <c r="G140" s="448">
        <v>1</v>
      </c>
      <c r="H140" s="448" t="s">
        <v>40</v>
      </c>
      <c r="I140" s="448" t="s">
        <v>37</v>
      </c>
      <c r="J140" s="448">
        <f t="shared" si="12"/>
        <v>1</v>
      </c>
      <c r="K140" s="460">
        <v>8600000</v>
      </c>
      <c r="L140" s="517">
        <f t="shared" si="13"/>
        <v>8600000</v>
      </c>
      <c r="M140" s="448"/>
      <c r="N140" s="518">
        <f t="shared" si="17"/>
        <v>-8600000</v>
      </c>
      <c r="O140" s="475"/>
    </row>
    <row r="141" s="218" customFormat="1" spans="1:15">
      <c r="A141" s="499" t="s">
        <v>533</v>
      </c>
      <c r="B141" s="448">
        <v>1272491</v>
      </c>
      <c r="C141" s="448" t="s">
        <v>534</v>
      </c>
      <c r="D141" s="449">
        <v>43159</v>
      </c>
      <c r="E141" s="449">
        <v>43161</v>
      </c>
      <c r="F141" s="448">
        <f t="shared" si="16"/>
        <v>2</v>
      </c>
      <c r="G141" s="448">
        <v>1</v>
      </c>
      <c r="H141" s="448" t="s">
        <v>40</v>
      </c>
      <c r="I141" s="448" t="s">
        <v>37</v>
      </c>
      <c r="J141" s="448">
        <f t="shared" si="12"/>
        <v>2</v>
      </c>
      <c r="K141" s="460">
        <v>2900000</v>
      </c>
      <c r="L141" s="517">
        <f t="shared" si="13"/>
        <v>5800000</v>
      </c>
      <c r="M141" s="448"/>
      <c r="N141" s="518">
        <f t="shared" si="17"/>
        <v>-5800000</v>
      </c>
      <c r="O141" s="475"/>
    </row>
    <row r="142" s="218" customFormat="1" spans="1:15">
      <c r="A142" s="499" t="s">
        <v>535</v>
      </c>
      <c r="B142" s="448">
        <v>1273455</v>
      </c>
      <c r="C142" s="448" t="s">
        <v>536</v>
      </c>
      <c r="D142" s="449">
        <v>43159</v>
      </c>
      <c r="E142" s="449">
        <v>43161</v>
      </c>
      <c r="F142" s="448">
        <f t="shared" si="16"/>
        <v>2</v>
      </c>
      <c r="G142" s="448">
        <v>1</v>
      </c>
      <c r="H142" s="448" t="s">
        <v>36</v>
      </c>
      <c r="I142" s="448" t="s">
        <v>37</v>
      </c>
      <c r="J142" s="448">
        <f t="shared" si="12"/>
        <v>2</v>
      </c>
      <c r="K142" s="460">
        <v>2900000</v>
      </c>
      <c r="L142" s="517">
        <f t="shared" si="13"/>
        <v>5800000</v>
      </c>
      <c r="M142" s="448"/>
      <c r="N142" s="518">
        <f t="shared" si="17"/>
        <v>-5800000</v>
      </c>
      <c r="O142" s="476"/>
    </row>
    <row r="143" s="218" customFormat="1" spans="1:15">
      <c r="A143" s="499">
        <v>278501</v>
      </c>
      <c r="B143" s="448">
        <v>1274688</v>
      </c>
      <c r="C143" s="448" t="s">
        <v>537</v>
      </c>
      <c r="D143" s="449">
        <v>43144</v>
      </c>
      <c r="E143" s="449">
        <v>43146</v>
      </c>
      <c r="F143" s="448">
        <f t="shared" si="16"/>
        <v>2</v>
      </c>
      <c r="G143" s="448">
        <v>1</v>
      </c>
      <c r="H143" s="448" t="s">
        <v>391</v>
      </c>
      <c r="I143" s="448" t="s">
        <v>37</v>
      </c>
      <c r="J143" s="448">
        <f t="shared" si="12"/>
        <v>2</v>
      </c>
      <c r="K143" s="460">
        <v>4620000</v>
      </c>
      <c r="L143" s="517">
        <f t="shared" si="13"/>
        <v>9240000</v>
      </c>
      <c r="M143" s="448"/>
      <c r="N143" s="518">
        <f t="shared" si="17"/>
        <v>-9240000</v>
      </c>
      <c r="O143" s="520"/>
    </row>
    <row r="144" s="218" customFormat="1" spans="1:16">
      <c r="A144" s="499">
        <v>278762</v>
      </c>
      <c r="B144" s="448">
        <v>1275090</v>
      </c>
      <c r="C144" s="448" t="s">
        <v>538</v>
      </c>
      <c r="D144" s="449">
        <v>43144</v>
      </c>
      <c r="E144" s="449">
        <v>43145</v>
      </c>
      <c r="F144" s="448">
        <f t="shared" si="16"/>
        <v>1</v>
      </c>
      <c r="G144" s="448">
        <v>1</v>
      </c>
      <c r="H144" s="448" t="s">
        <v>53</v>
      </c>
      <c r="I144" s="448" t="s">
        <v>37</v>
      </c>
      <c r="J144" s="448">
        <f t="shared" si="12"/>
        <v>1</v>
      </c>
      <c r="K144" s="460">
        <v>4620000</v>
      </c>
      <c r="L144" s="517">
        <f t="shared" si="13"/>
        <v>4620000</v>
      </c>
      <c r="M144" s="448"/>
      <c r="N144" s="518">
        <f t="shared" si="17"/>
        <v>-4620000</v>
      </c>
      <c r="O144" s="475"/>
      <c r="P144" s="477"/>
    </row>
    <row r="145" s="218" customFormat="1" spans="1:15">
      <c r="A145" s="499">
        <v>275096</v>
      </c>
      <c r="B145" s="448">
        <v>1274460</v>
      </c>
      <c r="C145" s="448" t="s">
        <v>539</v>
      </c>
      <c r="D145" s="449">
        <v>43151</v>
      </c>
      <c r="E145" s="449">
        <v>43152</v>
      </c>
      <c r="F145" s="448">
        <f t="shared" si="16"/>
        <v>1</v>
      </c>
      <c r="G145" s="448">
        <v>1</v>
      </c>
      <c r="H145" s="448" t="s">
        <v>269</v>
      </c>
      <c r="I145" s="448" t="s">
        <v>37</v>
      </c>
      <c r="J145" s="448">
        <f t="shared" si="12"/>
        <v>1</v>
      </c>
      <c r="K145" s="460">
        <v>8500000</v>
      </c>
      <c r="L145" s="517">
        <f t="shared" si="13"/>
        <v>8500000</v>
      </c>
      <c r="M145" s="448"/>
      <c r="N145" s="518">
        <f t="shared" si="17"/>
        <v>-8500000</v>
      </c>
      <c r="O145" s="475"/>
    </row>
    <row r="146" s="218" customFormat="1" spans="1:15">
      <c r="A146" s="499">
        <v>278201</v>
      </c>
      <c r="B146" s="448">
        <v>1274124</v>
      </c>
      <c r="C146" s="448" t="s">
        <v>540</v>
      </c>
      <c r="D146" s="449">
        <v>43156</v>
      </c>
      <c r="E146" s="449">
        <v>43157</v>
      </c>
      <c r="F146" s="448">
        <f t="shared" si="16"/>
        <v>1</v>
      </c>
      <c r="G146" s="448">
        <v>1</v>
      </c>
      <c r="H146" s="448" t="s">
        <v>391</v>
      </c>
      <c r="I146" s="448" t="s">
        <v>37</v>
      </c>
      <c r="J146" s="448">
        <f t="shared" si="12"/>
        <v>1</v>
      </c>
      <c r="K146" s="460">
        <v>2900000</v>
      </c>
      <c r="L146" s="517">
        <f t="shared" si="13"/>
        <v>2900000</v>
      </c>
      <c r="M146" s="448"/>
      <c r="N146" s="518">
        <f t="shared" si="17"/>
        <v>-2900000</v>
      </c>
      <c r="O146" s="475"/>
    </row>
    <row r="147" s="218" customFormat="1" spans="1:15">
      <c r="A147" s="499">
        <v>278203</v>
      </c>
      <c r="B147" s="448">
        <v>1273330</v>
      </c>
      <c r="C147" s="448" t="s">
        <v>541</v>
      </c>
      <c r="D147" s="449">
        <v>43159</v>
      </c>
      <c r="E147" s="449">
        <v>43160</v>
      </c>
      <c r="F147" s="448">
        <f t="shared" si="16"/>
        <v>1</v>
      </c>
      <c r="G147" s="448">
        <v>2</v>
      </c>
      <c r="H147" s="448" t="s">
        <v>53</v>
      </c>
      <c r="I147" s="448" t="s">
        <v>37</v>
      </c>
      <c r="J147" s="448">
        <f t="shared" si="12"/>
        <v>2</v>
      </c>
      <c r="K147" s="460">
        <v>2900000</v>
      </c>
      <c r="L147" s="517">
        <f t="shared" si="13"/>
        <v>5800000</v>
      </c>
      <c r="M147" s="448"/>
      <c r="N147" s="518">
        <f t="shared" si="17"/>
        <v>-5800000</v>
      </c>
      <c r="O147" s="476"/>
    </row>
    <row r="148" s="218" customFormat="1" spans="1:15">
      <c r="A148" s="499">
        <v>278769</v>
      </c>
      <c r="B148" s="448">
        <v>1275099</v>
      </c>
      <c r="C148" s="448" t="s">
        <v>542</v>
      </c>
      <c r="D148" s="449">
        <v>43145</v>
      </c>
      <c r="E148" s="449">
        <v>43146</v>
      </c>
      <c r="F148" s="448">
        <f t="shared" si="16"/>
        <v>1</v>
      </c>
      <c r="G148" s="448">
        <v>1</v>
      </c>
      <c r="H148" s="448" t="s">
        <v>53</v>
      </c>
      <c r="I148" s="448" t="s">
        <v>37</v>
      </c>
      <c r="J148" s="448">
        <f t="shared" si="12"/>
        <v>1</v>
      </c>
      <c r="K148" s="460">
        <v>4620000</v>
      </c>
      <c r="L148" s="517">
        <f t="shared" si="13"/>
        <v>4620000</v>
      </c>
      <c r="M148" s="448"/>
      <c r="N148" s="518">
        <f t="shared" si="17"/>
        <v>-4620000</v>
      </c>
      <c r="O148" s="551"/>
    </row>
    <row r="149" s="218" customFormat="1" spans="1:15">
      <c r="A149" s="499">
        <v>278779</v>
      </c>
      <c r="B149" s="448">
        <v>1274969</v>
      </c>
      <c r="C149" s="448" t="s">
        <v>543</v>
      </c>
      <c r="D149" s="449">
        <v>43144</v>
      </c>
      <c r="E149" s="449">
        <v>43145</v>
      </c>
      <c r="F149" s="448">
        <f t="shared" si="16"/>
        <v>1</v>
      </c>
      <c r="G149" s="448">
        <v>1</v>
      </c>
      <c r="H149" s="448" t="s">
        <v>77</v>
      </c>
      <c r="I149" s="448" t="s">
        <v>37</v>
      </c>
      <c r="J149" s="448">
        <f t="shared" si="12"/>
        <v>1</v>
      </c>
      <c r="K149" s="460">
        <v>4620000</v>
      </c>
      <c r="L149" s="517">
        <f t="shared" si="13"/>
        <v>4620000</v>
      </c>
      <c r="M149" s="448"/>
      <c r="N149" s="518">
        <f t="shared" si="17"/>
        <v>-4620000</v>
      </c>
      <c r="O149" s="520"/>
    </row>
    <row r="150" s="218" customFormat="1" spans="1:15">
      <c r="A150" s="499">
        <v>278780</v>
      </c>
      <c r="B150" s="448">
        <v>1275112</v>
      </c>
      <c r="C150" s="448" t="s">
        <v>544</v>
      </c>
      <c r="D150" s="449">
        <v>43153</v>
      </c>
      <c r="E150" s="449">
        <v>43154</v>
      </c>
      <c r="F150" s="448">
        <f t="shared" si="16"/>
        <v>1</v>
      </c>
      <c r="G150" s="448">
        <v>1</v>
      </c>
      <c r="H150" s="448" t="s">
        <v>40</v>
      </c>
      <c r="I150" s="448" t="s">
        <v>37</v>
      </c>
      <c r="J150" s="448">
        <f t="shared" si="12"/>
        <v>1</v>
      </c>
      <c r="K150" s="460">
        <v>4620000</v>
      </c>
      <c r="L150" s="517">
        <f t="shared" si="13"/>
        <v>4620000</v>
      </c>
      <c r="M150" s="448"/>
      <c r="N150" s="518">
        <f t="shared" si="17"/>
        <v>-4620000</v>
      </c>
      <c r="O150" s="475"/>
    </row>
    <row r="151" s="218" customFormat="1" spans="1:15">
      <c r="A151" s="499">
        <v>278785</v>
      </c>
      <c r="B151" s="448">
        <v>1275123</v>
      </c>
      <c r="C151" s="448" t="s">
        <v>545</v>
      </c>
      <c r="D151" s="449">
        <v>43153</v>
      </c>
      <c r="E151" s="449">
        <v>43154</v>
      </c>
      <c r="F151" s="448">
        <f t="shared" si="16"/>
        <v>1</v>
      </c>
      <c r="G151" s="448">
        <v>1</v>
      </c>
      <c r="H151" s="448" t="s">
        <v>36</v>
      </c>
      <c r="I151" s="448" t="s">
        <v>37</v>
      </c>
      <c r="J151" s="448">
        <f t="shared" si="12"/>
        <v>1</v>
      </c>
      <c r="K151" s="460">
        <v>4620000</v>
      </c>
      <c r="L151" s="517">
        <f t="shared" si="13"/>
        <v>4620000</v>
      </c>
      <c r="M151" s="518"/>
      <c r="N151" s="518">
        <f t="shared" si="17"/>
        <v>-4620000</v>
      </c>
      <c r="O151" s="476"/>
    </row>
    <row r="152" s="218" customFormat="1" spans="1:15">
      <c r="A152" s="499">
        <v>271312</v>
      </c>
      <c r="B152" s="448">
        <v>1257723</v>
      </c>
      <c r="C152" s="448" t="s">
        <v>546</v>
      </c>
      <c r="D152" s="449">
        <v>43146</v>
      </c>
      <c r="E152" s="449">
        <v>43151</v>
      </c>
      <c r="F152" s="448">
        <f t="shared" si="16"/>
        <v>5</v>
      </c>
      <c r="G152" s="448">
        <v>1</v>
      </c>
      <c r="H152" s="448" t="s">
        <v>40</v>
      </c>
      <c r="I152" s="448" t="s">
        <v>37</v>
      </c>
      <c r="J152" s="448">
        <f t="shared" si="12"/>
        <v>5</v>
      </c>
      <c r="K152" s="460">
        <v>4620000</v>
      </c>
      <c r="L152" s="517">
        <f t="shared" si="13"/>
        <v>23100000</v>
      </c>
      <c r="M152" s="448"/>
      <c r="N152" s="518">
        <f t="shared" si="17"/>
        <v>-23100000</v>
      </c>
      <c r="O152" s="448"/>
    </row>
    <row r="153" s="218" customFormat="1" spans="1:15">
      <c r="A153" s="499">
        <v>279010</v>
      </c>
      <c r="B153" s="448">
        <v>1275166</v>
      </c>
      <c r="C153" s="448" t="s">
        <v>547</v>
      </c>
      <c r="D153" s="449">
        <v>43156</v>
      </c>
      <c r="E153" s="449">
        <v>43157</v>
      </c>
      <c r="F153" s="448">
        <f t="shared" si="16"/>
        <v>1</v>
      </c>
      <c r="G153" s="448">
        <v>1</v>
      </c>
      <c r="H153" s="448" t="s">
        <v>36</v>
      </c>
      <c r="I153" s="448" t="s">
        <v>37</v>
      </c>
      <c r="J153" s="448">
        <f t="shared" si="12"/>
        <v>1</v>
      </c>
      <c r="K153" s="460">
        <v>2900000</v>
      </c>
      <c r="L153" s="517">
        <f t="shared" si="13"/>
        <v>2900000</v>
      </c>
      <c r="M153" s="448"/>
      <c r="N153" s="518">
        <f t="shared" si="17"/>
        <v>-2900000</v>
      </c>
      <c r="O153" s="552"/>
    </row>
    <row r="154" s="218" customFormat="1" spans="1:15">
      <c r="A154" s="499">
        <v>279667</v>
      </c>
      <c r="B154" s="448">
        <v>1276433</v>
      </c>
      <c r="C154" s="448" t="s">
        <v>548</v>
      </c>
      <c r="D154" s="449">
        <v>43153</v>
      </c>
      <c r="E154" s="449">
        <v>43154</v>
      </c>
      <c r="F154" s="448">
        <f t="shared" si="16"/>
        <v>1</v>
      </c>
      <c r="G154" s="448">
        <v>3</v>
      </c>
      <c r="H154" s="448" t="s">
        <v>53</v>
      </c>
      <c r="I154" s="448" t="s">
        <v>37</v>
      </c>
      <c r="J154" s="448">
        <f t="shared" si="12"/>
        <v>3</v>
      </c>
      <c r="K154" s="460">
        <v>4620000</v>
      </c>
      <c r="L154" s="517">
        <f t="shared" si="13"/>
        <v>13860000</v>
      </c>
      <c r="M154" s="448"/>
      <c r="N154" s="518">
        <f t="shared" si="17"/>
        <v>-13860000</v>
      </c>
      <c r="O154" s="476"/>
    </row>
    <row r="155" s="218" customFormat="1" spans="1:15">
      <c r="A155" s="499">
        <v>280108</v>
      </c>
      <c r="B155" s="448">
        <v>1274164</v>
      </c>
      <c r="C155" s="448" t="s">
        <v>549</v>
      </c>
      <c r="D155" s="449">
        <v>43159</v>
      </c>
      <c r="E155" s="449">
        <v>43161</v>
      </c>
      <c r="F155" s="448">
        <f t="shared" si="16"/>
        <v>2</v>
      </c>
      <c r="G155" s="448">
        <v>2</v>
      </c>
      <c r="H155" s="448" t="s">
        <v>53</v>
      </c>
      <c r="I155" s="448" t="s">
        <v>37</v>
      </c>
      <c r="J155" s="448">
        <f t="shared" si="12"/>
        <v>4</v>
      </c>
      <c r="K155" s="460">
        <v>2900000</v>
      </c>
      <c r="L155" s="517">
        <f t="shared" si="13"/>
        <v>11600000</v>
      </c>
      <c r="M155" s="448"/>
      <c r="N155" s="518">
        <f t="shared" si="17"/>
        <v>-11600000</v>
      </c>
      <c r="O155" s="552"/>
    </row>
    <row r="156" s="218" customFormat="1" spans="1:15">
      <c r="A156" s="499">
        <v>280680</v>
      </c>
      <c r="B156" s="448">
        <v>1277549</v>
      </c>
      <c r="C156" s="448" t="s">
        <v>550</v>
      </c>
      <c r="D156" s="449">
        <v>43156</v>
      </c>
      <c r="E156" s="449">
        <v>43157</v>
      </c>
      <c r="F156" s="448">
        <f t="shared" si="16"/>
        <v>1</v>
      </c>
      <c r="G156" s="448">
        <v>1</v>
      </c>
      <c r="H156" s="448" t="s">
        <v>53</v>
      </c>
      <c r="I156" s="448" t="s">
        <v>37</v>
      </c>
      <c r="J156" s="448">
        <f t="shared" si="12"/>
        <v>1</v>
      </c>
      <c r="K156" s="460">
        <v>2900000</v>
      </c>
      <c r="L156" s="517">
        <f t="shared" si="13"/>
        <v>2900000</v>
      </c>
      <c r="M156" s="448"/>
      <c r="N156" s="518">
        <f t="shared" si="17"/>
        <v>-2900000</v>
      </c>
      <c r="O156" s="475"/>
    </row>
    <row r="157" s="218" customFormat="1" spans="1:15">
      <c r="A157" s="448" t="s">
        <v>551</v>
      </c>
      <c r="B157" s="448">
        <v>1272845</v>
      </c>
      <c r="C157" s="448" t="s">
        <v>552</v>
      </c>
      <c r="D157" s="449">
        <v>43158</v>
      </c>
      <c r="E157" s="449">
        <v>43161</v>
      </c>
      <c r="F157" s="448">
        <f t="shared" si="16"/>
        <v>3</v>
      </c>
      <c r="G157" s="448">
        <v>1</v>
      </c>
      <c r="H157" s="448" t="s">
        <v>391</v>
      </c>
      <c r="I157" s="448" t="s">
        <v>37</v>
      </c>
      <c r="J157" s="448">
        <f t="shared" si="12"/>
        <v>3</v>
      </c>
      <c r="K157" s="553">
        <v>2900000</v>
      </c>
      <c r="L157" s="374">
        <f t="shared" si="13"/>
        <v>8700000</v>
      </c>
      <c r="M157" s="448"/>
      <c r="N157" s="473">
        <f t="shared" si="17"/>
        <v>-8700000</v>
      </c>
      <c r="O157" s="476"/>
    </row>
    <row r="158" s="218" customFormat="1" spans="1:15">
      <c r="A158" s="550"/>
      <c r="B158" s="468"/>
      <c r="C158" s="468"/>
      <c r="D158" s="468"/>
      <c r="E158" s="468"/>
      <c r="F158" s="468"/>
      <c r="G158" s="468"/>
      <c r="H158" s="468"/>
      <c r="I158" s="468"/>
      <c r="J158" s="468"/>
      <c r="K158" s="471"/>
      <c r="L158" s="554"/>
      <c r="M158" s="468"/>
      <c r="N158" s="555"/>
      <c r="O158" s="468"/>
    </row>
    <row r="159" s="218" customFormat="1" spans="1:15">
      <c r="A159" s="550"/>
      <c r="B159" s="468"/>
      <c r="C159" s="468"/>
      <c r="D159" s="468"/>
      <c r="E159" s="468"/>
      <c r="F159" s="468"/>
      <c r="G159" s="468"/>
      <c r="H159" s="468"/>
      <c r="I159" s="468"/>
      <c r="J159" s="468"/>
      <c r="K159" s="471"/>
      <c r="L159" s="554"/>
      <c r="M159" s="468"/>
      <c r="N159" s="555"/>
      <c r="O159" s="468"/>
    </row>
    <row r="160" s="218" customFormat="1" spans="1:15">
      <c r="A160" s="550"/>
      <c r="B160" s="468"/>
      <c r="C160" s="468"/>
      <c r="D160" s="468"/>
      <c r="E160" s="468"/>
      <c r="F160" s="468"/>
      <c r="G160" s="468"/>
      <c r="H160" s="468"/>
      <c r="I160" s="468"/>
      <c r="J160" s="468"/>
      <c r="K160" s="471"/>
      <c r="L160" s="554"/>
      <c r="M160" s="468"/>
      <c r="N160" s="555"/>
      <c r="O160" s="468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218"/>
    <col min="2" max="2" width="11.5666666666667" style="218" customWidth="1"/>
    <col min="3" max="3" width="41.5666666666667" style="218" customWidth="1"/>
    <col min="4" max="10" width="9" style="218"/>
    <col min="11" max="11" width="12.8583333333333" style="218" customWidth="1"/>
    <col min="12" max="12" width="19.375" style="218" customWidth="1"/>
    <col min="13" max="13" width="9" style="218"/>
    <col min="14" max="14" width="15.7083333333333" style="218" customWidth="1"/>
    <col min="15" max="15" width="9.375" style="218"/>
    <col min="16" max="16384" width="9" style="218"/>
  </cols>
  <sheetData>
    <row r="1" s="218" customFormat="1" ht="25.5" spans="1:19">
      <c r="A1" s="220" t="s">
        <v>553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R1" s="490"/>
      <c r="S1" s="490"/>
    </row>
    <row r="2" s="218" customFormat="1" ht="25.5" spans="1:19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R2" s="490"/>
      <c r="S2" s="490"/>
    </row>
    <row r="3" s="218" customFormat="1" ht="25.5" spans="1:17">
      <c r="A3" s="223"/>
      <c r="B3" s="223"/>
      <c r="C3" s="224"/>
      <c r="D3" s="225"/>
      <c r="E3" s="225"/>
      <c r="F3" s="226"/>
      <c r="G3" s="220"/>
      <c r="H3" s="227" t="s">
        <v>21</v>
      </c>
      <c r="I3" s="227"/>
      <c r="J3" s="47">
        <f>SUM(J9:J103)</f>
        <v>331</v>
      </c>
      <c r="K3" s="48"/>
      <c r="L3" s="48">
        <f>SUM(L9:L102)</f>
        <v>957900000</v>
      </c>
      <c r="P3" s="490"/>
      <c r="Q3" s="490"/>
    </row>
    <row r="4" s="218" customFormat="1" ht="25.5" spans="1:17">
      <c r="A4" s="220"/>
      <c r="B4" s="220"/>
      <c r="C4" s="220"/>
      <c r="D4" s="220"/>
      <c r="E4" s="220"/>
      <c r="F4" s="220"/>
      <c r="G4" s="220"/>
      <c r="H4" s="227" t="s">
        <v>22</v>
      </c>
      <c r="I4" s="227"/>
      <c r="J4" s="47"/>
      <c r="K4" s="48"/>
      <c r="L4" s="48">
        <f>921256800</f>
        <v>921256800</v>
      </c>
      <c r="P4" s="490"/>
      <c r="Q4" s="490"/>
    </row>
    <row r="5" s="218" customFormat="1" ht="25.5" spans="1:19">
      <c r="A5" s="220"/>
      <c r="B5" s="220"/>
      <c r="C5" s="220"/>
      <c r="D5" s="220"/>
      <c r="E5" s="220"/>
      <c r="F5" s="220"/>
      <c r="G5" s="220"/>
      <c r="H5" s="352" t="s">
        <v>554</v>
      </c>
      <c r="I5" s="368"/>
      <c r="J5" s="491"/>
      <c r="K5" s="492"/>
      <c r="L5" s="493">
        <f>Feb!L5</f>
        <v>476823300</v>
      </c>
      <c r="M5" s="455"/>
      <c r="N5" s="455"/>
      <c r="R5" s="490"/>
      <c r="S5" s="490"/>
    </row>
    <row r="6" s="218" customFormat="1" ht="25.5" spans="1:19">
      <c r="A6" s="220"/>
      <c r="B6" s="220"/>
      <c r="C6" s="220"/>
      <c r="D6" s="220"/>
      <c r="E6" s="220"/>
      <c r="F6" s="220"/>
      <c r="G6" s="220"/>
      <c r="H6" s="227" t="s">
        <v>17</v>
      </c>
      <c r="I6" s="227"/>
      <c r="J6" s="457"/>
      <c r="K6" s="457"/>
      <c r="L6" s="48">
        <f>L4-L3+L5</f>
        <v>440180100</v>
      </c>
      <c r="M6" s="494"/>
      <c r="R6" s="490"/>
      <c r="S6" s="490"/>
    </row>
    <row r="7" s="218" customFormat="1" spans="1:19">
      <c r="A7" s="231" t="s">
        <v>24</v>
      </c>
      <c r="B7" s="229" t="s">
        <v>25</v>
      </c>
      <c r="C7" s="229" t="s">
        <v>26</v>
      </c>
      <c r="D7" s="230" t="s">
        <v>27</v>
      </c>
      <c r="E7" s="230" t="s">
        <v>28</v>
      </c>
      <c r="F7" s="231" t="s">
        <v>29</v>
      </c>
      <c r="G7" s="233" t="s">
        <v>30</v>
      </c>
      <c r="H7" s="233" t="s">
        <v>31</v>
      </c>
      <c r="I7" s="233"/>
      <c r="J7" s="233" t="s">
        <v>32</v>
      </c>
      <c r="K7" s="265" t="s">
        <v>33</v>
      </c>
      <c r="L7" s="458" t="s">
        <v>34</v>
      </c>
      <c r="M7" s="458" t="s">
        <v>166</v>
      </c>
      <c r="N7" s="458" t="s">
        <v>167</v>
      </c>
      <c r="R7" s="490"/>
      <c r="S7" s="490"/>
    </row>
    <row r="8" s="218" customFormat="1" spans="1:19">
      <c r="A8" s="231"/>
      <c r="B8" s="234"/>
      <c r="C8" s="234"/>
      <c r="D8" s="230"/>
      <c r="E8" s="230"/>
      <c r="F8" s="231"/>
      <c r="G8" s="233"/>
      <c r="H8" s="233"/>
      <c r="I8" s="233"/>
      <c r="J8" s="233"/>
      <c r="K8" s="265"/>
      <c r="L8" s="458"/>
      <c r="M8" s="458"/>
      <c r="N8" s="458"/>
      <c r="R8" s="490"/>
      <c r="S8" s="490"/>
    </row>
    <row r="9" s="218" customFormat="1" spans="1:19">
      <c r="A9" s="448" t="s">
        <v>555</v>
      </c>
      <c r="B9" s="448">
        <v>1256937</v>
      </c>
      <c r="C9" s="448" t="s">
        <v>556</v>
      </c>
      <c r="D9" s="449">
        <v>42796</v>
      </c>
      <c r="E9" s="449">
        <v>42801</v>
      </c>
      <c r="F9" s="448">
        <f t="shared" ref="F9:F72" si="0">E9-D9</f>
        <v>5</v>
      </c>
      <c r="G9" s="448">
        <v>4</v>
      </c>
      <c r="H9" s="448"/>
      <c r="I9" s="448" t="s">
        <v>37</v>
      </c>
      <c r="J9" s="448">
        <f t="shared" ref="J9:J72" si="1">G9*F9</f>
        <v>20</v>
      </c>
      <c r="K9" s="374">
        <v>2800000</v>
      </c>
      <c r="L9" s="374">
        <f t="shared" ref="L9:L66" si="2">K9*F9*G9</f>
        <v>56000000</v>
      </c>
      <c r="M9" s="448"/>
      <c r="N9" s="473">
        <f t="shared" ref="N9:N66" si="3">M9-L9</f>
        <v>-56000000</v>
      </c>
      <c r="R9" s="490"/>
      <c r="S9" s="490"/>
    </row>
    <row r="10" s="218" customFormat="1" spans="1:19">
      <c r="A10" s="448" t="s">
        <v>557</v>
      </c>
      <c r="B10" s="448">
        <v>1262686</v>
      </c>
      <c r="C10" s="448" t="s">
        <v>558</v>
      </c>
      <c r="D10" s="449">
        <v>43161</v>
      </c>
      <c r="E10" s="449">
        <v>43163</v>
      </c>
      <c r="F10" s="448">
        <f t="shared" si="0"/>
        <v>2</v>
      </c>
      <c r="G10" s="448">
        <v>2</v>
      </c>
      <c r="H10" s="448" t="s">
        <v>391</v>
      </c>
      <c r="I10" s="448" t="s">
        <v>37</v>
      </c>
      <c r="J10" s="448">
        <f t="shared" si="1"/>
        <v>4</v>
      </c>
      <c r="K10" s="374">
        <v>2900000</v>
      </c>
      <c r="L10" s="374">
        <f t="shared" si="2"/>
        <v>11600000</v>
      </c>
      <c r="M10" s="448"/>
      <c r="N10" s="473">
        <f t="shared" si="3"/>
        <v>-11600000</v>
      </c>
      <c r="R10" s="490"/>
      <c r="S10" s="490"/>
    </row>
    <row r="11" s="218" customFormat="1" spans="1:19">
      <c r="A11" s="448">
        <v>276375</v>
      </c>
      <c r="B11" s="448">
        <v>1269695</v>
      </c>
      <c r="C11" s="448" t="s">
        <v>559</v>
      </c>
      <c r="D11" s="449">
        <v>43160</v>
      </c>
      <c r="E11" s="449">
        <v>43163</v>
      </c>
      <c r="F11" s="448">
        <f t="shared" si="0"/>
        <v>3</v>
      </c>
      <c r="G11" s="448">
        <v>1</v>
      </c>
      <c r="H11" s="448" t="s">
        <v>391</v>
      </c>
      <c r="I11" s="448" t="s">
        <v>37</v>
      </c>
      <c r="J11" s="448">
        <f t="shared" si="1"/>
        <v>3</v>
      </c>
      <c r="K11" s="374">
        <v>2900000</v>
      </c>
      <c r="L11" s="374">
        <f t="shared" si="2"/>
        <v>8700000</v>
      </c>
      <c r="M11" s="448"/>
      <c r="N11" s="473">
        <f t="shared" si="3"/>
        <v>-8700000</v>
      </c>
      <c r="R11" s="490"/>
      <c r="S11" s="490"/>
    </row>
    <row r="12" s="218" customFormat="1" spans="1:19">
      <c r="A12" s="448">
        <v>277045</v>
      </c>
      <c r="B12" s="448">
        <v>1271699</v>
      </c>
      <c r="C12" s="448" t="s">
        <v>560</v>
      </c>
      <c r="D12" s="449">
        <v>43160</v>
      </c>
      <c r="E12" s="449">
        <v>43161</v>
      </c>
      <c r="F12" s="448">
        <f t="shared" si="0"/>
        <v>1</v>
      </c>
      <c r="G12" s="448">
        <v>1</v>
      </c>
      <c r="H12" s="448" t="s">
        <v>53</v>
      </c>
      <c r="I12" s="448" t="s">
        <v>37</v>
      </c>
      <c r="J12" s="448">
        <f t="shared" si="1"/>
        <v>1</v>
      </c>
      <c r="K12" s="374">
        <v>2900000</v>
      </c>
      <c r="L12" s="374">
        <f t="shared" si="2"/>
        <v>2900000</v>
      </c>
      <c r="M12" s="448"/>
      <c r="N12" s="473">
        <f t="shared" si="3"/>
        <v>-2900000</v>
      </c>
      <c r="R12" s="490"/>
      <c r="S12" s="490"/>
    </row>
    <row r="13" s="218" customFormat="1" spans="1:19">
      <c r="A13" s="448">
        <v>277526</v>
      </c>
      <c r="B13" s="448">
        <v>1272524</v>
      </c>
      <c r="C13" s="448" t="s">
        <v>561</v>
      </c>
      <c r="D13" s="449">
        <v>43166</v>
      </c>
      <c r="E13" s="449">
        <v>43167</v>
      </c>
      <c r="F13" s="448">
        <f t="shared" si="0"/>
        <v>1</v>
      </c>
      <c r="G13" s="448">
        <v>1</v>
      </c>
      <c r="H13" s="448" t="s">
        <v>36</v>
      </c>
      <c r="I13" s="448" t="s">
        <v>37</v>
      </c>
      <c r="J13" s="448">
        <f t="shared" si="1"/>
        <v>1</v>
      </c>
      <c r="K13" s="374">
        <v>2900000</v>
      </c>
      <c r="L13" s="374">
        <f t="shared" si="2"/>
        <v>2900000</v>
      </c>
      <c r="M13" s="448"/>
      <c r="N13" s="473">
        <f t="shared" si="3"/>
        <v>-2900000</v>
      </c>
      <c r="R13" s="490"/>
      <c r="S13" s="490"/>
    </row>
    <row r="14" s="218" customFormat="1" spans="1:19">
      <c r="A14" s="448">
        <v>277797</v>
      </c>
      <c r="B14" s="448">
        <v>1272838</v>
      </c>
      <c r="C14" s="448" t="s">
        <v>562</v>
      </c>
      <c r="D14" s="449">
        <v>43166</v>
      </c>
      <c r="E14" s="449">
        <v>43170</v>
      </c>
      <c r="F14" s="448">
        <f t="shared" si="0"/>
        <v>4</v>
      </c>
      <c r="G14" s="448">
        <v>1</v>
      </c>
      <c r="H14" s="448" t="s">
        <v>391</v>
      </c>
      <c r="I14" s="448" t="s">
        <v>37</v>
      </c>
      <c r="J14" s="448">
        <f t="shared" si="1"/>
        <v>4</v>
      </c>
      <c r="K14" s="374">
        <v>2900000</v>
      </c>
      <c r="L14" s="374">
        <f t="shared" si="2"/>
        <v>11600000</v>
      </c>
      <c r="M14" s="448"/>
      <c r="N14" s="473">
        <f t="shared" si="3"/>
        <v>-11600000</v>
      </c>
      <c r="R14" s="490"/>
      <c r="S14" s="490"/>
    </row>
    <row r="15" s="218" customFormat="1" spans="1:19">
      <c r="A15" s="448">
        <v>277900</v>
      </c>
      <c r="B15" s="448">
        <v>1273331</v>
      </c>
      <c r="C15" s="448" t="s">
        <v>563</v>
      </c>
      <c r="D15" s="449">
        <v>43160</v>
      </c>
      <c r="E15" s="449">
        <v>43161</v>
      </c>
      <c r="F15" s="448">
        <f t="shared" si="0"/>
        <v>1</v>
      </c>
      <c r="G15" s="448">
        <v>2</v>
      </c>
      <c r="H15" s="448" t="s">
        <v>53</v>
      </c>
      <c r="I15" s="448" t="s">
        <v>37</v>
      </c>
      <c r="J15" s="448">
        <f t="shared" si="1"/>
        <v>2</v>
      </c>
      <c r="K15" s="374">
        <v>2900000</v>
      </c>
      <c r="L15" s="374">
        <f t="shared" si="2"/>
        <v>5800000</v>
      </c>
      <c r="M15" s="448"/>
      <c r="N15" s="473">
        <f t="shared" si="3"/>
        <v>-5800000</v>
      </c>
      <c r="R15" s="490"/>
      <c r="S15" s="490"/>
    </row>
    <row r="16" s="218" customFormat="1" spans="1:19">
      <c r="A16" s="448">
        <v>277905</v>
      </c>
      <c r="B16" s="448">
        <v>1273332</v>
      </c>
      <c r="C16" s="448" t="s">
        <v>563</v>
      </c>
      <c r="D16" s="449">
        <v>43161</v>
      </c>
      <c r="E16" s="449">
        <v>43162</v>
      </c>
      <c r="F16" s="448">
        <f t="shared" si="0"/>
        <v>1</v>
      </c>
      <c r="G16" s="448">
        <v>2</v>
      </c>
      <c r="H16" s="448" t="s">
        <v>53</v>
      </c>
      <c r="I16" s="448" t="s">
        <v>37</v>
      </c>
      <c r="J16" s="448">
        <f t="shared" si="1"/>
        <v>2</v>
      </c>
      <c r="K16" s="374">
        <v>2900000</v>
      </c>
      <c r="L16" s="374">
        <f t="shared" si="2"/>
        <v>5800000</v>
      </c>
      <c r="M16" s="448"/>
      <c r="N16" s="473">
        <f t="shared" si="3"/>
        <v>-5800000</v>
      </c>
      <c r="R16" s="490"/>
      <c r="S16" s="490"/>
    </row>
    <row r="17" s="218" customFormat="1" spans="1:19">
      <c r="A17" s="448">
        <v>277906</v>
      </c>
      <c r="B17" s="448">
        <v>1273363</v>
      </c>
      <c r="C17" s="448" t="s">
        <v>564</v>
      </c>
      <c r="D17" s="449">
        <v>43163</v>
      </c>
      <c r="E17" s="449">
        <v>43164</v>
      </c>
      <c r="F17" s="448">
        <f t="shared" si="0"/>
        <v>1</v>
      </c>
      <c r="G17" s="448">
        <v>3</v>
      </c>
      <c r="H17" s="448" t="s">
        <v>391</v>
      </c>
      <c r="I17" s="448" t="s">
        <v>37</v>
      </c>
      <c r="J17" s="448">
        <f t="shared" si="1"/>
        <v>3</v>
      </c>
      <c r="K17" s="374">
        <v>2900000</v>
      </c>
      <c r="L17" s="374">
        <f t="shared" si="2"/>
        <v>8700000</v>
      </c>
      <c r="M17" s="448"/>
      <c r="N17" s="473">
        <f t="shared" si="3"/>
        <v>-8700000</v>
      </c>
      <c r="R17" s="490"/>
      <c r="S17" s="490"/>
    </row>
    <row r="18" s="218" customFormat="1" spans="1:19">
      <c r="A18" s="448">
        <v>277967</v>
      </c>
      <c r="B18" s="448">
        <v>1273516</v>
      </c>
      <c r="C18" s="448" t="s">
        <v>565</v>
      </c>
      <c r="D18" s="449">
        <v>43167</v>
      </c>
      <c r="E18" s="449">
        <v>43169</v>
      </c>
      <c r="F18" s="448">
        <f t="shared" si="0"/>
        <v>2</v>
      </c>
      <c r="G18" s="448">
        <v>1</v>
      </c>
      <c r="H18" s="448" t="s">
        <v>53</v>
      </c>
      <c r="I18" s="448" t="s">
        <v>37</v>
      </c>
      <c r="J18" s="448">
        <f t="shared" si="1"/>
        <v>2</v>
      </c>
      <c r="K18" s="374">
        <v>2900000</v>
      </c>
      <c r="L18" s="374">
        <f t="shared" si="2"/>
        <v>5800000</v>
      </c>
      <c r="M18" s="448"/>
      <c r="N18" s="473">
        <f t="shared" si="3"/>
        <v>-5800000</v>
      </c>
      <c r="R18" s="490"/>
      <c r="S18" s="490"/>
    </row>
    <row r="19" s="218" customFormat="1" spans="1:19">
      <c r="A19" s="448">
        <v>277988</v>
      </c>
      <c r="B19" s="448">
        <v>1273580</v>
      </c>
      <c r="C19" s="448" t="s">
        <v>566</v>
      </c>
      <c r="D19" s="449">
        <v>43165</v>
      </c>
      <c r="E19" s="449">
        <v>43167</v>
      </c>
      <c r="F19" s="448">
        <f t="shared" si="0"/>
        <v>2</v>
      </c>
      <c r="G19" s="448">
        <v>1</v>
      </c>
      <c r="H19" s="448" t="s">
        <v>405</v>
      </c>
      <c r="I19" s="448" t="s">
        <v>37</v>
      </c>
      <c r="J19" s="448">
        <f t="shared" si="1"/>
        <v>2</v>
      </c>
      <c r="K19" s="374">
        <v>2900000</v>
      </c>
      <c r="L19" s="374">
        <f t="shared" si="2"/>
        <v>5800000</v>
      </c>
      <c r="M19" s="448"/>
      <c r="N19" s="473">
        <f t="shared" si="3"/>
        <v>-5800000</v>
      </c>
      <c r="R19" s="490"/>
      <c r="S19" s="490"/>
    </row>
    <row r="20" s="218" customFormat="1" spans="1:19">
      <c r="A20" s="448" t="s">
        <v>567</v>
      </c>
      <c r="B20" s="448">
        <v>1273937</v>
      </c>
      <c r="C20" s="448" t="s">
        <v>568</v>
      </c>
      <c r="D20" s="449">
        <v>43168</v>
      </c>
      <c r="E20" s="449">
        <v>43170</v>
      </c>
      <c r="F20" s="448">
        <f t="shared" si="0"/>
        <v>2</v>
      </c>
      <c r="G20" s="448">
        <v>3</v>
      </c>
      <c r="H20" s="448" t="s">
        <v>53</v>
      </c>
      <c r="I20" s="448" t="s">
        <v>37</v>
      </c>
      <c r="J20" s="448">
        <f t="shared" si="1"/>
        <v>6</v>
      </c>
      <c r="K20" s="374">
        <v>2900000</v>
      </c>
      <c r="L20" s="374">
        <f t="shared" si="2"/>
        <v>17400000</v>
      </c>
      <c r="M20" s="448"/>
      <c r="N20" s="473">
        <f t="shared" si="3"/>
        <v>-17400000</v>
      </c>
      <c r="R20" s="490"/>
      <c r="S20" s="490"/>
    </row>
    <row r="21" s="218" customFormat="1" spans="1:19">
      <c r="A21" s="448">
        <v>278202</v>
      </c>
      <c r="B21" s="448">
        <v>1274125</v>
      </c>
      <c r="C21" s="448" t="s">
        <v>569</v>
      </c>
      <c r="D21" s="449">
        <v>43163</v>
      </c>
      <c r="E21" s="449">
        <v>43165</v>
      </c>
      <c r="F21" s="448">
        <f t="shared" si="0"/>
        <v>2</v>
      </c>
      <c r="G21" s="448">
        <v>4</v>
      </c>
      <c r="H21" s="448" t="s">
        <v>391</v>
      </c>
      <c r="I21" s="448" t="s">
        <v>37</v>
      </c>
      <c r="J21" s="448">
        <f t="shared" si="1"/>
        <v>8</v>
      </c>
      <c r="K21" s="374">
        <v>2900000</v>
      </c>
      <c r="L21" s="374">
        <f t="shared" si="2"/>
        <v>23200000</v>
      </c>
      <c r="M21" s="448"/>
      <c r="N21" s="473">
        <f t="shared" si="3"/>
        <v>-23200000</v>
      </c>
      <c r="R21" s="490"/>
      <c r="S21" s="490"/>
    </row>
    <row r="22" s="218" customFormat="1" spans="1:19">
      <c r="A22" s="448">
        <v>278553</v>
      </c>
      <c r="B22" s="448">
        <v>1274806</v>
      </c>
      <c r="C22" s="448" t="s">
        <v>570</v>
      </c>
      <c r="D22" s="449">
        <v>43161</v>
      </c>
      <c r="E22" s="449">
        <v>43163</v>
      </c>
      <c r="F22" s="448">
        <f t="shared" si="0"/>
        <v>2</v>
      </c>
      <c r="G22" s="448">
        <v>1</v>
      </c>
      <c r="H22" s="448" t="s">
        <v>53</v>
      </c>
      <c r="I22" s="448" t="s">
        <v>37</v>
      </c>
      <c r="J22" s="448">
        <f t="shared" si="1"/>
        <v>2</v>
      </c>
      <c r="K22" s="374">
        <v>2900000</v>
      </c>
      <c r="L22" s="374">
        <f t="shared" si="2"/>
        <v>5800000</v>
      </c>
      <c r="M22" s="448"/>
      <c r="N22" s="473">
        <f t="shared" si="3"/>
        <v>-5800000</v>
      </c>
      <c r="R22" s="490"/>
      <c r="S22" s="490"/>
    </row>
    <row r="23" s="218" customFormat="1" spans="1:19">
      <c r="A23" s="448">
        <v>279019</v>
      </c>
      <c r="B23" s="448">
        <v>1275326</v>
      </c>
      <c r="C23" s="448" t="s">
        <v>571</v>
      </c>
      <c r="D23" s="449">
        <v>43161</v>
      </c>
      <c r="E23" s="449">
        <v>43164</v>
      </c>
      <c r="F23" s="448">
        <f t="shared" si="0"/>
        <v>3</v>
      </c>
      <c r="G23" s="448">
        <v>1</v>
      </c>
      <c r="H23" s="448" t="s">
        <v>53</v>
      </c>
      <c r="I23" s="448" t="s">
        <v>37</v>
      </c>
      <c r="J23" s="448">
        <f t="shared" si="1"/>
        <v>3</v>
      </c>
      <c r="K23" s="374">
        <v>2900000</v>
      </c>
      <c r="L23" s="374">
        <f t="shared" si="2"/>
        <v>8700000</v>
      </c>
      <c r="M23" s="448"/>
      <c r="N23" s="473">
        <f t="shared" si="3"/>
        <v>-8700000</v>
      </c>
      <c r="R23" s="490"/>
      <c r="S23" s="490"/>
    </row>
    <row r="24" s="218" customFormat="1" spans="1:19">
      <c r="A24" s="448">
        <v>279284</v>
      </c>
      <c r="B24" s="448">
        <v>1275415</v>
      </c>
      <c r="C24" s="448" t="s">
        <v>572</v>
      </c>
      <c r="D24" s="449">
        <v>43163</v>
      </c>
      <c r="E24" s="449">
        <v>43164</v>
      </c>
      <c r="F24" s="448">
        <f t="shared" si="0"/>
        <v>1</v>
      </c>
      <c r="G24" s="448">
        <v>1</v>
      </c>
      <c r="H24" s="448" t="s">
        <v>53</v>
      </c>
      <c r="I24" s="448" t="s">
        <v>37</v>
      </c>
      <c r="J24" s="448">
        <f t="shared" si="1"/>
        <v>1</v>
      </c>
      <c r="K24" s="374">
        <v>2900000</v>
      </c>
      <c r="L24" s="374">
        <f t="shared" si="2"/>
        <v>2900000</v>
      </c>
      <c r="M24" s="448"/>
      <c r="N24" s="473">
        <f t="shared" si="3"/>
        <v>-2900000</v>
      </c>
      <c r="R24" s="490"/>
      <c r="S24" s="490"/>
    </row>
    <row r="25" s="218" customFormat="1" spans="1:19">
      <c r="A25" s="448">
        <v>279285</v>
      </c>
      <c r="B25" s="448">
        <v>1275416</v>
      </c>
      <c r="C25" s="448" t="s">
        <v>572</v>
      </c>
      <c r="D25" s="449">
        <v>43164</v>
      </c>
      <c r="E25" s="449">
        <v>43165</v>
      </c>
      <c r="F25" s="448">
        <f t="shared" si="0"/>
        <v>1</v>
      </c>
      <c r="G25" s="448">
        <v>1</v>
      </c>
      <c r="H25" s="448" t="s">
        <v>53</v>
      </c>
      <c r="I25" s="448" t="s">
        <v>37</v>
      </c>
      <c r="J25" s="448">
        <f t="shared" si="1"/>
        <v>1</v>
      </c>
      <c r="K25" s="374">
        <v>2900000</v>
      </c>
      <c r="L25" s="374">
        <f t="shared" si="2"/>
        <v>2900000</v>
      </c>
      <c r="M25" s="448"/>
      <c r="N25" s="473">
        <f t="shared" si="3"/>
        <v>-2900000</v>
      </c>
      <c r="R25" s="490"/>
      <c r="S25" s="490"/>
    </row>
    <row r="26" s="218" customFormat="1" spans="1:19">
      <c r="A26" s="448">
        <v>279286</v>
      </c>
      <c r="B26" s="448">
        <v>1275418</v>
      </c>
      <c r="C26" s="448" t="s">
        <v>572</v>
      </c>
      <c r="D26" s="449">
        <v>43165</v>
      </c>
      <c r="E26" s="449">
        <v>43166</v>
      </c>
      <c r="F26" s="448">
        <f t="shared" si="0"/>
        <v>1</v>
      </c>
      <c r="G26" s="448">
        <v>1</v>
      </c>
      <c r="H26" s="448" t="s">
        <v>53</v>
      </c>
      <c r="I26" s="448" t="s">
        <v>37</v>
      </c>
      <c r="J26" s="448">
        <f t="shared" si="1"/>
        <v>1</v>
      </c>
      <c r="K26" s="374">
        <v>2900000</v>
      </c>
      <c r="L26" s="374">
        <f t="shared" si="2"/>
        <v>2900000</v>
      </c>
      <c r="M26" s="448"/>
      <c r="N26" s="473">
        <f t="shared" si="3"/>
        <v>-2900000</v>
      </c>
      <c r="R26" s="490"/>
      <c r="S26" s="490"/>
    </row>
    <row r="27" s="218" customFormat="1" spans="1:19">
      <c r="A27" s="448">
        <v>279742</v>
      </c>
      <c r="B27" s="448">
        <v>1276233</v>
      </c>
      <c r="C27" s="448" t="s">
        <v>573</v>
      </c>
      <c r="D27" s="449">
        <v>43163</v>
      </c>
      <c r="E27" s="449">
        <v>43166</v>
      </c>
      <c r="F27" s="448">
        <f t="shared" si="0"/>
        <v>3</v>
      </c>
      <c r="G27" s="448">
        <v>1</v>
      </c>
      <c r="H27" s="448" t="s">
        <v>391</v>
      </c>
      <c r="I27" s="448" t="s">
        <v>37</v>
      </c>
      <c r="J27" s="448">
        <f t="shared" si="1"/>
        <v>3</v>
      </c>
      <c r="K27" s="374">
        <v>2900000</v>
      </c>
      <c r="L27" s="374">
        <f t="shared" si="2"/>
        <v>8700000</v>
      </c>
      <c r="M27" s="448"/>
      <c r="N27" s="473">
        <f t="shared" si="3"/>
        <v>-8700000</v>
      </c>
      <c r="R27" s="490"/>
      <c r="S27" s="490"/>
    </row>
    <row r="28" s="218" customFormat="1" spans="1:19">
      <c r="A28" s="448">
        <v>279743</v>
      </c>
      <c r="B28" s="448">
        <v>1276232</v>
      </c>
      <c r="C28" s="448" t="s">
        <v>574</v>
      </c>
      <c r="D28" s="449">
        <v>43163</v>
      </c>
      <c r="E28" s="449">
        <v>43166</v>
      </c>
      <c r="F28" s="448">
        <f t="shared" si="0"/>
        <v>3</v>
      </c>
      <c r="G28" s="448">
        <v>1</v>
      </c>
      <c r="H28" s="448" t="s">
        <v>391</v>
      </c>
      <c r="I28" s="448" t="s">
        <v>37</v>
      </c>
      <c r="J28" s="448">
        <f t="shared" si="1"/>
        <v>3</v>
      </c>
      <c r="K28" s="374">
        <v>2900000</v>
      </c>
      <c r="L28" s="374">
        <f t="shared" si="2"/>
        <v>8700000</v>
      </c>
      <c r="M28" s="448"/>
      <c r="N28" s="473">
        <f t="shared" si="3"/>
        <v>-8700000</v>
      </c>
      <c r="R28" s="490"/>
      <c r="S28" s="490"/>
    </row>
    <row r="29" s="218" customFormat="1" spans="1:19">
      <c r="A29" s="448">
        <v>279836</v>
      </c>
      <c r="B29" s="448">
        <v>1276646</v>
      </c>
      <c r="C29" s="448" t="s">
        <v>575</v>
      </c>
      <c r="D29" s="449">
        <v>43160</v>
      </c>
      <c r="E29" s="449">
        <v>43162</v>
      </c>
      <c r="F29" s="448">
        <f t="shared" si="0"/>
        <v>2</v>
      </c>
      <c r="G29" s="448">
        <v>1</v>
      </c>
      <c r="H29" s="448" t="s">
        <v>53</v>
      </c>
      <c r="I29" s="448" t="s">
        <v>37</v>
      </c>
      <c r="J29" s="448">
        <f t="shared" si="1"/>
        <v>2</v>
      </c>
      <c r="K29" s="374">
        <v>2900000</v>
      </c>
      <c r="L29" s="374">
        <f t="shared" si="2"/>
        <v>5800000</v>
      </c>
      <c r="M29" s="448"/>
      <c r="N29" s="473">
        <f t="shared" si="3"/>
        <v>-5800000</v>
      </c>
      <c r="R29" s="490"/>
      <c r="S29" s="490"/>
    </row>
    <row r="30" s="218" customFormat="1" spans="1:19">
      <c r="A30" s="448">
        <v>280931</v>
      </c>
      <c r="B30" s="448">
        <v>1278144</v>
      </c>
      <c r="C30" s="448" t="s">
        <v>576</v>
      </c>
      <c r="D30" s="449">
        <v>43168</v>
      </c>
      <c r="E30" s="449">
        <v>43170</v>
      </c>
      <c r="F30" s="448">
        <f t="shared" si="0"/>
        <v>2</v>
      </c>
      <c r="G30" s="448">
        <v>1</v>
      </c>
      <c r="H30" s="448" t="s">
        <v>53</v>
      </c>
      <c r="I30" s="448" t="s">
        <v>37</v>
      </c>
      <c r="J30" s="448">
        <f t="shared" si="1"/>
        <v>2</v>
      </c>
      <c r="K30" s="374">
        <v>2900000</v>
      </c>
      <c r="L30" s="374">
        <f t="shared" si="2"/>
        <v>5800000</v>
      </c>
      <c r="M30" s="448"/>
      <c r="N30" s="473">
        <f t="shared" si="3"/>
        <v>-5800000</v>
      </c>
      <c r="R30" s="490"/>
      <c r="S30" s="490"/>
    </row>
    <row r="31" s="218" customFormat="1" spans="1:19">
      <c r="A31" s="448">
        <v>280994</v>
      </c>
      <c r="B31" s="448">
        <v>1278400</v>
      </c>
      <c r="C31" s="448" t="s">
        <v>577</v>
      </c>
      <c r="D31" s="449">
        <v>43162</v>
      </c>
      <c r="E31" s="449">
        <v>43164</v>
      </c>
      <c r="F31" s="448">
        <f t="shared" si="0"/>
        <v>2</v>
      </c>
      <c r="G31" s="448">
        <v>1</v>
      </c>
      <c r="H31" s="448" t="s">
        <v>391</v>
      </c>
      <c r="I31" s="448" t="s">
        <v>37</v>
      </c>
      <c r="J31" s="448">
        <f t="shared" si="1"/>
        <v>2</v>
      </c>
      <c r="K31" s="374">
        <v>2900000</v>
      </c>
      <c r="L31" s="374">
        <f t="shared" si="2"/>
        <v>5800000</v>
      </c>
      <c r="M31" s="448"/>
      <c r="N31" s="473">
        <f t="shared" si="3"/>
        <v>-5800000</v>
      </c>
      <c r="R31" s="490"/>
      <c r="S31" s="490"/>
    </row>
    <row r="32" s="218" customFormat="1" spans="1:19">
      <c r="A32" s="448">
        <v>281600</v>
      </c>
      <c r="B32" s="448">
        <v>1279823</v>
      </c>
      <c r="C32" s="448" t="s">
        <v>578</v>
      </c>
      <c r="D32" s="449">
        <v>43162</v>
      </c>
      <c r="E32" s="449">
        <v>43163</v>
      </c>
      <c r="F32" s="448">
        <f t="shared" si="0"/>
        <v>1</v>
      </c>
      <c r="G32" s="448">
        <v>1</v>
      </c>
      <c r="H32" s="448" t="s">
        <v>53</v>
      </c>
      <c r="I32" s="448" t="s">
        <v>37</v>
      </c>
      <c r="J32" s="448">
        <f t="shared" si="1"/>
        <v>1</v>
      </c>
      <c r="K32" s="460">
        <v>2900000</v>
      </c>
      <c r="L32" s="374">
        <f t="shared" si="2"/>
        <v>2900000</v>
      </c>
      <c r="M32" s="448"/>
      <c r="N32" s="473">
        <f t="shared" si="3"/>
        <v>-2900000</v>
      </c>
      <c r="R32" s="490"/>
      <c r="S32" s="490"/>
    </row>
    <row r="33" s="218" customFormat="1" spans="1:19">
      <c r="A33" s="448">
        <v>281601</v>
      </c>
      <c r="B33" s="448">
        <v>1279834</v>
      </c>
      <c r="C33" s="448" t="s">
        <v>579</v>
      </c>
      <c r="D33" s="449">
        <v>43162</v>
      </c>
      <c r="E33" s="449">
        <v>43163</v>
      </c>
      <c r="F33" s="448">
        <f t="shared" si="0"/>
        <v>1</v>
      </c>
      <c r="G33" s="448">
        <v>1</v>
      </c>
      <c r="H33" s="448" t="s">
        <v>53</v>
      </c>
      <c r="I33" s="448" t="s">
        <v>37</v>
      </c>
      <c r="J33" s="448">
        <f t="shared" si="1"/>
        <v>1</v>
      </c>
      <c r="K33" s="460">
        <v>2900000</v>
      </c>
      <c r="L33" s="374">
        <f t="shared" si="2"/>
        <v>2900000</v>
      </c>
      <c r="M33" s="448"/>
      <c r="N33" s="473">
        <f t="shared" si="3"/>
        <v>-2900000</v>
      </c>
      <c r="R33" s="490"/>
      <c r="S33" s="490"/>
    </row>
    <row r="34" s="218" customFormat="1" spans="1:19">
      <c r="A34" s="448" t="s">
        <v>580</v>
      </c>
      <c r="B34" s="448">
        <v>1278092</v>
      </c>
      <c r="C34" s="448" t="s">
        <v>581</v>
      </c>
      <c r="D34" s="449">
        <v>43170</v>
      </c>
      <c r="E34" s="449">
        <v>43172</v>
      </c>
      <c r="F34" s="448">
        <f t="shared" si="0"/>
        <v>2</v>
      </c>
      <c r="G34" s="448">
        <v>3</v>
      </c>
      <c r="H34" s="448" t="s">
        <v>53</v>
      </c>
      <c r="I34" s="448" t="s">
        <v>37</v>
      </c>
      <c r="J34" s="448">
        <f t="shared" si="1"/>
        <v>6</v>
      </c>
      <c r="K34" s="460">
        <v>2900000</v>
      </c>
      <c r="L34" s="374">
        <f t="shared" si="2"/>
        <v>17400000</v>
      </c>
      <c r="M34" s="448"/>
      <c r="N34" s="473">
        <f t="shared" si="3"/>
        <v>-17400000</v>
      </c>
      <c r="R34" s="490"/>
      <c r="S34" s="490"/>
    </row>
    <row r="35" s="218" customFormat="1" spans="1:19">
      <c r="A35" s="448">
        <v>281744</v>
      </c>
      <c r="B35" s="448">
        <v>1280133</v>
      </c>
      <c r="C35" s="448" t="s">
        <v>578</v>
      </c>
      <c r="D35" s="449">
        <v>43163</v>
      </c>
      <c r="E35" s="449">
        <v>43164</v>
      </c>
      <c r="F35" s="448">
        <f t="shared" si="0"/>
        <v>1</v>
      </c>
      <c r="G35" s="448">
        <v>1</v>
      </c>
      <c r="H35" s="448" t="s">
        <v>40</v>
      </c>
      <c r="I35" s="448" t="s">
        <v>37</v>
      </c>
      <c r="J35" s="448">
        <f t="shared" si="1"/>
        <v>1</v>
      </c>
      <c r="K35" s="460">
        <v>2900000</v>
      </c>
      <c r="L35" s="374">
        <f t="shared" si="2"/>
        <v>2900000</v>
      </c>
      <c r="M35" s="448"/>
      <c r="N35" s="473">
        <f t="shared" si="3"/>
        <v>-2900000</v>
      </c>
      <c r="R35" s="490"/>
      <c r="S35" s="490"/>
    </row>
    <row r="36" s="218" customFormat="1" spans="1:19">
      <c r="A36" s="448">
        <v>281040</v>
      </c>
      <c r="B36" s="448">
        <v>1278439</v>
      </c>
      <c r="C36" s="448" t="s">
        <v>582</v>
      </c>
      <c r="D36" s="449">
        <v>43172</v>
      </c>
      <c r="E36" s="449">
        <v>43174</v>
      </c>
      <c r="F36" s="448">
        <f t="shared" si="0"/>
        <v>2</v>
      </c>
      <c r="G36" s="448">
        <v>1</v>
      </c>
      <c r="H36" s="448" t="s">
        <v>391</v>
      </c>
      <c r="I36" s="448" t="s">
        <v>37</v>
      </c>
      <c r="J36" s="448">
        <f t="shared" si="1"/>
        <v>2</v>
      </c>
      <c r="K36" s="460">
        <v>2900000</v>
      </c>
      <c r="L36" s="374">
        <f t="shared" si="2"/>
        <v>5800000</v>
      </c>
      <c r="M36" s="448"/>
      <c r="N36" s="473">
        <f t="shared" si="3"/>
        <v>-5800000</v>
      </c>
      <c r="R36" s="490"/>
      <c r="S36" s="490"/>
    </row>
    <row r="37" s="218" customFormat="1" spans="1:19">
      <c r="A37" s="448" t="s">
        <v>583</v>
      </c>
      <c r="B37" s="448">
        <v>1278997</v>
      </c>
      <c r="C37" s="448" t="s">
        <v>584</v>
      </c>
      <c r="D37" s="449">
        <v>43170</v>
      </c>
      <c r="E37" s="449">
        <v>43172</v>
      </c>
      <c r="F37" s="448">
        <f t="shared" si="0"/>
        <v>2</v>
      </c>
      <c r="G37" s="448">
        <v>4</v>
      </c>
      <c r="H37" s="448" t="s">
        <v>40</v>
      </c>
      <c r="I37" s="448" t="s">
        <v>37</v>
      </c>
      <c r="J37" s="448">
        <f t="shared" si="1"/>
        <v>8</v>
      </c>
      <c r="K37" s="460">
        <v>2900000</v>
      </c>
      <c r="L37" s="374">
        <f t="shared" si="2"/>
        <v>23200000</v>
      </c>
      <c r="M37" s="448"/>
      <c r="N37" s="473">
        <f t="shared" si="3"/>
        <v>-23200000</v>
      </c>
      <c r="R37" s="490"/>
      <c r="S37" s="490"/>
    </row>
    <row r="38" s="218" customFormat="1" spans="1:19">
      <c r="A38" s="448">
        <v>281121</v>
      </c>
      <c r="B38" s="448">
        <v>1278583</v>
      </c>
      <c r="C38" s="448" t="s">
        <v>585</v>
      </c>
      <c r="D38" s="449">
        <v>43177</v>
      </c>
      <c r="E38" s="449">
        <v>43179</v>
      </c>
      <c r="F38" s="448">
        <f t="shared" si="0"/>
        <v>2</v>
      </c>
      <c r="G38" s="448">
        <v>2</v>
      </c>
      <c r="H38" s="448" t="s">
        <v>53</v>
      </c>
      <c r="I38" s="448" t="s">
        <v>37</v>
      </c>
      <c r="J38" s="448">
        <f t="shared" si="1"/>
        <v>4</v>
      </c>
      <c r="K38" s="460">
        <v>2900000</v>
      </c>
      <c r="L38" s="374">
        <f t="shared" si="2"/>
        <v>11600000</v>
      </c>
      <c r="M38" s="448"/>
      <c r="N38" s="473">
        <f t="shared" si="3"/>
        <v>-11600000</v>
      </c>
      <c r="R38" s="490"/>
      <c r="S38" s="490"/>
    </row>
    <row r="39" s="218" customFormat="1" spans="1:19">
      <c r="A39" s="448">
        <v>281258</v>
      </c>
      <c r="B39" s="448">
        <v>1279197</v>
      </c>
      <c r="C39" s="448" t="s">
        <v>586</v>
      </c>
      <c r="D39" s="449">
        <v>43171</v>
      </c>
      <c r="E39" s="449">
        <v>43175</v>
      </c>
      <c r="F39" s="448">
        <f t="shared" si="0"/>
        <v>4</v>
      </c>
      <c r="G39" s="448">
        <v>1</v>
      </c>
      <c r="H39" s="448" t="s">
        <v>53</v>
      </c>
      <c r="I39" s="448" t="s">
        <v>37</v>
      </c>
      <c r="J39" s="448">
        <f t="shared" si="1"/>
        <v>4</v>
      </c>
      <c r="K39" s="460">
        <v>2900000</v>
      </c>
      <c r="L39" s="374">
        <f t="shared" si="2"/>
        <v>11600000</v>
      </c>
      <c r="M39" s="448"/>
      <c r="N39" s="473">
        <f t="shared" si="3"/>
        <v>-11600000</v>
      </c>
      <c r="R39" s="490"/>
      <c r="S39" s="490"/>
    </row>
    <row r="40" s="218" customFormat="1" spans="1:19">
      <c r="A40" s="448">
        <v>281295</v>
      </c>
      <c r="B40" s="448">
        <v>1279245</v>
      </c>
      <c r="C40" s="448" t="s">
        <v>587</v>
      </c>
      <c r="D40" s="449">
        <v>43165</v>
      </c>
      <c r="E40" s="449">
        <v>43167</v>
      </c>
      <c r="F40" s="448">
        <f t="shared" si="0"/>
        <v>2</v>
      </c>
      <c r="G40" s="448">
        <v>1</v>
      </c>
      <c r="H40" s="448" t="s">
        <v>53</v>
      </c>
      <c r="I40" s="448" t="s">
        <v>37</v>
      </c>
      <c r="J40" s="448">
        <f t="shared" si="1"/>
        <v>2</v>
      </c>
      <c r="K40" s="460">
        <v>2900000</v>
      </c>
      <c r="L40" s="374">
        <f t="shared" si="2"/>
        <v>5800000</v>
      </c>
      <c r="M40" s="448"/>
      <c r="N40" s="473">
        <f t="shared" si="3"/>
        <v>-5800000</v>
      </c>
      <c r="R40" s="490"/>
      <c r="S40" s="490"/>
    </row>
    <row r="41" s="218" customFormat="1" spans="1:19">
      <c r="A41" s="448">
        <v>281495</v>
      </c>
      <c r="B41" s="448">
        <v>1279572</v>
      </c>
      <c r="C41" s="448" t="s">
        <v>588</v>
      </c>
      <c r="D41" s="449">
        <v>43171</v>
      </c>
      <c r="E41" s="449">
        <v>43174</v>
      </c>
      <c r="F41" s="448">
        <f t="shared" si="0"/>
        <v>3</v>
      </c>
      <c r="G41" s="448">
        <v>1</v>
      </c>
      <c r="H41" s="448" t="s">
        <v>391</v>
      </c>
      <c r="I41" s="448" t="s">
        <v>37</v>
      </c>
      <c r="J41" s="448">
        <f t="shared" si="1"/>
        <v>3</v>
      </c>
      <c r="K41" s="460">
        <v>2900000</v>
      </c>
      <c r="L41" s="374">
        <f t="shared" si="2"/>
        <v>8700000</v>
      </c>
      <c r="M41" s="448"/>
      <c r="N41" s="473">
        <f t="shared" si="3"/>
        <v>-8700000</v>
      </c>
      <c r="R41" s="490"/>
      <c r="S41" s="490"/>
    </row>
    <row r="42" s="218" customFormat="1" spans="1:19">
      <c r="A42" s="448">
        <v>277827</v>
      </c>
      <c r="B42" s="448">
        <v>1273125</v>
      </c>
      <c r="C42" s="448" t="s">
        <v>589</v>
      </c>
      <c r="D42" s="449">
        <v>43176</v>
      </c>
      <c r="E42" s="449">
        <v>43179</v>
      </c>
      <c r="F42" s="448">
        <f t="shared" si="0"/>
        <v>3</v>
      </c>
      <c r="G42" s="448">
        <v>1</v>
      </c>
      <c r="H42" s="448" t="s">
        <v>53</v>
      </c>
      <c r="I42" s="448" t="s">
        <v>37</v>
      </c>
      <c r="J42" s="448">
        <f t="shared" si="1"/>
        <v>3</v>
      </c>
      <c r="K42" s="460">
        <v>2900000</v>
      </c>
      <c r="L42" s="374">
        <f t="shared" si="2"/>
        <v>8700000</v>
      </c>
      <c r="M42" s="448"/>
      <c r="N42" s="473">
        <f t="shared" si="3"/>
        <v>-8700000</v>
      </c>
      <c r="R42" s="490"/>
      <c r="S42" s="490"/>
    </row>
    <row r="43" s="218" customFormat="1" spans="1:19">
      <c r="A43" s="448">
        <v>278266</v>
      </c>
      <c r="B43" s="448">
        <v>1274197</v>
      </c>
      <c r="C43" s="448" t="s">
        <v>590</v>
      </c>
      <c r="D43" s="449">
        <v>43170</v>
      </c>
      <c r="E43" s="449">
        <v>43172</v>
      </c>
      <c r="F43" s="448">
        <f t="shared" si="0"/>
        <v>2</v>
      </c>
      <c r="G43" s="448">
        <v>1</v>
      </c>
      <c r="H43" s="448" t="s">
        <v>53</v>
      </c>
      <c r="I43" s="448" t="s">
        <v>37</v>
      </c>
      <c r="J43" s="448">
        <f t="shared" si="1"/>
        <v>2</v>
      </c>
      <c r="K43" s="460">
        <v>2900000</v>
      </c>
      <c r="L43" s="374">
        <f t="shared" si="2"/>
        <v>5800000</v>
      </c>
      <c r="M43" s="448"/>
      <c r="N43" s="473">
        <f t="shared" si="3"/>
        <v>-5800000</v>
      </c>
      <c r="R43" s="490"/>
      <c r="S43" s="490"/>
    </row>
    <row r="44" s="218" customFormat="1" spans="1:19">
      <c r="A44" s="448">
        <v>280241</v>
      </c>
      <c r="B44" s="448">
        <v>1277191</v>
      </c>
      <c r="C44" s="448" t="s">
        <v>591</v>
      </c>
      <c r="D44" s="449">
        <v>43173</v>
      </c>
      <c r="E44" s="449">
        <v>43175</v>
      </c>
      <c r="F44" s="448">
        <f t="shared" si="0"/>
        <v>2</v>
      </c>
      <c r="G44" s="448">
        <v>1</v>
      </c>
      <c r="H44" s="448" t="s">
        <v>53</v>
      </c>
      <c r="I44" s="448" t="s">
        <v>37</v>
      </c>
      <c r="J44" s="448">
        <f t="shared" si="1"/>
        <v>2</v>
      </c>
      <c r="K44" s="460">
        <v>2900000</v>
      </c>
      <c r="L44" s="374">
        <f t="shared" si="2"/>
        <v>5800000</v>
      </c>
      <c r="M44" s="448"/>
      <c r="N44" s="473">
        <f t="shared" si="3"/>
        <v>-5800000</v>
      </c>
      <c r="R44" s="490"/>
      <c r="S44" s="490"/>
    </row>
    <row r="45" s="218" customFormat="1" spans="1:19">
      <c r="A45" s="448" t="s">
        <v>592</v>
      </c>
      <c r="B45" s="448">
        <v>1277384</v>
      </c>
      <c r="C45" s="448" t="s">
        <v>593</v>
      </c>
      <c r="D45" s="449">
        <v>43175</v>
      </c>
      <c r="E45" s="449">
        <v>43177</v>
      </c>
      <c r="F45" s="448">
        <f t="shared" si="0"/>
        <v>2</v>
      </c>
      <c r="G45" s="448">
        <v>3</v>
      </c>
      <c r="H45" s="448" t="s">
        <v>391</v>
      </c>
      <c r="I45" s="448" t="s">
        <v>37</v>
      </c>
      <c r="J45" s="448">
        <f t="shared" si="1"/>
        <v>6</v>
      </c>
      <c r="K45" s="460">
        <v>2900000</v>
      </c>
      <c r="L45" s="374">
        <f t="shared" si="2"/>
        <v>17400000</v>
      </c>
      <c r="M45" s="448"/>
      <c r="N45" s="473">
        <f t="shared" si="3"/>
        <v>-17400000</v>
      </c>
      <c r="R45" s="490"/>
      <c r="S45" s="490"/>
    </row>
    <row r="46" s="218" customFormat="1" spans="1:19">
      <c r="A46" s="448">
        <v>280688</v>
      </c>
      <c r="B46" s="448">
        <v>1277223</v>
      </c>
      <c r="C46" s="448" t="s">
        <v>594</v>
      </c>
      <c r="D46" s="449">
        <v>43177</v>
      </c>
      <c r="E46" s="449">
        <v>43180</v>
      </c>
      <c r="F46" s="448">
        <f t="shared" si="0"/>
        <v>3</v>
      </c>
      <c r="G46" s="448">
        <v>1</v>
      </c>
      <c r="H46" s="448" t="s">
        <v>53</v>
      </c>
      <c r="I46" s="448" t="s">
        <v>37</v>
      </c>
      <c r="J46" s="448">
        <f t="shared" si="1"/>
        <v>3</v>
      </c>
      <c r="K46" s="460">
        <v>2900000</v>
      </c>
      <c r="L46" s="374">
        <f t="shared" si="2"/>
        <v>8700000</v>
      </c>
      <c r="M46" s="448"/>
      <c r="N46" s="473">
        <f t="shared" si="3"/>
        <v>-8700000</v>
      </c>
      <c r="R46" s="490"/>
      <c r="S46" s="490"/>
    </row>
    <row r="47" s="218" customFormat="1" spans="1:19">
      <c r="A47" s="448">
        <v>282003</v>
      </c>
      <c r="B47" s="448">
        <v>1280841</v>
      </c>
      <c r="C47" s="448" t="s">
        <v>595</v>
      </c>
      <c r="D47" s="449">
        <v>43172</v>
      </c>
      <c r="E47" s="449">
        <v>43175</v>
      </c>
      <c r="F47" s="448">
        <f t="shared" si="0"/>
        <v>3</v>
      </c>
      <c r="G47" s="448">
        <v>1</v>
      </c>
      <c r="H47" s="448" t="s">
        <v>53</v>
      </c>
      <c r="I47" s="448" t="s">
        <v>37</v>
      </c>
      <c r="J47" s="448">
        <f t="shared" si="1"/>
        <v>3</v>
      </c>
      <c r="K47" s="374">
        <v>2900000</v>
      </c>
      <c r="L47" s="374">
        <f t="shared" si="2"/>
        <v>8700000</v>
      </c>
      <c r="M47" s="448"/>
      <c r="N47" s="473">
        <f t="shared" si="3"/>
        <v>-8700000</v>
      </c>
      <c r="R47" s="490"/>
      <c r="S47" s="490"/>
    </row>
    <row r="48" s="218" customFormat="1" spans="1:19">
      <c r="A48" s="448">
        <v>277540</v>
      </c>
      <c r="B48" s="448">
        <v>1272714</v>
      </c>
      <c r="C48" s="448" t="s">
        <v>596</v>
      </c>
      <c r="D48" s="449">
        <v>43183</v>
      </c>
      <c r="E48" s="449">
        <v>43185</v>
      </c>
      <c r="F48" s="448">
        <f t="shared" si="0"/>
        <v>2</v>
      </c>
      <c r="G48" s="448">
        <v>1</v>
      </c>
      <c r="H48" s="448" t="s">
        <v>391</v>
      </c>
      <c r="I48" s="448" t="s">
        <v>37</v>
      </c>
      <c r="J48" s="448">
        <f t="shared" si="1"/>
        <v>2</v>
      </c>
      <c r="K48" s="374">
        <v>2900000</v>
      </c>
      <c r="L48" s="374">
        <f t="shared" si="2"/>
        <v>5800000</v>
      </c>
      <c r="M48" s="448"/>
      <c r="N48" s="473">
        <f t="shared" si="3"/>
        <v>-5800000</v>
      </c>
      <c r="R48" s="490"/>
      <c r="S48" s="490"/>
    </row>
    <row r="49" s="218" customFormat="1" spans="1:19">
      <c r="A49" s="477">
        <v>278783</v>
      </c>
      <c r="B49" s="448">
        <v>1275078</v>
      </c>
      <c r="C49" s="448" t="s">
        <v>597</v>
      </c>
      <c r="D49" s="449">
        <v>43180</v>
      </c>
      <c r="E49" s="449">
        <v>43182</v>
      </c>
      <c r="F49" s="448">
        <f t="shared" si="0"/>
        <v>2</v>
      </c>
      <c r="G49" s="448">
        <v>1</v>
      </c>
      <c r="H49" s="448" t="s">
        <v>53</v>
      </c>
      <c r="I49" s="448" t="s">
        <v>37</v>
      </c>
      <c r="J49" s="448">
        <f t="shared" si="1"/>
        <v>2</v>
      </c>
      <c r="K49" s="374">
        <v>2900000</v>
      </c>
      <c r="L49" s="374">
        <f t="shared" si="2"/>
        <v>5800000</v>
      </c>
      <c r="M49" s="448"/>
      <c r="N49" s="473">
        <f t="shared" si="3"/>
        <v>-5800000</v>
      </c>
      <c r="R49" s="490"/>
      <c r="S49" s="490"/>
    </row>
    <row r="50" s="218" customFormat="1" spans="1:19">
      <c r="A50" s="448" t="s">
        <v>598</v>
      </c>
      <c r="B50" s="448">
        <v>1275440</v>
      </c>
      <c r="C50" s="448" t="s">
        <v>599</v>
      </c>
      <c r="D50" s="449">
        <v>43179</v>
      </c>
      <c r="E50" s="449">
        <v>43181</v>
      </c>
      <c r="F50" s="448">
        <f t="shared" si="0"/>
        <v>2</v>
      </c>
      <c r="G50" s="448">
        <v>2</v>
      </c>
      <c r="H50" s="448" t="s">
        <v>53</v>
      </c>
      <c r="I50" s="448" t="s">
        <v>37</v>
      </c>
      <c r="J50" s="448">
        <f t="shared" si="1"/>
        <v>4</v>
      </c>
      <c r="K50" s="374">
        <v>2900000</v>
      </c>
      <c r="L50" s="374">
        <f t="shared" si="2"/>
        <v>11600000</v>
      </c>
      <c r="M50" s="448"/>
      <c r="N50" s="473">
        <f t="shared" si="3"/>
        <v>-11600000</v>
      </c>
      <c r="R50" s="490"/>
      <c r="S50" s="490"/>
    </row>
    <row r="51" s="218" customFormat="1" spans="1:19">
      <c r="A51" s="448" t="s">
        <v>600</v>
      </c>
      <c r="B51" s="448">
        <v>1275859</v>
      </c>
      <c r="C51" s="448" t="s">
        <v>601</v>
      </c>
      <c r="D51" s="449">
        <v>43183</v>
      </c>
      <c r="E51" s="449">
        <v>43186</v>
      </c>
      <c r="F51" s="448">
        <f t="shared" si="0"/>
        <v>3</v>
      </c>
      <c r="G51" s="448">
        <v>2</v>
      </c>
      <c r="H51" s="448" t="s">
        <v>53</v>
      </c>
      <c r="I51" s="448" t="s">
        <v>37</v>
      </c>
      <c r="J51" s="448">
        <f t="shared" si="1"/>
        <v>6</v>
      </c>
      <c r="K51" s="374">
        <v>2900000</v>
      </c>
      <c r="L51" s="374">
        <f t="shared" si="2"/>
        <v>17400000</v>
      </c>
      <c r="M51" s="448"/>
      <c r="N51" s="473">
        <f t="shared" si="3"/>
        <v>-17400000</v>
      </c>
      <c r="R51" s="490"/>
      <c r="S51" s="490"/>
    </row>
    <row r="52" s="218" customFormat="1" spans="1:19">
      <c r="A52" s="448">
        <v>279839</v>
      </c>
      <c r="B52" s="448">
        <v>1276743</v>
      </c>
      <c r="C52" s="448" t="s">
        <v>602</v>
      </c>
      <c r="D52" s="449">
        <v>43179</v>
      </c>
      <c r="E52" s="449">
        <v>43180</v>
      </c>
      <c r="F52" s="448">
        <f t="shared" si="0"/>
        <v>1</v>
      </c>
      <c r="G52" s="448">
        <v>1</v>
      </c>
      <c r="H52" s="448" t="s">
        <v>53</v>
      </c>
      <c r="I52" s="448" t="s">
        <v>37</v>
      </c>
      <c r="J52" s="448">
        <f t="shared" si="1"/>
        <v>1</v>
      </c>
      <c r="K52" s="374">
        <v>2900000</v>
      </c>
      <c r="L52" s="374">
        <f t="shared" si="2"/>
        <v>2900000</v>
      </c>
      <c r="M52" s="448"/>
      <c r="N52" s="473">
        <f t="shared" si="3"/>
        <v>-2900000</v>
      </c>
      <c r="R52" s="490"/>
      <c r="S52" s="490"/>
    </row>
    <row r="53" s="218" customFormat="1" spans="1:19">
      <c r="A53" s="448">
        <v>280234</v>
      </c>
      <c r="B53" s="448">
        <v>1277020</v>
      </c>
      <c r="C53" s="448" t="s">
        <v>603</v>
      </c>
      <c r="D53" s="449">
        <v>43182</v>
      </c>
      <c r="E53" s="449">
        <v>43185</v>
      </c>
      <c r="F53" s="448">
        <f t="shared" si="0"/>
        <v>3</v>
      </c>
      <c r="G53" s="448">
        <v>1</v>
      </c>
      <c r="H53" s="448" t="s">
        <v>53</v>
      </c>
      <c r="I53" s="448" t="s">
        <v>37</v>
      </c>
      <c r="J53" s="448">
        <f t="shared" si="1"/>
        <v>3</v>
      </c>
      <c r="K53" s="374">
        <v>2900000</v>
      </c>
      <c r="L53" s="374">
        <f t="shared" si="2"/>
        <v>8700000</v>
      </c>
      <c r="M53" s="448"/>
      <c r="N53" s="473">
        <f t="shared" si="3"/>
        <v>-8700000</v>
      </c>
      <c r="R53" s="490"/>
      <c r="S53" s="490"/>
    </row>
    <row r="54" s="218" customFormat="1" spans="1:19">
      <c r="A54" s="448" t="s">
        <v>604</v>
      </c>
      <c r="B54" s="448">
        <v>1277220</v>
      </c>
      <c r="C54" s="448" t="s">
        <v>605</v>
      </c>
      <c r="D54" s="449">
        <v>43182</v>
      </c>
      <c r="E54" s="449">
        <v>43185</v>
      </c>
      <c r="F54" s="448">
        <f t="shared" si="0"/>
        <v>3</v>
      </c>
      <c r="G54" s="448">
        <v>2</v>
      </c>
      <c r="H54" s="448" t="s">
        <v>391</v>
      </c>
      <c r="I54" s="448" t="s">
        <v>37</v>
      </c>
      <c r="J54" s="448">
        <f t="shared" si="1"/>
        <v>6</v>
      </c>
      <c r="K54" s="374">
        <v>2900000</v>
      </c>
      <c r="L54" s="374">
        <f t="shared" si="2"/>
        <v>17400000</v>
      </c>
      <c r="M54" s="448"/>
      <c r="N54" s="473">
        <f t="shared" si="3"/>
        <v>-17400000</v>
      </c>
      <c r="R54" s="490"/>
      <c r="S54" s="490"/>
    </row>
    <row r="55" s="218" customFormat="1" spans="1:19">
      <c r="A55" s="448">
        <v>280702</v>
      </c>
      <c r="B55" s="448">
        <v>1277380</v>
      </c>
      <c r="C55" s="448" t="s">
        <v>606</v>
      </c>
      <c r="D55" s="449">
        <v>43179</v>
      </c>
      <c r="E55" s="449">
        <v>43182</v>
      </c>
      <c r="F55" s="448">
        <f t="shared" si="0"/>
        <v>3</v>
      </c>
      <c r="G55" s="448">
        <v>1</v>
      </c>
      <c r="H55" s="448" t="s">
        <v>53</v>
      </c>
      <c r="I55" s="448" t="s">
        <v>37</v>
      </c>
      <c r="J55" s="448">
        <f t="shared" si="1"/>
        <v>3</v>
      </c>
      <c r="K55" s="374">
        <v>2900000</v>
      </c>
      <c r="L55" s="374">
        <f t="shared" si="2"/>
        <v>8700000</v>
      </c>
      <c r="M55" s="448"/>
      <c r="N55" s="473">
        <f t="shared" si="3"/>
        <v>-8700000</v>
      </c>
      <c r="R55" s="490"/>
      <c r="S55" s="490"/>
    </row>
    <row r="56" s="218" customFormat="1" spans="1:19">
      <c r="A56" s="448">
        <v>280748</v>
      </c>
      <c r="B56" s="448">
        <v>1277398</v>
      </c>
      <c r="C56" s="448" t="s">
        <v>607</v>
      </c>
      <c r="D56" s="449">
        <v>43180</v>
      </c>
      <c r="E56" s="449">
        <v>43183</v>
      </c>
      <c r="F56" s="448">
        <f t="shared" si="0"/>
        <v>3</v>
      </c>
      <c r="G56" s="448">
        <v>1</v>
      </c>
      <c r="H56" s="448" t="s">
        <v>53</v>
      </c>
      <c r="I56" s="448" t="s">
        <v>37</v>
      </c>
      <c r="J56" s="448">
        <f t="shared" si="1"/>
        <v>3</v>
      </c>
      <c r="K56" s="374">
        <v>2900000</v>
      </c>
      <c r="L56" s="374">
        <f t="shared" si="2"/>
        <v>8700000</v>
      </c>
      <c r="M56" s="448"/>
      <c r="N56" s="473">
        <f t="shared" si="3"/>
        <v>-8700000</v>
      </c>
      <c r="R56" s="490"/>
      <c r="S56" s="490"/>
    </row>
    <row r="57" s="218" customFormat="1" spans="1:19">
      <c r="A57" s="448">
        <v>280751</v>
      </c>
      <c r="B57" s="448">
        <v>1277489</v>
      </c>
      <c r="C57" s="448" t="s">
        <v>608</v>
      </c>
      <c r="D57" s="449">
        <v>43181</v>
      </c>
      <c r="E57" s="449">
        <v>43184</v>
      </c>
      <c r="F57" s="448">
        <f t="shared" si="0"/>
        <v>3</v>
      </c>
      <c r="G57" s="448">
        <v>1</v>
      </c>
      <c r="H57" s="448" t="s">
        <v>53</v>
      </c>
      <c r="I57" s="448" t="s">
        <v>37</v>
      </c>
      <c r="J57" s="448">
        <f t="shared" si="1"/>
        <v>3</v>
      </c>
      <c r="K57" s="374">
        <v>2900000</v>
      </c>
      <c r="L57" s="374">
        <f t="shared" si="2"/>
        <v>8700000</v>
      </c>
      <c r="M57" s="448"/>
      <c r="N57" s="473">
        <f t="shared" si="3"/>
        <v>-8700000</v>
      </c>
      <c r="R57" s="490"/>
      <c r="S57" s="490"/>
    </row>
    <row r="58" s="218" customFormat="1" spans="1:19">
      <c r="A58" s="448">
        <v>280798</v>
      </c>
      <c r="B58" s="448">
        <v>1277640</v>
      </c>
      <c r="C58" s="448" t="s">
        <v>609</v>
      </c>
      <c r="D58" s="449">
        <v>43183</v>
      </c>
      <c r="E58" s="449">
        <v>43185</v>
      </c>
      <c r="F58" s="448">
        <f t="shared" si="0"/>
        <v>2</v>
      </c>
      <c r="G58" s="448">
        <v>1</v>
      </c>
      <c r="H58" s="448" t="s">
        <v>391</v>
      </c>
      <c r="I58" s="448" t="s">
        <v>37</v>
      </c>
      <c r="J58" s="448">
        <f t="shared" si="1"/>
        <v>2</v>
      </c>
      <c r="K58" s="374">
        <v>2900000</v>
      </c>
      <c r="L58" s="374">
        <f t="shared" si="2"/>
        <v>5800000</v>
      </c>
      <c r="M58" s="448"/>
      <c r="N58" s="473">
        <f t="shared" si="3"/>
        <v>-5800000</v>
      </c>
      <c r="R58" s="490"/>
      <c r="S58" s="490"/>
    </row>
    <row r="59" s="218" customFormat="1" spans="1:19">
      <c r="A59" s="448">
        <v>280799</v>
      </c>
      <c r="B59" s="448">
        <v>1277749</v>
      </c>
      <c r="C59" s="448" t="s">
        <v>610</v>
      </c>
      <c r="D59" s="449">
        <v>43179</v>
      </c>
      <c r="E59" s="449">
        <v>43182</v>
      </c>
      <c r="F59" s="448">
        <f t="shared" si="0"/>
        <v>3</v>
      </c>
      <c r="G59" s="448">
        <v>1</v>
      </c>
      <c r="H59" s="448" t="s">
        <v>53</v>
      </c>
      <c r="I59" s="448" t="s">
        <v>37</v>
      </c>
      <c r="J59" s="448">
        <f t="shared" si="1"/>
        <v>3</v>
      </c>
      <c r="K59" s="374">
        <v>2900000</v>
      </c>
      <c r="L59" s="374">
        <f t="shared" si="2"/>
        <v>8700000</v>
      </c>
      <c r="M59" s="448"/>
      <c r="N59" s="473">
        <f t="shared" si="3"/>
        <v>-8700000</v>
      </c>
      <c r="R59" s="490"/>
      <c r="S59" s="490"/>
    </row>
    <row r="60" s="218" customFormat="1" spans="1:19">
      <c r="A60" s="448">
        <v>282364</v>
      </c>
      <c r="B60" s="448">
        <v>1282052</v>
      </c>
      <c r="C60" s="448" t="s">
        <v>611</v>
      </c>
      <c r="D60" s="449">
        <v>43168</v>
      </c>
      <c r="E60" s="449">
        <v>43170</v>
      </c>
      <c r="F60" s="448">
        <f t="shared" si="0"/>
        <v>2</v>
      </c>
      <c r="G60" s="448">
        <v>1</v>
      </c>
      <c r="H60" s="448" t="s">
        <v>240</v>
      </c>
      <c r="I60" s="448" t="s">
        <v>37</v>
      </c>
      <c r="J60" s="448">
        <f t="shared" si="1"/>
        <v>2</v>
      </c>
      <c r="K60" s="448">
        <v>2900000</v>
      </c>
      <c r="L60" s="448">
        <f t="shared" si="2"/>
        <v>5800000</v>
      </c>
      <c r="M60" s="448"/>
      <c r="N60" s="473">
        <f t="shared" si="3"/>
        <v>-5800000</v>
      </c>
      <c r="R60" s="490"/>
      <c r="S60" s="490"/>
    </row>
    <row r="61" s="218" customFormat="1" spans="1:19">
      <c r="A61" s="448">
        <v>282163</v>
      </c>
      <c r="B61" s="448">
        <v>1281310</v>
      </c>
      <c r="C61" s="448" t="s">
        <v>612</v>
      </c>
      <c r="D61" s="449">
        <v>43187</v>
      </c>
      <c r="E61" s="449">
        <v>43190</v>
      </c>
      <c r="F61" s="448">
        <f t="shared" si="0"/>
        <v>3</v>
      </c>
      <c r="G61" s="448">
        <v>1</v>
      </c>
      <c r="H61" s="448" t="s">
        <v>40</v>
      </c>
      <c r="I61" s="448" t="s">
        <v>37</v>
      </c>
      <c r="J61" s="448">
        <f t="shared" si="1"/>
        <v>3</v>
      </c>
      <c r="K61" s="374">
        <v>2900000</v>
      </c>
      <c r="L61" s="374">
        <f t="shared" si="2"/>
        <v>8700000</v>
      </c>
      <c r="M61" s="448"/>
      <c r="N61" s="473">
        <f t="shared" si="3"/>
        <v>-8700000</v>
      </c>
      <c r="R61" s="490"/>
      <c r="S61" s="490"/>
    </row>
    <row r="62" s="218" customFormat="1" spans="1:19">
      <c r="A62" s="448">
        <v>281104</v>
      </c>
      <c r="B62" s="448">
        <v>1278493</v>
      </c>
      <c r="C62" s="448" t="s">
        <v>613</v>
      </c>
      <c r="D62" s="449">
        <v>43182</v>
      </c>
      <c r="E62" s="449">
        <v>43185</v>
      </c>
      <c r="F62" s="448">
        <f t="shared" si="0"/>
        <v>3</v>
      </c>
      <c r="G62" s="448">
        <v>3</v>
      </c>
      <c r="H62" s="448" t="s">
        <v>53</v>
      </c>
      <c r="I62" s="448" t="s">
        <v>37</v>
      </c>
      <c r="J62" s="448">
        <f t="shared" si="1"/>
        <v>9</v>
      </c>
      <c r="K62" s="374">
        <v>2900000</v>
      </c>
      <c r="L62" s="374">
        <f t="shared" si="2"/>
        <v>26100000</v>
      </c>
      <c r="M62" s="448"/>
      <c r="N62" s="473">
        <f t="shared" si="3"/>
        <v>-26100000</v>
      </c>
      <c r="R62" s="490"/>
      <c r="S62" s="490"/>
    </row>
    <row r="63" s="218" customFormat="1" spans="1:19">
      <c r="A63" s="448" t="s">
        <v>614</v>
      </c>
      <c r="B63" s="448">
        <v>1279162</v>
      </c>
      <c r="C63" s="448" t="s">
        <v>615</v>
      </c>
      <c r="D63" s="449">
        <v>43182</v>
      </c>
      <c r="E63" s="449">
        <v>43186</v>
      </c>
      <c r="F63" s="448">
        <f t="shared" si="0"/>
        <v>4</v>
      </c>
      <c r="G63" s="448">
        <v>2</v>
      </c>
      <c r="H63" s="448" t="s">
        <v>151</v>
      </c>
      <c r="I63" s="448" t="s">
        <v>37</v>
      </c>
      <c r="J63" s="448">
        <f t="shared" si="1"/>
        <v>8</v>
      </c>
      <c r="K63" s="374">
        <v>2900000</v>
      </c>
      <c r="L63" s="374">
        <f t="shared" si="2"/>
        <v>23200000</v>
      </c>
      <c r="M63" s="448"/>
      <c r="N63" s="473">
        <f t="shared" si="3"/>
        <v>-23200000</v>
      </c>
      <c r="R63" s="490"/>
      <c r="S63" s="490"/>
    </row>
    <row r="64" s="218" customFormat="1" spans="1:19">
      <c r="A64" s="448" t="s">
        <v>616</v>
      </c>
      <c r="B64" s="448">
        <v>1279987</v>
      </c>
      <c r="C64" s="448" t="s">
        <v>617</v>
      </c>
      <c r="D64" s="449">
        <v>43187</v>
      </c>
      <c r="E64" s="449">
        <v>43189</v>
      </c>
      <c r="F64" s="448">
        <f t="shared" si="0"/>
        <v>2</v>
      </c>
      <c r="G64" s="448">
        <v>2</v>
      </c>
      <c r="H64" s="448" t="s">
        <v>36</v>
      </c>
      <c r="I64" s="448" t="s">
        <v>37</v>
      </c>
      <c r="J64" s="448">
        <f t="shared" si="1"/>
        <v>4</v>
      </c>
      <c r="K64" s="374">
        <v>2900000</v>
      </c>
      <c r="L64" s="374">
        <f t="shared" si="2"/>
        <v>11600000</v>
      </c>
      <c r="M64" s="448"/>
      <c r="N64" s="473">
        <f t="shared" si="3"/>
        <v>-11600000</v>
      </c>
      <c r="R64" s="490"/>
      <c r="S64" s="490"/>
    </row>
    <row r="65" s="218" customFormat="1" spans="1:19">
      <c r="A65" s="448">
        <v>282042</v>
      </c>
      <c r="B65" s="448">
        <v>1281008</v>
      </c>
      <c r="C65" s="448" t="s">
        <v>618</v>
      </c>
      <c r="D65" s="449">
        <v>43179</v>
      </c>
      <c r="E65" s="449">
        <v>43182</v>
      </c>
      <c r="F65" s="448">
        <f t="shared" si="0"/>
        <v>3</v>
      </c>
      <c r="G65" s="448">
        <v>1</v>
      </c>
      <c r="H65" s="448" t="s">
        <v>391</v>
      </c>
      <c r="I65" s="448" t="s">
        <v>37</v>
      </c>
      <c r="J65" s="448">
        <f t="shared" si="1"/>
        <v>3</v>
      </c>
      <c r="K65" s="374">
        <v>2900000</v>
      </c>
      <c r="L65" s="374">
        <f t="shared" si="2"/>
        <v>8700000</v>
      </c>
      <c r="M65" s="448"/>
      <c r="N65" s="473">
        <f t="shared" si="3"/>
        <v>-8700000</v>
      </c>
      <c r="R65" s="490"/>
      <c r="S65" s="490"/>
    </row>
    <row r="66" s="218" customFormat="1" spans="1:19">
      <c r="A66" s="448">
        <v>282143</v>
      </c>
      <c r="B66" s="448">
        <v>1280786</v>
      </c>
      <c r="C66" s="448" t="s">
        <v>619</v>
      </c>
      <c r="D66" s="449">
        <v>43170</v>
      </c>
      <c r="E66" s="449">
        <v>43175</v>
      </c>
      <c r="F66" s="448">
        <f t="shared" si="0"/>
        <v>5</v>
      </c>
      <c r="G66" s="448">
        <v>1</v>
      </c>
      <c r="H66" s="448" t="s">
        <v>171</v>
      </c>
      <c r="I66" s="448" t="s">
        <v>37</v>
      </c>
      <c r="J66" s="448">
        <f t="shared" si="1"/>
        <v>5</v>
      </c>
      <c r="K66" s="374">
        <v>2900000</v>
      </c>
      <c r="L66" s="374">
        <f t="shared" si="2"/>
        <v>14500000</v>
      </c>
      <c r="M66" s="448"/>
      <c r="N66" s="473">
        <f t="shared" si="3"/>
        <v>-14500000</v>
      </c>
      <c r="R66" s="490"/>
      <c r="S66" s="490"/>
    </row>
    <row r="67" s="218" customFormat="1" spans="1:19">
      <c r="A67" s="448">
        <v>282141</v>
      </c>
      <c r="B67" s="448">
        <v>1280622</v>
      </c>
      <c r="C67" s="448" t="s">
        <v>620</v>
      </c>
      <c r="D67" s="449">
        <v>43171</v>
      </c>
      <c r="E67" s="449">
        <v>43174</v>
      </c>
      <c r="F67" s="448">
        <f t="shared" si="0"/>
        <v>3</v>
      </c>
      <c r="G67" s="448">
        <v>1</v>
      </c>
      <c r="H67" s="448" t="s">
        <v>53</v>
      </c>
      <c r="I67" s="448" t="s">
        <v>37</v>
      </c>
      <c r="J67" s="448">
        <f t="shared" si="1"/>
        <v>3</v>
      </c>
      <c r="K67" s="374">
        <v>2900000</v>
      </c>
      <c r="L67" s="374">
        <v>8700000</v>
      </c>
      <c r="M67" s="448"/>
      <c r="N67" s="473">
        <v>-8700000</v>
      </c>
      <c r="R67" s="490"/>
      <c r="S67" s="490"/>
    </row>
    <row r="68" s="218" customFormat="1" spans="1:19">
      <c r="A68" s="495" t="s">
        <v>621</v>
      </c>
      <c r="B68" s="448">
        <v>1271575</v>
      </c>
      <c r="C68" s="448" t="s">
        <v>622</v>
      </c>
      <c r="D68" s="449">
        <v>43190</v>
      </c>
      <c r="E68" s="449">
        <v>43192</v>
      </c>
      <c r="F68" s="448">
        <f t="shared" si="0"/>
        <v>2</v>
      </c>
      <c r="G68" s="448">
        <v>1</v>
      </c>
      <c r="H68" s="448" t="s">
        <v>53</v>
      </c>
      <c r="I68" s="448" t="s">
        <v>37</v>
      </c>
      <c r="J68" s="448">
        <f t="shared" si="1"/>
        <v>2</v>
      </c>
      <c r="K68" s="374">
        <v>2900000</v>
      </c>
      <c r="L68" s="374">
        <f t="shared" ref="L68:L102" si="4">K68*F68*G68</f>
        <v>5800000</v>
      </c>
      <c r="M68" s="448"/>
      <c r="N68" s="473">
        <f t="shared" ref="N68:N102" si="5">M68-L68</f>
        <v>-5800000</v>
      </c>
      <c r="R68" s="490"/>
      <c r="S68" s="490"/>
    </row>
    <row r="69" s="218" customFormat="1" spans="1:19">
      <c r="A69" s="448" t="s">
        <v>623</v>
      </c>
      <c r="B69" s="448">
        <v>1272512</v>
      </c>
      <c r="C69" s="448" t="s">
        <v>624</v>
      </c>
      <c r="D69" s="449">
        <v>43189</v>
      </c>
      <c r="E69" s="449">
        <v>43190</v>
      </c>
      <c r="F69" s="448">
        <f t="shared" si="0"/>
        <v>1</v>
      </c>
      <c r="G69" s="448">
        <v>3</v>
      </c>
      <c r="H69" s="448" t="s">
        <v>36</v>
      </c>
      <c r="I69" s="448" t="s">
        <v>37</v>
      </c>
      <c r="J69" s="448">
        <f t="shared" si="1"/>
        <v>3</v>
      </c>
      <c r="K69" s="374">
        <v>2900000</v>
      </c>
      <c r="L69" s="374">
        <f t="shared" si="4"/>
        <v>8700000</v>
      </c>
      <c r="M69" s="448"/>
      <c r="N69" s="473">
        <f t="shared" si="5"/>
        <v>-8700000</v>
      </c>
      <c r="R69" s="490"/>
      <c r="S69" s="490"/>
    </row>
    <row r="70" s="218" customFormat="1" spans="1:19">
      <c r="A70" s="448">
        <v>279668</v>
      </c>
      <c r="B70" s="448">
        <v>1275882</v>
      </c>
      <c r="C70" s="448" t="s">
        <v>625</v>
      </c>
      <c r="D70" s="449">
        <v>43190</v>
      </c>
      <c r="E70" s="449">
        <v>43192</v>
      </c>
      <c r="F70" s="448">
        <f t="shared" si="0"/>
        <v>2</v>
      </c>
      <c r="G70" s="448">
        <v>1</v>
      </c>
      <c r="H70" s="448" t="s">
        <v>391</v>
      </c>
      <c r="I70" s="448" t="s">
        <v>37</v>
      </c>
      <c r="J70" s="448">
        <f t="shared" si="1"/>
        <v>2</v>
      </c>
      <c r="K70" s="374">
        <v>2900000</v>
      </c>
      <c r="L70" s="374">
        <f t="shared" si="4"/>
        <v>5800000</v>
      </c>
      <c r="M70" s="448"/>
      <c r="N70" s="473">
        <f t="shared" si="5"/>
        <v>-5800000</v>
      </c>
      <c r="R70" s="490"/>
      <c r="S70" s="490"/>
    </row>
    <row r="71" s="218" customFormat="1" spans="1:19">
      <c r="A71" s="448">
        <v>281142</v>
      </c>
      <c r="B71" s="448">
        <v>1278807</v>
      </c>
      <c r="C71" s="448" t="s">
        <v>626</v>
      </c>
      <c r="D71" s="449">
        <v>43190</v>
      </c>
      <c r="E71" s="449">
        <v>43192</v>
      </c>
      <c r="F71" s="448">
        <f t="shared" si="0"/>
        <v>2</v>
      </c>
      <c r="G71" s="448">
        <v>1</v>
      </c>
      <c r="H71" s="448" t="s">
        <v>53</v>
      </c>
      <c r="I71" s="448" t="s">
        <v>37</v>
      </c>
      <c r="J71" s="448">
        <f t="shared" si="1"/>
        <v>2</v>
      </c>
      <c r="K71" s="374">
        <v>2900000</v>
      </c>
      <c r="L71" s="374">
        <f t="shared" si="4"/>
        <v>5800000</v>
      </c>
      <c r="M71" s="448"/>
      <c r="N71" s="473">
        <f t="shared" si="5"/>
        <v>-5800000</v>
      </c>
      <c r="R71" s="490"/>
      <c r="S71" s="490"/>
    </row>
    <row r="72" s="218" customFormat="1" spans="1:19">
      <c r="A72" s="448" t="s">
        <v>627</v>
      </c>
      <c r="B72" s="448">
        <v>1279119</v>
      </c>
      <c r="C72" s="448" t="s">
        <v>628</v>
      </c>
      <c r="D72" s="449">
        <v>43190</v>
      </c>
      <c r="E72" s="449">
        <v>43193</v>
      </c>
      <c r="F72" s="448">
        <f t="shared" si="0"/>
        <v>3</v>
      </c>
      <c r="G72" s="448">
        <v>2</v>
      </c>
      <c r="H72" s="448" t="s">
        <v>40</v>
      </c>
      <c r="I72" s="448" t="s">
        <v>37</v>
      </c>
      <c r="J72" s="448">
        <f t="shared" si="1"/>
        <v>6</v>
      </c>
      <c r="K72" s="374">
        <v>2900000</v>
      </c>
      <c r="L72" s="374">
        <f t="shared" si="4"/>
        <v>17400000</v>
      </c>
      <c r="M72" s="448"/>
      <c r="N72" s="473">
        <f t="shared" si="5"/>
        <v>-17400000</v>
      </c>
      <c r="R72" s="490"/>
      <c r="S72" s="490"/>
    </row>
    <row r="73" s="218" customFormat="1" spans="1:19">
      <c r="A73" s="448">
        <v>281903</v>
      </c>
      <c r="B73" s="448">
        <v>1280252</v>
      </c>
      <c r="C73" s="448" t="s">
        <v>629</v>
      </c>
      <c r="D73" s="449">
        <v>43189</v>
      </c>
      <c r="E73" s="449">
        <v>43192</v>
      </c>
      <c r="F73" s="448">
        <f t="shared" ref="F73:F102" si="6">E73-D73</f>
        <v>3</v>
      </c>
      <c r="G73" s="448">
        <v>1</v>
      </c>
      <c r="H73" s="448" t="s">
        <v>391</v>
      </c>
      <c r="I73" s="448" t="s">
        <v>37</v>
      </c>
      <c r="J73" s="448">
        <f t="shared" ref="J73:J102" si="7">G73*F73</f>
        <v>3</v>
      </c>
      <c r="K73" s="374">
        <v>2900000</v>
      </c>
      <c r="L73" s="374">
        <f t="shared" si="4"/>
        <v>8700000</v>
      </c>
      <c r="M73" s="448"/>
      <c r="N73" s="473">
        <f t="shared" si="5"/>
        <v>-8700000</v>
      </c>
      <c r="R73" s="490"/>
      <c r="S73" s="490"/>
    </row>
    <row r="74" s="218" customFormat="1" spans="1:19">
      <c r="A74" s="448">
        <v>274751</v>
      </c>
      <c r="B74" s="448">
        <v>1263693</v>
      </c>
      <c r="C74" s="448" t="s">
        <v>630</v>
      </c>
      <c r="D74" s="449">
        <v>43190</v>
      </c>
      <c r="E74" s="449">
        <v>43192</v>
      </c>
      <c r="F74" s="448">
        <f t="shared" si="6"/>
        <v>2</v>
      </c>
      <c r="G74" s="448">
        <v>2</v>
      </c>
      <c r="H74" s="448" t="s">
        <v>53</v>
      </c>
      <c r="I74" s="448" t="s">
        <v>37</v>
      </c>
      <c r="J74" s="448">
        <f t="shared" si="7"/>
        <v>4</v>
      </c>
      <c r="K74" s="374">
        <v>2900000</v>
      </c>
      <c r="L74" s="374">
        <f t="shared" si="4"/>
        <v>11600000</v>
      </c>
      <c r="M74" s="448"/>
      <c r="N74" s="473">
        <f t="shared" si="5"/>
        <v>-11600000</v>
      </c>
      <c r="R74" s="490"/>
      <c r="S74" s="490"/>
    </row>
    <row r="75" s="218" customFormat="1" spans="1:19">
      <c r="A75" s="448" t="s">
        <v>631</v>
      </c>
      <c r="B75" s="448">
        <v>1280704</v>
      </c>
      <c r="C75" s="448" t="s">
        <v>632</v>
      </c>
      <c r="D75" s="449">
        <v>43189</v>
      </c>
      <c r="E75" s="449">
        <v>43192</v>
      </c>
      <c r="F75" s="448">
        <f t="shared" si="6"/>
        <v>3</v>
      </c>
      <c r="G75" s="448">
        <v>1</v>
      </c>
      <c r="H75" s="448" t="s">
        <v>53</v>
      </c>
      <c r="I75" s="448" t="s">
        <v>37</v>
      </c>
      <c r="J75" s="448">
        <f t="shared" si="7"/>
        <v>3</v>
      </c>
      <c r="K75" s="374">
        <v>2900000</v>
      </c>
      <c r="L75" s="374">
        <f t="shared" si="4"/>
        <v>8700000</v>
      </c>
      <c r="M75" s="448"/>
      <c r="N75" s="473">
        <f t="shared" si="5"/>
        <v>-8700000</v>
      </c>
      <c r="R75" s="490"/>
      <c r="S75" s="490"/>
    </row>
    <row r="76" s="218" customFormat="1" spans="1:19">
      <c r="A76" s="448">
        <v>282537</v>
      </c>
      <c r="B76" s="448">
        <v>1282093</v>
      </c>
      <c r="C76" s="448" t="s">
        <v>633</v>
      </c>
      <c r="D76" s="449">
        <v>43188</v>
      </c>
      <c r="E76" s="449">
        <v>43190</v>
      </c>
      <c r="F76" s="448">
        <f t="shared" si="6"/>
        <v>2</v>
      </c>
      <c r="G76" s="448">
        <v>1</v>
      </c>
      <c r="H76" s="448" t="s">
        <v>53</v>
      </c>
      <c r="I76" s="448" t="s">
        <v>37</v>
      </c>
      <c r="J76" s="448">
        <f t="shared" si="7"/>
        <v>2</v>
      </c>
      <c r="K76" s="374">
        <v>2900000</v>
      </c>
      <c r="L76" s="374">
        <f t="shared" si="4"/>
        <v>5800000</v>
      </c>
      <c r="M76" s="448"/>
      <c r="N76" s="473">
        <f t="shared" si="5"/>
        <v>-5800000</v>
      </c>
      <c r="R76" s="490"/>
      <c r="S76" s="490"/>
    </row>
    <row r="77" s="218" customFormat="1" spans="1:19">
      <c r="A77" s="448">
        <v>282562</v>
      </c>
      <c r="B77" s="448">
        <v>1282334</v>
      </c>
      <c r="C77" s="448" t="s">
        <v>634</v>
      </c>
      <c r="D77" s="449">
        <v>43173</v>
      </c>
      <c r="E77" s="449">
        <v>43174</v>
      </c>
      <c r="F77" s="448">
        <f t="shared" si="6"/>
        <v>1</v>
      </c>
      <c r="G77" s="448">
        <v>1</v>
      </c>
      <c r="H77" s="448" t="s">
        <v>53</v>
      </c>
      <c r="I77" s="448" t="s">
        <v>37</v>
      </c>
      <c r="J77" s="448">
        <f t="shared" si="7"/>
        <v>1</v>
      </c>
      <c r="K77" s="374">
        <v>2900000</v>
      </c>
      <c r="L77" s="374">
        <f t="shared" si="4"/>
        <v>2900000</v>
      </c>
      <c r="M77" s="448"/>
      <c r="N77" s="473">
        <f t="shared" si="5"/>
        <v>-2900000</v>
      </c>
      <c r="R77" s="490"/>
      <c r="S77" s="490"/>
    </row>
    <row r="78" s="218" customFormat="1" spans="1:19">
      <c r="A78" s="448">
        <v>282576</v>
      </c>
      <c r="B78" s="448">
        <v>1282411</v>
      </c>
      <c r="C78" s="448" t="s">
        <v>635</v>
      </c>
      <c r="D78" s="449">
        <v>43172</v>
      </c>
      <c r="E78" s="449">
        <v>43173</v>
      </c>
      <c r="F78" s="448">
        <f t="shared" si="6"/>
        <v>1</v>
      </c>
      <c r="G78" s="448">
        <v>1</v>
      </c>
      <c r="H78" s="448" t="s">
        <v>269</v>
      </c>
      <c r="I78" s="448" t="s">
        <v>37</v>
      </c>
      <c r="J78" s="448">
        <f t="shared" si="7"/>
        <v>1</v>
      </c>
      <c r="K78" s="374">
        <v>2900000</v>
      </c>
      <c r="L78" s="374">
        <f t="shared" si="4"/>
        <v>2900000</v>
      </c>
      <c r="M78" s="448"/>
      <c r="N78" s="473">
        <f t="shared" si="5"/>
        <v>-2900000</v>
      </c>
      <c r="R78" s="490"/>
      <c r="S78" s="490"/>
    </row>
    <row r="79" s="218" customFormat="1" spans="1:19">
      <c r="A79" s="448">
        <v>282327</v>
      </c>
      <c r="B79" s="448">
        <v>1281734</v>
      </c>
      <c r="C79" s="448" t="s">
        <v>636</v>
      </c>
      <c r="D79" s="449">
        <v>43175</v>
      </c>
      <c r="E79" s="449">
        <v>43177</v>
      </c>
      <c r="F79" s="448">
        <f t="shared" si="6"/>
        <v>2</v>
      </c>
      <c r="G79" s="448">
        <v>1</v>
      </c>
      <c r="H79" s="448" t="s">
        <v>240</v>
      </c>
      <c r="I79" s="448" t="s">
        <v>37</v>
      </c>
      <c r="J79" s="448">
        <f t="shared" si="7"/>
        <v>2</v>
      </c>
      <c r="K79" s="374">
        <v>2900000</v>
      </c>
      <c r="L79" s="374">
        <f t="shared" si="4"/>
        <v>5800000</v>
      </c>
      <c r="M79" s="448"/>
      <c r="N79" s="473">
        <f t="shared" si="5"/>
        <v>-5800000</v>
      </c>
      <c r="R79" s="490"/>
      <c r="S79" s="490"/>
    </row>
    <row r="80" s="218" customFormat="1" spans="1:19">
      <c r="A80" s="448">
        <v>282573</v>
      </c>
      <c r="B80" s="448">
        <v>1281914</v>
      </c>
      <c r="C80" s="448" t="s">
        <v>637</v>
      </c>
      <c r="D80" s="449">
        <v>43179</v>
      </c>
      <c r="E80" s="449">
        <v>43183</v>
      </c>
      <c r="F80" s="448">
        <f t="shared" si="6"/>
        <v>4</v>
      </c>
      <c r="G80" s="448">
        <v>5</v>
      </c>
      <c r="H80" s="448" t="s">
        <v>391</v>
      </c>
      <c r="I80" s="448" t="s">
        <v>37</v>
      </c>
      <c r="J80" s="448">
        <f t="shared" si="7"/>
        <v>20</v>
      </c>
      <c r="K80" s="374">
        <v>2900000</v>
      </c>
      <c r="L80" s="374">
        <f t="shared" si="4"/>
        <v>58000000</v>
      </c>
      <c r="M80" s="448"/>
      <c r="N80" s="473">
        <f t="shared" si="5"/>
        <v>-58000000</v>
      </c>
      <c r="R80" s="490"/>
      <c r="S80" s="490"/>
    </row>
    <row r="81" s="218" customFormat="1" spans="1:19">
      <c r="A81" s="448">
        <v>282592</v>
      </c>
      <c r="B81" s="448">
        <v>1282326</v>
      </c>
      <c r="C81" s="448" t="s">
        <v>638</v>
      </c>
      <c r="D81" s="449">
        <v>43173</v>
      </c>
      <c r="E81" s="449">
        <v>43175</v>
      </c>
      <c r="F81" s="448">
        <f t="shared" si="6"/>
        <v>2</v>
      </c>
      <c r="G81" s="448">
        <v>1</v>
      </c>
      <c r="H81" s="448" t="s">
        <v>53</v>
      </c>
      <c r="I81" s="448" t="s">
        <v>148</v>
      </c>
      <c r="J81" s="448">
        <f t="shared" si="7"/>
        <v>2</v>
      </c>
      <c r="K81" s="374">
        <v>2900000</v>
      </c>
      <c r="L81" s="374">
        <f t="shared" si="4"/>
        <v>5800000</v>
      </c>
      <c r="M81" s="448"/>
      <c r="N81" s="473">
        <f t="shared" si="5"/>
        <v>-5800000</v>
      </c>
      <c r="R81" s="490"/>
      <c r="S81" s="490"/>
    </row>
    <row r="82" s="218" customFormat="1" spans="1:19">
      <c r="A82" s="448">
        <v>283008</v>
      </c>
      <c r="B82" s="448">
        <v>1282818</v>
      </c>
      <c r="C82" s="448" t="s">
        <v>639</v>
      </c>
      <c r="D82" s="449">
        <v>43173</v>
      </c>
      <c r="E82" s="449">
        <v>43176</v>
      </c>
      <c r="F82" s="448">
        <f t="shared" si="6"/>
        <v>3</v>
      </c>
      <c r="G82" s="448">
        <v>1</v>
      </c>
      <c r="H82" s="448" t="s">
        <v>53</v>
      </c>
      <c r="I82" s="448" t="s">
        <v>37</v>
      </c>
      <c r="J82" s="448">
        <f t="shared" si="7"/>
        <v>3</v>
      </c>
      <c r="K82" s="374">
        <v>2900000</v>
      </c>
      <c r="L82" s="374">
        <f t="shared" si="4"/>
        <v>8700000</v>
      </c>
      <c r="M82" s="448"/>
      <c r="N82" s="473">
        <f t="shared" si="5"/>
        <v>-8700000</v>
      </c>
      <c r="R82" s="490"/>
      <c r="S82" s="490"/>
    </row>
    <row r="83" s="218" customFormat="1" spans="1:19">
      <c r="A83" s="448">
        <v>282264</v>
      </c>
      <c r="B83" s="448">
        <v>1281803</v>
      </c>
      <c r="C83" s="448" t="s">
        <v>640</v>
      </c>
      <c r="D83" s="449">
        <v>43183</v>
      </c>
      <c r="E83" s="449">
        <v>43186</v>
      </c>
      <c r="F83" s="448">
        <f t="shared" si="6"/>
        <v>3</v>
      </c>
      <c r="G83" s="448">
        <v>1</v>
      </c>
      <c r="H83" s="448" t="s">
        <v>240</v>
      </c>
      <c r="I83" s="448" t="s">
        <v>37</v>
      </c>
      <c r="J83" s="448">
        <f t="shared" si="7"/>
        <v>3</v>
      </c>
      <c r="K83" s="374">
        <v>2900000</v>
      </c>
      <c r="L83" s="374">
        <f t="shared" si="4"/>
        <v>8700000</v>
      </c>
      <c r="M83" s="448"/>
      <c r="N83" s="473">
        <f t="shared" si="5"/>
        <v>-8700000</v>
      </c>
      <c r="R83" s="490"/>
      <c r="S83" s="490"/>
    </row>
    <row r="84" s="218" customFormat="1" spans="1:19">
      <c r="A84" s="448">
        <v>283004</v>
      </c>
      <c r="B84" s="448">
        <v>1282633</v>
      </c>
      <c r="C84" s="448" t="s">
        <v>641</v>
      </c>
      <c r="D84" s="449">
        <v>43185</v>
      </c>
      <c r="E84" s="449">
        <v>43188</v>
      </c>
      <c r="F84" s="448">
        <f t="shared" si="6"/>
        <v>3</v>
      </c>
      <c r="G84" s="448">
        <v>1</v>
      </c>
      <c r="H84" s="448" t="s">
        <v>53</v>
      </c>
      <c r="I84" s="448" t="s">
        <v>37</v>
      </c>
      <c r="J84" s="448">
        <f t="shared" si="7"/>
        <v>3</v>
      </c>
      <c r="K84" s="374">
        <v>2900000</v>
      </c>
      <c r="L84" s="374">
        <f t="shared" si="4"/>
        <v>8700000</v>
      </c>
      <c r="M84" s="448"/>
      <c r="N84" s="473">
        <f t="shared" si="5"/>
        <v>-8700000</v>
      </c>
      <c r="R84" s="490"/>
      <c r="S84" s="490"/>
    </row>
    <row r="85" s="218" customFormat="1" spans="1:19">
      <c r="A85" s="448">
        <v>283015</v>
      </c>
      <c r="B85" s="448">
        <v>1283600</v>
      </c>
      <c r="C85" s="448" t="s">
        <v>642</v>
      </c>
      <c r="D85" s="449">
        <v>43185</v>
      </c>
      <c r="E85" s="449">
        <v>43187</v>
      </c>
      <c r="F85" s="448">
        <f t="shared" si="6"/>
        <v>2</v>
      </c>
      <c r="G85" s="448">
        <v>1</v>
      </c>
      <c r="H85" s="448" t="s">
        <v>40</v>
      </c>
      <c r="I85" s="448" t="s">
        <v>37</v>
      </c>
      <c r="J85" s="448">
        <f t="shared" si="7"/>
        <v>2</v>
      </c>
      <c r="K85" s="460">
        <v>2900000</v>
      </c>
      <c r="L85" s="374">
        <f t="shared" si="4"/>
        <v>5800000</v>
      </c>
      <c r="M85" s="448"/>
      <c r="N85" s="473">
        <f t="shared" si="5"/>
        <v>-5800000</v>
      </c>
      <c r="R85" s="490"/>
      <c r="S85" s="490"/>
    </row>
    <row r="86" s="218" customFormat="1" spans="1:19">
      <c r="A86" s="448" t="s">
        <v>643</v>
      </c>
      <c r="B86" s="448">
        <v>1284589</v>
      </c>
      <c r="C86" s="448" t="s">
        <v>644</v>
      </c>
      <c r="D86" s="449">
        <v>43185</v>
      </c>
      <c r="E86" s="449">
        <v>43188</v>
      </c>
      <c r="F86" s="448">
        <f t="shared" si="6"/>
        <v>3</v>
      </c>
      <c r="G86" s="448">
        <v>2</v>
      </c>
      <c r="H86" s="448" t="s">
        <v>40</v>
      </c>
      <c r="I86" s="448" t="s">
        <v>37</v>
      </c>
      <c r="J86" s="448">
        <f t="shared" si="7"/>
        <v>6</v>
      </c>
      <c r="K86" s="460">
        <v>2900000</v>
      </c>
      <c r="L86" s="374">
        <f t="shared" si="4"/>
        <v>17400000</v>
      </c>
      <c r="M86" s="448"/>
      <c r="N86" s="473">
        <f t="shared" si="5"/>
        <v>-17400000</v>
      </c>
      <c r="R86" s="490"/>
      <c r="S86" s="490"/>
    </row>
    <row r="87" s="218" customFormat="1" spans="1:19">
      <c r="A87" s="448">
        <v>283640</v>
      </c>
      <c r="B87" s="448">
        <v>1284798</v>
      </c>
      <c r="C87" s="448" t="s">
        <v>645</v>
      </c>
      <c r="D87" s="449">
        <v>43178</v>
      </c>
      <c r="E87" s="449">
        <v>43179</v>
      </c>
      <c r="F87" s="448">
        <f t="shared" si="6"/>
        <v>1</v>
      </c>
      <c r="G87" s="448">
        <v>1</v>
      </c>
      <c r="H87" s="448" t="s">
        <v>53</v>
      </c>
      <c r="I87" s="448" t="s">
        <v>37</v>
      </c>
      <c r="J87" s="448">
        <f t="shared" si="7"/>
        <v>1</v>
      </c>
      <c r="K87" s="448">
        <v>2900000</v>
      </c>
      <c r="L87" s="374">
        <f t="shared" si="4"/>
        <v>2900000</v>
      </c>
      <c r="M87" s="448"/>
      <c r="N87" s="473">
        <f t="shared" si="5"/>
        <v>-2900000</v>
      </c>
      <c r="R87" s="490"/>
      <c r="S87" s="490"/>
    </row>
    <row r="88" s="218" customFormat="1" spans="1:19">
      <c r="A88" s="448">
        <v>283852</v>
      </c>
      <c r="B88" s="448">
        <v>1285222</v>
      </c>
      <c r="C88" s="448" t="s">
        <v>646</v>
      </c>
      <c r="D88" s="449">
        <v>43186</v>
      </c>
      <c r="E88" s="449">
        <v>43189</v>
      </c>
      <c r="F88" s="448">
        <f t="shared" si="6"/>
        <v>3</v>
      </c>
      <c r="G88" s="448">
        <v>1</v>
      </c>
      <c r="H88" s="448" t="s">
        <v>391</v>
      </c>
      <c r="I88" s="448" t="s">
        <v>37</v>
      </c>
      <c r="J88" s="448">
        <f t="shared" si="7"/>
        <v>3</v>
      </c>
      <c r="K88" s="460">
        <v>2900000</v>
      </c>
      <c r="L88" s="374">
        <f t="shared" si="4"/>
        <v>8700000</v>
      </c>
      <c r="M88" s="448"/>
      <c r="N88" s="473">
        <f t="shared" si="5"/>
        <v>-8700000</v>
      </c>
      <c r="R88" s="490"/>
      <c r="S88" s="490"/>
    </row>
    <row r="89" s="218" customFormat="1" spans="1:19">
      <c r="A89" s="448">
        <v>283900</v>
      </c>
      <c r="B89" s="448">
        <v>1285412</v>
      </c>
      <c r="C89" s="448" t="s">
        <v>647</v>
      </c>
      <c r="D89" s="449">
        <v>43178</v>
      </c>
      <c r="E89" s="449">
        <v>43182</v>
      </c>
      <c r="F89" s="448">
        <f t="shared" si="6"/>
        <v>4</v>
      </c>
      <c r="G89" s="448">
        <v>1</v>
      </c>
      <c r="H89" s="448" t="s">
        <v>391</v>
      </c>
      <c r="I89" s="448" t="s">
        <v>37</v>
      </c>
      <c r="J89" s="448">
        <f t="shared" si="7"/>
        <v>4</v>
      </c>
      <c r="K89" s="460">
        <v>2900000</v>
      </c>
      <c r="L89" s="374">
        <f t="shared" si="4"/>
        <v>11600000</v>
      </c>
      <c r="M89" s="448"/>
      <c r="N89" s="473">
        <f t="shared" si="5"/>
        <v>-11600000</v>
      </c>
      <c r="R89" s="490"/>
      <c r="S89" s="490"/>
    </row>
    <row r="90" s="218" customFormat="1" spans="1:19">
      <c r="A90" s="448">
        <v>283935</v>
      </c>
      <c r="B90" s="448">
        <v>1285467</v>
      </c>
      <c r="C90" s="448" t="s">
        <v>648</v>
      </c>
      <c r="D90" s="449">
        <v>43177</v>
      </c>
      <c r="E90" s="449">
        <v>43179</v>
      </c>
      <c r="F90" s="448">
        <f t="shared" si="6"/>
        <v>2</v>
      </c>
      <c r="G90" s="448">
        <v>1</v>
      </c>
      <c r="H90" s="448" t="s">
        <v>53</v>
      </c>
      <c r="I90" s="448" t="s">
        <v>37</v>
      </c>
      <c r="J90" s="448">
        <f t="shared" si="7"/>
        <v>2</v>
      </c>
      <c r="K90" s="460">
        <v>2900000</v>
      </c>
      <c r="L90" s="374">
        <f t="shared" si="4"/>
        <v>5800000</v>
      </c>
      <c r="M90" s="448"/>
      <c r="N90" s="473">
        <f t="shared" si="5"/>
        <v>-5800000</v>
      </c>
      <c r="R90" s="490"/>
      <c r="S90" s="490"/>
    </row>
    <row r="91" s="218" customFormat="1" spans="1:19">
      <c r="A91" s="448" t="s">
        <v>649</v>
      </c>
      <c r="B91" s="448">
        <v>1285248</v>
      </c>
      <c r="C91" s="448" t="s">
        <v>650</v>
      </c>
      <c r="D91" s="449">
        <v>43188</v>
      </c>
      <c r="E91" s="449">
        <v>43191</v>
      </c>
      <c r="F91" s="448">
        <f t="shared" si="6"/>
        <v>3</v>
      </c>
      <c r="G91" s="448">
        <v>2</v>
      </c>
      <c r="H91" s="448" t="s">
        <v>391</v>
      </c>
      <c r="I91" s="448" t="s">
        <v>37</v>
      </c>
      <c r="J91" s="448">
        <f t="shared" si="7"/>
        <v>6</v>
      </c>
      <c r="K91" s="460">
        <v>2900000</v>
      </c>
      <c r="L91" s="374">
        <f t="shared" si="4"/>
        <v>17400000</v>
      </c>
      <c r="M91" s="448"/>
      <c r="N91" s="473">
        <f t="shared" si="5"/>
        <v>-17400000</v>
      </c>
      <c r="R91" s="490"/>
      <c r="S91" s="490"/>
    </row>
    <row r="92" s="218" customFormat="1" spans="1:19">
      <c r="A92" s="448" t="s">
        <v>651</v>
      </c>
      <c r="B92" s="448">
        <v>1285508</v>
      </c>
      <c r="C92" s="448" t="s">
        <v>652</v>
      </c>
      <c r="D92" s="449">
        <v>43190</v>
      </c>
      <c r="E92" s="449">
        <v>43193</v>
      </c>
      <c r="F92" s="448">
        <f t="shared" si="6"/>
        <v>3</v>
      </c>
      <c r="G92" s="448">
        <v>2</v>
      </c>
      <c r="H92" s="448" t="s">
        <v>391</v>
      </c>
      <c r="I92" s="448" t="s">
        <v>37</v>
      </c>
      <c r="J92" s="448">
        <f t="shared" si="7"/>
        <v>6</v>
      </c>
      <c r="K92" s="448">
        <v>2900000</v>
      </c>
      <c r="L92" s="374">
        <f t="shared" si="4"/>
        <v>17400000</v>
      </c>
      <c r="M92" s="448"/>
      <c r="N92" s="473">
        <f t="shared" si="5"/>
        <v>-17400000</v>
      </c>
      <c r="R92" s="490"/>
      <c r="S92" s="490"/>
    </row>
    <row r="93" s="218" customFormat="1" spans="1:19">
      <c r="A93" s="448">
        <v>283996</v>
      </c>
      <c r="B93" s="448">
        <v>1285564</v>
      </c>
      <c r="C93" s="448" t="s">
        <v>653</v>
      </c>
      <c r="D93" s="449">
        <v>43190</v>
      </c>
      <c r="E93" s="449">
        <v>43193</v>
      </c>
      <c r="F93" s="448">
        <f t="shared" si="6"/>
        <v>3</v>
      </c>
      <c r="G93" s="448">
        <v>1</v>
      </c>
      <c r="H93" s="448" t="s">
        <v>53</v>
      </c>
      <c r="I93" s="448" t="s">
        <v>37</v>
      </c>
      <c r="J93" s="448">
        <f t="shared" si="7"/>
        <v>3</v>
      </c>
      <c r="K93" s="448">
        <v>2900000</v>
      </c>
      <c r="L93" s="374">
        <f t="shared" si="4"/>
        <v>8700000</v>
      </c>
      <c r="M93" s="448"/>
      <c r="N93" s="473">
        <f t="shared" si="5"/>
        <v>-8700000</v>
      </c>
      <c r="R93" s="490"/>
      <c r="S93" s="490"/>
    </row>
    <row r="94" s="218" customFormat="1" spans="1:19">
      <c r="A94" s="448" t="s">
        <v>654</v>
      </c>
      <c r="B94" s="448">
        <v>1286048</v>
      </c>
      <c r="C94" s="448" t="s">
        <v>655</v>
      </c>
      <c r="D94" s="449">
        <v>43181</v>
      </c>
      <c r="E94" s="449">
        <v>43182</v>
      </c>
      <c r="F94" s="448">
        <f t="shared" si="6"/>
        <v>1</v>
      </c>
      <c r="G94" s="448">
        <v>2</v>
      </c>
      <c r="H94" s="448" t="s">
        <v>53</v>
      </c>
      <c r="I94" s="448" t="s">
        <v>37</v>
      </c>
      <c r="J94" s="448">
        <f t="shared" si="7"/>
        <v>2</v>
      </c>
      <c r="K94" s="460">
        <v>2900000</v>
      </c>
      <c r="L94" s="374">
        <f t="shared" si="4"/>
        <v>5800000</v>
      </c>
      <c r="M94" s="448"/>
      <c r="N94" s="473">
        <f t="shared" si="5"/>
        <v>-5800000</v>
      </c>
      <c r="R94" s="490"/>
      <c r="S94" s="490"/>
    </row>
    <row r="95" s="218" customFormat="1" spans="1:19">
      <c r="A95" s="448">
        <v>284416</v>
      </c>
      <c r="B95" s="448">
        <v>1286009</v>
      </c>
      <c r="C95" s="448" t="s">
        <v>656</v>
      </c>
      <c r="D95" s="449">
        <v>43186</v>
      </c>
      <c r="E95" s="449">
        <v>43189</v>
      </c>
      <c r="F95" s="448">
        <f t="shared" si="6"/>
        <v>3</v>
      </c>
      <c r="G95" s="448">
        <v>1</v>
      </c>
      <c r="H95" s="448" t="s">
        <v>53</v>
      </c>
      <c r="I95" s="448" t="s">
        <v>37</v>
      </c>
      <c r="J95" s="448">
        <f t="shared" si="7"/>
        <v>3</v>
      </c>
      <c r="K95" s="448">
        <v>2900000</v>
      </c>
      <c r="L95" s="374">
        <f t="shared" si="4"/>
        <v>8700000</v>
      </c>
      <c r="M95" s="448"/>
      <c r="N95" s="473">
        <f t="shared" si="5"/>
        <v>-8700000</v>
      </c>
      <c r="R95" s="490"/>
      <c r="S95" s="490"/>
    </row>
    <row r="96" s="218" customFormat="1" spans="1:19">
      <c r="A96" s="448">
        <v>284658</v>
      </c>
      <c r="B96" s="448">
        <v>1286640</v>
      </c>
      <c r="C96" s="448" t="s">
        <v>657</v>
      </c>
      <c r="D96" s="449">
        <v>43181</v>
      </c>
      <c r="E96" s="449">
        <v>43182</v>
      </c>
      <c r="F96" s="448">
        <f t="shared" si="6"/>
        <v>1</v>
      </c>
      <c r="G96" s="448">
        <v>1</v>
      </c>
      <c r="H96" s="448" t="s">
        <v>53</v>
      </c>
      <c r="I96" s="448" t="s">
        <v>37</v>
      </c>
      <c r="J96" s="448">
        <f t="shared" si="7"/>
        <v>1</v>
      </c>
      <c r="K96" s="448">
        <v>2900000</v>
      </c>
      <c r="L96" s="374">
        <f t="shared" si="4"/>
        <v>2900000</v>
      </c>
      <c r="M96" s="448"/>
      <c r="N96" s="473">
        <f t="shared" si="5"/>
        <v>-2900000</v>
      </c>
      <c r="R96" s="490"/>
      <c r="S96" s="490"/>
    </row>
    <row r="97" s="218" customFormat="1" spans="1:19">
      <c r="A97" s="448">
        <v>284666</v>
      </c>
      <c r="B97" s="448">
        <v>1286720</v>
      </c>
      <c r="C97" s="448" t="s">
        <v>645</v>
      </c>
      <c r="D97" s="449">
        <v>43183</v>
      </c>
      <c r="E97" s="449">
        <v>43184</v>
      </c>
      <c r="F97" s="448">
        <f t="shared" si="6"/>
        <v>1</v>
      </c>
      <c r="G97" s="448">
        <v>1</v>
      </c>
      <c r="H97" s="448" t="s">
        <v>53</v>
      </c>
      <c r="I97" s="448" t="s">
        <v>37</v>
      </c>
      <c r="J97" s="448">
        <f t="shared" si="7"/>
        <v>1</v>
      </c>
      <c r="K97" s="448">
        <v>2900000</v>
      </c>
      <c r="L97" s="374">
        <f t="shared" si="4"/>
        <v>2900000</v>
      </c>
      <c r="M97" s="448"/>
      <c r="N97" s="473">
        <f t="shared" si="5"/>
        <v>-2900000</v>
      </c>
      <c r="R97" s="490"/>
      <c r="S97" s="490"/>
    </row>
    <row r="98" s="218" customFormat="1" spans="1:19">
      <c r="A98" s="448" t="s">
        <v>658</v>
      </c>
      <c r="B98" s="448">
        <v>1286392</v>
      </c>
      <c r="C98" s="448" t="s">
        <v>659</v>
      </c>
      <c r="D98" s="449">
        <v>43187</v>
      </c>
      <c r="E98" s="449">
        <v>43190</v>
      </c>
      <c r="F98" s="448">
        <f t="shared" si="6"/>
        <v>3</v>
      </c>
      <c r="G98" s="448">
        <v>3</v>
      </c>
      <c r="H98" s="448" t="s">
        <v>53</v>
      </c>
      <c r="I98" s="448" t="s">
        <v>37</v>
      </c>
      <c r="J98" s="448">
        <f t="shared" si="7"/>
        <v>9</v>
      </c>
      <c r="K98" s="448">
        <v>2900000</v>
      </c>
      <c r="L98" s="374">
        <f t="shared" si="4"/>
        <v>26100000</v>
      </c>
      <c r="M98" s="448"/>
      <c r="N98" s="473">
        <f t="shared" si="5"/>
        <v>-26100000</v>
      </c>
      <c r="R98" s="490"/>
      <c r="S98" s="490"/>
    </row>
    <row r="99" s="218" customFormat="1" spans="1:19">
      <c r="A99" s="448">
        <v>284702</v>
      </c>
      <c r="B99" s="448">
        <v>1286476</v>
      </c>
      <c r="C99" s="448" t="s">
        <v>660</v>
      </c>
      <c r="D99" s="449">
        <v>43185</v>
      </c>
      <c r="E99" s="449">
        <v>43187</v>
      </c>
      <c r="F99" s="448">
        <f t="shared" si="6"/>
        <v>2</v>
      </c>
      <c r="G99" s="448">
        <v>1</v>
      </c>
      <c r="H99" s="448" t="s">
        <v>53</v>
      </c>
      <c r="I99" s="448" t="s">
        <v>37</v>
      </c>
      <c r="J99" s="448">
        <f t="shared" si="7"/>
        <v>2</v>
      </c>
      <c r="K99" s="448">
        <v>2900000</v>
      </c>
      <c r="L99" s="374">
        <f t="shared" si="4"/>
        <v>5800000</v>
      </c>
      <c r="M99" s="448"/>
      <c r="N99" s="473">
        <f t="shared" si="5"/>
        <v>-5800000</v>
      </c>
      <c r="R99" s="490"/>
      <c r="S99" s="490"/>
    </row>
    <row r="100" s="218" customFormat="1" spans="1:19">
      <c r="A100" s="448" t="s">
        <v>661</v>
      </c>
      <c r="B100" s="448">
        <v>1286446</v>
      </c>
      <c r="C100" s="448" t="s">
        <v>662</v>
      </c>
      <c r="D100" s="449">
        <v>43186</v>
      </c>
      <c r="E100" s="449">
        <v>43190</v>
      </c>
      <c r="F100" s="448">
        <f t="shared" si="6"/>
        <v>4</v>
      </c>
      <c r="G100" s="448">
        <v>2</v>
      </c>
      <c r="H100" s="448" t="s">
        <v>53</v>
      </c>
      <c r="I100" s="448" t="s">
        <v>37</v>
      </c>
      <c r="J100" s="448">
        <f t="shared" si="7"/>
        <v>8</v>
      </c>
      <c r="K100" s="448">
        <v>2900000</v>
      </c>
      <c r="L100" s="374">
        <f t="shared" si="4"/>
        <v>23200000</v>
      </c>
      <c r="M100" s="448"/>
      <c r="N100" s="473">
        <f t="shared" si="5"/>
        <v>-23200000</v>
      </c>
      <c r="R100" s="490"/>
      <c r="S100" s="490"/>
    </row>
    <row r="101" s="218" customFormat="1" spans="1:19">
      <c r="A101" s="448">
        <v>285064</v>
      </c>
      <c r="B101" s="448">
        <v>1286892</v>
      </c>
      <c r="C101" s="448" t="s">
        <v>663</v>
      </c>
      <c r="D101" s="449">
        <v>43183</v>
      </c>
      <c r="E101" s="449">
        <v>43187</v>
      </c>
      <c r="F101" s="448">
        <f t="shared" si="6"/>
        <v>4</v>
      </c>
      <c r="G101" s="448">
        <v>1</v>
      </c>
      <c r="H101" s="448" t="s">
        <v>53</v>
      </c>
      <c r="I101" s="448" t="s">
        <v>37</v>
      </c>
      <c r="J101" s="448">
        <f t="shared" si="7"/>
        <v>4</v>
      </c>
      <c r="K101" s="460">
        <v>2900000</v>
      </c>
      <c r="L101" s="374">
        <f t="shared" si="4"/>
        <v>11600000</v>
      </c>
      <c r="M101" s="448"/>
      <c r="N101" s="473">
        <f t="shared" si="5"/>
        <v>-11600000</v>
      </c>
      <c r="R101" s="490"/>
      <c r="S101" s="490"/>
    </row>
    <row r="102" s="218" customFormat="1" spans="1:19">
      <c r="A102" s="448">
        <v>286066</v>
      </c>
      <c r="B102" s="448">
        <v>1288432</v>
      </c>
      <c r="C102" s="448" t="s">
        <v>664</v>
      </c>
      <c r="D102" s="449">
        <v>43189</v>
      </c>
      <c r="E102" s="449">
        <v>43191</v>
      </c>
      <c r="F102" s="448">
        <f t="shared" si="6"/>
        <v>2</v>
      </c>
      <c r="G102" s="448">
        <v>1</v>
      </c>
      <c r="H102" s="448" t="s">
        <v>53</v>
      </c>
      <c r="I102" s="448" t="s">
        <v>37</v>
      </c>
      <c r="J102" s="448">
        <f t="shared" si="7"/>
        <v>2</v>
      </c>
      <c r="K102" s="460">
        <v>2900000</v>
      </c>
      <c r="L102" s="374">
        <f t="shared" si="4"/>
        <v>5800000</v>
      </c>
      <c r="M102" s="448"/>
      <c r="N102" s="473">
        <f t="shared" si="5"/>
        <v>-5800000</v>
      </c>
      <c r="R102" s="490"/>
      <c r="S102" s="490"/>
    </row>
    <row r="103" s="218" customFormat="1" spans="18:19">
      <c r="R103" s="490"/>
      <c r="S103" s="490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218"/>
    <col min="2" max="2" width="15.25" style="218" customWidth="1"/>
    <col min="3" max="3" width="24.1416666666667" style="218" customWidth="1"/>
    <col min="4" max="8" width="9" style="218"/>
    <col min="9" max="9" width="14.125" style="218" customWidth="1"/>
    <col min="10" max="10" width="9" style="218"/>
    <col min="11" max="11" width="12.7083333333333" style="218" customWidth="1"/>
    <col min="12" max="12" width="19.8583333333333" style="218" customWidth="1"/>
    <col min="13" max="13" width="9" style="218"/>
    <col min="14" max="14" width="13.2833333333333" style="218" customWidth="1"/>
    <col min="15" max="15" width="14.5666666666667" style="218" customWidth="1"/>
    <col min="16" max="16384" width="9" style="218"/>
  </cols>
  <sheetData>
    <row r="1" s="218" customFormat="1" ht="25.5" spans="1:12">
      <c r="A1" s="220" t="s">
        <v>665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="218" customFormat="1" ht="25.5" spans="1:1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="218" customFormat="1" ht="25.5" spans="1:15">
      <c r="A3" s="223"/>
      <c r="B3" s="223"/>
      <c r="C3" s="224"/>
      <c r="D3" s="225"/>
      <c r="E3" s="225"/>
      <c r="F3" s="226"/>
      <c r="G3" s="220"/>
      <c r="H3" s="227" t="s">
        <v>21</v>
      </c>
      <c r="I3" s="227"/>
      <c r="J3" s="47">
        <f>SUM(J9:J119)</f>
        <v>341</v>
      </c>
      <c r="K3" s="48"/>
      <c r="L3" s="48">
        <f>SUM(L9:L241)</f>
        <v>1051700000</v>
      </c>
      <c r="M3" s="468"/>
      <c r="O3" s="236" t="s">
        <v>666</v>
      </c>
    </row>
    <row r="4" s="218" customFormat="1" ht="25.5" spans="1:13">
      <c r="A4" s="220"/>
      <c r="B4" s="220"/>
      <c r="C4" s="220"/>
      <c r="D4" s="220"/>
      <c r="E4" s="220"/>
      <c r="F4" s="220"/>
      <c r="G4" s="220"/>
      <c r="H4" s="227" t="s">
        <v>667</v>
      </c>
      <c r="I4" s="227"/>
      <c r="J4" s="47"/>
      <c r="K4" s="48"/>
      <c r="L4" s="456">
        <v>1304979900</v>
      </c>
      <c r="M4" s="472" t="s">
        <v>668</v>
      </c>
    </row>
    <row r="5" s="218" customFormat="1" ht="25.5" spans="1:13">
      <c r="A5" s="220"/>
      <c r="B5" s="220"/>
      <c r="C5" s="220"/>
      <c r="D5" s="220"/>
      <c r="E5" s="220"/>
      <c r="F5" s="220"/>
      <c r="G5" s="220"/>
      <c r="H5" s="352" t="s">
        <v>669</v>
      </c>
      <c r="I5" s="368"/>
      <c r="J5" s="47"/>
      <c r="K5" s="48"/>
      <c r="L5" s="456">
        <v>440180100</v>
      </c>
      <c r="M5" s="472" t="s">
        <v>668</v>
      </c>
    </row>
    <row r="6" s="218" customFormat="1" ht="25.5" spans="1:13">
      <c r="A6" s="220"/>
      <c r="B6" s="220"/>
      <c r="C6" s="220"/>
      <c r="D6" s="220"/>
      <c r="E6" s="220"/>
      <c r="F6" s="220"/>
      <c r="G6" s="220"/>
      <c r="H6" s="227" t="s">
        <v>17</v>
      </c>
      <c r="I6" s="227"/>
      <c r="J6" s="457"/>
      <c r="K6" s="457"/>
      <c r="L6" s="48">
        <f>L4+L5-L3</f>
        <v>693460000</v>
      </c>
      <c r="M6" s="468"/>
    </row>
    <row r="7" s="218" customFormat="1" spans="1:15">
      <c r="A7" s="231" t="s">
        <v>24</v>
      </c>
      <c r="B7" s="229" t="s">
        <v>25</v>
      </c>
      <c r="C7" s="229" t="s">
        <v>26</v>
      </c>
      <c r="D7" s="230" t="s">
        <v>27</v>
      </c>
      <c r="E7" s="230" t="s">
        <v>28</v>
      </c>
      <c r="F7" s="231" t="s">
        <v>29</v>
      </c>
      <c r="G7" s="233" t="s">
        <v>30</v>
      </c>
      <c r="H7" s="233" t="s">
        <v>31</v>
      </c>
      <c r="I7" s="233"/>
      <c r="J7" s="233" t="s">
        <v>32</v>
      </c>
      <c r="K7" s="265" t="s">
        <v>33</v>
      </c>
      <c r="L7" s="458" t="s">
        <v>34</v>
      </c>
      <c r="M7" s="458" t="s">
        <v>166</v>
      </c>
      <c r="N7" s="458" t="s">
        <v>167</v>
      </c>
      <c r="O7" s="458" t="s">
        <v>168</v>
      </c>
    </row>
    <row r="8" s="218" customFormat="1" spans="1:15">
      <c r="A8" s="231"/>
      <c r="B8" s="234"/>
      <c r="C8" s="234"/>
      <c r="D8" s="230"/>
      <c r="E8" s="230"/>
      <c r="F8" s="231"/>
      <c r="G8" s="233"/>
      <c r="H8" s="233"/>
      <c r="I8" s="233"/>
      <c r="J8" s="233"/>
      <c r="K8" s="265"/>
      <c r="L8" s="458"/>
      <c r="M8" s="458"/>
      <c r="N8" s="458"/>
      <c r="O8" s="458"/>
    </row>
    <row r="9" s="218" customFormat="1" spans="1:15">
      <c r="A9" s="448">
        <v>278100</v>
      </c>
      <c r="B9" s="448">
        <v>1273749</v>
      </c>
      <c r="C9" s="448" t="s">
        <v>670</v>
      </c>
      <c r="D9" s="449">
        <v>43191</v>
      </c>
      <c r="E9" s="449">
        <v>43193</v>
      </c>
      <c r="F9" s="448">
        <f t="shared" ref="F9:F72" si="0">E9-D9</f>
        <v>2</v>
      </c>
      <c r="G9" s="448">
        <v>1</v>
      </c>
      <c r="H9" s="448" t="s">
        <v>240</v>
      </c>
      <c r="I9" s="448" t="s">
        <v>37</v>
      </c>
      <c r="J9" s="448">
        <f t="shared" ref="J9:J72" si="1">G9*F9</f>
        <v>2</v>
      </c>
      <c r="K9" s="374">
        <v>2900000</v>
      </c>
      <c r="L9" s="374">
        <f t="shared" ref="L9:L72" si="2">K9*F9*G9</f>
        <v>5800000</v>
      </c>
      <c r="M9" s="448"/>
      <c r="N9" s="473">
        <f t="shared" ref="N9:N72" si="3">M9-L9</f>
        <v>-5800000</v>
      </c>
      <c r="O9" s="474">
        <f>SUM(L9:L18)</f>
        <v>63800000</v>
      </c>
    </row>
    <row r="10" s="218" customFormat="1" spans="1:15">
      <c r="A10" s="448">
        <v>281566</v>
      </c>
      <c r="B10" s="448">
        <v>1279488</v>
      </c>
      <c r="C10" s="448" t="s">
        <v>671</v>
      </c>
      <c r="D10" s="449">
        <v>43191</v>
      </c>
      <c r="E10" s="449">
        <v>43193</v>
      </c>
      <c r="F10" s="448">
        <f t="shared" si="0"/>
        <v>2</v>
      </c>
      <c r="G10" s="448">
        <v>1</v>
      </c>
      <c r="H10" s="448" t="s">
        <v>391</v>
      </c>
      <c r="I10" s="448" t="s">
        <v>37</v>
      </c>
      <c r="J10" s="448">
        <f t="shared" si="1"/>
        <v>2</v>
      </c>
      <c r="K10" s="374">
        <v>2900000</v>
      </c>
      <c r="L10" s="374">
        <f t="shared" si="2"/>
        <v>5800000</v>
      </c>
      <c r="M10" s="448"/>
      <c r="N10" s="473">
        <f t="shared" si="3"/>
        <v>-5800000</v>
      </c>
      <c r="O10" s="475"/>
    </row>
    <row r="11" s="218" customFormat="1" spans="1:15">
      <c r="A11" s="448">
        <v>286357</v>
      </c>
      <c r="B11" s="448">
        <v>1290001</v>
      </c>
      <c r="C11" s="448" t="s">
        <v>672</v>
      </c>
      <c r="D11" s="449">
        <v>43191</v>
      </c>
      <c r="E11" s="449">
        <v>43192</v>
      </c>
      <c r="F11" s="448">
        <f t="shared" si="0"/>
        <v>1</v>
      </c>
      <c r="G11" s="448">
        <v>1</v>
      </c>
      <c r="H11" s="448" t="s">
        <v>391</v>
      </c>
      <c r="I11" s="448" t="s">
        <v>37</v>
      </c>
      <c r="J11" s="448">
        <f t="shared" si="1"/>
        <v>1</v>
      </c>
      <c r="K11" s="374">
        <v>2900000</v>
      </c>
      <c r="L11" s="374">
        <f t="shared" si="2"/>
        <v>2900000</v>
      </c>
      <c r="M11" s="448"/>
      <c r="N11" s="473">
        <f t="shared" si="3"/>
        <v>-2900000</v>
      </c>
      <c r="O11" s="475"/>
    </row>
    <row r="12" s="218" customFormat="1" spans="1:15">
      <c r="A12" s="448">
        <v>277822</v>
      </c>
      <c r="B12" s="448">
        <v>1273109</v>
      </c>
      <c r="C12" s="448" t="s">
        <v>673</v>
      </c>
      <c r="D12" s="449">
        <v>43192</v>
      </c>
      <c r="E12" s="449">
        <v>43195</v>
      </c>
      <c r="F12" s="448">
        <f t="shared" si="0"/>
        <v>3</v>
      </c>
      <c r="G12" s="448">
        <v>2</v>
      </c>
      <c r="H12" s="448" t="s">
        <v>240</v>
      </c>
      <c r="I12" s="448" t="s">
        <v>37</v>
      </c>
      <c r="J12" s="448">
        <f t="shared" si="1"/>
        <v>6</v>
      </c>
      <c r="K12" s="374">
        <v>2900000</v>
      </c>
      <c r="L12" s="374">
        <f t="shared" si="2"/>
        <v>17400000</v>
      </c>
      <c r="M12" s="448"/>
      <c r="N12" s="473">
        <f t="shared" si="3"/>
        <v>-17400000</v>
      </c>
      <c r="O12" s="475"/>
    </row>
    <row r="13" s="218" customFormat="1" spans="1:15">
      <c r="A13" s="448">
        <v>286307</v>
      </c>
      <c r="B13" s="448">
        <v>1289635</v>
      </c>
      <c r="C13" s="448" t="s">
        <v>674</v>
      </c>
      <c r="D13" s="449">
        <v>43193</v>
      </c>
      <c r="E13" s="449">
        <v>43195</v>
      </c>
      <c r="F13" s="448">
        <f t="shared" si="0"/>
        <v>2</v>
      </c>
      <c r="G13" s="448">
        <v>1</v>
      </c>
      <c r="H13" s="448" t="s">
        <v>40</v>
      </c>
      <c r="I13" s="448" t="s">
        <v>148</v>
      </c>
      <c r="J13" s="448">
        <f t="shared" si="1"/>
        <v>2</v>
      </c>
      <c r="K13" s="374">
        <v>2900000</v>
      </c>
      <c r="L13" s="374">
        <f t="shared" si="2"/>
        <v>5800000</v>
      </c>
      <c r="M13" s="448"/>
      <c r="N13" s="473">
        <f t="shared" si="3"/>
        <v>-5800000</v>
      </c>
      <c r="O13" s="475"/>
    </row>
    <row r="14" s="218" customFormat="1" spans="1:15">
      <c r="A14" s="448">
        <v>283617</v>
      </c>
      <c r="B14" s="448">
        <v>1284714</v>
      </c>
      <c r="C14" s="448" t="s">
        <v>675</v>
      </c>
      <c r="D14" s="449">
        <v>43193</v>
      </c>
      <c r="E14" s="449">
        <v>43196</v>
      </c>
      <c r="F14" s="448">
        <f t="shared" si="0"/>
        <v>3</v>
      </c>
      <c r="G14" s="448">
        <v>1</v>
      </c>
      <c r="H14" s="448" t="s">
        <v>53</v>
      </c>
      <c r="I14" s="448" t="s">
        <v>37</v>
      </c>
      <c r="J14" s="448">
        <f t="shared" si="1"/>
        <v>3</v>
      </c>
      <c r="K14" s="374">
        <v>2900000</v>
      </c>
      <c r="L14" s="374">
        <f t="shared" si="2"/>
        <v>8700000</v>
      </c>
      <c r="M14" s="448"/>
      <c r="N14" s="473">
        <f t="shared" si="3"/>
        <v>-8700000</v>
      </c>
      <c r="O14" s="475"/>
    </row>
    <row r="15" s="218" customFormat="1" spans="1:15">
      <c r="A15" s="448">
        <v>286039</v>
      </c>
      <c r="B15" s="448">
        <v>1288667</v>
      </c>
      <c r="C15" s="448" t="s">
        <v>676</v>
      </c>
      <c r="D15" s="449">
        <v>43193</v>
      </c>
      <c r="E15" s="449">
        <v>43195</v>
      </c>
      <c r="F15" s="448">
        <f t="shared" si="0"/>
        <v>2</v>
      </c>
      <c r="G15" s="448">
        <v>1</v>
      </c>
      <c r="H15" s="448" t="s">
        <v>391</v>
      </c>
      <c r="I15" s="448" t="s">
        <v>148</v>
      </c>
      <c r="J15" s="448">
        <f t="shared" si="1"/>
        <v>2</v>
      </c>
      <c r="K15" s="374">
        <v>2900000</v>
      </c>
      <c r="L15" s="374">
        <f t="shared" si="2"/>
        <v>5800000</v>
      </c>
      <c r="M15" s="448"/>
      <c r="N15" s="473">
        <f t="shared" si="3"/>
        <v>-5800000</v>
      </c>
      <c r="O15" s="475"/>
    </row>
    <row r="16" s="218" customFormat="1" spans="1:15">
      <c r="A16" s="448">
        <v>285738</v>
      </c>
      <c r="B16" s="448">
        <v>1288064</v>
      </c>
      <c r="C16" s="448" t="s">
        <v>677</v>
      </c>
      <c r="D16" s="449">
        <v>43193</v>
      </c>
      <c r="E16" s="449">
        <v>43195</v>
      </c>
      <c r="F16" s="448">
        <f t="shared" si="0"/>
        <v>2</v>
      </c>
      <c r="G16" s="448">
        <v>1</v>
      </c>
      <c r="H16" s="448" t="s">
        <v>53</v>
      </c>
      <c r="I16" s="448" t="s">
        <v>37</v>
      </c>
      <c r="J16" s="448">
        <f t="shared" si="1"/>
        <v>2</v>
      </c>
      <c r="K16" s="374">
        <v>2900000</v>
      </c>
      <c r="L16" s="374">
        <f t="shared" si="2"/>
        <v>5800000</v>
      </c>
      <c r="M16" s="448"/>
      <c r="N16" s="473">
        <f t="shared" si="3"/>
        <v>-5800000</v>
      </c>
      <c r="O16" s="475"/>
    </row>
    <row r="17" s="218" customFormat="1" spans="1:15">
      <c r="A17" s="448">
        <v>286070</v>
      </c>
      <c r="B17" s="448">
        <v>1288497</v>
      </c>
      <c r="C17" s="448" t="s">
        <v>678</v>
      </c>
      <c r="D17" s="449">
        <v>43194</v>
      </c>
      <c r="E17" s="449">
        <v>43195</v>
      </c>
      <c r="F17" s="448">
        <f t="shared" si="0"/>
        <v>1</v>
      </c>
      <c r="G17" s="448">
        <v>1</v>
      </c>
      <c r="H17" s="448" t="s">
        <v>53</v>
      </c>
      <c r="I17" s="448" t="s">
        <v>37</v>
      </c>
      <c r="J17" s="448">
        <f t="shared" si="1"/>
        <v>1</v>
      </c>
      <c r="K17" s="374">
        <v>2900000</v>
      </c>
      <c r="L17" s="374">
        <f t="shared" si="2"/>
        <v>2900000</v>
      </c>
      <c r="M17" s="448"/>
      <c r="N17" s="473">
        <f t="shared" si="3"/>
        <v>-2900000</v>
      </c>
      <c r="O17" s="475"/>
    </row>
    <row r="18" s="218" customFormat="1" spans="1:15">
      <c r="A18" s="448">
        <v>286037</v>
      </c>
      <c r="B18" s="448">
        <v>1288745</v>
      </c>
      <c r="C18" s="448" t="s">
        <v>679</v>
      </c>
      <c r="D18" s="449">
        <v>43194</v>
      </c>
      <c r="E18" s="449">
        <v>43195</v>
      </c>
      <c r="F18" s="448">
        <f t="shared" si="0"/>
        <v>1</v>
      </c>
      <c r="G18" s="448">
        <v>1</v>
      </c>
      <c r="H18" s="448" t="s">
        <v>53</v>
      </c>
      <c r="I18" s="448" t="s">
        <v>37</v>
      </c>
      <c r="J18" s="448">
        <f t="shared" si="1"/>
        <v>1</v>
      </c>
      <c r="K18" s="374">
        <v>2900000</v>
      </c>
      <c r="L18" s="374">
        <f t="shared" si="2"/>
        <v>2900000</v>
      </c>
      <c r="M18" s="448"/>
      <c r="N18" s="473">
        <f t="shared" si="3"/>
        <v>-2900000</v>
      </c>
      <c r="O18" s="476"/>
    </row>
    <row r="19" s="218" customFormat="1" spans="1:15">
      <c r="A19" s="448">
        <v>280823</v>
      </c>
      <c r="B19" s="448">
        <v>1277818</v>
      </c>
      <c r="C19" s="448" t="s">
        <v>680</v>
      </c>
      <c r="D19" s="449">
        <v>43194</v>
      </c>
      <c r="E19" s="449">
        <v>43196</v>
      </c>
      <c r="F19" s="448">
        <f t="shared" si="0"/>
        <v>2</v>
      </c>
      <c r="G19" s="448">
        <v>1</v>
      </c>
      <c r="H19" s="448" t="s">
        <v>240</v>
      </c>
      <c r="I19" s="448" t="s">
        <v>37</v>
      </c>
      <c r="J19" s="448">
        <f t="shared" si="1"/>
        <v>2</v>
      </c>
      <c r="K19" s="374">
        <v>2900000</v>
      </c>
      <c r="L19" s="374">
        <f t="shared" si="2"/>
        <v>5800000</v>
      </c>
      <c r="M19" s="448"/>
      <c r="N19" s="473">
        <f t="shared" si="3"/>
        <v>-5800000</v>
      </c>
      <c r="O19" s="474">
        <f>SUM(L19:L47)</f>
        <v>252300000</v>
      </c>
    </row>
    <row r="20" s="218" customFormat="1" spans="1:15">
      <c r="A20" s="448">
        <v>281038</v>
      </c>
      <c r="B20" s="448">
        <v>1278377</v>
      </c>
      <c r="C20" s="448" t="s">
        <v>681</v>
      </c>
      <c r="D20" s="449">
        <v>43194</v>
      </c>
      <c r="E20" s="449">
        <v>43197</v>
      </c>
      <c r="F20" s="448">
        <f t="shared" si="0"/>
        <v>3</v>
      </c>
      <c r="G20" s="448">
        <v>1</v>
      </c>
      <c r="H20" s="448" t="s">
        <v>240</v>
      </c>
      <c r="I20" s="448" t="s">
        <v>37</v>
      </c>
      <c r="J20" s="448">
        <f t="shared" si="1"/>
        <v>3</v>
      </c>
      <c r="K20" s="374">
        <v>2900000</v>
      </c>
      <c r="L20" s="374">
        <f t="shared" si="2"/>
        <v>8700000</v>
      </c>
      <c r="M20" s="448"/>
      <c r="N20" s="473">
        <f t="shared" si="3"/>
        <v>-8700000</v>
      </c>
      <c r="O20" s="475"/>
    </row>
    <row r="21" s="218" customFormat="1" spans="1:15">
      <c r="A21" s="448" t="s">
        <v>682</v>
      </c>
      <c r="B21" s="448">
        <v>1282713</v>
      </c>
      <c r="C21" s="448" t="s">
        <v>683</v>
      </c>
      <c r="D21" s="449">
        <v>43194</v>
      </c>
      <c r="E21" s="449">
        <v>43197</v>
      </c>
      <c r="F21" s="448">
        <f t="shared" si="0"/>
        <v>3</v>
      </c>
      <c r="G21" s="448">
        <v>2</v>
      </c>
      <c r="H21" s="448" t="s">
        <v>40</v>
      </c>
      <c r="I21" s="448" t="s">
        <v>37</v>
      </c>
      <c r="J21" s="448">
        <f t="shared" si="1"/>
        <v>6</v>
      </c>
      <c r="K21" s="374">
        <v>2900000</v>
      </c>
      <c r="L21" s="374">
        <f t="shared" si="2"/>
        <v>17400000</v>
      </c>
      <c r="M21" s="448"/>
      <c r="N21" s="473">
        <f t="shared" si="3"/>
        <v>-17400000</v>
      </c>
      <c r="O21" s="475"/>
    </row>
    <row r="22" s="218" customFormat="1" spans="1:15">
      <c r="A22" s="448">
        <v>283528</v>
      </c>
      <c r="B22" s="448">
        <v>1284379</v>
      </c>
      <c r="C22" s="448" t="s">
        <v>684</v>
      </c>
      <c r="D22" s="449">
        <v>43194</v>
      </c>
      <c r="E22" s="449">
        <v>43196</v>
      </c>
      <c r="F22" s="448">
        <f t="shared" si="0"/>
        <v>2</v>
      </c>
      <c r="G22" s="448">
        <v>1</v>
      </c>
      <c r="H22" s="448" t="s">
        <v>40</v>
      </c>
      <c r="I22" s="448" t="s">
        <v>37</v>
      </c>
      <c r="J22" s="448">
        <f t="shared" si="1"/>
        <v>2</v>
      </c>
      <c r="K22" s="374">
        <v>2900000</v>
      </c>
      <c r="L22" s="374">
        <f t="shared" si="2"/>
        <v>5800000</v>
      </c>
      <c r="M22" s="448"/>
      <c r="N22" s="473">
        <f t="shared" si="3"/>
        <v>-5800000</v>
      </c>
      <c r="O22" s="475"/>
    </row>
    <row r="23" s="218" customFormat="1" spans="1:15">
      <c r="A23" s="448">
        <v>285735</v>
      </c>
      <c r="B23" s="448">
        <v>1286984</v>
      </c>
      <c r="C23" s="448" t="s">
        <v>685</v>
      </c>
      <c r="D23" s="449">
        <v>43194</v>
      </c>
      <c r="E23" s="449">
        <v>43197</v>
      </c>
      <c r="F23" s="448">
        <f t="shared" si="0"/>
        <v>3</v>
      </c>
      <c r="G23" s="448">
        <v>1</v>
      </c>
      <c r="H23" s="448" t="s">
        <v>53</v>
      </c>
      <c r="I23" s="448" t="s">
        <v>37</v>
      </c>
      <c r="J23" s="448">
        <f t="shared" si="1"/>
        <v>3</v>
      </c>
      <c r="K23" s="374">
        <v>2900000</v>
      </c>
      <c r="L23" s="374">
        <f t="shared" si="2"/>
        <v>8700000</v>
      </c>
      <c r="M23" s="448"/>
      <c r="N23" s="473">
        <f t="shared" si="3"/>
        <v>-8700000</v>
      </c>
      <c r="O23" s="475"/>
    </row>
    <row r="24" s="218" customFormat="1" spans="1:15">
      <c r="A24" s="448">
        <v>281095</v>
      </c>
      <c r="B24" s="448">
        <v>1278477</v>
      </c>
      <c r="C24" s="448" t="s">
        <v>686</v>
      </c>
      <c r="D24" s="449">
        <v>43195</v>
      </c>
      <c r="E24" s="449">
        <v>43197</v>
      </c>
      <c r="F24" s="448">
        <f t="shared" si="0"/>
        <v>2</v>
      </c>
      <c r="G24" s="448">
        <v>1</v>
      </c>
      <c r="H24" s="448" t="s">
        <v>240</v>
      </c>
      <c r="I24" s="448" t="s">
        <v>37</v>
      </c>
      <c r="J24" s="448">
        <f t="shared" si="1"/>
        <v>2</v>
      </c>
      <c r="K24" s="374">
        <v>2900000</v>
      </c>
      <c r="L24" s="374">
        <f t="shared" si="2"/>
        <v>5800000</v>
      </c>
      <c r="M24" s="448"/>
      <c r="N24" s="473">
        <f t="shared" si="3"/>
        <v>-5800000</v>
      </c>
      <c r="O24" s="475"/>
    </row>
    <row r="25" s="218" customFormat="1" spans="1:15">
      <c r="A25" s="448">
        <v>281120</v>
      </c>
      <c r="B25" s="448">
        <v>1278582</v>
      </c>
      <c r="C25" s="448" t="s">
        <v>687</v>
      </c>
      <c r="D25" s="449">
        <v>43195</v>
      </c>
      <c r="E25" s="449">
        <v>43198</v>
      </c>
      <c r="F25" s="448">
        <f t="shared" si="0"/>
        <v>3</v>
      </c>
      <c r="G25" s="448">
        <v>1</v>
      </c>
      <c r="H25" s="448" t="s">
        <v>240</v>
      </c>
      <c r="I25" s="448" t="s">
        <v>37</v>
      </c>
      <c r="J25" s="448">
        <f t="shared" si="1"/>
        <v>3</v>
      </c>
      <c r="K25" s="374">
        <v>2900000</v>
      </c>
      <c r="L25" s="374">
        <f t="shared" si="2"/>
        <v>8700000</v>
      </c>
      <c r="M25" s="448"/>
      <c r="N25" s="473">
        <f t="shared" si="3"/>
        <v>-8700000</v>
      </c>
      <c r="O25" s="475"/>
    </row>
    <row r="26" s="218" customFormat="1" spans="1:15">
      <c r="A26" s="448">
        <v>281496</v>
      </c>
      <c r="B26" s="448">
        <v>1278985</v>
      </c>
      <c r="C26" s="448" t="s">
        <v>688</v>
      </c>
      <c r="D26" s="449">
        <v>43195</v>
      </c>
      <c r="E26" s="449">
        <v>43196</v>
      </c>
      <c r="F26" s="448">
        <f t="shared" si="0"/>
        <v>1</v>
      </c>
      <c r="G26" s="448">
        <v>1</v>
      </c>
      <c r="H26" s="448" t="s">
        <v>391</v>
      </c>
      <c r="I26" s="448" t="s">
        <v>37</v>
      </c>
      <c r="J26" s="448">
        <f t="shared" si="1"/>
        <v>1</v>
      </c>
      <c r="K26" s="374">
        <v>2900000</v>
      </c>
      <c r="L26" s="374">
        <f t="shared" si="2"/>
        <v>2900000</v>
      </c>
      <c r="M26" s="448"/>
      <c r="N26" s="473">
        <f t="shared" si="3"/>
        <v>-2900000</v>
      </c>
      <c r="O26" s="475"/>
    </row>
    <row r="27" s="218" customFormat="1" spans="1:15">
      <c r="A27" s="448">
        <v>281497</v>
      </c>
      <c r="B27" s="448">
        <v>1278986</v>
      </c>
      <c r="C27" s="448" t="s">
        <v>689</v>
      </c>
      <c r="D27" s="449">
        <v>43195</v>
      </c>
      <c r="E27" s="449">
        <v>43196</v>
      </c>
      <c r="F27" s="448">
        <f t="shared" si="0"/>
        <v>1</v>
      </c>
      <c r="G27" s="448">
        <v>1</v>
      </c>
      <c r="H27" s="448" t="s">
        <v>391</v>
      </c>
      <c r="I27" s="448" t="s">
        <v>37</v>
      </c>
      <c r="J27" s="448">
        <f t="shared" si="1"/>
        <v>1</v>
      </c>
      <c r="K27" s="374">
        <v>2900000</v>
      </c>
      <c r="L27" s="374">
        <f t="shared" si="2"/>
        <v>2900000</v>
      </c>
      <c r="M27" s="448"/>
      <c r="N27" s="473">
        <f t="shared" si="3"/>
        <v>-2900000</v>
      </c>
      <c r="O27" s="475"/>
    </row>
    <row r="28" s="218" customFormat="1" spans="1:15">
      <c r="A28" s="448">
        <v>281500</v>
      </c>
      <c r="B28" s="448">
        <v>1278923</v>
      </c>
      <c r="C28" s="448" t="s">
        <v>690</v>
      </c>
      <c r="D28" s="449">
        <v>43195</v>
      </c>
      <c r="E28" s="449">
        <v>43197</v>
      </c>
      <c r="F28" s="448">
        <f t="shared" si="0"/>
        <v>2</v>
      </c>
      <c r="G28" s="448">
        <v>1</v>
      </c>
      <c r="H28" s="448" t="s">
        <v>240</v>
      </c>
      <c r="I28" s="448" t="s">
        <v>37</v>
      </c>
      <c r="J28" s="448">
        <f t="shared" si="1"/>
        <v>2</v>
      </c>
      <c r="K28" s="374">
        <v>2900000</v>
      </c>
      <c r="L28" s="374">
        <f t="shared" si="2"/>
        <v>5800000</v>
      </c>
      <c r="M28" s="448"/>
      <c r="N28" s="473">
        <f t="shared" si="3"/>
        <v>-5800000</v>
      </c>
      <c r="O28" s="475"/>
    </row>
    <row r="29" s="218" customFormat="1" spans="1:15">
      <c r="A29" s="448">
        <v>282284</v>
      </c>
      <c r="B29" s="448">
        <v>1281429</v>
      </c>
      <c r="C29" s="448" t="s">
        <v>691</v>
      </c>
      <c r="D29" s="449">
        <v>43195</v>
      </c>
      <c r="E29" s="449">
        <v>43198</v>
      </c>
      <c r="F29" s="448">
        <f t="shared" si="0"/>
        <v>3</v>
      </c>
      <c r="G29" s="448">
        <v>1</v>
      </c>
      <c r="H29" s="448" t="s">
        <v>40</v>
      </c>
      <c r="I29" s="448" t="s">
        <v>37</v>
      </c>
      <c r="J29" s="448">
        <f t="shared" si="1"/>
        <v>3</v>
      </c>
      <c r="K29" s="374">
        <v>2900000</v>
      </c>
      <c r="L29" s="374">
        <f t="shared" si="2"/>
        <v>8700000</v>
      </c>
      <c r="M29" s="448"/>
      <c r="N29" s="473">
        <f t="shared" si="3"/>
        <v>-8700000</v>
      </c>
      <c r="O29" s="475"/>
    </row>
    <row r="30" s="218" customFormat="1" spans="1:15">
      <c r="A30" s="448" t="s">
        <v>692</v>
      </c>
      <c r="B30" s="448">
        <v>1283056</v>
      </c>
      <c r="C30" s="448" t="s">
        <v>693</v>
      </c>
      <c r="D30" s="449">
        <v>43195</v>
      </c>
      <c r="E30" s="449">
        <v>43199</v>
      </c>
      <c r="F30" s="448">
        <f t="shared" si="0"/>
        <v>4</v>
      </c>
      <c r="G30" s="448">
        <v>2</v>
      </c>
      <c r="H30" s="448" t="s">
        <v>157</v>
      </c>
      <c r="I30" s="448" t="s">
        <v>37</v>
      </c>
      <c r="J30" s="448">
        <f t="shared" si="1"/>
        <v>8</v>
      </c>
      <c r="K30" s="374">
        <v>2900000</v>
      </c>
      <c r="L30" s="374">
        <f t="shared" si="2"/>
        <v>23200000</v>
      </c>
      <c r="M30" s="448"/>
      <c r="N30" s="473">
        <f t="shared" si="3"/>
        <v>-23200000</v>
      </c>
      <c r="O30" s="475"/>
    </row>
    <row r="31" s="218" customFormat="1" spans="1:15">
      <c r="A31" s="448">
        <v>284696</v>
      </c>
      <c r="B31" s="448">
        <v>1286366</v>
      </c>
      <c r="C31" s="448" t="s">
        <v>694</v>
      </c>
      <c r="D31" s="449">
        <v>43195</v>
      </c>
      <c r="E31" s="449">
        <v>43197</v>
      </c>
      <c r="F31" s="448">
        <f t="shared" si="0"/>
        <v>2</v>
      </c>
      <c r="G31" s="448">
        <v>1</v>
      </c>
      <c r="H31" s="448" t="s">
        <v>53</v>
      </c>
      <c r="I31" s="448" t="s">
        <v>37</v>
      </c>
      <c r="J31" s="448">
        <f t="shared" si="1"/>
        <v>2</v>
      </c>
      <c r="K31" s="374">
        <v>2900000</v>
      </c>
      <c r="L31" s="374">
        <f t="shared" si="2"/>
        <v>5800000</v>
      </c>
      <c r="M31" s="448"/>
      <c r="N31" s="473">
        <f t="shared" si="3"/>
        <v>-5800000</v>
      </c>
      <c r="O31" s="475"/>
    </row>
    <row r="32" s="218" customFormat="1" spans="1:15">
      <c r="A32" s="448">
        <v>284710</v>
      </c>
      <c r="B32" s="448">
        <v>1286692</v>
      </c>
      <c r="C32" s="448" t="s">
        <v>695</v>
      </c>
      <c r="D32" s="449">
        <v>43195</v>
      </c>
      <c r="E32" s="449">
        <v>43197</v>
      </c>
      <c r="F32" s="448">
        <f t="shared" si="0"/>
        <v>2</v>
      </c>
      <c r="G32" s="448">
        <v>1</v>
      </c>
      <c r="H32" s="448" t="s">
        <v>53</v>
      </c>
      <c r="I32" s="448" t="s">
        <v>37</v>
      </c>
      <c r="J32" s="448">
        <f t="shared" si="1"/>
        <v>2</v>
      </c>
      <c r="K32" s="374">
        <v>2900000</v>
      </c>
      <c r="L32" s="374">
        <f t="shared" si="2"/>
        <v>5800000</v>
      </c>
      <c r="M32" s="448"/>
      <c r="N32" s="473">
        <f t="shared" si="3"/>
        <v>-5800000</v>
      </c>
      <c r="O32" s="475"/>
    </row>
    <row r="33" s="218" customFormat="1" spans="1:15">
      <c r="A33" s="448">
        <v>287031</v>
      </c>
      <c r="B33" s="448">
        <v>1291037</v>
      </c>
      <c r="C33" s="448" t="s">
        <v>696</v>
      </c>
      <c r="D33" s="449">
        <v>43196</v>
      </c>
      <c r="E33" s="449">
        <v>43199</v>
      </c>
      <c r="F33" s="448">
        <f t="shared" si="0"/>
        <v>3</v>
      </c>
      <c r="G33" s="448">
        <v>1</v>
      </c>
      <c r="H33" s="448" t="s">
        <v>53</v>
      </c>
      <c r="I33" s="448" t="s">
        <v>37</v>
      </c>
      <c r="J33" s="448">
        <f t="shared" si="1"/>
        <v>3</v>
      </c>
      <c r="K33" s="374">
        <v>2900000</v>
      </c>
      <c r="L33" s="374">
        <f t="shared" si="2"/>
        <v>8700000</v>
      </c>
      <c r="M33" s="448"/>
      <c r="N33" s="473">
        <f t="shared" si="3"/>
        <v>-8700000</v>
      </c>
      <c r="O33" s="475"/>
    </row>
    <row r="34" s="218" customFormat="1" spans="1:15">
      <c r="A34" s="448" t="s">
        <v>697</v>
      </c>
      <c r="B34" s="448">
        <v>1277109</v>
      </c>
      <c r="C34" s="448" t="s">
        <v>698</v>
      </c>
      <c r="D34" s="449">
        <v>43196</v>
      </c>
      <c r="E34" s="449">
        <v>43198</v>
      </c>
      <c r="F34" s="448">
        <f t="shared" si="0"/>
        <v>2</v>
      </c>
      <c r="G34" s="448">
        <v>2</v>
      </c>
      <c r="H34" s="448" t="s">
        <v>240</v>
      </c>
      <c r="I34" s="448" t="s">
        <v>37</v>
      </c>
      <c r="J34" s="448">
        <f t="shared" si="1"/>
        <v>4</v>
      </c>
      <c r="K34" s="374">
        <v>2900000</v>
      </c>
      <c r="L34" s="374">
        <f t="shared" si="2"/>
        <v>11600000</v>
      </c>
      <c r="M34" s="448"/>
      <c r="N34" s="473">
        <f t="shared" si="3"/>
        <v>-11600000</v>
      </c>
      <c r="O34" s="475"/>
    </row>
    <row r="35" s="218" customFormat="1" spans="1:15">
      <c r="A35" s="450">
        <v>282591</v>
      </c>
      <c r="B35" s="450">
        <v>1282279</v>
      </c>
      <c r="C35" s="450" t="s">
        <v>699</v>
      </c>
      <c r="D35" s="449">
        <v>43197</v>
      </c>
      <c r="E35" s="451">
        <v>43198</v>
      </c>
      <c r="F35" s="450">
        <f t="shared" si="0"/>
        <v>1</v>
      </c>
      <c r="G35" s="450">
        <v>1</v>
      </c>
      <c r="H35" s="450" t="s">
        <v>391</v>
      </c>
      <c r="I35" s="450" t="s">
        <v>37</v>
      </c>
      <c r="J35" s="448">
        <f t="shared" si="1"/>
        <v>1</v>
      </c>
      <c r="K35" s="374">
        <v>2900000</v>
      </c>
      <c r="L35" s="374">
        <f t="shared" si="2"/>
        <v>2900000</v>
      </c>
      <c r="M35" s="477"/>
      <c r="N35" s="478">
        <f t="shared" si="3"/>
        <v>-2900000</v>
      </c>
      <c r="O35" s="475"/>
    </row>
    <row r="36" s="218" customFormat="1" spans="1:15">
      <c r="A36" s="448">
        <v>283533</v>
      </c>
      <c r="B36" s="448">
        <v>1284368</v>
      </c>
      <c r="C36" s="448" t="s">
        <v>700</v>
      </c>
      <c r="D36" s="449">
        <v>43197</v>
      </c>
      <c r="E36" s="449">
        <v>43198</v>
      </c>
      <c r="F36" s="448">
        <f t="shared" si="0"/>
        <v>1</v>
      </c>
      <c r="G36" s="448">
        <v>1</v>
      </c>
      <c r="H36" s="448" t="s">
        <v>391</v>
      </c>
      <c r="I36" s="448" t="s">
        <v>37</v>
      </c>
      <c r="J36" s="448">
        <f t="shared" si="1"/>
        <v>1</v>
      </c>
      <c r="K36" s="374">
        <v>2900000</v>
      </c>
      <c r="L36" s="374">
        <f t="shared" si="2"/>
        <v>2900000</v>
      </c>
      <c r="M36" s="448"/>
      <c r="N36" s="473">
        <f t="shared" si="3"/>
        <v>-2900000</v>
      </c>
      <c r="O36" s="475"/>
    </row>
    <row r="37" s="218" customFormat="1" spans="1:15">
      <c r="A37" s="448">
        <v>285306</v>
      </c>
      <c r="B37" s="448">
        <v>1287392</v>
      </c>
      <c r="C37" s="448" t="s">
        <v>701</v>
      </c>
      <c r="D37" s="449">
        <v>43197</v>
      </c>
      <c r="E37" s="449">
        <v>43202</v>
      </c>
      <c r="F37" s="448">
        <f t="shared" si="0"/>
        <v>5</v>
      </c>
      <c r="G37" s="448">
        <v>1</v>
      </c>
      <c r="H37" s="448" t="s">
        <v>391</v>
      </c>
      <c r="I37" s="448" t="s">
        <v>37</v>
      </c>
      <c r="J37" s="448">
        <f t="shared" si="1"/>
        <v>5</v>
      </c>
      <c r="K37" s="374">
        <v>2900000</v>
      </c>
      <c r="L37" s="374">
        <f t="shared" si="2"/>
        <v>14500000</v>
      </c>
      <c r="M37" s="448"/>
      <c r="N37" s="473">
        <f t="shared" si="3"/>
        <v>-14500000</v>
      </c>
      <c r="O37" s="475"/>
    </row>
    <row r="38" s="218" customFormat="1" spans="1:15">
      <c r="A38" s="448">
        <v>285307</v>
      </c>
      <c r="B38" s="448">
        <v>1287393</v>
      </c>
      <c r="C38" s="448" t="s">
        <v>702</v>
      </c>
      <c r="D38" s="449">
        <v>43197</v>
      </c>
      <c r="E38" s="449">
        <v>43202</v>
      </c>
      <c r="F38" s="448">
        <f t="shared" si="0"/>
        <v>5</v>
      </c>
      <c r="G38" s="448">
        <v>1</v>
      </c>
      <c r="H38" s="448" t="s">
        <v>391</v>
      </c>
      <c r="I38" s="448" t="s">
        <v>37</v>
      </c>
      <c r="J38" s="448">
        <f t="shared" si="1"/>
        <v>5</v>
      </c>
      <c r="K38" s="374">
        <v>2900000</v>
      </c>
      <c r="L38" s="374">
        <f t="shared" si="2"/>
        <v>14500000</v>
      </c>
      <c r="M38" s="448"/>
      <c r="N38" s="473">
        <f t="shared" si="3"/>
        <v>-14500000</v>
      </c>
      <c r="O38" s="475"/>
    </row>
    <row r="39" s="218" customFormat="1" spans="1:15">
      <c r="A39" s="448">
        <v>286501</v>
      </c>
      <c r="B39" s="448">
        <v>1290147</v>
      </c>
      <c r="C39" s="448" t="s">
        <v>703</v>
      </c>
      <c r="D39" s="449">
        <v>43197</v>
      </c>
      <c r="E39" s="449">
        <v>43199</v>
      </c>
      <c r="F39" s="448">
        <f t="shared" si="0"/>
        <v>2</v>
      </c>
      <c r="G39" s="448">
        <v>1</v>
      </c>
      <c r="H39" s="448" t="s">
        <v>53</v>
      </c>
      <c r="I39" s="448" t="s">
        <v>37</v>
      </c>
      <c r="J39" s="448">
        <f t="shared" si="1"/>
        <v>2</v>
      </c>
      <c r="K39" s="374">
        <v>2900000</v>
      </c>
      <c r="L39" s="374">
        <f t="shared" si="2"/>
        <v>5800000</v>
      </c>
      <c r="M39" s="448"/>
      <c r="N39" s="473">
        <f t="shared" si="3"/>
        <v>-5800000</v>
      </c>
      <c r="O39" s="475"/>
    </row>
    <row r="40" s="218" customFormat="1" spans="1:15">
      <c r="A40" s="448">
        <v>286505</v>
      </c>
      <c r="B40" s="448">
        <v>1290155</v>
      </c>
      <c r="C40" s="448" t="s">
        <v>704</v>
      </c>
      <c r="D40" s="449">
        <v>43197</v>
      </c>
      <c r="E40" s="449">
        <v>43199</v>
      </c>
      <c r="F40" s="448">
        <f t="shared" si="0"/>
        <v>2</v>
      </c>
      <c r="G40" s="448">
        <v>2</v>
      </c>
      <c r="H40" s="448" t="s">
        <v>391</v>
      </c>
      <c r="I40" s="448" t="s">
        <v>37</v>
      </c>
      <c r="J40" s="448">
        <f t="shared" si="1"/>
        <v>4</v>
      </c>
      <c r="K40" s="374">
        <v>2900000</v>
      </c>
      <c r="L40" s="374">
        <f t="shared" si="2"/>
        <v>11600000</v>
      </c>
      <c r="M40" s="448"/>
      <c r="N40" s="473">
        <f t="shared" si="3"/>
        <v>-11600000</v>
      </c>
      <c r="O40" s="475"/>
    </row>
    <row r="41" s="218" customFormat="1" spans="1:15">
      <c r="A41" s="448">
        <v>286765</v>
      </c>
      <c r="B41" s="448">
        <v>1290656</v>
      </c>
      <c r="C41" s="448" t="s">
        <v>705</v>
      </c>
      <c r="D41" s="449">
        <v>43197</v>
      </c>
      <c r="E41" s="449">
        <v>43199</v>
      </c>
      <c r="F41" s="448">
        <f t="shared" si="0"/>
        <v>2</v>
      </c>
      <c r="G41" s="448">
        <v>1</v>
      </c>
      <c r="H41" s="448" t="s">
        <v>53</v>
      </c>
      <c r="I41" s="448" t="s">
        <v>37</v>
      </c>
      <c r="J41" s="448">
        <f t="shared" si="1"/>
        <v>2</v>
      </c>
      <c r="K41" s="374">
        <v>2900000</v>
      </c>
      <c r="L41" s="374">
        <f t="shared" si="2"/>
        <v>5800000</v>
      </c>
      <c r="M41" s="448"/>
      <c r="N41" s="473">
        <f t="shared" si="3"/>
        <v>-5800000</v>
      </c>
      <c r="O41" s="475"/>
    </row>
    <row r="42" s="218" customFormat="1" spans="1:15">
      <c r="A42" s="448">
        <v>285476</v>
      </c>
      <c r="B42" s="448">
        <v>1287412</v>
      </c>
      <c r="C42" s="448" t="s">
        <v>706</v>
      </c>
      <c r="D42" s="449">
        <v>43197</v>
      </c>
      <c r="E42" s="449">
        <v>43199</v>
      </c>
      <c r="F42" s="448">
        <f t="shared" si="0"/>
        <v>2</v>
      </c>
      <c r="G42" s="448">
        <v>1</v>
      </c>
      <c r="H42" s="448" t="s">
        <v>53</v>
      </c>
      <c r="I42" s="448" t="s">
        <v>37</v>
      </c>
      <c r="J42" s="448">
        <f t="shared" si="1"/>
        <v>2</v>
      </c>
      <c r="K42" s="374">
        <v>2900000</v>
      </c>
      <c r="L42" s="374">
        <f t="shared" si="2"/>
        <v>5800000</v>
      </c>
      <c r="M42" s="448"/>
      <c r="N42" s="473">
        <f t="shared" si="3"/>
        <v>-5800000</v>
      </c>
      <c r="O42" s="475"/>
    </row>
    <row r="43" s="218" customFormat="1" spans="1:15">
      <c r="A43" s="448">
        <v>286912</v>
      </c>
      <c r="B43" s="448">
        <v>1290780</v>
      </c>
      <c r="C43" s="448" t="s">
        <v>707</v>
      </c>
      <c r="D43" s="449">
        <v>43198</v>
      </c>
      <c r="E43" s="449">
        <v>43201</v>
      </c>
      <c r="F43" s="448">
        <f t="shared" si="0"/>
        <v>3</v>
      </c>
      <c r="G43" s="448">
        <v>1</v>
      </c>
      <c r="H43" s="448" t="s">
        <v>391</v>
      </c>
      <c r="I43" s="448" t="s">
        <v>37</v>
      </c>
      <c r="J43" s="448">
        <f t="shared" si="1"/>
        <v>3</v>
      </c>
      <c r="K43" s="374">
        <v>2900000</v>
      </c>
      <c r="L43" s="374">
        <f t="shared" si="2"/>
        <v>8700000</v>
      </c>
      <c r="M43" s="448"/>
      <c r="N43" s="473">
        <f t="shared" si="3"/>
        <v>-8700000</v>
      </c>
      <c r="O43" s="475"/>
    </row>
    <row r="44" s="218" customFormat="1" spans="1:15">
      <c r="A44" s="448">
        <v>285058</v>
      </c>
      <c r="B44" s="448">
        <v>1286838</v>
      </c>
      <c r="C44" s="448" t="s">
        <v>708</v>
      </c>
      <c r="D44" s="449">
        <v>43198</v>
      </c>
      <c r="E44" s="449">
        <v>43202</v>
      </c>
      <c r="F44" s="448">
        <f t="shared" si="0"/>
        <v>4</v>
      </c>
      <c r="G44" s="448">
        <v>1</v>
      </c>
      <c r="H44" s="448" t="s">
        <v>391</v>
      </c>
      <c r="I44" s="448" t="s">
        <v>37</v>
      </c>
      <c r="J44" s="448">
        <f t="shared" si="1"/>
        <v>4</v>
      </c>
      <c r="K44" s="374">
        <v>2900000</v>
      </c>
      <c r="L44" s="374">
        <f t="shared" si="2"/>
        <v>11600000</v>
      </c>
      <c r="M44" s="448"/>
      <c r="N44" s="473">
        <f t="shared" si="3"/>
        <v>-11600000</v>
      </c>
      <c r="O44" s="475"/>
    </row>
    <row r="45" s="218" customFormat="1" spans="1:15">
      <c r="A45" s="448">
        <v>281498</v>
      </c>
      <c r="B45" s="448">
        <v>1278900</v>
      </c>
      <c r="C45" s="448" t="s">
        <v>709</v>
      </c>
      <c r="D45" s="449">
        <v>43199</v>
      </c>
      <c r="E45" s="449">
        <v>43200</v>
      </c>
      <c r="F45" s="448">
        <f t="shared" si="0"/>
        <v>1</v>
      </c>
      <c r="G45" s="448">
        <v>1</v>
      </c>
      <c r="H45" s="448" t="s">
        <v>391</v>
      </c>
      <c r="I45" s="448" t="s">
        <v>37</v>
      </c>
      <c r="J45" s="448">
        <f t="shared" si="1"/>
        <v>1</v>
      </c>
      <c r="K45" s="374">
        <v>2900000</v>
      </c>
      <c r="L45" s="374">
        <f t="shared" si="2"/>
        <v>2900000</v>
      </c>
      <c r="M45" s="448"/>
      <c r="N45" s="473">
        <f t="shared" si="3"/>
        <v>-2900000</v>
      </c>
      <c r="O45" s="475"/>
    </row>
    <row r="46" s="218" customFormat="1" spans="1:15">
      <c r="A46" s="448" t="s">
        <v>710</v>
      </c>
      <c r="B46" s="448">
        <v>1286107</v>
      </c>
      <c r="C46" s="448" t="s">
        <v>711</v>
      </c>
      <c r="D46" s="449">
        <v>43199</v>
      </c>
      <c r="E46" s="449">
        <v>43203</v>
      </c>
      <c r="F46" s="448">
        <f t="shared" si="0"/>
        <v>4</v>
      </c>
      <c r="G46" s="448">
        <v>2</v>
      </c>
      <c r="H46" s="448" t="s">
        <v>53</v>
      </c>
      <c r="I46" s="448" t="s">
        <v>37</v>
      </c>
      <c r="J46" s="448">
        <f t="shared" si="1"/>
        <v>8</v>
      </c>
      <c r="K46" s="374">
        <v>2900000</v>
      </c>
      <c r="L46" s="374">
        <f t="shared" si="2"/>
        <v>23200000</v>
      </c>
      <c r="M46" s="448"/>
      <c r="N46" s="473">
        <f t="shared" si="3"/>
        <v>-23200000</v>
      </c>
      <c r="O46" s="475"/>
    </row>
    <row r="47" s="218" customFormat="1" spans="1:15">
      <c r="A47" s="448">
        <v>286318</v>
      </c>
      <c r="B47" s="448">
        <v>1289792</v>
      </c>
      <c r="C47" s="448" t="s">
        <v>712</v>
      </c>
      <c r="D47" s="449">
        <v>43199</v>
      </c>
      <c r="E47" s="449">
        <v>43200</v>
      </c>
      <c r="F47" s="448">
        <f t="shared" si="0"/>
        <v>1</v>
      </c>
      <c r="G47" s="448">
        <v>2</v>
      </c>
      <c r="H47" s="448" t="s">
        <v>53</v>
      </c>
      <c r="I47" s="448" t="s">
        <v>148</v>
      </c>
      <c r="J47" s="448">
        <f t="shared" si="1"/>
        <v>2</v>
      </c>
      <c r="K47" s="374">
        <v>2900000</v>
      </c>
      <c r="L47" s="374">
        <f t="shared" si="2"/>
        <v>5800000</v>
      </c>
      <c r="M47" s="448"/>
      <c r="N47" s="473">
        <f t="shared" si="3"/>
        <v>-5800000</v>
      </c>
      <c r="O47" s="476"/>
    </row>
    <row r="48" s="218" customFormat="1" spans="1:15">
      <c r="A48" s="448">
        <v>286823</v>
      </c>
      <c r="B48" s="448">
        <v>1290784</v>
      </c>
      <c r="C48" s="448" t="s">
        <v>713</v>
      </c>
      <c r="D48" s="449">
        <v>43198</v>
      </c>
      <c r="E48" s="449">
        <v>43199</v>
      </c>
      <c r="F48" s="448">
        <f t="shared" si="0"/>
        <v>1</v>
      </c>
      <c r="G48" s="448">
        <v>1</v>
      </c>
      <c r="H48" s="448" t="s">
        <v>53</v>
      </c>
      <c r="I48" s="448" t="s">
        <v>37</v>
      </c>
      <c r="J48" s="448">
        <f t="shared" si="1"/>
        <v>1</v>
      </c>
      <c r="K48" s="374">
        <v>2900000</v>
      </c>
      <c r="L48" s="374">
        <f t="shared" si="2"/>
        <v>2900000</v>
      </c>
      <c r="M48" s="448"/>
      <c r="N48" s="473">
        <f t="shared" si="3"/>
        <v>-2900000</v>
      </c>
      <c r="O48" s="474">
        <f>SUM(L48:L58)</f>
        <v>113100000</v>
      </c>
    </row>
    <row r="49" s="218" customFormat="1" spans="1:15">
      <c r="A49" s="448">
        <v>283946</v>
      </c>
      <c r="B49" s="448">
        <v>1285354</v>
      </c>
      <c r="C49" s="448" t="s">
        <v>714</v>
      </c>
      <c r="D49" s="449">
        <v>43200</v>
      </c>
      <c r="E49" s="449">
        <v>43201</v>
      </c>
      <c r="F49" s="448">
        <f t="shared" si="0"/>
        <v>1</v>
      </c>
      <c r="G49" s="448">
        <v>1</v>
      </c>
      <c r="H49" s="448" t="s">
        <v>53</v>
      </c>
      <c r="I49" s="448" t="s">
        <v>37</v>
      </c>
      <c r="J49" s="448">
        <f t="shared" si="1"/>
        <v>1</v>
      </c>
      <c r="K49" s="374">
        <v>2900000</v>
      </c>
      <c r="L49" s="374">
        <f t="shared" si="2"/>
        <v>2900000</v>
      </c>
      <c r="M49" s="448"/>
      <c r="N49" s="473">
        <f t="shared" si="3"/>
        <v>-2900000</v>
      </c>
      <c r="O49" s="475"/>
    </row>
    <row r="50" s="218" customFormat="1" spans="1:15">
      <c r="A50" s="448">
        <v>283947</v>
      </c>
      <c r="B50" s="448">
        <v>1285363</v>
      </c>
      <c r="C50" s="448" t="s">
        <v>715</v>
      </c>
      <c r="D50" s="449">
        <v>43200</v>
      </c>
      <c r="E50" s="449">
        <v>43201</v>
      </c>
      <c r="F50" s="448">
        <f t="shared" si="0"/>
        <v>1</v>
      </c>
      <c r="G50" s="448">
        <v>1</v>
      </c>
      <c r="H50" s="448" t="s">
        <v>53</v>
      </c>
      <c r="I50" s="448" t="s">
        <v>37</v>
      </c>
      <c r="J50" s="448">
        <f t="shared" si="1"/>
        <v>1</v>
      </c>
      <c r="K50" s="374">
        <v>2900000</v>
      </c>
      <c r="L50" s="374">
        <f t="shared" si="2"/>
        <v>2900000</v>
      </c>
      <c r="M50" s="448"/>
      <c r="N50" s="473">
        <f t="shared" si="3"/>
        <v>-2900000</v>
      </c>
      <c r="O50" s="475"/>
    </row>
    <row r="51" s="218" customFormat="1" spans="1:15">
      <c r="A51" s="448">
        <v>284413</v>
      </c>
      <c r="B51" s="448">
        <v>1285974</v>
      </c>
      <c r="C51" s="448" t="s">
        <v>716</v>
      </c>
      <c r="D51" s="449">
        <v>43200</v>
      </c>
      <c r="E51" s="449">
        <v>43201</v>
      </c>
      <c r="F51" s="448">
        <f t="shared" si="0"/>
        <v>1</v>
      </c>
      <c r="G51" s="448">
        <v>1</v>
      </c>
      <c r="H51" s="448" t="s">
        <v>53</v>
      </c>
      <c r="I51" s="448" t="s">
        <v>37</v>
      </c>
      <c r="J51" s="448">
        <f t="shared" si="1"/>
        <v>1</v>
      </c>
      <c r="K51" s="374">
        <v>2900000</v>
      </c>
      <c r="L51" s="374">
        <f t="shared" si="2"/>
        <v>2900000</v>
      </c>
      <c r="M51" s="448"/>
      <c r="N51" s="473">
        <f t="shared" si="3"/>
        <v>-2900000</v>
      </c>
      <c r="O51" s="475"/>
    </row>
    <row r="52" s="218" customFormat="1" spans="1:15">
      <c r="A52" s="448">
        <v>266722</v>
      </c>
      <c r="B52" s="448">
        <v>1251195</v>
      </c>
      <c r="C52" s="448" t="s">
        <v>717</v>
      </c>
      <c r="D52" s="449">
        <v>42836</v>
      </c>
      <c r="E52" s="449">
        <v>42838</v>
      </c>
      <c r="F52" s="448">
        <f t="shared" si="0"/>
        <v>2</v>
      </c>
      <c r="G52" s="448">
        <v>3</v>
      </c>
      <c r="H52" s="448" t="s">
        <v>240</v>
      </c>
      <c r="I52" s="448" t="s">
        <v>37</v>
      </c>
      <c r="J52" s="448">
        <f t="shared" si="1"/>
        <v>6</v>
      </c>
      <c r="K52" s="374">
        <v>2900000</v>
      </c>
      <c r="L52" s="374">
        <f t="shared" si="2"/>
        <v>17400000</v>
      </c>
      <c r="M52" s="448"/>
      <c r="N52" s="473">
        <f t="shared" si="3"/>
        <v>-17400000</v>
      </c>
      <c r="O52" s="475"/>
    </row>
    <row r="53" s="218" customFormat="1" spans="1:15">
      <c r="A53" s="448" t="s">
        <v>718</v>
      </c>
      <c r="B53" s="448">
        <v>1277087</v>
      </c>
      <c r="C53" s="448" t="s">
        <v>719</v>
      </c>
      <c r="D53" s="449">
        <v>43201</v>
      </c>
      <c r="E53" s="449">
        <v>43204</v>
      </c>
      <c r="F53" s="448">
        <f t="shared" si="0"/>
        <v>3</v>
      </c>
      <c r="G53" s="448">
        <v>2</v>
      </c>
      <c r="H53" s="448" t="s">
        <v>240</v>
      </c>
      <c r="I53" s="448" t="s">
        <v>37</v>
      </c>
      <c r="J53" s="448">
        <f t="shared" si="1"/>
        <v>6</v>
      </c>
      <c r="K53" s="374">
        <v>2900000</v>
      </c>
      <c r="L53" s="374">
        <f t="shared" si="2"/>
        <v>17400000</v>
      </c>
      <c r="M53" s="448"/>
      <c r="N53" s="473">
        <f t="shared" si="3"/>
        <v>-17400000</v>
      </c>
      <c r="O53" s="475"/>
    </row>
    <row r="54" s="218" customFormat="1" spans="1:15">
      <c r="A54" s="448">
        <v>285308</v>
      </c>
      <c r="B54" s="448">
        <v>1287176</v>
      </c>
      <c r="C54" s="448" t="s">
        <v>720</v>
      </c>
      <c r="D54" s="449">
        <v>43201</v>
      </c>
      <c r="E54" s="449">
        <v>43203</v>
      </c>
      <c r="F54" s="448">
        <f t="shared" si="0"/>
        <v>2</v>
      </c>
      <c r="G54" s="448">
        <v>2</v>
      </c>
      <c r="H54" s="448" t="s">
        <v>391</v>
      </c>
      <c r="I54" s="448" t="s">
        <v>37</v>
      </c>
      <c r="J54" s="448">
        <f t="shared" si="1"/>
        <v>4</v>
      </c>
      <c r="K54" s="374">
        <v>2900000</v>
      </c>
      <c r="L54" s="374">
        <f t="shared" si="2"/>
        <v>11600000</v>
      </c>
      <c r="M54" s="448"/>
      <c r="N54" s="473">
        <f t="shared" si="3"/>
        <v>-11600000</v>
      </c>
      <c r="O54" s="475"/>
    </row>
    <row r="55" s="218" customFormat="1" spans="1:15">
      <c r="A55" s="448">
        <v>284544</v>
      </c>
      <c r="B55" s="448">
        <v>1286015</v>
      </c>
      <c r="C55" s="448" t="s">
        <v>721</v>
      </c>
      <c r="D55" s="449">
        <v>43203</v>
      </c>
      <c r="E55" s="449">
        <v>43205</v>
      </c>
      <c r="F55" s="448">
        <f t="shared" si="0"/>
        <v>2</v>
      </c>
      <c r="G55" s="448">
        <v>2</v>
      </c>
      <c r="H55" s="448" t="s">
        <v>391</v>
      </c>
      <c r="I55" s="448" t="s">
        <v>37</v>
      </c>
      <c r="J55" s="448">
        <f t="shared" si="1"/>
        <v>4</v>
      </c>
      <c r="K55" s="374">
        <v>2900000</v>
      </c>
      <c r="L55" s="374">
        <f t="shared" si="2"/>
        <v>11600000</v>
      </c>
      <c r="M55" s="448"/>
      <c r="N55" s="473">
        <f t="shared" si="3"/>
        <v>-11600000</v>
      </c>
      <c r="O55" s="475"/>
    </row>
    <row r="56" s="218" customFormat="1" spans="1:15">
      <c r="A56" s="448">
        <v>285304</v>
      </c>
      <c r="B56" s="448">
        <v>1287220</v>
      </c>
      <c r="C56" s="448" t="s">
        <v>722</v>
      </c>
      <c r="D56" s="449">
        <v>43203</v>
      </c>
      <c r="E56" s="449">
        <v>43206</v>
      </c>
      <c r="F56" s="448">
        <f t="shared" si="0"/>
        <v>3</v>
      </c>
      <c r="G56" s="448">
        <v>1</v>
      </c>
      <c r="H56" s="448" t="s">
        <v>53</v>
      </c>
      <c r="I56" s="448" t="s">
        <v>37</v>
      </c>
      <c r="J56" s="448">
        <f t="shared" si="1"/>
        <v>3</v>
      </c>
      <c r="K56" s="374">
        <v>2900000</v>
      </c>
      <c r="L56" s="374">
        <f t="shared" si="2"/>
        <v>8700000</v>
      </c>
      <c r="M56" s="448"/>
      <c r="N56" s="473">
        <f t="shared" si="3"/>
        <v>-8700000</v>
      </c>
      <c r="O56" s="475"/>
    </row>
    <row r="57" s="218" customFormat="1" spans="1:15">
      <c r="A57" s="448" t="s">
        <v>723</v>
      </c>
      <c r="B57" s="448">
        <v>1288078</v>
      </c>
      <c r="C57" s="448" t="s">
        <v>724</v>
      </c>
      <c r="D57" s="449">
        <v>43203</v>
      </c>
      <c r="E57" s="449">
        <v>43206</v>
      </c>
      <c r="F57" s="448">
        <f t="shared" si="0"/>
        <v>3</v>
      </c>
      <c r="G57" s="448">
        <v>2</v>
      </c>
      <c r="H57" s="448" t="s">
        <v>40</v>
      </c>
      <c r="I57" s="448" t="s">
        <v>37</v>
      </c>
      <c r="J57" s="448">
        <f t="shared" si="1"/>
        <v>6</v>
      </c>
      <c r="K57" s="374">
        <v>2900000</v>
      </c>
      <c r="L57" s="374">
        <f t="shared" si="2"/>
        <v>17400000</v>
      </c>
      <c r="M57" s="448"/>
      <c r="N57" s="473">
        <f t="shared" si="3"/>
        <v>-17400000</v>
      </c>
      <c r="O57" s="475"/>
    </row>
    <row r="58" s="218" customFormat="1" spans="1:15">
      <c r="A58" s="448" t="s">
        <v>725</v>
      </c>
      <c r="B58" s="448">
        <v>1288082</v>
      </c>
      <c r="C58" s="448" t="s">
        <v>726</v>
      </c>
      <c r="D58" s="449">
        <v>43203</v>
      </c>
      <c r="E58" s="449">
        <v>43206</v>
      </c>
      <c r="F58" s="448">
        <f t="shared" si="0"/>
        <v>3</v>
      </c>
      <c r="G58" s="448">
        <v>2</v>
      </c>
      <c r="H58" s="448" t="s">
        <v>36</v>
      </c>
      <c r="I58" s="448" t="s">
        <v>37</v>
      </c>
      <c r="J58" s="448">
        <f t="shared" si="1"/>
        <v>6</v>
      </c>
      <c r="K58" s="374">
        <v>2900000</v>
      </c>
      <c r="L58" s="374">
        <f t="shared" si="2"/>
        <v>17400000</v>
      </c>
      <c r="M58" s="448"/>
      <c r="N58" s="473">
        <f t="shared" si="3"/>
        <v>-17400000</v>
      </c>
      <c r="O58" s="476"/>
    </row>
    <row r="59" s="218" customFormat="1" spans="1:15">
      <c r="A59" s="448" t="s">
        <v>727</v>
      </c>
      <c r="B59" s="448">
        <v>1288562</v>
      </c>
      <c r="C59" s="448" t="s">
        <v>728</v>
      </c>
      <c r="D59" s="449">
        <v>43203</v>
      </c>
      <c r="E59" s="449">
        <v>43206</v>
      </c>
      <c r="F59" s="448">
        <f t="shared" si="0"/>
        <v>3</v>
      </c>
      <c r="G59" s="448">
        <v>3</v>
      </c>
      <c r="H59" s="448" t="s">
        <v>53</v>
      </c>
      <c r="I59" s="448" t="s">
        <v>37</v>
      </c>
      <c r="J59" s="448">
        <f t="shared" si="1"/>
        <v>9</v>
      </c>
      <c r="K59" s="374">
        <v>2900000</v>
      </c>
      <c r="L59" s="374">
        <f t="shared" si="2"/>
        <v>26100000</v>
      </c>
      <c r="M59" s="448"/>
      <c r="N59" s="473">
        <f t="shared" si="3"/>
        <v>-26100000</v>
      </c>
      <c r="O59" s="474">
        <f>SUM(L59:L81)</f>
        <v>205900000</v>
      </c>
    </row>
    <row r="60" s="218" customFormat="1" spans="1:15">
      <c r="A60" s="448">
        <v>287586</v>
      </c>
      <c r="B60" s="448">
        <v>1292509</v>
      </c>
      <c r="C60" s="448" t="s">
        <v>729</v>
      </c>
      <c r="D60" s="449">
        <v>43203</v>
      </c>
      <c r="E60" s="449">
        <v>43207</v>
      </c>
      <c r="F60" s="448">
        <f t="shared" si="0"/>
        <v>4</v>
      </c>
      <c r="G60" s="448">
        <v>1</v>
      </c>
      <c r="H60" s="448" t="s">
        <v>53</v>
      </c>
      <c r="I60" s="448" t="s">
        <v>37</v>
      </c>
      <c r="J60" s="448">
        <f t="shared" si="1"/>
        <v>4</v>
      </c>
      <c r="K60" s="374">
        <v>2900000</v>
      </c>
      <c r="L60" s="374">
        <f t="shared" si="2"/>
        <v>11600000</v>
      </c>
      <c r="M60" s="448"/>
      <c r="N60" s="473">
        <f t="shared" si="3"/>
        <v>-11600000</v>
      </c>
      <c r="O60" s="475"/>
    </row>
    <row r="61" s="218" customFormat="1" spans="1:15">
      <c r="A61" s="448">
        <v>287587</v>
      </c>
      <c r="B61" s="448">
        <v>1292515</v>
      </c>
      <c r="C61" s="448" t="s">
        <v>730</v>
      </c>
      <c r="D61" s="449">
        <v>43203</v>
      </c>
      <c r="E61" s="449">
        <v>43207</v>
      </c>
      <c r="F61" s="448">
        <f t="shared" si="0"/>
        <v>4</v>
      </c>
      <c r="G61" s="448">
        <v>1</v>
      </c>
      <c r="H61" s="448" t="s">
        <v>391</v>
      </c>
      <c r="I61" s="448" t="s">
        <v>37</v>
      </c>
      <c r="J61" s="448">
        <f t="shared" si="1"/>
        <v>4</v>
      </c>
      <c r="K61" s="374">
        <v>2900000</v>
      </c>
      <c r="L61" s="374">
        <f t="shared" si="2"/>
        <v>11600000</v>
      </c>
      <c r="M61" s="448"/>
      <c r="N61" s="473">
        <f t="shared" si="3"/>
        <v>-11600000</v>
      </c>
      <c r="O61" s="475"/>
    </row>
    <row r="62" s="218" customFormat="1" spans="1:15">
      <c r="A62" s="448">
        <v>283995</v>
      </c>
      <c r="B62" s="448">
        <v>1285702</v>
      </c>
      <c r="C62" s="448" t="s">
        <v>731</v>
      </c>
      <c r="D62" s="449">
        <v>43204</v>
      </c>
      <c r="E62" s="449">
        <v>43206</v>
      </c>
      <c r="F62" s="448">
        <f t="shared" si="0"/>
        <v>2</v>
      </c>
      <c r="G62" s="448">
        <v>1</v>
      </c>
      <c r="H62" s="448" t="s">
        <v>53</v>
      </c>
      <c r="I62" s="448" t="s">
        <v>37</v>
      </c>
      <c r="J62" s="448">
        <f t="shared" si="1"/>
        <v>2</v>
      </c>
      <c r="K62" s="374">
        <v>2900000</v>
      </c>
      <c r="L62" s="374">
        <f t="shared" si="2"/>
        <v>5800000</v>
      </c>
      <c r="M62" s="448"/>
      <c r="N62" s="473">
        <f t="shared" si="3"/>
        <v>-5800000</v>
      </c>
      <c r="O62" s="475"/>
    </row>
    <row r="63" s="218" customFormat="1" spans="1:15">
      <c r="A63" s="448">
        <v>279534</v>
      </c>
      <c r="B63" s="448">
        <v>1275918</v>
      </c>
      <c r="C63" s="448" t="s">
        <v>732</v>
      </c>
      <c r="D63" s="449">
        <v>43204</v>
      </c>
      <c r="E63" s="449">
        <v>43206</v>
      </c>
      <c r="F63" s="448">
        <f t="shared" si="0"/>
        <v>2</v>
      </c>
      <c r="G63" s="448">
        <v>1</v>
      </c>
      <c r="H63" s="448" t="s">
        <v>240</v>
      </c>
      <c r="I63" s="448" t="s">
        <v>37</v>
      </c>
      <c r="J63" s="448">
        <f t="shared" si="1"/>
        <v>2</v>
      </c>
      <c r="K63" s="374">
        <v>2900000</v>
      </c>
      <c r="L63" s="374">
        <f t="shared" si="2"/>
        <v>5800000</v>
      </c>
      <c r="M63" s="448"/>
      <c r="N63" s="473">
        <f t="shared" si="3"/>
        <v>-5800000</v>
      </c>
      <c r="O63" s="475"/>
    </row>
    <row r="64" s="218" customFormat="1" spans="1:15">
      <c r="A64" s="448" t="s">
        <v>733</v>
      </c>
      <c r="B64" s="448">
        <v>1278827</v>
      </c>
      <c r="C64" s="448" t="s">
        <v>734</v>
      </c>
      <c r="D64" s="449">
        <v>43204</v>
      </c>
      <c r="E64" s="449">
        <v>43206</v>
      </c>
      <c r="F64" s="448">
        <f t="shared" si="0"/>
        <v>2</v>
      </c>
      <c r="G64" s="448">
        <v>3</v>
      </c>
      <c r="H64" s="448" t="s">
        <v>240</v>
      </c>
      <c r="I64" s="448" t="s">
        <v>37</v>
      </c>
      <c r="J64" s="448">
        <f t="shared" si="1"/>
        <v>6</v>
      </c>
      <c r="K64" s="374">
        <v>2900000</v>
      </c>
      <c r="L64" s="374">
        <f t="shared" si="2"/>
        <v>17400000</v>
      </c>
      <c r="M64" s="448"/>
      <c r="N64" s="473">
        <f t="shared" si="3"/>
        <v>-17400000</v>
      </c>
      <c r="O64" s="475"/>
    </row>
    <row r="65" s="218" customFormat="1" spans="1:15">
      <c r="A65" s="448" t="s">
        <v>735</v>
      </c>
      <c r="B65" s="448">
        <v>1286816</v>
      </c>
      <c r="C65" s="448" t="s">
        <v>736</v>
      </c>
      <c r="D65" s="449">
        <v>43204</v>
      </c>
      <c r="E65" s="449">
        <v>43206</v>
      </c>
      <c r="F65" s="448">
        <f t="shared" si="0"/>
        <v>2</v>
      </c>
      <c r="G65" s="448">
        <v>2</v>
      </c>
      <c r="H65" s="448" t="s">
        <v>391</v>
      </c>
      <c r="I65" s="448" t="s">
        <v>37</v>
      </c>
      <c r="J65" s="448">
        <f t="shared" si="1"/>
        <v>4</v>
      </c>
      <c r="K65" s="374">
        <v>2900000</v>
      </c>
      <c r="L65" s="374">
        <f t="shared" si="2"/>
        <v>11600000</v>
      </c>
      <c r="M65" s="448"/>
      <c r="N65" s="473">
        <f t="shared" si="3"/>
        <v>-11600000</v>
      </c>
      <c r="O65" s="475"/>
    </row>
    <row r="66" s="218" customFormat="1" spans="1:15">
      <c r="A66" s="448">
        <v>286072</v>
      </c>
      <c r="B66" s="448">
        <v>1288952</v>
      </c>
      <c r="C66" s="448" t="s">
        <v>737</v>
      </c>
      <c r="D66" s="449">
        <v>43204</v>
      </c>
      <c r="E66" s="449">
        <v>43207</v>
      </c>
      <c r="F66" s="448">
        <f t="shared" si="0"/>
        <v>3</v>
      </c>
      <c r="G66" s="448">
        <v>1</v>
      </c>
      <c r="H66" s="448" t="s">
        <v>53</v>
      </c>
      <c r="I66" s="448" t="s">
        <v>37</v>
      </c>
      <c r="J66" s="448">
        <f t="shared" si="1"/>
        <v>3</v>
      </c>
      <c r="K66" s="374">
        <v>2900000</v>
      </c>
      <c r="L66" s="374">
        <f t="shared" si="2"/>
        <v>8700000</v>
      </c>
      <c r="M66" s="448"/>
      <c r="N66" s="473">
        <f t="shared" si="3"/>
        <v>-8700000</v>
      </c>
      <c r="O66" s="475"/>
    </row>
    <row r="67" s="218" customFormat="1" spans="1:15">
      <c r="A67" s="448">
        <v>288355</v>
      </c>
      <c r="B67" s="448">
        <v>1295653</v>
      </c>
      <c r="C67" s="448" t="s">
        <v>738</v>
      </c>
      <c r="D67" s="449">
        <v>43206</v>
      </c>
      <c r="E67" s="449">
        <v>43210</v>
      </c>
      <c r="F67" s="448">
        <f t="shared" si="0"/>
        <v>4</v>
      </c>
      <c r="G67" s="448">
        <v>1</v>
      </c>
      <c r="H67" s="448" t="s">
        <v>53</v>
      </c>
      <c r="I67" s="448" t="s">
        <v>37</v>
      </c>
      <c r="J67" s="448">
        <f t="shared" si="1"/>
        <v>4</v>
      </c>
      <c r="K67" s="460">
        <v>2900000</v>
      </c>
      <c r="L67" s="374">
        <f t="shared" si="2"/>
        <v>11600000</v>
      </c>
      <c r="M67" s="448"/>
      <c r="N67" s="473">
        <f t="shared" si="3"/>
        <v>-11600000</v>
      </c>
      <c r="O67" s="475"/>
    </row>
    <row r="68" s="218" customFormat="1" spans="1:15">
      <c r="A68" s="448">
        <v>286060</v>
      </c>
      <c r="B68" s="448">
        <v>1288301</v>
      </c>
      <c r="C68" s="448" t="s">
        <v>739</v>
      </c>
      <c r="D68" s="449">
        <v>43205</v>
      </c>
      <c r="E68" s="449">
        <v>43207</v>
      </c>
      <c r="F68" s="448">
        <f t="shared" si="0"/>
        <v>2</v>
      </c>
      <c r="G68" s="448">
        <v>1</v>
      </c>
      <c r="H68" s="448" t="s">
        <v>391</v>
      </c>
      <c r="I68" s="448" t="s">
        <v>37</v>
      </c>
      <c r="J68" s="448">
        <f t="shared" si="1"/>
        <v>2</v>
      </c>
      <c r="K68" s="374">
        <v>2900000</v>
      </c>
      <c r="L68" s="374">
        <f t="shared" si="2"/>
        <v>5800000</v>
      </c>
      <c r="M68" s="448"/>
      <c r="N68" s="473">
        <f t="shared" si="3"/>
        <v>-5800000</v>
      </c>
      <c r="O68" s="475"/>
    </row>
    <row r="69" s="218" customFormat="1" spans="1:15">
      <c r="A69" s="448">
        <v>288367</v>
      </c>
      <c r="B69" s="448">
        <v>1295761</v>
      </c>
      <c r="C69" s="448" t="s">
        <v>740</v>
      </c>
      <c r="D69" s="449">
        <v>43207</v>
      </c>
      <c r="E69" s="449">
        <v>43208</v>
      </c>
      <c r="F69" s="448">
        <f t="shared" si="0"/>
        <v>1</v>
      </c>
      <c r="G69" s="448">
        <v>1</v>
      </c>
      <c r="H69" s="448" t="s">
        <v>53</v>
      </c>
      <c r="I69" s="448" t="s">
        <v>148</v>
      </c>
      <c r="J69" s="448">
        <f t="shared" si="1"/>
        <v>1</v>
      </c>
      <c r="K69" s="460">
        <v>2900000</v>
      </c>
      <c r="L69" s="374">
        <f t="shared" si="2"/>
        <v>2900000</v>
      </c>
      <c r="M69" s="448"/>
      <c r="N69" s="473">
        <f t="shared" si="3"/>
        <v>-2900000</v>
      </c>
      <c r="O69" s="475"/>
    </row>
    <row r="70" s="218" customFormat="1" spans="1:15">
      <c r="A70" s="448">
        <v>282784</v>
      </c>
      <c r="B70" s="448">
        <v>1282853</v>
      </c>
      <c r="C70" s="448" t="s">
        <v>741</v>
      </c>
      <c r="D70" s="449">
        <v>43208</v>
      </c>
      <c r="E70" s="449">
        <v>43211</v>
      </c>
      <c r="F70" s="448">
        <f t="shared" si="0"/>
        <v>3</v>
      </c>
      <c r="G70" s="448">
        <v>1</v>
      </c>
      <c r="H70" s="448" t="s">
        <v>53</v>
      </c>
      <c r="I70" s="448" t="s">
        <v>37</v>
      </c>
      <c r="J70" s="448">
        <f t="shared" si="1"/>
        <v>3</v>
      </c>
      <c r="K70" s="374">
        <v>2900000</v>
      </c>
      <c r="L70" s="374">
        <f t="shared" si="2"/>
        <v>8700000</v>
      </c>
      <c r="M70" s="448"/>
      <c r="N70" s="473">
        <f t="shared" si="3"/>
        <v>-8700000</v>
      </c>
      <c r="O70" s="475"/>
    </row>
    <row r="71" s="218" customFormat="1" spans="1:15">
      <c r="A71" s="464">
        <v>286301</v>
      </c>
      <c r="B71" s="464">
        <v>1289413</v>
      </c>
      <c r="C71" s="464" t="s">
        <v>742</v>
      </c>
      <c r="D71" s="449">
        <v>43208</v>
      </c>
      <c r="E71" s="449">
        <v>43211</v>
      </c>
      <c r="F71" s="448">
        <f t="shared" si="0"/>
        <v>3</v>
      </c>
      <c r="G71" s="448">
        <v>1</v>
      </c>
      <c r="H71" s="448" t="s">
        <v>391</v>
      </c>
      <c r="I71" s="448" t="s">
        <v>148</v>
      </c>
      <c r="J71" s="448">
        <f t="shared" si="1"/>
        <v>3</v>
      </c>
      <c r="K71" s="374">
        <v>2900000</v>
      </c>
      <c r="L71" s="374">
        <f t="shared" si="2"/>
        <v>8700000</v>
      </c>
      <c r="M71" s="448"/>
      <c r="N71" s="473">
        <f t="shared" si="3"/>
        <v>-8700000</v>
      </c>
      <c r="O71" s="475"/>
    </row>
    <row r="72" s="218" customFormat="1" spans="1:15">
      <c r="A72" s="448" t="s">
        <v>743</v>
      </c>
      <c r="B72" s="448">
        <v>1295265</v>
      </c>
      <c r="C72" s="448" t="s">
        <v>744</v>
      </c>
      <c r="D72" s="449">
        <v>43208</v>
      </c>
      <c r="E72" s="449">
        <v>43209</v>
      </c>
      <c r="F72" s="448">
        <f t="shared" si="0"/>
        <v>1</v>
      </c>
      <c r="G72" s="448">
        <v>2</v>
      </c>
      <c r="H72" s="448" t="s">
        <v>53</v>
      </c>
      <c r="I72" s="448" t="s">
        <v>37</v>
      </c>
      <c r="J72" s="448">
        <f t="shared" si="1"/>
        <v>2</v>
      </c>
      <c r="K72" s="460">
        <v>2900000</v>
      </c>
      <c r="L72" s="374">
        <f t="shared" si="2"/>
        <v>5800000</v>
      </c>
      <c r="M72" s="448"/>
      <c r="N72" s="473">
        <f t="shared" si="3"/>
        <v>-5800000</v>
      </c>
      <c r="O72" s="475"/>
    </row>
    <row r="73" s="218" customFormat="1" spans="1:15">
      <c r="A73" s="448">
        <v>285477</v>
      </c>
      <c r="B73" s="448">
        <v>1287423</v>
      </c>
      <c r="C73" s="448" t="s">
        <v>745</v>
      </c>
      <c r="D73" s="449">
        <v>43208</v>
      </c>
      <c r="E73" s="449">
        <v>43211</v>
      </c>
      <c r="F73" s="448">
        <f t="shared" ref="F73:F119" si="4">E73-D73</f>
        <v>3</v>
      </c>
      <c r="G73" s="448">
        <v>1</v>
      </c>
      <c r="H73" s="448" t="s">
        <v>53</v>
      </c>
      <c r="I73" s="448" t="s">
        <v>37</v>
      </c>
      <c r="J73" s="448">
        <f t="shared" ref="J73:J119" si="5">G73*F73</f>
        <v>3</v>
      </c>
      <c r="K73" s="374">
        <v>2900000</v>
      </c>
      <c r="L73" s="374">
        <f t="shared" ref="L73:L88" si="6">K73*F73*G73</f>
        <v>8700000</v>
      </c>
      <c r="M73" s="448"/>
      <c r="N73" s="473">
        <f t="shared" ref="N73:N119" si="7">M73-L73</f>
        <v>-8700000</v>
      </c>
      <c r="O73" s="475"/>
    </row>
    <row r="74" s="218" customFormat="1" spans="1:15">
      <c r="A74" s="448">
        <v>281501</v>
      </c>
      <c r="B74" s="448">
        <v>1278945</v>
      </c>
      <c r="C74" s="448" t="s">
        <v>746</v>
      </c>
      <c r="D74" s="449">
        <v>43209</v>
      </c>
      <c r="E74" s="449">
        <v>43212</v>
      </c>
      <c r="F74" s="448">
        <f t="shared" si="4"/>
        <v>3</v>
      </c>
      <c r="G74" s="448">
        <v>1</v>
      </c>
      <c r="H74" s="448" t="s">
        <v>391</v>
      </c>
      <c r="I74" s="448" t="s">
        <v>37</v>
      </c>
      <c r="J74" s="448">
        <f t="shared" si="5"/>
        <v>3</v>
      </c>
      <c r="K74" s="374">
        <v>2900000</v>
      </c>
      <c r="L74" s="374">
        <f t="shared" si="6"/>
        <v>8700000</v>
      </c>
      <c r="M74" s="448"/>
      <c r="N74" s="473">
        <f t="shared" si="7"/>
        <v>-8700000</v>
      </c>
      <c r="O74" s="475"/>
    </row>
    <row r="75" s="218" customFormat="1" spans="1:15">
      <c r="A75" s="448">
        <v>281502</v>
      </c>
      <c r="B75" s="448">
        <v>1278946</v>
      </c>
      <c r="C75" s="448" t="s">
        <v>747</v>
      </c>
      <c r="D75" s="449">
        <v>43209</v>
      </c>
      <c r="E75" s="449">
        <v>43212</v>
      </c>
      <c r="F75" s="448">
        <f t="shared" si="4"/>
        <v>3</v>
      </c>
      <c r="G75" s="448">
        <v>1</v>
      </c>
      <c r="H75" s="448" t="s">
        <v>240</v>
      </c>
      <c r="I75" s="448" t="s">
        <v>37</v>
      </c>
      <c r="J75" s="448">
        <f t="shared" si="5"/>
        <v>3</v>
      </c>
      <c r="K75" s="374">
        <v>2900000</v>
      </c>
      <c r="L75" s="374">
        <f t="shared" si="6"/>
        <v>8700000</v>
      </c>
      <c r="M75" s="448"/>
      <c r="N75" s="473">
        <f t="shared" si="7"/>
        <v>-8700000</v>
      </c>
      <c r="O75" s="475"/>
    </row>
    <row r="76" s="218" customFormat="1" spans="1:15">
      <c r="A76" s="448">
        <v>281503</v>
      </c>
      <c r="B76" s="448">
        <v>1279019</v>
      </c>
      <c r="C76" s="448" t="s">
        <v>748</v>
      </c>
      <c r="D76" s="449">
        <v>43209</v>
      </c>
      <c r="E76" s="449">
        <v>43212</v>
      </c>
      <c r="F76" s="448">
        <f t="shared" si="4"/>
        <v>3</v>
      </c>
      <c r="G76" s="448">
        <v>1</v>
      </c>
      <c r="H76" s="448" t="s">
        <v>240</v>
      </c>
      <c r="I76" s="448" t="s">
        <v>37</v>
      </c>
      <c r="J76" s="448">
        <f t="shared" si="5"/>
        <v>3</v>
      </c>
      <c r="K76" s="374">
        <v>2900000</v>
      </c>
      <c r="L76" s="374">
        <f t="shared" si="6"/>
        <v>8700000</v>
      </c>
      <c r="M76" s="448"/>
      <c r="N76" s="473">
        <f t="shared" si="7"/>
        <v>-8700000</v>
      </c>
      <c r="O76" s="475"/>
    </row>
    <row r="77" s="218" customFormat="1" spans="1:15">
      <c r="A77" s="448">
        <v>288356</v>
      </c>
      <c r="B77" s="448">
        <v>1295694</v>
      </c>
      <c r="C77" s="448" t="s">
        <v>749</v>
      </c>
      <c r="D77" s="449">
        <v>43209</v>
      </c>
      <c r="E77" s="449">
        <v>43211</v>
      </c>
      <c r="F77" s="448">
        <f t="shared" si="4"/>
        <v>2</v>
      </c>
      <c r="G77" s="448">
        <v>1</v>
      </c>
      <c r="H77" s="448" t="s">
        <v>391</v>
      </c>
      <c r="I77" s="448" t="s">
        <v>37</v>
      </c>
      <c r="J77" s="448">
        <f t="shared" si="5"/>
        <v>2</v>
      </c>
      <c r="K77" s="460">
        <v>2900000</v>
      </c>
      <c r="L77" s="374">
        <f t="shared" si="6"/>
        <v>5800000</v>
      </c>
      <c r="M77" s="448"/>
      <c r="N77" s="473">
        <f t="shared" si="7"/>
        <v>-5800000</v>
      </c>
      <c r="O77" s="475"/>
    </row>
    <row r="78" s="218" customFormat="1" spans="1:15">
      <c r="A78" s="448">
        <v>286791</v>
      </c>
      <c r="B78" s="448">
        <v>1290603</v>
      </c>
      <c r="C78" s="448" t="s">
        <v>750</v>
      </c>
      <c r="D78" s="449">
        <v>43209</v>
      </c>
      <c r="E78" s="449">
        <v>43210</v>
      </c>
      <c r="F78" s="448">
        <f t="shared" si="4"/>
        <v>1</v>
      </c>
      <c r="G78" s="448">
        <v>1</v>
      </c>
      <c r="H78" s="448" t="s">
        <v>53</v>
      </c>
      <c r="I78" s="448" t="s">
        <v>37</v>
      </c>
      <c r="J78" s="448">
        <f t="shared" si="5"/>
        <v>1</v>
      </c>
      <c r="K78" s="374">
        <v>2900000</v>
      </c>
      <c r="L78" s="374">
        <f t="shared" si="6"/>
        <v>2900000</v>
      </c>
      <c r="M78" s="448"/>
      <c r="N78" s="473">
        <f t="shared" si="7"/>
        <v>-2900000</v>
      </c>
      <c r="O78" s="475"/>
    </row>
    <row r="79" s="218" customFormat="1" spans="1:15">
      <c r="A79" s="448">
        <v>288358</v>
      </c>
      <c r="B79" s="448">
        <v>1295650</v>
      </c>
      <c r="C79" s="448" t="s">
        <v>751</v>
      </c>
      <c r="D79" s="449">
        <v>43210</v>
      </c>
      <c r="E79" s="449">
        <v>43213</v>
      </c>
      <c r="F79" s="448">
        <f t="shared" si="4"/>
        <v>3</v>
      </c>
      <c r="G79" s="448">
        <v>1</v>
      </c>
      <c r="H79" s="448" t="s">
        <v>391</v>
      </c>
      <c r="I79" s="448" t="s">
        <v>37</v>
      </c>
      <c r="J79" s="448">
        <f t="shared" si="5"/>
        <v>3</v>
      </c>
      <c r="K79" s="460">
        <v>2900000</v>
      </c>
      <c r="L79" s="374">
        <f t="shared" si="6"/>
        <v>8700000</v>
      </c>
      <c r="M79" s="448"/>
      <c r="N79" s="473">
        <f t="shared" si="7"/>
        <v>-8700000</v>
      </c>
      <c r="O79" s="475"/>
    </row>
    <row r="80" s="218" customFormat="1" spans="1:15">
      <c r="A80" s="479">
        <v>274771</v>
      </c>
      <c r="B80" s="479">
        <v>1264352</v>
      </c>
      <c r="C80" s="480" t="s">
        <v>752</v>
      </c>
      <c r="D80" s="449">
        <v>43210</v>
      </c>
      <c r="E80" s="449">
        <v>43213</v>
      </c>
      <c r="F80" s="448">
        <f t="shared" si="4"/>
        <v>3</v>
      </c>
      <c r="G80" s="448">
        <v>1</v>
      </c>
      <c r="H80" s="448" t="s">
        <v>240</v>
      </c>
      <c r="I80" s="448" t="s">
        <v>37</v>
      </c>
      <c r="J80" s="448">
        <f t="shared" si="5"/>
        <v>3</v>
      </c>
      <c r="K80" s="374">
        <v>2900000</v>
      </c>
      <c r="L80" s="374">
        <f t="shared" si="6"/>
        <v>8700000</v>
      </c>
      <c r="M80" s="448"/>
      <c r="N80" s="473">
        <f t="shared" si="7"/>
        <v>-8700000</v>
      </c>
      <c r="O80" s="475"/>
    </row>
    <row r="81" s="218" customFormat="1" spans="1:15">
      <c r="A81" s="448">
        <v>286059</v>
      </c>
      <c r="B81" s="448">
        <v>1288628</v>
      </c>
      <c r="C81" s="448" t="s">
        <v>753</v>
      </c>
      <c r="D81" s="449">
        <v>43210</v>
      </c>
      <c r="E81" s="449">
        <v>43211</v>
      </c>
      <c r="F81" s="448">
        <f t="shared" si="4"/>
        <v>1</v>
      </c>
      <c r="G81" s="448">
        <v>1</v>
      </c>
      <c r="H81" s="448" t="s">
        <v>391</v>
      </c>
      <c r="I81" s="448" t="s">
        <v>37</v>
      </c>
      <c r="J81" s="448">
        <f t="shared" si="5"/>
        <v>1</v>
      </c>
      <c r="K81" s="374">
        <v>2900000</v>
      </c>
      <c r="L81" s="374">
        <f t="shared" si="6"/>
        <v>2900000</v>
      </c>
      <c r="M81" s="448"/>
      <c r="N81" s="473">
        <f t="shared" si="7"/>
        <v>-2900000</v>
      </c>
      <c r="O81" s="476"/>
    </row>
    <row r="82" s="218" customFormat="1" spans="1:15">
      <c r="A82" s="448">
        <v>288699</v>
      </c>
      <c r="B82" s="448">
        <v>1296846</v>
      </c>
      <c r="C82" s="448" t="s">
        <v>754</v>
      </c>
      <c r="D82" s="449">
        <v>43209</v>
      </c>
      <c r="E82" s="449">
        <v>43211</v>
      </c>
      <c r="F82" s="448">
        <f t="shared" si="4"/>
        <v>2</v>
      </c>
      <c r="G82" s="448">
        <v>1</v>
      </c>
      <c r="H82" s="448" t="s">
        <v>391</v>
      </c>
      <c r="I82" s="448" t="s">
        <v>37</v>
      </c>
      <c r="J82" s="448">
        <f t="shared" si="5"/>
        <v>2</v>
      </c>
      <c r="K82" s="460">
        <v>2900000</v>
      </c>
      <c r="L82" s="374">
        <f t="shared" si="6"/>
        <v>5800000</v>
      </c>
      <c r="M82" s="448"/>
      <c r="N82" s="473">
        <f t="shared" si="7"/>
        <v>-5800000</v>
      </c>
      <c r="O82" s="474">
        <f>SUM(L82:L99)</f>
        <v>229600000</v>
      </c>
    </row>
    <row r="83" s="218" customFormat="1" spans="1:15">
      <c r="A83" s="448">
        <v>288800</v>
      </c>
      <c r="B83" s="448">
        <v>1297151</v>
      </c>
      <c r="C83" s="448" t="s">
        <v>755</v>
      </c>
      <c r="D83" s="449">
        <v>43210</v>
      </c>
      <c r="E83" s="449">
        <v>43211</v>
      </c>
      <c r="F83" s="448">
        <f t="shared" si="4"/>
        <v>1</v>
      </c>
      <c r="G83" s="448">
        <v>1</v>
      </c>
      <c r="H83" s="448" t="s">
        <v>40</v>
      </c>
      <c r="I83" s="448" t="s">
        <v>148</v>
      </c>
      <c r="J83" s="448">
        <f t="shared" si="5"/>
        <v>1</v>
      </c>
      <c r="K83" s="460">
        <v>2900000</v>
      </c>
      <c r="L83" s="374">
        <f t="shared" si="6"/>
        <v>2900000</v>
      </c>
      <c r="M83" s="448"/>
      <c r="N83" s="473">
        <f t="shared" si="7"/>
        <v>-2900000</v>
      </c>
      <c r="O83" s="475"/>
    </row>
    <row r="84" s="218" customFormat="1" spans="1:15">
      <c r="A84" s="448">
        <v>288857</v>
      </c>
      <c r="B84" s="448">
        <v>1297656</v>
      </c>
      <c r="C84" s="448" t="s">
        <v>756</v>
      </c>
      <c r="D84" s="449">
        <v>43210</v>
      </c>
      <c r="E84" s="449">
        <v>43211</v>
      </c>
      <c r="F84" s="448">
        <f t="shared" si="4"/>
        <v>1</v>
      </c>
      <c r="G84" s="448">
        <v>2</v>
      </c>
      <c r="H84" s="448" t="s">
        <v>53</v>
      </c>
      <c r="I84" s="448" t="s">
        <v>148</v>
      </c>
      <c r="J84" s="448">
        <f t="shared" si="5"/>
        <v>2</v>
      </c>
      <c r="K84" s="448">
        <v>2900000</v>
      </c>
      <c r="L84" s="374">
        <f t="shared" si="6"/>
        <v>5800000</v>
      </c>
      <c r="M84" s="448"/>
      <c r="N84" s="473">
        <f t="shared" si="7"/>
        <v>-5800000</v>
      </c>
      <c r="O84" s="475"/>
    </row>
    <row r="85" s="218" customFormat="1" spans="1:15">
      <c r="A85" s="448" t="s">
        <v>757</v>
      </c>
      <c r="B85" s="448">
        <v>1296515</v>
      </c>
      <c r="C85" s="448" t="s">
        <v>758</v>
      </c>
      <c r="D85" s="449">
        <v>43211</v>
      </c>
      <c r="E85" s="449">
        <v>43214</v>
      </c>
      <c r="F85" s="448">
        <f t="shared" si="4"/>
        <v>3</v>
      </c>
      <c r="G85" s="448">
        <v>2</v>
      </c>
      <c r="H85" s="448" t="s">
        <v>391</v>
      </c>
      <c r="I85" s="448" t="s">
        <v>37</v>
      </c>
      <c r="J85" s="448">
        <f t="shared" si="5"/>
        <v>6</v>
      </c>
      <c r="K85" s="460">
        <v>2900000</v>
      </c>
      <c r="L85" s="374">
        <f t="shared" si="6"/>
        <v>17400000</v>
      </c>
      <c r="M85" s="448"/>
      <c r="N85" s="473">
        <f t="shared" si="7"/>
        <v>-17400000</v>
      </c>
      <c r="O85" s="475"/>
    </row>
    <row r="86" s="218" customFormat="1" spans="1:15">
      <c r="A86" s="448">
        <v>288587</v>
      </c>
      <c r="B86" s="448">
        <v>1296602</v>
      </c>
      <c r="C86" s="448" t="s">
        <v>759</v>
      </c>
      <c r="D86" s="449">
        <v>43211</v>
      </c>
      <c r="E86" s="449">
        <v>43215</v>
      </c>
      <c r="F86" s="448">
        <f t="shared" si="4"/>
        <v>4</v>
      </c>
      <c r="G86" s="448">
        <v>1</v>
      </c>
      <c r="H86" s="448" t="s">
        <v>391</v>
      </c>
      <c r="I86" s="448" t="s">
        <v>37</v>
      </c>
      <c r="J86" s="448">
        <f t="shared" si="5"/>
        <v>4</v>
      </c>
      <c r="K86" s="460">
        <v>2900000</v>
      </c>
      <c r="L86" s="374">
        <f t="shared" si="6"/>
        <v>11600000</v>
      </c>
      <c r="M86" s="448"/>
      <c r="N86" s="473">
        <f t="shared" si="7"/>
        <v>-11600000</v>
      </c>
      <c r="O86" s="475"/>
    </row>
    <row r="87" s="218" customFormat="1" spans="1:15">
      <c r="A87" s="448">
        <v>288882</v>
      </c>
      <c r="B87" s="448">
        <v>1297596</v>
      </c>
      <c r="C87" s="448" t="s">
        <v>760</v>
      </c>
      <c r="D87" s="449">
        <v>43211</v>
      </c>
      <c r="E87" s="449">
        <v>43212</v>
      </c>
      <c r="F87" s="448">
        <f t="shared" si="4"/>
        <v>1</v>
      </c>
      <c r="G87" s="448">
        <v>1</v>
      </c>
      <c r="H87" s="448" t="s">
        <v>53</v>
      </c>
      <c r="I87" s="448" t="s">
        <v>37</v>
      </c>
      <c r="J87" s="448">
        <f t="shared" si="5"/>
        <v>1</v>
      </c>
      <c r="K87" s="460">
        <v>2900000</v>
      </c>
      <c r="L87" s="374">
        <f t="shared" si="6"/>
        <v>2900000</v>
      </c>
      <c r="M87" s="448"/>
      <c r="N87" s="473">
        <f t="shared" si="7"/>
        <v>-2900000</v>
      </c>
      <c r="O87" s="475"/>
    </row>
    <row r="88" s="218" customFormat="1" spans="1:15">
      <c r="A88" s="448">
        <v>288255</v>
      </c>
      <c r="B88" s="448">
        <v>1295135</v>
      </c>
      <c r="C88" s="448" t="s">
        <v>761</v>
      </c>
      <c r="D88" s="449">
        <v>43212</v>
      </c>
      <c r="E88" s="449">
        <v>43213</v>
      </c>
      <c r="F88" s="448">
        <f t="shared" si="4"/>
        <v>1</v>
      </c>
      <c r="G88" s="448">
        <v>2</v>
      </c>
      <c r="H88" s="448" t="s">
        <v>391</v>
      </c>
      <c r="I88" s="448" t="s">
        <v>148</v>
      </c>
      <c r="J88" s="448">
        <f t="shared" si="5"/>
        <v>2</v>
      </c>
      <c r="K88" s="448">
        <v>2900000</v>
      </c>
      <c r="L88" s="374">
        <f t="shared" si="6"/>
        <v>5800000</v>
      </c>
      <c r="M88" s="448"/>
      <c r="N88" s="473">
        <f t="shared" si="7"/>
        <v>-5800000</v>
      </c>
      <c r="O88" s="475"/>
    </row>
    <row r="89" s="218" customFormat="1" spans="1:15">
      <c r="A89" s="448" t="s">
        <v>762</v>
      </c>
      <c r="B89" s="448">
        <v>1279346</v>
      </c>
      <c r="C89" s="448" t="s">
        <v>763</v>
      </c>
      <c r="D89" s="449">
        <v>43213</v>
      </c>
      <c r="E89" s="449">
        <v>43217</v>
      </c>
      <c r="F89" s="448">
        <f t="shared" si="4"/>
        <v>4</v>
      </c>
      <c r="G89" s="448">
        <v>8</v>
      </c>
      <c r="H89" s="448" t="s">
        <v>240</v>
      </c>
      <c r="I89" s="448" t="s">
        <v>37</v>
      </c>
      <c r="J89" s="448">
        <f t="shared" si="5"/>
        <v>32</v>
      </c>
      <c r="K89" s="374">
        <v>2900000</v>
      </c>
      <c r="L89" s="374">
        <f>K89*F89*G89-(2900000*2)</f>
        <v>87000000</v>
      </c>
      <c r="M89" s="448"/>
      <c r="N89" s="473">
        <f t="shared" si="7"/>
        <v>-87000000</v>
      </c>
      <c r="O89" s="475"/>
    </row>
    <row r="90" s="218" customFormat="1" spans="1:15">
      <c r="A90" s="448" t="s">
        <v>764</v>
      </c>
      <c r="B90" s="448">
        <v>1295282</v>
      </c>
      <c r="C90" s="448" t="s">
        <v>765</v>
      </c>
      <c r="D90" s="449">
        <v>43214</v>
      </c>
      <c r="E90" s="449">
        <v>43217</v>
      </c>
      <c r="F90" s="448">
        <f t="shared" si="4"/>
        <v>3</v>
      </c>
      <c r="G90" s="448">
        <v>2</v>
      </c>
      <c r="H90" s="448" t="s">
        <v>391</v>
      </c>
      <c r="I90" s="448" t="s">
        <v>37</v>
      </c>
      <c r="J90" s="448">
        <f t="shared" si="5"/>
        <v>6</v>
      </c>
      <c r="K90" s="460">
        <v>2900000</v>
      </c>
      <c r="L90" s="374">
        <f t="shared" ref="L90:L119" si="8">K90*F90*G90</f>
        <v>17400000</v>
      </c>
      <c r="M90" s="448"/>
      <c r="N90" s="473">
        <f t="shared" si="7"/>
        <v>-17400000</v>
      </c>
      <c r="O90" s="475"/>
    </row>
    <row r="91" s="218" customFormat="1" spans="1:15">
      <c r="A91" s="448">
        <v>282193</v>
      </c>
      <c r="B91" s="448">
        <v>1281193</v>
      </c>
      <c r="C91" s="448" t="s">
        <v>766</v>
      </c>
      <c r="D91" s="449">
        <v>43215</v>
      </c>
      <c r="E91" s="449">
        <v>43218</v>
      </c>
      <c r="F91" s="448">
        <f t="shared" si="4"/>
        <v>3</v>
      </c>
      <c r="G91" s="448">
        <v>1</v>
      </c>
      <c r="H91" s="448" t="s">
        <v>40</v>
      </c>
      <c r="I91" s="448" t="s">
        <v>37</v>
      </c>
      <c r="J91" s="448">
        <f t="shared" si="5"/>
        <v>3</v>
      </c>
      <c r="K91" s="374">
        <v>2900000</v>
      </c>
      <c r="L91" s="374">
        <f t="shared" si="8"/>
        <v>8700000</v>
      </c>
      <c r="M91" s="448"/>
      <c r="N91" s="473">
        <f t="shared" si="7"/>
        <v>-8700000</v>
      </c>
      <c r="O91" s="475"/>
    </row>
    <row r="92" s="218" customFormat="1" spans="1:15">
      <c r="A92" s="448">
        <v>285067</v>
      </c>
      <c r="B92" s="448">
        <v>1287028</v>
      </c>
      <c r="C92" s="448" t="s">
        <v>767</v>
      </c>
      <c r="D92" s="449">
        <v>43215</v>
      </c>
      <c r="E92" s="449">
        <v>43217</v>
      </c>
      <c r="F92" s="448">
        <f t="shared" si="4"/>
        <v>2</v>
      </c>
      <c r="G92" s="448">
        <v>1</v>
      </c>
      <c r="H92" s="448" t="s">
        <v>53</v>
      </c>
      <c r="I92" s="448" t="s">
        <v>37</v>
      </c>
      <c r="J92" s="448">
        <f t="shared" si="5"/>
        <v>2</v>
      </c>
      <c r="K92" s="374">
        <v>2900000</v>
      </c>
      <c r="L92" s="374">
        <f t="shared" si="8"/>
        <v>5800000</v>
      </c>
      <c r="M92" s="448"/>
      <c r="N92" s="473">
        <f t="shared" si="7"/>
        <v>-5800000</v>
      </c>
      <c r="O92" s="475"/>
    </row>
    <row r="93" s="218" customFormat="1" spans="1:15">
      <c r="A93" s="448">
        <v>286379</v>
      </c>
      <c r="B93" s="448">
        <v>1289976</v>
      </c>
      <c r="C93" s="448" t="s">
        <v>768</v>
      </c>
      <c r="D93" s="449">
        <v>43215</v>
      </c>
      <c r="E93" s="449">
        <v>43216</v>
      </c>
      <c r="F93" s="448">
        <f t="shared" si="4"/>
        <v>1</v>
      </c>
      <c r="G93" s="448">
        <v>1</v>
      </c>
      <c r="H93" s="448" t="s">
        <v>53</v>
      </c>
      <c r="I93" s="448" t="s">
        <v>37</v>
      </c>
      <c r="J93" s="448">
        <f t="shared" si="5"/>
        <v>1</v>
      </c>
      <c r="K93" s="374">
        <v>2900000</v>
      </c>
      <c r="L93" s="374">
        <f t="shared" si="8"/>
        <v>2900000</v>
      </c>
      <c r="M93" s="448"/>
      <c r="N93" s="473">
        <f t="shared" si="7"/>
        <v>-2900000</v>
      </c>
      <c r="O93" s="475"/>
    </row>
    <row r="94" s="218" customFormat="1" spans="1:15">
      <c r="A94" s="463" t="s">
        <v>769</v>
      </c>
      <c r="B94" s="463">
        <v>1296560</v>
      </c>
      <c r="C94" s="463" t="s">
        <v>770</v>
      </c>
      <c r="D94" s="449">
        <v>43214</v>
      </c>
      <c r="E94" s="449">
        <v>43217</v>
      </c>
      <c r="F94" s="448">
        <f t="shared" si="4"/>
        <v>3</v>
      </c>
      <c r="G94" s="448">
        <v>2</v>
      </c>
      <c r="H94" s="448" t="s">
        <v>391</v>
      </c>
      <c r="I94" s="448" t="s">
        <v>37</v>
      </c>
      <c r="J94" s="448">
        <f t="shared" si="5"/>
        <v>6</v>
      </c>
      <c r="K94" s="460">
        <v>2900000</v>
      </c>
      <c r="L94" s="374">
        <f t="shared" si="8"/>
        <v>17400000</v>
      </c>
      <c r="M94" s="448"/>
      <c r="N94" s="473">
        <f t="shared" si="7"/>
        <v>-17400000</v>
      </c>
      <c r="O94" s="475"/>
    </row>
    <row r="95" s="218" customFormat="1" spans="1:15">
      <c r="A95" s="465"/>
      <c r="B95" s="465"/>
      <c r="C95" s="465"/>
      <c r="D95" s="449">
        <v>43217</v>
      </c>
      <c r="E95" s="449">
        <v>43218</v>
      </c>
      <c r="F95" s="448">
        <f t="shared" si="4"/>
        <v>1</v>
      </c>
      <c r="G95" s="448">
        <v>2</v>
      </c>
      <c r="H95" s="448" t="s">
        <v>40</v>
      </c>
      <c r="I95" s="448" t="s">
        <v>37</v>
      </c>
      <c r="J95" s="448">
        <f t="shared" si="5"/>
        <v>2</v>
      </c>
      <c r="K95" s="460">
        <v>4050000</v>
      </c>
      <c r="L95" s="374">
        <f t="shared" si="8"/>
        <v>8100000</v>
      </c>
      <c r="M95" s="448"/>
      <c r="N95" s="473">
        <f t="shared" si="7"/>
        <v>-8100000</v>
      </c>
      <c r="O95" s="475"/>
    </row>
    <row r="96" s="218" customFormat="1" spans="1:15">
      <c r="A96" s="448">
        <v>283750</v>
      </c>
      <c r="B96" s="448">
        <v>1283886</v>
      </c>
      <c r="C96" s="448" t="s">
        <v>771</v>
      </c>
      <c r="D96" s="449">
        <v>43217</v>
      </c>
      <c r="E96" s="449">
        <v>43219</v>
      </c>
      <c r="F96" s="448">
        <f t="shared" si="4"/>
        <v>2</v>
      </c>
      <c r="G96" s="448">
        <v>2</v>
      </c>
      <c r="H96" s="448" t="s">
        <v>53</v>
      </c>
      <c r="I96" s="448" t="s">
        <v>37</v>
      </c>
      <c r="J96" s="448">
        <f t="shared" si="5"/>
        <v>4</v>
      </c>
      <c r="K96" s="374">
        <v>4050000</v>
      </c>
      <c r="L96" s="374">
        <f t="shared" si="8"/>
        <v>16200000</v>
      </c>
      <c r="M96" s="448"/>
      <c r="N96" s="473">
        <f t="shared" si="7"/>
        <v>-16200000</v>
      </c>
      <c r="O96" s="475"/>
    </row>
    <row r="97" s="218" customFormat="1" spans="1:15">
      <c r="A97" s="448">
        <v>288049</v>
      </c>
      <c r="B97" s="448">
        <v>1293598</v>
      </c>
      <c r="C97" s="448" t="s">
        <v>772</v>
      </c>
      <c r="D97" s="449">
        <v>43216</v>
      </c>
      <c r="E97" s="449">
        <v>43217</v>
      </c>
      <c r="F97" s="448">
        <f t="shared" si="4"/>
        <v>1</v>
      </c>
      <c r="G97" s="448">
        <v>1</v>
      </c>
      <c r="H97" s="448" t="s">
        <v>391</v>
      </c>
      <c r="I97" s="448" t="s">
        <v>148</v>
      </c>
      <c r="J97" s="448">
        <f t="shared" si="5"/>
        <v>1</v>
      </c>
      <c r="K97" s="460">
        <v>2900000</v>
      </c>
      <c r="L97" s="374">
        <f t="shared" si="8"/>
        <v>2900000</v>
      </c>
      <c r="M97" s="448"/>
      <c r="N97" s="473">
        <f t="shared" si="7"/>
        <v>-2900000</v>
      </c>
      <c r="O97" s="475"/>
    </row>
    <row r="98" s="218" customFormat="1" spans="1:15">
      <c r="A98" s="481">
        <v>288801</v>
      </c>
      <c r="B98" s="481">
        <v>1297111</v>
      </c>
      <c r="C98" s="481" t="s">
        <v>773</v>
      </c>
      <c r="D98" s="449">
        <v>43216</v>
      </c>
      <c r="E98" s="449">
        <v>43217</v>
      </c>
      <c r="F98" s="448">
        <f t="shared" si="4"/>
        <v>1</v>
      </c>
      <c r="G98" s="448">
        <v>1</v>
      </c>
      <c r="H98" s="448" t="s">
        <v>40</v>
      </c>
      <c r="I98" s="448" t="s">
        <v>148</v>
      </c>
      <c r="J98" s="448">
        <f t="shared" si="5"/>
        <v>1</v>
      </c>
      <c r="K98" s="448">
        <v>2900000</v>
      </c>
      <c r="L98" s="374">
        <f t="shared" si="8"/>
        <v>2900000</v>
      </c>
      <c r="M98" s="448"/>
      <c r="N98" s="473">
        <f t="shared" si="7"/>
        <v>-2900000</v>
      </c>
      <c r="O98" s="475"/>
    </row>
    <row r="99" s="218" customFormat="1" spans="1:15">
      <c r="A99" s="476"/>
      <c r="B99" s="476"/>
      <c r="C99" s="476"/>
      <c r="D99" s="449">
        <v>43217</v>
      </c>
      <c r="E99" s="449">
        <v>43219</v>
      </c>
      <c r="F99" s="448">
        <f t="shared" si="4"/>
        <v>2</v>
      </c>
      <c r="G99" s="448">
        <v>1</v>
      </c>
      <c r="H99" s="448" t="s">
        <v>40</v>
      </c>
      <c r="I99" s="448" t="s">
        <v>148</v>
      </c>
      <c r="J99" s="448">
        <f t="shared" si="5"/>
        <v>2</v>
      </c>
      <c r="K99" s="448">
        <v>4050000</v>
      </c>
      <c r="L99" s="374">
        <f t="shared" si="8"/>
        <v>8100000</v>
      </c>
      <c r="M99" s="448"/>
      <c r="N99" s="473">
        <f t="shared" si="7"/>
        <v>-8100000</v>
      </c>
      <c r="O99" s="476"/>
    </row>
    <row r="100" s="218" customFormat="1" spans="1:15">
      <c r="A100" s="448">
        <v>288802</v>
      </c>
      <c r="B100" s="448">
        <v>1297110</v>
      </c>
      <c r="C100" s="448" t="s">
        <v>774</v>
      </c>
      <c r="D100" s="449">
        <v>43217</v>
      </c>
      <c r="E100" s="449">
        <v>43219</v>
      </c>
      <c r="F100" s="448">
        <f t="shared" si="4"/>
        <v>2</v>
      </c>
      <c r="G100" s="448">
        <v>1</v>
      </c>
      <c r="H100" s="448" t="s">
        <v>391</v>
      </c>
      <c r="I100" s="448" t="s">
        <v>148</v>
      </c>
      <c r="J100" s="448">
        <f t="shared" si="5"/>
        <v>2</v>
      </c>
      <c r="K100" s="448">
        <v>4050000</v>
      </c>
      <c r="L100" s="374">
        <f t="shared" si="8"/>
        <v>8100000</v>
      </c>
      <c r="M100" s="448"/>
      <c r="N100" s="473">
        <f t="shared" si="7"/>
        <v>-8100000</v>
      </c>
      <c r="O100" s="474">
        <f>SUM(N100:N118)</f>
        <v>-178900000</v>
      </c>
    </row>
    <row r="101" s="218" customFormat="1" spans="1:15">
      <c r="A101" s="448">
        <v>288049</v>
      </c>
      <c r="B101" s="448">
        <v>1293598</v>
      </c>
      <c r="C101" s="448" t="s">
        <v>772</v>
      </c>
      <c r="D101" s="449">
        <v>43217</v>
      </c>
      <c r="E101" s="449">
        <v>43219</v>
      </c>
      <c r="F101" s="448">
        <f t="shared" si="4"/>
        <v>2</v>
      </c>
      <c r="G101" s="448">
        <v>1</v>
      </c>
      <c r="H101" s="448" t="s">
        <v>391</v>
      </c>
      <c r="I101" s="448" t="s">
        <v>148</v>
      </c>
      <c r="J101" s="448">
        <f t="shared" si="5"/>
        <v>2</v>
      </c>
      <c r="K101" s="460">
        <v>4050000</v>
      </c>
      <c r="L101" s="374">
        <f t="shared" si="8"/>
        <v>8100000</v>
      </c>
      <c r="M101" s="448"/>
      <c r="N101" s="473">
        <f t="shared" si="7"/>
        <v>-8100000</v>
      </c>
      <c r="O101" s="475"/>
    </row>
    <row r="102" s="218" customFormat="1" spans="1:15">
      <c r="A102" s="448">
        <v>288149</v>
      </c>
      <c r="B102" s="448">
        <v>1294526</v>
      </c>
      <c r="C102" s="448" t="s">
        <v>775</v>
      </c>
      <c r="D102" s="449">
        <v>43217</v>
      </c>
      <c r="E102" s="449">
        <v>43219</v>
      </c>
      <c r="F102" s="448">
        <f t="shared" si="4"/>
        <v>2</v>
      </c>
      <c r="G102" s="448">
        <v>2</v>
      </c>
      <c r="H102" s="448" t="s">
        <v>391</v>
      </c>
      <c r="I102" s="448" t="s">
        <v>148</v>
      </c>
      <c r="J102" s="448">
        <f t="shared" si="5"/>
        <v>4</v>
      </c>
      <c r="K102" s="448">
        <v>4050000</v>
      </c>
      <c r="L102" s="374">
        <f t="shared" si="8"/>
        <v>16200000</v>
      </c>
      <c r="M102" s="448"/>
      <c r="N102" s="473">
        <f t="shared" si="7"/>
        <v>-16200000</v>
      </c>
      <c r="O102" s="475"/>
    </row>
    <row r="103" s="218" customFormat="1" spans="1:15">
      <c r="A103" s="448">
        <v>288194</v>
      </c>
      <c r="B103" s="448">
        <v>1294727</v>
      </c>
      <c r="C103" s="448" t="s">
        <v>776</v>
      </c>
      <c r="D103" s="449">
        <v>43217</v>
      </c>
      <c r="E103" s="449">
        <v>43220</v>
      </c>
      <c r="F103" s="448">
        <f t="shared" si="4"/>
        <v>3</v>
      </c>
      <c r="G103" s="448">
        <v>1</v>
      </c>
      <c r="H103" s="448" t="s">
        <v>391</v>
      </c>
      <c r="I103" s="448" t="s">
        <v>37</v>
      </c>
      <c r="J103" s="448">
        <f t="shared" si="5"/>
        <v>3</v>
      </c>
      <c r="K103" s="460">
        <v>4050000</v>
      </c>
      <c r="L103" s="374">
        <f t="shared" si="8"/>
        <v>12150000</v>
      </c>
      <c r="M103" s="448"/>
      <c r="N103" s="473">
        <f t="shared" si="7"/>
        <v>-12150000</v>
      </c>
      <c r="O103" s="475"/>
    </row>
    <row r="104" s="218" customFormat="1" spans="1:15">
      <c r="A104" s="448">
        <v>286302</v>
      </c>
      <c r="B104" s="448">
        <v>1289500</v>
      </c>
      <c r="C104" s="448" t="s">
        <v>777</v>
      </c>
      <c r="D104" s="449">
        <v>43218</v>
      </c>
      <c r="E104" s="449">
        <v>43220</v>
      </c>
      <c r="F104" s="448">
        <f t="shared" si="4"/>
        <v>2</v>
      </c>
      <c r="G104" s="448">
        <v>1</v>
      </c>
      <c r="H104" s="448" t="s">
        <v>53</v>
      </c>
      <c r="I104" s="448" t="s">
        <v>148</v>
      </c>
      <c r="J104" s="448">
        <f t="shared" si="5"/>
        <v>2</v>
      </c>
      <c r="K104" s="374">
        <v>4050000</v>
      </c>
      <c r="L104" s="374">
        <f t="shared" si="8"/>
        <v>8100000</v>
      </c>
      <c r="M104" s="448"/>
      <c r="N104" s="473">
        <f t="shared" si="7"/>
        <v>-8100000</v>
      </c>
      <c r="O104" s="475"/>
    </row>
    <row r="105" s="218" customFormat="1" spans="1:15">
      <c r="A105" s="482">
        <v>288039</v>
      </c>
      <c r="B105" s="218">
        <v>1294018</v>
      </c>
      <c r="C105" s="218" t="s">
        <v>778</v>
      </c>
      <c r="D105" s="483">
        <v>43218</v>
      </c>
      <c r="E105" s="483">
        <v>43221</v>
      </c>
      <c r="F105" s="468">
        <f t="shared" si="4"/>
        <v>3</v>
      </c>
      <c r="G105" s="484">
        <v>1</v>
      </c>
      <c r="H105" s="484" t="s">
        <v>391</v>
      </c>
      <c r="I105" s="484" t="s">
        <v>37</v>
      </c>
      <c r="J105" s="468">
        <v>4</v>
      </c>
      <c r="K105" s="487">
        <v>4050000</v>
      </c>
      <c r="L105" s="470">
        <v>15050000</v>
      </c>
      <c r="N105" s="488">
        <f t="shared" si="7"/>
        <v>-15050000</v>
      </c>
      <c r="O105" s="489"/>
    </row>
    <row r="106" s="218" customFormat="1" spans="1:15">
      <c r="A106" s="468">
        <v>288043</v>
      </c>
      <c r="B106" s="468">
        <v>1293901</v>
      </c>
      <c r="C106" s="468" t="s">
        <v>779</v>
      </c>
      <c r="D106" s="469">
        <v>43219</v>
      </c>
      <c r="E106" s="469">
        <v>43221</v>
      </c>
      <c r="F106" s="468">
        <f t="shared" si="4"/>
        <v>2</v>
      </c>
      <c r="G106" s="468">
        <v>4</v>
      </c>
      <c r="H106" s="468" t="s">
        <v>391</v>
      </c>
      <c r="I106" s="468" t="s">
        <v>37</v>
      </c>
      <c r="J106" s="468">
        <f t="shared" si="5"/>
        <v>8</v>
      </c>
      <c r="K106" s="470">
        <v>4050000</v>
      </c>
      <c r="L106" s="470">
        <f t="shared" si="8"/>
        <v>32400000</v>
      </c>
      <c r="M106" s="468"/>
      <c r="N106" s="488">
        <f t="shared" si="7"/>
        <v>-32400000</v>
      </c>
      <c r="O106" s="489"/>
    </row>
    <row r="107" s="218" customFormat="1" spans="1:15">
      <c r="A107" s="468">
        <v>286306</v>
      </c>
      <c r="B107" s="468">
        <v>1289583</v>
      </c>
      <c r="C107" s="468" t="s">
        <v>780</v>
      </c>
      <c r="D107" s="469">
        <v>43219</v>
      </c>
      <c r="E107" s="469">
        <v>43220</v>
      </c>
      <c r="F107" s="468">
        <f t="shared" si="4"/>
        <v>1</v>
      </c>
      <c r="G107" s="468">
        <v>1</v>
      </c>
      <c r="H107" s="468" t="s">
        <v>53</v>
      </c>
      <c r="I107" s="468" t="s">
        <v>148</v>
      </c>
      <c r="J107" s="468">
        <f t="shared" si="5"/>
        <v>1</v>
      </c>
      <c r="K107" s="470">
        <v>4050000</v>
      </c>
      <c r="L107" s="470">
        <f t="shared" si="8"/>
        <v>4050000</v>
      </c>
      <c r="M107" s="468"/>
      <c r="N107" s="488">
        <f t="shared" si="7"/>
        <v>-4050000</v>
      </c>
      <c r="O107" s="489"/>
    </row>
    <row r="108" s="218" customFormat="1" spans="1:15">
      <c r="A108" s="485">
        <v>286178</v>
      </c>
      <c r="B108" s="485">
        <v>1288588</v>
      </c>
      <c r="C108" s="485" t="s">
        <v>781</v>
      </c>
      <c r="D108" s="469">
        <v>43220</v>
      </c>
      <c r="E108" s="469">
        <v>43221</v>
      </c>
      <c r="F108" s="468">
        <f t="shared" si="4"/>
        <v>1</v>
      </c>
      <c r="G108" s="468">
        <v>1</v>
      </c>
      <c r="H108" s="468" t="s">
        <v>391</v>
      </c>
      <c r="I108" s="468" t="s">
        <v>37</v>
      </c>
      <c r="J108" s="468">
        <f t="shared" si="5"/>
        <v>1</v>
      </c>
      <c r="K108" s="470">
        <v>4050000</v>
      </c>
      <c r="L108" s="470">
        <v>12750000</v>
      </c>
      <c r="M108" s="468"/>
      <c r="N108" s="488">
        <f t="shared" si="7"/>
        <v>-12750000</v>
      </c>
      <c r="O108" s="489"/>
    </row>
    <row r="109" s="218" customFormat="1" spans="1:15">
      <c r="A109" s="486" t="s">
        <v>782</v>
      </c>
      <c r="B109" s="486">
        <v>1275753</v>
      </c>
      <c r="C109" s="486" t="s">
        <v>783</v>
      </c>
      <c r="D109" s="469">
        <v>43220</v>
      </c>
      <c r="E109" s="469">
        <v>43221</v>
      </c>
      <c r="F109" s="468">
        <f t="shared" si="4"/>
        <v>1</v>
      </c>
      <c r="G109" s="468">
        <v>2</v>
      </c>
      <c r="H109" s="468" t="s">
        <v>240</v>
      </c>
      <c r="I109" s="468" t="s">
        <v>37</v>
      </c>
      <c r="J109" s="468">
        <f t="shared" si="5"/>
        <v>2</v>
      </c>
      <c r="K109" s="470">
        <v>4050000</v>
      </c>
      <c r="L109" s="470">
        <v>13900000</v>
      </c>
      <c r="M109" s="468"/>
      <c r="N109" s="488">
        <f t="shared" si="7"/>
        <v>-13900000</v>
      </c>
      <c r="O109" s="489"/>
    </row>
    <row r="110" s="218" customFormat="1" spans="1:15">
      <c r="A110" s="468">
        <v>288046</v>
      </c>
      <c r="B110" s="468">
        <v>1294008</v>
      </c>
      <c r="C110" s="468" t="s">
        <v>784</v>
      </c>
      <c r="D110" s="469">
        <v>43220</v>
      </c>
      <c r="E110" s="469">
        <v>43221</v>
      </c>
      <c r="F110" s="468">
        <f t="shared" si="4"/>
        <v>1</v>
      </c>
      <c r="G110" s="468">
        <v>1</v>
      </c>
      <c r="H110" s="468" t="s">
        <v>391</v>
      </c>
      <c r="I110" s="468" t="s">
        <v>148</v>
      </c>
      <c r="J110" s="468">
        <f t="shared" si="5"/>
        <v>1</v>
      </c>
      <c r="K110" s="471">
        <v>4050000</v>
      </c>
      <c r="L110" s="470">
        <v>9850000</v>
      </c>
      <c r="M110" s="468"/>
      <c r="N110" s="488">
        <f t="shared" si="7"/>
        <v>-9850000</v>
      </c>
      <c r="O110" s="489"/>
    </row>
    <row r="111" s="218" customFormat="1" spans="1:15">
      <c r="A111" s="468">
        <v>288413</v>
      </c>
      <c r="B111" s="468">
        <v>1295836</v>
      </c>
      <c r="C111" s="468" t="s">
        <v>785</v>
      </c>
      <c r="D111" s="469">
        <v>43219</v>
      </c>
      <c r="E111" s="469">
        <v>43220</v>
      </c>
      <c r="F111" s="468">
        <f t="shared" si="4"/>
        <v>1</v>
      </c>
      <c r="G111" s="468">
        <v>1</v>
      </c>
      <c r="H111" s="468" t="s">
        <v>391</v>
      </c>
      <c r="I111" s="468" t="s">
        <v>786</v>
      </c>
      <c r="J111" s="468">
        <f t="shared" si="5"/>
        <v>1</v>
      </c>
      <c r="K111" s="471">
        <v>4050000</v>
      </c>
      <c r="L111" s="470">
        <f t="shared" si="8"/>
        <v>4050000</v>
      </c>
      <c r="M111" s="468"/>
      <c r="N111" s="488">
        <f t="shared" si="7"/>
        <v>-4050000</v>
      </c>
      <c r="O111" s="489"/>
    </row>
    <row r="112" s="218" customFormat="1" spans="1:15">
      <c r="A112" s="448">
        <v>289293</v>
      </c>
      <c r="B112" s="448">
        <v>1297634</v>
      </c>
      <c r="C112" s="448" t="s">
        <v>787</v>
      </c>
      <c r="D112" s="449">
        <v>43215</v>
      </c>
      <c r="E112" s="449">
        <v>43217</v>
      </c>
      <c r="F112" s="448">
        <f t="shared" si="4"/>
        <v>2</v>
      </c>
      <c r="G112" s="448">
        <v>1</v>
      </c>
      <c r="H112" s="448" t="s">
        <v>53</v>
      </c>
      <c r="I112" s="448" t="s">
        <v>37</v>
      </c>
      <c r="J112" s="448">
        <f t="shared" si="5"/>
        <v>2</v>
      </c>
      <c r="K112" s="448">
        <v>2900000</v>
      </c>
      <c r="L112" s="374">
        <f t="shared" si="8"/>
        <v>5800000</v>
      </c>
      <c r="M112" s="448"/>
      <c r="N112" s="473">
        <f t="shared" si="7"/>
        <v>-5800000</v>
      </c>
      <c r="O112" s="475"/>
    </row>
    <row r="113" s="218" customFormat="1" spans="1:15">
      <c r="A113" s="448">
        <v>289301</v>
      </c>
      <c r="B113" s="448">
        <v>1297635</v>
      </c>
      <c r="C113" s="448" t="s">
        <v>788</v>
      </c>
      <c r="D113" s="449">
        <v>43215</v>
      </c>
      <c r="E113" s="449">
        <v>43217</v>
      </c>
      <c r="F113" s="448">
        <f t="shared" si="4"/>
        <v>2</v>
      </c>
      <c r="G113" s="448">
        <v>1</v>
      </c>
      <c r="H113" s="448" t="s">
        <v>53</v>
      </c>
      <c r="I113" s="448" t="s">
        <v>37</v>
      </c>
      <c r="J113" s="448">
        <f t="shared" si="5"/>
        <v>2</v>
      </c>
      <c r="K113" s="448">
        <v>2900000</v>
      </c>
      <c r="L113" s="374">
        <f t="shared" si="8"/>
        <v>5800000</v>
      </c>
      <c r="M113" s="448"/>
      <c r="N113" s="473">
        <f t="shared" si="7"/>
        <v>-5800000</v>
      </c>
      <c r="O113" s="475"/>
    </row>
    <row r="114" s="218" customFormat="1" spans="1:15">
      <c r="A114" s="448">
        <v>289309</v>
      </c>
      <c r="B114" s="448">
        <v>1297731</v>
      </c>
      <c r="C114" s="448" t="s">
        <v>789</v>
      </c>
      <c r="D114" s="449">
        <v>43217</v>
      </c>
      <c r="E114" s="449">
        <v>43218</v>
      </c>
      <c r="F114" s="448">
        <f t="shared" si="4"/>
        <v>1</v>
      </c>
      <c r="G114" s="448">
        <v>1</v>
      </c>
      <c r="H114" s="448" t="s">
        <v>391</v>
      </c>
      <c r="I114" s="448" t="s">
        <v>37</v>
      </c>
      <c r="J114" s="448">
        <f t="shared" si="5"/>
        <v>1</v>
      </c>
      <c r="K114" s="448">
        <v>4050000</v>
      </c>
      <c r="L114" s="374">
        <f t="shared" si="8"/>
        <v>4050000</v>
      </c>
      <c r="M114" s="448"/>
      <c r="N114" s="473">
        <f t="shared" si="7"/>
        <v>-4050000</v>
      </c>
      <c r="O114" s="475"/>
    </row>
    <row r="115" s="218" customFormat="1" spans="1:15">
      <c r="A115" s="448">
        <v>289527</v>
      </c>
      <c r="B115" s="448">
        <v>1298551</v>
      </c>
      <c r="C115" s="448" t="s">
        <v>790</v>
      </c>
      <c r="D115" s="449">
        <v>43216</v>
      </c>
      <c r="E115" s="449">
        <v>43217</v>
      </c>
      <c r="F115" s="448">
        <f t="shared" si="4"/>
        <v>1</v>
      </c>
      <c r="G115" s="448">
        <v>1</v>
      </c>
      <c r="H115" s="448" t="s">
        <v>53</v>
      </c>
      <c r="I115" s="448" t="s">
        <v>37</v>
      </c>
      <c r="J115" s="448">
        <f t="shared" si="5"/>
        <v>1</v>
      </c>
      <c r="K115" s="460">
        <v>2900000</v>
      </c>
      <c r="L115" s="374">
        <f t="shared" si="8"/>
        <v>2900000</v>
      </c>
      <c r="M115" s="448"/>
      <c r="N115" s="473">
        <f t="shared" si="7"/>
        <v>-2900000</v>
      </c>
      <c r="O115" s="475"/>
    </row>
    <row r="116" s="218" customFormat="1" spans="1:15">
      <c r="A116" s="463">
        <v>289753</v>
      </c>
      <c r="B116" s="463">
        <v>1298774</v>
      </c>
      <c r="C116" s="463" t="s">
        <v>791</v>
      </c>
      <c r="D116" s="449">
        <v>43215</v>
      </c>
      <c r="E116" s="449">
        <v>43217</v>
      </c>
      <c r="F116" s="448">
        <f t="shared" si="4"/>
        <v>2</v>
      </c>
      <c r="G116" s="448">
        <v>1</v>
      </c>
      <c r="H116" s="448" t="s">
        <v>391</v>
      </c>
      <c r="I116" s="448" t="s">
        <v>37</v>
      </c>
      <c r="J116" s="448">
        <f t="shared" si="5"/>
        <v>2</v>
      </c>
      <c r="K116" s="448">
        <v>2900000</v>
      </c>
      <c r="L116" s="374">
        <f t="shared" si="8"/>
        <v>5800000</v>
      </c>
      <c r="M116" s="448"/>
      <c r="N116" s="473">
        <f t="shared" si="7"/>
        <v>-5800000</v>
      </c>
      <c r="O116" s="475"/>
    </row>
    <row r="117" s="218" customFormat="1" spans="1:15">
      <c r="A117" s="465"/>
      <c r="B117" s="465"/>
      <c r="C117" s="465"/>
      <c r="D117" s="449">
        <v>43217</v>
      </c>
      <c r="E117" s="449">
        <v>43218</v>
      </c>
      <c r="F117" s="448">
        <f t="shared" si="4"/>
        <v>1</v>
      </c>
      <c r="G117" s="448">
        <v>1</v>
      </c>
      <c r="H117" s="448" t="s">
        <v>391</v>
      </c>
      <c r="I117" s="448" t="s">
        <v>37</v>
      </c>
      <c r="J117" s="448">
        <f t="shared" si="5"/>
        <v>1</v>
      </c>
      <c r="K117" s="448">
        <v>4050000</v>
      </c>
      <c r="L117" s="374">
        <f t="shared" si="8"/>
        <v>4050000</v>
      </c>
      <c r="M117" s="448"/>
      <c r="N117" s="473">
        <f t="shared" si="7"/>
        <v>-4050000</v>
      </c>
      <c r="O117" s="475"/>
    </row>
    <row r="118" s="218" customFormat="1" spans="1:15">
      <c r="A118" s="448">
        <v>289795</v>
      </c>
      <c r="B118" s="448">
        <v>1299142</v>
      </c>
      <c r="C118" s="448" t="s">
        <v>792</v>
      </c>
      <c r="D118" s="449">
        <v>43214</v>
      </c>
      <c r="E118" s="449">
        <v>43216</v>
      </c>
      <c r="F118" s="448">
        <f t="shared" si="4"/>
        <v>2</v>
      </c>
      <c r="G118" s="448">
        <v>1</v>
      </c>
      <c r="H118" s="448" t="s">
        <v>40</v>
      </c>
      <c r="I118" s="448" t="s">
        <v>37</v>
      </c>
      <c r="J118" s="448">
        <f t="shared" si="5"/>
        <v>2</v>
      </c>
      <c r="K118" s="460">
        <v>2900000</v>
      </c>
      <c r="L118" s="374">
        <f t="shared" si="8"/>
        <v>5800000</v>
      </c>
      <c r="M118" s="448"/>
      <c r="N118" s="473">
        <f t="shared" si="7"/>
        <v>-5800000</v>
      </c>
      <c r="O118" s="476"/>
    </row>
    <row r="119" s="218" customFormat="1" spans="1:15">
      <c r="A119" s="448">
        <v>287373</v>
      </c>
      <c r="B119" s="448">
        <v>1291856</v>
      </c>
      <c r="C119" s="448" t="s">
        <v>793</v>
      </c>
      <c r="D119" s="449">
        <v>43219</v>
      </c>
      <c r="E119" s="449">
        <v>43221</v>
      </c>
      <c r="F119" s="448">
        <f t="shared" si="4"/>
        <v>2</v>
      </c>
      <c r="G119" s="448">
        <v>1</v>
      </c>
      <c r="H119" s="448" t="s">
        <v>53</v>
      </c>
      <c r="I119" s="448" t="s">
        <v>37</v>
      </c>
      <c r="J119" s="448">
        <f t="shared" si="5"/>
        <v>2</v>
      </c>
      <c r="K119" s="448">
        <v>4050000</v>
      </c>
      <c r="L119" s="374">
        <f t="shared" si="8"/>
        <v>8100000</v>
      </c>
      <c r="M119" s="448"/>
      <c r="N119" s="473">
        <f t="shared" si="7"/>
        <v>-8100000</v>
      </c>
      <c r="O119" s="448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218" customWidth="1"/>
    <col min="2" max="2" width="12.2833333333333" style="218" customWidth="1"/>
    <col min="3" max="3" width="36.8583333333333" style="218" customWidth="1"/>
    <col min="4" max="4" width="11.2833333333333" style="218" customWidth="1"/>
    <col min="5" max="5" width="10.7083333333333" style="218" customWidth="1"/>
    <col min="6" max="10" width="9" style="218"/>
    <col min="11" max="11" width="14.425" style="218" customWidth="1"/>
    <col min="12" max="12" width="17.8583333333333" style="218" customWidth="1"/>
    <col min="13" max="13" width="20.375" style="218" customWidth="1"/>
    <col min="14" max="14" width="11.5" style="218"/>
    <col min="15" max="16374" width="9" style="218"/>
  </cols>
  <sheetData>
    <row r="1" s="218" customFormat="1" ht="25.5" spans="1:13">
      <c r="A1" s="220" t="s">
        <v>794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="218" customFormat="1" ht="25.5" spans="1:1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="218" customFormat="1" ht="25.5" spans="1:13">
      <c r="A3" s="223"/>
      <c r="B3" s="223"/>
      <c r="C3" s="224"/>
      <c r="D3" s="225"/>
      <c r="E3" s="225"/>
      <c r="F3" s="226"/>
      <c r="G3" s="220"/>
      <c r="H3" s="447" t="s">
        <v>21</v>
      </c>
      <c r="I3" s="447"/>
      <c r="J3" s="453">
        <f>SUM(J9:J163)</f>
        <v>442</v>
      </c>
      <c r="K3" s="454"/>
      <c r="L3" s="454">
        <f>SUM(L9:L266)</f>
        <v>1292081080</v>
      </c>
      <c r="M3" s="455" t="s">
        <v>795</v>
      </c>
    </row>
    <row r="4" s="218" customFormat="1" ht="25.5" spans="1:12">
      <c r="A4" s="220"/>
      <c r="B4" s="220"/>
      <c r="C4" s="220"/>
      <c r="D4" s="220"/>
      <c r="E4" s="220"/>
      <c r="F4" s="220"/>
      <c r="G4" s="220"/>
      <c r="H4" s="227" t="s">
        <v>796</v>
      </c>
      <c r="I4" s="227"/>
      <c r="J4" s="47"/>
      <c r="K4" s="48"/>
      <c r="L4" s="456">
        <v>2351540000</v>
      </c>
    </row>
    <row r="5" s="218" customFormat="1" ht="25.5" spans="1:12">
      <c r="A5" s="220"/>
      <c r="B5" s="220"/>
      <c r="C5" s="220"/>
      <c r="D5" s="220"/>
      <c r="E5" s="220"/>
      <c r="F5" s="220"/>
      <c r="G5" s="220"/>
      <c r="H5" s="352" t="s">
        <v>797</v>
      </c>
      <c r="I5" s="368"/>
      <c r="J5" s="47"/>
      <c r="K5" s="48"/>
      <c r="L5" s="456">
        <f>Apr!L6</f>
        <v>693460000</v>
      </c>
    </row>
    <row r="6" s="218" customFormat="1" ht="25.5" spans="1:12">
      <c r="A6" s="220"/>
      <c r="B6" s="220"/>
      <c r="C6" s="220"/>
      <c r="D6" s="220"/>
      <c r="E6" s="220"/>
      <c r="F6" s="220"/>
      <c r="G6" s="220"/>
      <c r="H6" s="227" t="s">
        <v>17</v>
      </c>
      <c r="I6" s="227"/>
      <c r="J6" s="457"/>
      <c r="K6" s="457"/>
      <c r="L6" s="48">
        <f>L4+L5-L3</f>
        <v>1752918920</v>
      </c>
    </row>
    <row r="7" s="218" customFormat="1" spans="1:12">
      <c r="A7" s="231" t="s">
        <v>24</v>
      </c>
      <c r="B7" s="229" t="s">
        <v>25</v>
      </c>
      <c r="C7" s="229" t="s">
        <v>26</v>
      </c>
      <c r="D7" s="230" t="s">
        <v>27</v>
      </c>
      <c r="E7" s="230" t="s">
        <v>28</v>
      </c>
      <c r="F7" s="231" t="s">
        <v>29</v>
      </c>
      <c r="G7" s="233" t="s">
        <v>30</v>
      </c>
      <c r="H7" s="233" t="s">
        <v>31</v>
      </c>
      <c r="I7" s="233"/>
      <c r="J7" s="233" t="s">
        <v>32</v>
      </c>
      <c r="K7" s="265" t="s">
        <v>33</v>
      </c>
      <c r="L7" s="458" t="s">
        <v>34</v>
      </c>
    </row>
    <row r="8" s="218" customFormat="1" spans="1:12">
      <c r="A8" s="231"/>
      <c r="B8" s="234"/>
      <c r="C8" s="234"/>
      <c r="D8" s="230"/>
      <c r="E8" s="230"/>
      <c r="F8" s="231"/>
      <c r="G8" s="233"/>
      <c r="H8" s="233"/>
      <c r="I8" s="233"/>
      <c r="J8" s="233"/>
      <c r="K8" s="265"/>
      <c r="L8" s="458"/>
    </row>
    <row r="9" s="218" customFormat="1" spans="1:12">
      <c r="A9" s="448">
        <v>287716</v>
      </c>
      <c r="B9" s="448">
        <v>1293241</v>
      </c>
      <c r="C9" s="448" t="s">
        <v>798</v>
      </c>
      <c r="D9" s="449">
        <v>43221</v>
      </c>
      <c r="E9" s="449">
        <v>43226</v>
      </c>
      <c r="F9" s="448">
        <f t="shared" ref="F9:F72" si="0">E9-D9</f>
        <v>5</v>
      </c>
      <c r="G9" s="448">
        <v>1</v>
      </c>
      <c r="H9" s="448" t="s">
        <v>53</v>
      </c>
      <c r="I9" s="448" t="s">
        <v>37</v>
      </c>
      <c r="J9" s="448">
        <f t="shared" ref="J9:J72" si="1">G9*F9</f>
        <v>5</v>
      </c>
      <c r="K9" s="374">
        <v>2900000</v>
      </c>
      <c r="L9" s="374">
        <f t="shared" ref="L9:L72" si="2">K9*F9*G9</f>
        <v>14500000</v>
      </c>
    </row>
    <row r="10" s="218" customFormat="1" spans="1:13">
      <c r="A10" s="448" t="s">
        <v>799</v>
      </c>
      <c r="B10" s="448">
        <v>1290979</v>
      </c>
      <c r="C10" s="448" t="s">
        <v>800</v>
      </c>
      <c r="D10" s="449">
        <v>43221</v>
      </c>
      <c r="E10" s="449">
        <v>43223</v>
      </c>
      <c r="F10" s="448">
        <f t="shared" si="0"/>
        <v>2</v>
      </c>
      <c r="G10" s="448">
        <v>2</v>
      </c>
      <c r="H10" s="448" t="s">
        <v>53</v>
      </c>
      <c r="I10" s="448" t="s">
        <v>37</v>
      </c>
      <c r="J10" s="448">
        <f t="shared" si="1"/>
        <v>4</v>
      </c>
      <c r="K10" s="374">
        <v>2900000</v>
      </c>
      <c r="L10" s="374">
        <f t="shared" si="2"/>
        <v>11600000</v>
      </c>
      <c r="M10" s="459"/>
    </row>
    <row r="11" s="218" customFormat="1" spans="1:13">
      <c r="A11" s="448">
        <v>290230</v>
      </c>
      <c r="B11" s="448">
        <v>1299972</v>
      </c>
      <c r="C11" s="448" t="s">
        <v>801</v>
      </c>
      <c r="D11" s="449">
        <v>43221</v>
      </c>
      <c r="E11" s="449">
        <v>43222</v>
      </c>
      <c r="F11" s="448">
        <f t="shared" si="0"/>
        <v>1</v>
      </c>
      <c r="G11" s="448">
        <v>1</v>
      </c>
      <c r="H11" s="448" t="s">
        <v>391</v>
      </c>
      <c r="I11" s="448" t="s">
        <v>37</v>
      </c>
      <c r="J11" s="448">
        <f t="shared" si="1"/>
        <v>1</v>
      </c>
      <c r="K11" s="374">
        <v>2900000</v>
      </c>
      <c r="L11" s="374">
        <f t="shared" si="2"/>
        <v>2900000</v>
      </c>
      <c r="M11" s="459"/>
    </row>
    <row r="12" s="218" customFormat="1" spans="1:13">
      <c r="A12" s="448">
        <v>287623</v>
      </c>
      <c r="B12" s="448">
        <v>1292424</v>
      </c>
      <c r="C12" s="448" t="s">
        <v>802</v>
      </c>
      <c r="D12" s="449">
        <v>43221</v>
      </c>
      <c r="E12" s="449">
        <v>43224</v>
      </c>
      <c r="F12" s="448">
        <f t="shared" si="0"/>
        <v>3</v>
      </c>
      <c r="G12" s="448">
        <v>1</v>
      </c>
      <c r="H12" s="448" t="s">
        <v>53</v>
      </c>
      <c r="I12" s="448" t="s">
        <v>37</v>
      </c>
      <c r="J12" s="448">
        <f t="shared" si="1"/>
        <v>3</v>
      </c>
      <c r="K12" s="374">
        <v>2900000</v>
      </c>
      <c r="L12" s="374">
        <f t="shared" si="2"/>
        <v>8700000</v>
      </c>
      <c r="M12" s="459"/>
    </row>
    <row r="13" s="218" customFormat="1" spans="1:13">
      <c r="A13" s="448">
        <v>290209</v>
      </c>
      <c r="B13" s="448">
        <v>1299666</v>
      </c>
      <c r="C13" s="448" t="s">
        <v>803</v>
      </c>
      <c r="D13" s="449">
        <v>43221</v>
      </c>
      <c r="E13" s="449">
        <v>43223</v>
      </c>
      <c r="F13" s="448">
        <f t="shared" si="0"/>
        <v>2</v>
      </c>
      <c r="G13" s="448">
        <v>1</v>
      </c>
      <c r="H13" s="448" t="s">
        <v>53</v>
      </c>
      <c r="I13" s="448" t="s">
        <v>37</v>
      </c>
      <c r="J13" s="448">
        <f t="shared" si="1"/>
        <v>2</v>
      </c>
      <c r="K13" s="448">
        <v>2900000</v>
      </c>
      <c r="L13" s="374">
        <f t="shared" si="2"/>
        <v>5800000</v>
      </c>
      <c r="M13" s="459"/>
    </row>
    <row r="14" s="218" customFormat="1" spans="1:13">
      <c r="A14" s="448">
        <v>289056</v>
      </c>
      <c r="B14" s="448">
        <v>1298028</v>
      </c>
      <c r="C14" s="448" t="s">
        <v>804</v>
      </c>
      <c r="D14" s="449">
        <v>43221</v>
      </c>
      <c r="E14" s="449">
        <v>43223</v>
      </c>
      <c r="F14" s="448">
        <f t="shared" si="0"/>
        <v>2</v>
      </c>
      <c r="G14" s="448">
        <v>1</v>
      </c>
      <c r="H14" s="448" t="s">
        <v>391</v>
      </c>
      <c r="I14" s="448" t="s">
        <v>37</v>
      </c>
      <c r="J14" s="448">
        <f t="shared" si="1"/>
        <v>2</v>
      </c>
      <c r="K14" s="460">
        <v>2900000</v>
      </c>
      <c r="L14" s="374">
        <f t="shared" si="2"/>
        <v>5800000</v>
      </c>
      <c r="M14" s="459"/>
    </row>
    <row r="15" s="218" customFormat="1" spans="1:13">
      <c r="A15" s="448">
        <v>288584</v>
      </c>
      <c r="B15" s="448">
        <v>1295585</v>
      </c>
      <c r="C15" s="448" t="s">
        <v>805</v>
      </c>
      <c r="D15" s="449">
        <v>43221</v>
      </c>
      <c r="E15" s="449">
        <v>43222</v>
      </c>
      <c r="F15" s="448">
        <f t="shared" si="0"/>
        <v>1</v>
      </c>
      <c r="G15" s="448">
        <v>1</v>
      </c>
      <c r="H15" s="448" t="s">
        <v>40</v>
      </c>
      <c r="I15" s="448" t="s">
        <v>37</v>
      </c>
      <c r="J15" s="448">
        <f t="shared" si="1"/>
        <v>1</v>
      </c>
      <c r="K15" s="374">
        <v>2900000</v>
      </c>
      <c r="L15" s="374">
        <f t="shared" si="2"/>
        <v>2900000</v>
      </c>
      <c r="M15" s="459"/>
    </row>
    <row r="16" s="218" customFormat="1" spans="1:13">
      <c r="A16" s="448">
        <v>287625</v>
      </c>
      <c r="B16" s="448">
        <v>1292741</v>
      </c>
      <c r="C16" s="448" t="s">
        <v>806</v>
      </c>
      <c r="D16" s="449">
        <v>43221</v>
      </c>
      <c r="E16" s="449">
        <v>43223</v>
      </c>
      <c r="F16" s="448">
        <f t="shared" si="0"/>
        <v>2</v>
      </c>
      <c r="G16" s="448">
        <v>1</v>
      </c>
      <c r="H16" s="448" t="s">
        <v>53</v>
      </c>
      <c r="I16" s="448" t="s">
        <v>37</v>
      </c>
      <c r="J16" s="448">
        <f t="shared" si="1"/>
        <v>2</v>
      </c>
      <c r="K16" s="374">
        <v>2900000</v>
      </c>
      <c r="L16" s="374">
        <f t="shared" si="2"/>
        <v>5800000</v>
      </c>
      <c r="M16" s="459"/>
    </row>
    <row r="17" s="218" customFormat="1" spans="1:13">
      <c r="A17" s="448">
        <v>289546</v>
      </c>
      <c r="B17" s="448">
        <v>1298374</v>
      </c>
      <c r="C17" s="448" t="s">
        <v>807</v>
      </c>
      <c r="D17" s="449">
        <v>43221</v>
      </c>
      <c r="E17" s="449">
        <v>43223</v>
      </c>
      <c r="F17" s="448">
        <f t="shared" si="0"/>
        <v>2</v>
      </c>
      <c r="G17" s="448">
        <v>1</v>
      </c>
      <c r="H17" s="448" t="s">
        <v>53</v>
      </c>
      <c r="I17" s="448" t="s">
        <v>37</v>
      </c>
      <c r="J17" s="448">
        <f t="shared" si="1"/>
        <v>2</v>
      </c>
      <c r="K17" s="448">
        <v>2900000</v>
      </c>
      <c r="L17" s="374">
        <f t="shared" si="2"/>
        <v>5800000</v>
      </c>
      <c r="M17" s="459"/>
    </row>
    <row r="18" s="218" customFormat="1" spans="1:13">
      <c r="A18" s="448">
        <v>289023</v>
      </c>
      <c r="B18" s="448">
        <v>1297360</v>
      </c>
      <c r="C18" s="448" t="s">
        <v>808</v>
      </c>
      <c r="D18" s="449">
        <v>43222</v>
      </c>
      <c r="E18" s="449">
        <v>43223</v>
      </c>
      <c r="F18" s="448">
        <f t="shared" si="0"/>
        <v>1</v>
      </c>
      <c r="G18" s="448">
        <v>1</v>
      </c>
      <c r="H18" s="448" t="s">
        <v>391</v>
      </c>
      <c r="I18" s="448" t="s">
        <v>37</v>
      </c>
      <c r="J18" s="448">
        <f t="shared" si="1"/>
        <v>1</v>
      </c>
      <c r="K18" s="460">
        <v>2900000</v>
      </c>
      <c r="L18" s="374">
        <f t="shared" si="2"/>
        <v>2900000</v>
      </c>
      <c r="M18" s="459"/>
    </row>
    <row r="19" s="218" customFormat="1" spans="1:13">
      <c r="A19" s="448">
        <v>288519</v>
      </c>
      <c r="B19" s="448">
        <v>1296324</v>
      </c>
      <c r="C19" s="448" t="s">
        <v>809</v>
      </c>
      <c r="D19" s="449">
        <v>43222</v>
      </c>
      <c r="E19" s="449">
        <v>43225</v>
      </c>
      <c r="F19" s="448">
        <f t="shared" si="0"/>
        <v>3</v>
      </c>
      <c r="G19" s="448">
        <v>1</v>
      </c>
      <c r="H19" s="448" t="s">
        <v>53</v>
      </c>
      <c r="I19" s="448" t="s">
        <v>37</v>
      </c>
      <c r="J19" s="448">
        <f t="shared" si="1"/>
        <v>3</v>
      </c>
      <c r="K19" s="374">
        <v>2900000</v>
      </c>
      <c r="L19" s="374">
        <f t="shared" si="2"/>
        <v>8700000</v>
      </c>
      <c r="M19" s="459"/>
    </row>
    <row r="20" s="218" customFormat="1" spans="1:13">
      <c r="A20" s="448">
        <v>290281</v>
      </c>
      <c r="B20" s="448">
        <v>1300255</v>
      </c>
      <c r="C20" s="448" t="s">
        <v>810</v>
      </c>
      <c r="D20" s="449">
        <v>43222</v>
      </c>
      <c r="E20" s="449">
        <v>43224</v>
      </c>
      <c r="F20" s="448">
        <f t="shared" si="0"/>
        <v>2</v>
      </c>
      <c r="G20" s="448">
        <v>1</v>
      </c>
      <c r="H20" s="448" t="s">
        <v>391</v>
      </c>
      <c r="I20" s="448" t="s">
        <v>37</v>
      </c>
      <c r="J20" s="448">
        <f t="shared" si="1"/>
        <v>2</v>
      </c>
      <c r="K20" s="448">
        <v>2900000</v>
      </c>
      <c r="L20" s="374">
        <f t="shared" si="2"/>
        <v>5800000</v>
      </c>
      <c r="M20" s="459"/>
    </row>
    <row r="21" s="218" customFormat="1" spans="1:13">
      <c r="A21" s="448">
        <v>289886</v>
      </c>
      <c r="B21" s="448">
        <v>1299427</v>
      </c>
      <c r="C21" s="448" t="s">
        <v>811</v>
      </c>
      <c r="D21" s="449">
        <v>43222</v>
      </c>
      <c r="E21" s="449">
        <v>43227</v>
      </c>
      <c r="F21" s="448">
        <f t="shared" si="0"/>
        <v>5</v>
      </c>
      <c r="G21" s="448">
        <v>1</v>
      </c>
      <c r="H21" s="448" t="s">
        <v>53</v>
      </c>
      <c r="I21" s="448" t="s">
        <v>37</v>
      </c>
      <c r="J21" s="448">
        <f t="shared" si="1"/>
        <v>5</v>
      </c>
      <c r="K21" s="448">
        <v>2900000</v>
      </c>
      <c r="L21" s="374">
        <f t="shared" si="2"/>
        <v>14500000</v>
      </c>
      <c r="M21" s="459"/>
    </row>
    <row r="22" s="218" customFormat="1" spans="1:13">
      <c r="A22" s="448">
        <v>287724</v>
      </c>
      <c r="B22" s="448">
        <v>1293135</v>
      </c>
      <c r="C22" s="448" t="s">
        <v>812</v>
      </c>
      <c r="D22" s="449">
        <v>43222</v>
      </c>
      <c r="E22" s="449">
        <v>43224</v>
      </c>
      <c r="F22" s="448">
        <f t="shared" si="0"/>
        <v>2</v>
      </c>
      <c r="G22" s="448">
        <v>1</v>
      </c>
      <c r="H22" s="448" t="s">
        <v>53</v>
      </c>
      <c r="I22" s="448" t="s">
        <v>37</v>
      </c>
      <c r="J22" s="448">
        <f t="shared" si="1"/>
        <v>2</v>
      </c>
      <c r="K22" s="374">
        <v>2900000</v>
      </c>
      <c r="L22" s="374">
        <f t="shared" si="2"/>
        <v>5800000</v>
      </c>
      <c r="M22" s="459"/>
    </row>
    <row r="23" s="218" customFormat="1" spans="1:13">
      <c r="A23" s="448">
        <v>287782</v>
      </c>
      <c r="B23" s="448">
        <v>1293446</v>
      </c>
      <c r="C23" s="448" t="s">
        <v>813</v>
      </c>
      <c r="D23" s="449">
        <v>43222</v>
      </c>
      <c r="E23" s="449">
        <v>43224</v>
      </c>
      <c r="F23" s="448">
        <f t="shared" si="0"/>
        <v>2</v>
      </c>
      <c r="G23" s="448">
        <v>1</v>
      </c>
      <c r="H23" s="448" t="s">
        <v>391</v>
      </c>
      <c r="I23" s="448" t="s">
        <v>37</v>
      </c>
      <c r="J23" s="448">
        <f t="shared" si="1"/>
        <v>2</v>
      </c>
      <c r="K23" s="374">
        <v>2900000</v>
      </c>
      <c r="L23" s="374">
        <f t="shared" si="2"/>
        <v>5800000</v>
      </c>
      <c r="M23" s="459"/>
    </row>
    <row r="24" s="218" customFormat="1" spans="1:13">
      <c r="A24" s="448">
        <v>289562</v>
      </c>
      <c r="B24" s="448">
        <v>1298660</v>
      </c>
      <c r="C24" s="448" t="s">
        <v>814</v>
      </c>
      <c r="D24" s="449">
        <v>43222</v>
      </c>
      <c r="E24" s="449">
        <v>43224</v>
      </c>
      <c r="F24" s="448">
        <f t="shared" si="0"/>
        <v>2</v>
      </c>
      <c r="G24" s="448">
        <v>1</v>
      </c>
      <c r="H24" s="448" t="s">
        <v>405</v>
      </c>
      <c r="I24" s="448" t="s">
        <v>37</v>
      </c>
      <c r="J24" s="448">
        <f t="shared" si="1"/>
        <v>2</v>
      </c>
      <c r="K24" s="448">
        <v>2900000</v>
      </c>
      <c r="L24" s="374">
        <f t="shared" si="2"/>
        <v>5800000</v>
      </c>
      <c r="M24" s="459"/>
    </row>
    <row r="25" s="218" customFormat="1" spans="1:13">
      <c r="A25" s="448">
        <v>290930</v>
      </c>
      <c r="B25" s="448">
        <v>1301776</v>
      </c>
      <c r="C25" s="448" t="s">
        <v>815</v>
      </c>
      <c r="D25" s="449">
        <v>43223</v>
      </c>
      <c r="E25" s="449">
        <v>43225</v>
      </c>
      <c r="F25" s="448">
        <f t="shared" si="0"/>
        <v>2</v>
      </c>
      <c r="G25" s="448">
        <v>1</v>
      </c>
      <c r="H25" s="448" t="s">
        <v>53</v>
      </c>
      <c r="I25" s="448" t="s">
        <v>37</v>
      </c>
      <c r="J25" s="448">
        <f t="shared" si="1"/>
        <v>2</v>
      </c>
      <c r="K25" s="374">
        <v>2900000</v>
      </c>
      <c r="L25" s="374">
        <f t="shared" si="2"/>
        <v>5800000</v>
      </c>
      <c r="M25" s="459"/>
    </row>
    <row r="26" s="218" customFormat="1" spans="1:13">
      <c r="A26" s="448" t="s">
        <v>816</v>
      </c>
      <c r="B26" s="448">
        <v>1291101</v>
      </c>
      <c r="C26" s="448" t="s">
        <v>817</v>
      </c>
      <c r="D26" s="449">
        <v>43223</v>
      </c>
      <c r="E26" s="449">
        <v>43225</v>
      </c>
      <c r="F26" s="448">
        <f t="shared" si="0"/>
        <v>2</v>
      </c>
      <c r="G26" s="448">
        <v>2</v>
      </c>
      <c r="H26" s="448" t="s">
        <v>53</v>
      </c>
      <c r="I26" s="448" t="s">
        <v>37</v>
      </c>
      <c r="J26" s="448">
        <f t="shared" si="1"/>
        <v>4</v>
      </c>
      <c r="K26" s="374">
        <v>2900000</v>
      </c>
      <c r="L26" s="374">
        <f t="shared" si="2"/>
        <v>11600000</v>
      </c>
      <c r="M26" s="459"/>
    </row>
    <row r="27" s="218" customFormat="1" spans="1:13">
      <c r="A27" s="448">
        <v>290905</v>
      </c>
      <c r="B27" s="448">
        <v>1301668</v>
      </c>
      <c r="C27" s="448" t="s">
        <v>818</v>
      </c>
      <c r="D27" s="449">
        <v>43223</v>
      </c>
      <c r="E27" s="449">
        <v>43224</v>
      </c>
      <c r="F27" s="448">
        <f t="shared" si="0"/>
        <v>1</v>
      </c>
      <c r="G27" s="448">
        <v>1</v>
      </c>
      <c r="H27" s="448" t="s">
        <v>53</v>
      </c>
      <c r="I27" s="448" t="s">
        <v>37</v>
      </c>
      <c r="J27" s="448">
        <f t="shared" si="1"/>
        <v>1</v>
      </c>
      <c r="K27" s="374">
        <v>2900000</v>
      </c>
      <c r="L27" s="374">
        <f t="shared" si="2"/>
        <v>2900000</v>
      </c>
      <c r="M27" s="459"/>
    </row>
    <row r="28" s="218" customFormat="1" spans="1:13">
      <c r="A28" s="448">
        <v>287570</v>
      </c>
      <c r="B28" s="448">
        <v>1292108</v>
      </c>
      <c r="C28" s="448" t="s">
        <v>819</v>
      </c>
      <c r="D28" s="449">
        <v>43223</v>
      </c>
      <c r="E28" s="449">
        <v>43226</v>
      </c>
      <c r="F28" s="448">
        <f t="shared" si="0"/>
        <v>3</v>
      </c>
      <c r="G28" s="448">
        <v>1</v>
      </c>
      <c r="H28" s="448" t="s">
        <v>53</v>
      </c>
      <c r="I28" s="448" t="s">
        <v>37</v>
      </c>
      <c r="J28" s="448">
        <f t="shared" si="1"/>
        <v>3</v>
      </c>
      <c r="K28" s="374">
        <v>2900000</v>
      </c>
      <c r="L28" s="374">
        <f t="shared" si="2"/>
        <v>8700000</v>
      </c>
      <c r="M28" s="459"/>
    </row>
    <row r="29" s="218" customFormat="1" spans="1:13">
      <c r="A29" s="448">
        <v>288518</v>
      </c>
      <c r="B29" s="448">
        <v>1296300</v>
      </c>
      <c r="C29" s="448" t="s">
        <v>820</v>
      </c>
      <c r="D29" s="449">
        <v>43223</v>
      </c>
      <c r="E29" s="449">
        <v>43224</v>
      </c>
      <c r="F29" s="448">
        <f t="shared" si="0"/>
        <v>1</v>
      </c>
      <c r="G29" s="448">
        <v>1</v>
      </c>
      <c r="H29" s="448" t="s">
        <v>391</v>
      </c>
      <c r="I29" s="448" t="s">
        <v>37</v>
      </c>
      <c r="J29" s="448">
        <f t="shared" si="1"/>
        <v>1</v>
      </c>
      <c r="K29" s="374">
        <v>2900000</v>
      </c>
      <c r="L29" s="374">
        <f t="shared" si="2"/>
        <v>2900000</v>
      </c>
      <c r="M29" s="459"/>
    </row>
    <row r="30" s="218" customFormat="1" spans="1:13">
      <c r="A30" s="448">
        <v>280763</v>
      </c>
      <c r="B30" s="448">
        <v>1277557</v>
      </c>
      <c r="C30" s="448" t="s">
        <v>821</v>
      </c>
      <c r="D30" s="449">
        <v>43224</v>
      </c>
      <c r="E30" s="449">
        <v>43227</v>
      </c>
      <c r="F30" s="448">
        <f t="shared" si="0"/>
        <v>3</v>
      </c>
      <c r="G30" s="448">
        <v>2</v>
      </c>
      <c r="H30" s="448" t="s">
        <v>53</v>
      </c>
      <c r="I30" s="448" t="s">
        <v>37</v>
      </c>
      <c r="J30" s="448">
        <f t="shared" si="1"/>
        <v>6</v>
      </c>
      <c r="K30" s="374">
        <v>2900000</v>
      </c>
      <c r="L30" s="374">
        <f t="shared" si="2"/>
        <v>17400000</v>
      </c>
      <c r="M30" s="459"/>
    </row>
    <row r="31" s="218" customFormat="1" spans="1:13">
      <c r="A31" s="448">
        <v>288786</v>
      </c>
      <c r="B31" s="448">
        <v>1296763</v>
      </c>
      <c r="C31" s="448" t="s">
        <v>822</v>
      </c>
      <c r="D31" s="449">
        <v>43224</v>
      </c>
      <c r="E31" s="449">
        <v>43226</v>
      </c>
      <c r="F31" s="448">
        <f t="shared" si="0"/>
        <v>2</v>
      </c>
      <c r="G31" s="448">
        <v>1</v>
      </c>
      <c r="H31" s="448" t="s">
        <v>391</v>
      </c>
      <c r="I31" s="448" t="s">
        <v>37</v>
      </c>
      <c r="J31" s="448">
        <f t="shared" si="1"/>
        <v>2</v>
      </c>
      <c r="K31" s="460">
        <v>2900000</v>
      </c>
      <c r="L31" s="374">
        <f t="shared" si="2"/>
        <v>5800000</v>
      </c>
      <c r="M31" s="459"/>
    </row>
    <row r="32" s="218" customFormat="1" spans="1:13">
      <c r="A32" s="448">
        <v>289768</v>
      </c>
      <c r="B32" s="448">
        <v>1299026</v>
      </c>
      <c r="C32" s="448" t="s">
        <v>823</v>
      </c>
      <c r="D32" s="449">
        <v>43225</v>
      </c>
      <c r="E32" s="449">
        <v>43227</v>
      </c>
      <c r="F32" s="448">
        <f t="shared" si="0"/>
        <v>2</v>
      </c>
      <c r="G32" s="448">
        <v>2</v>
      </c>
      <c r="H32" s="448" t="s">
        <v>405</v>
      </c>
      <c r="I32" s="448" t="s">
        <v>37</v>
      </c>
      <c r="J32" s="448">
        <f t="shared" si="1"/>
        <v>4</v>
      </c>
      <c r="K32" s="448">
        <v>2900000</v>
      </c>
      <c r="L32" s="374">
        <f t="shared" si="2"/>
        <v>11600000</v>
      </c>
      <c r="M32" s="459"/>
    </row>
    <row r="33" s="218" customFormat="1" spans="1:13">
      <c r="A33" s="448">
        <v>287076</v>
      </c>
      <c r="B33" s="448">
        <v>1291393</v>
      </c>
      <c r="C33" s="448" t="s">
        <v>824</v>
      </c>
      <c r="D33" s="449">
        <v>43226</v>
      </c>
      <c r="E33" s="449">
        <v>43229</v>
      </c>
      <c r="F33" s="448">
        <f t="shared" si="0"/>
        <v>3</v>
      </c>
      <c r="G33" s="448">
        <v>1</v>
      </c>
      <c r="H33" s="448" t="s">
        <v>391</v>
      </c>
      <c r="I33" s="448" t="s">
        <v>37</v>
      </c>
      <c r="J33" s="448">
        <f t="shared" si="1"/>
        <v>3</v>
      </c>
      <c r="K33" s="374">
        <v>2900000</v>
      </c>
      <c r="L33" s="374">
        <f t="shared" si="2"/>
        <v>8700000</v>
      </c>
      <c r="M33" s="459"/>
    </row>
    <row r="34" s="218" customFormat="1" spans="1:13">
      <c r="A34" s="448" t="s">
        <v>825</v>
      </c>
      <c r="B34" s="448">
        <v>1293549</v>
      </c>
      <c r="C34" s="448" t="s">
        <v>826</v>
      </c>
      <c r="D34" s="449">
        <v>43226</v>
      </c>
      <c r="E34" s="449">
        <v>43229</v>
      </c>
      <c r="F34" s="448">
        <f t="shared" si="0"/>
        <v>3</v>
      </c>
      <c r="G34" s="448">
        <v>3</v>
      </c>
      <c r="H34" s="448" t="s">
        <v>391</v>
      </c>
      <c r="I34" s="448" t="s">
        <v>37</v>
      </c>
      <c r="J34" s="448">
        <f t="shared" si="1"/>
        <v>9</v>
      </c>
      <c r="K34" s="374">
        <v>2900000</v>
      </c>
      <c r="L34" s="374">
        <f t="shared" si="2"/>
        <v>26100000</v>
      </c>
      <c r="M34" s="459"/>
    </row>
    <row r="35" s="218" customFormat="1" spans="1:13">
      <c r="A35" s="448">
        <v>289040</v>
      </c>
      <c r="B35" s="448">
        <v>1297981</v>
      </c>
      <c r="C35" s="448" t="s">
        <v>827</v>
      </c>
      <c r="D35" s="449">
        <v>43226</v>
      </c>
      <c r="E35" s="449">
        <v>43227</v>
      </c>
      <c r="F35" s="448">
        <f t="shared" si="0"/>
        <v>1</v>
      </c>
      <c r="G35" s="448">
        <v>1</v>
      </c>
      <c r="H35" s="448" t="s">
        <v>53</v>
      </c>
      <c r="I35" s="448" t="s">
        <v>37</v>
      </c>
      <c r="J35" s="448">
        <f t="shared" si="1"/>
        <v>1</v>
      </c>
      <c r="K35" s="460">
        <v>2900000</v>
      </c>
      <c r="L35" s="374">
        <f t="shared" si="2"/>
        <v>2900000</v>
      </c>
      <c r="M35" s="459"/>
    </row>
    <row r="36" s="218" customFormat="1" spans="1:13">
      <c r="A36" s="448">
        <v>290263</v>
      </c>
      <c r="B36" s="448">
        <v>1300048</v>
      </c>
      <c r="C36" s="448" t="s">
        <v>828</v>
      </c>
      <c r="D36" s="449">
        <v>43226</v>
      </c>
      <c r="E36" s="449">
        <v>43228</v>
      </c>
      <c r="F36" s="448">
        <f t="shared" si="0"/>
        <v>2</v>
      </c>
      <c r="G36" s="448">
        <v>1</v>
      </c>
      <c r="H36" s="448" t="s">
        <v>53</v>
      </c>
      <c r="I36" s="448" t="s">
        <v>37</v>
      </c>
      <c r="J36" s="448">
        <f t="shared" si="1"/>
        <v>2</v>
      </c>
      <c r="K36" s="448">
        <v>2900000</v>
      </c>
      <c r="L36" s="374">
        <f t="shared" si="2"/>
        <v>5800000</v>
      </c>
      <c r="M36" s="459"/>
    </row>
    <row r="37" s="218" customFormat="1" spans="1:13">
      <c r="A37" s="448">
        <v>289887</v>
      </c>
      <c r="B37" s="448">
        <v>1299532</v>
      </c>
      <c r="C37" s="448" t="s">
        <v>829</v>
      </c>
      <c r="D37" s="449">
        <v>43227</v>
      </c>
      <c r="E37" s="449">
        <v>43229</v>
      </c>
      <c r="F37" s="448">
        <f t="shared" si="0"/>
        <v>2</v>
      </c>
      <c r="G37" s="448">
        <v>1</v>
      </c>
      <c r="H37" s="448" t="s">
        <v>391</v>
      </c>
      <c r="I37" s="448" t="s">
        <v>37</v>
      </c>
      <c r="J37" s="448">
        <f t="shared" si="1"/>
        <v>2</v>
      </c>
      <c r="K37" s="448">
        <v>2900000</v>
      </c>
      <c r="L37" s="374">
        <f t="shared" si="2"/>
        <v>5800000</v>
      </c>
      <c r="M37" s="459"/>
    </row>
    <row r="38" s="218" customFormat="1" spans="1:13">
      <c r="A38" s="448">
        <v>290778</v>
      </c>
      <c r="B38" s="448">
        <v>1300947</v>
      </c>
      <c r="C38" s="448" t="s">
        <v>830</v>
      </c>
      <c r="D38" s="449">
        <v>43227</v>
      </c>
      <c r="E38" s="449">
        <v>43232</v>
      </c>
      <c r="F38" s="448">
        <f t="shared" si="0"/>
        <v>5</v>
      </c>
      <c r="G38" s="448">
        <v>1</v>
      </c>
      <c r="H38" s="448" t="s">
        <v>391</v>
      </c>
      <c r="I38" s="448" t="s">
        <v>37</v>
      </c>
      <c r="J38" s="448">
        <f t="shared" si="1"/>
        <v>5</v>
      </c>
      <c r="K38" s="448">
        <v>2900000</v>
      </c>
      <c r="L38" s="374">
        <f t="shared" si="2"/>
        <v>14500000</v>
      </c>
      <c r="M38" s="459"/>
    </row>
    <row r="39" s="218" customFormat="1" spans="1:13">
      <c r="A39" s="448">
        <v>290779</v>
      </c>
      <c r="B39" s="448">
        <v>1300949</v>
      </c>
      <c r="C39" s="448" t="s">
        <v>831</v>
      </c>
      <c r="D39" s="449">
        <v>43227</v>
      </c>
      <c r="E39" s="449">
        <v>43232</v>
      </c>
      <c r="F39" s="448">
        <f t="shared" si="0"/>
        <v>5</v>
      </c>
      <c r="G39" s="448">
        <v>1</v>
      </c>
      <c r="H39" s="448" t="s">
        <v>391</v>
      </c>
      <c r="I39" s="448" t="s">
        <v>37</v>
      </c>
      <c r="J39" s="448">
        <f t="shared" si="1"/>
        <v>5</v>
      </c>
      <c r="K39" s="448">
        <v>2900000</v>
      </c>
      <c r="L39" s="374">
        <f t="shared" si="2"/>
        <v>14500000</v>
      </c>
      <c r="M39" s="459"/>
    </row>
    <row r="40" s="218" customFormat="1" spans="1:13">
      <c r="A40" s="448">
        <v>290780</v>
      </c>
      <c r="B40" s="448">
        <v>1300948</v>
      </c>
      <c r="C40" s="448" t="s">
        <v>832</v>
      </c>
      <c r="D40" s="449">
        <v>43227</v>
      </c>
      <c r="E40" s="449">
        <v>43232</v>
      </c>
      <c r="F40" s="448">
        <f t="shared" si="0"/>
        <v>5</v>
      </c>
      <c r="G40" s="448">
        <v>1</v>
      </c>
      <c r="H40" s="448" t="s">
        <v>53</v>
      </c>
      <c r="I40" s="448" t="s">
        <v>37</v>
      </c>
      <c r="J40" s="448">
        <f t="shared" si="1"/>
        <v>5</v>
      </c>
      <c r="K40" s="448">
        <v>2900000</v>
      </c>
      <c r="L40" s="374">
        <f t="shared" si="2"/>
        <v>14500000</v>
      </c>
      <c r="M40" s="459"/>
    </row>
    <row r="41" s="218" customFormat="1" spans="1:13">
      <c r="A41" s="448">
        <v>289038</v>
      </c>
      <c r="B41" s="448">
        <v>1297374</v>
      </c>
      <c r="C41" s="448" t="s">
        <v>833</v>
      </c>
      <c r="D41" s="449">
        <v>43227</v>
      </c>
      <c r="E41" s="449">
        <v>43229</v>
      </c>
      <c r="F41" s="448">
        <f t="shared" si="0"/>
        <v>2</v>
      </c>
      <c r="G41" s="448">
        <v>1</v>
      </c>
      <c r="H41" s="448" t="s">
        <v>53</v>
      </c>
      <c r="I41" s="448" t="s">
        <v>37</v>
      </c>
      <c r="J41" s="448">
        <f t="shared" si="1"/>
        <v>2</v>
      </c>
      <c r="K41" s="460">
        <v>2900000</v>
      </c>
      <c r="L41" s="374">
        <f t="shared" si="2"/>
        <v>5800000</v>
      </c>
      <c r="M41" s="459"/>
    </row>
    <row r="42" s="218" customFormat="1" spans="1:13">
      <c r="A42" s="448">
        <v>289756</v>
      </c>
      <c r="B42" s="448">
        <v>1298819</v>
      </c>
      <c r="C42" s="448" t="s">
        <v>834</v>
      </c>
      <c r="D42" s="449">
        <v>43227</v>
      </c>
      <c r="E42" s="449">
        <v>43230</v>
      </c>
      <c r="F42" s="448">
        <f t="shared" si="0"/>
        <v>3</v>
      </c>
      <c r="G42" s="448">
        <v>1</v>
      </c>
      <c r="H42" s="448" t="s">
        <v>53</v>
      </c>
      <c r="I42" s="448" t="s">
        <v>37</v>
      </c>
      <c r="J42" s="448">
        <f t="shared" si="1"/>
        <v>3</v>
      </c>
      <c r="K42" s="448">
        <v>2900000</v>
      </c>
      <c r="L42" s="374">
        <f t="shared" si="2"/>
        <v>8700000</v>
      </c>
      <c r="M42" s="459"/>
    </row>
    <row r="43" s="218" customFormat="1" spans="1:13">
      <c r="A43" s="448">
        <v>289888</v>
      </c>
      <c r="B43" s="448">
        <v>1299484</v>
      </c>
      <c r="C43" s="448" t="s">
        <v>835</v>
      </c>
      <c r="D43" s="449">
        <v>43228</v>
      </c>
      <c r="E43" s="449">
        <v>43236</v>
      </c>
      <c r="F43" s="448">
        <f t="shared" si="0"/>
        <v>8</v>
      </c>
      <c r="G43" s="448">
        <v>1</v>
      </c>
      <c r="H43" s="448" t="s">
        <v>391</v>
      </c>
      <c r="I43" s="448" t="s">
        <v>37</v>
      </c>
      <c r="J43" s="448">
        <f t="shared" si="1"/>
        <v>8</v>
      </c>
      <c r="K43" s="448">
        <v>2900000</v>
      </c>
      <c r="L43" s="374">
        <f t="shared" si="2"/>
        <v>23200000</v>
      </c>
      <c r="M43" s="459"/>
    </row>
    <row r="44" s="218" customFormat="1" spans="1:13">
      <c r="A44" s="448">
        <v>289018</v>
      </c>
      <c r="B44" s="448">
        <v>1297271</v>
      </c>
      <c r="C44" s="448" t="s">
        <v>836</v>
      </c>
      <c r="D44" s="449">
        <v>43228</v>
      </c>
      <c r="E44" s="449">
        <v>43229</v>
      </c>
      <c r="F44" s="448">
        <f t="shared" si="0"/>
        <v>1</v>
      </c>
      <c r="G44" s="448">
        <v>1</v>
      </c>
      <c r="H44" s="448" t="s">
        <v>391</v>
      </c>
      <c r="I44" s="448" t="s">
        <v>37</v>
      </c>
      <c r="J44" s="448">
        <f t="shared" si="1"/>
        <v>1</v>
      </c>
      <c r="K44" s="460">
        <v>2900000</v>
      </c>
      <c r="L44" s="374">
        <f t="shared" si="2"/>
        <v>2900000</v>
      </c>
      <c r="M44" s="459"/>
    </row>
    <row r="45" s="218" customFormat="1" spans="1:13">
      <c r="A45" s="448">
        <v>290530</v>
      </c>
      <c r="B45" s="448">
        <v>1300582</v>
      </c>
      <c r="C45" s="448" t="s">
        <v>837</v>
      </c>
      <c r="D45" s="449">
        <v>43229</v>
      </c>
      <c r="E45" s="449">
        <v>43234</v>
      </c>
      <c r="F45" s="448">
        <f t="shared" si="0"/>
        <v>5</v>
      </c>
      <c r="G45" s="448">
        <v>1</v>
      </c>
      <c r="H45" s="448" t="s">
        <v>53</v>
      </c>
      <c r="I45" s="448" t="s">
        <v>37</v>
      </c>
      <c r="J45" s="448">
        <f t="shared" si="1"/>
        <v>5</v>
      </c>
      <c r="K45" s="460">
        <v>2900000</v>
      </c>
      <c r="L45" s="374">
        <f t="shared" si="2"/>
        <v>14500000</v>
      </c>
      <c r="M45" s="459"/>
    </row>
    <row r="46" s="218" customFormat="1" spans="1:13">
      <c r="A46" s="448">
        <v>289041</v>
      </c>
      <c r="B46" s="448">
        <v>1297992</v>
      </c>
      <c r="C46" s="448" t="s">
        <v>838</v>
      </c>
      <c r="D46" s="449">
        <v>43230</v>
      </c>
      <c r="E46" s="449">
        <v>43234</v>
      </c>
      <c r="F46" s="448">
        <f t="shared" si="0"/>
        <v>4</v>
      </c>
      <c r="G46" s="448">
        <v>1</v>
      </c>
      <c r="H46" s="448" t="s">
        <v>391</v>
      </c>
      <c r="I46" s="448" t="s">
        <v>37</v>
      </c>
      <c r="J46" s="448">
        <f t="shared" si="1"/>
        <v>4</v>
      </c>
      <c r="K46" s="460">
        <v>2900000</v>
      </c>
      <c r="L46" s="374">
        <f t="shared" si="2"/>
        <v>11600000</v>
      </c>
      <c r="M46" s="459"/>
    </row>
    <row r="47" s="218" customFormat="1" spans="1:13">
      <c r="A47" s="448">
        <v>291089</v>
      </c>
      <c r="B47" s="448">
        <v>1302255</v>
      </c>
      <c r="C47" s="448" t="s">
        <v>839</v>
      </c>
      <c r="D47" s="449">
        <v>43224</v>
      </c>
      <c r="E47" s="449">
        <v>43226</v>
      </c>
      <c r="F47" s="448">
        <f t="shared" si="0"/>
        <v>2</v>
      </c>
      <c r="G47" s="448">
        <v>1</v>
      </c>
      <c r="H47" s="448" t="s">
        <v>391</v>
      </c>
      <c r="I47" s="448" t="s">
        <v>37</v>
      </c>
      <c r="J47" s="448">
        <f t="shared" si="1"/>
        <v>2</v>
      </c>
      <c r="K47" s="374">
        <v>2900000</v>
      </c>
      <c r="L47" s="374">
        <f t="shared" si="2"/>
        <v>5800000</v>
      </c>
      <c r="M47" s="459"/>
    </row>
    <row r="48" s="218" customFormat="1" spans="1:13">
      <c r="A48" s="448">
        <v>291091</v>
      </c>
      <c r="B48" s="448">
        <v>1302257</v>
      </c>
      <c r="C48" s="448" t="s">
        <v>840</v>
      </c>
      <c r="D48" s="449">
        <v>43224</v>
      </c>
      <c r="E48" s="449">
        <v>43226</v>
      </c>
      <c r="F48" s="448">
        <f t="shared" si="0"/>
        <v>2</v>
      </c>
      <c r="G48" s="448">
        <v>1</v>
      </c>
      <c r="H48" s="448" t="s">
        <v>391</v>
      </c>
      <c r="I48" s="448" t="s">
        <v>37</v>
      </c>
      <c r="J48" s="448">
        <f t="shared" si="1"/>
        <v>2</v>
      </c>
      <c r="K48" s="374">
        <v>2900000</v>
      </c>
      <c r="L48" s="374">
        <f t="shared" si="2"/>
        <v>5800000</v>
      </c>
      <c r="M48" s="459"/>
    </row>
    <row r="49" s="218" customFormat="1" spans="1:13">
      <c r="A49" s="448">
        <v>291752</v>
      </c>
      <c r="B49" s="448">
        <v>1303462</v>
      </c>
      <c r="C49" s="448" t="s">
        <v>841</v>
      </c>
      <c r="D49" s="449">
        <v>43226</v>
      </c>
      <c r="E49" s="449">
        <v>43227</v>
      </c>
      <c r="F49" s="448">
        <f t="shared" si="0"/>
        <v>1</v>
      </c>
      <c r="G49" s="448">
        <v>1</v>
      </c>
      <c r="H49" s="448" t="s">
        <v>53</v>
      </c>
      <c r="I49" s="448" t="s">
        <v>37</v>
      </c>
      <c r="J49" s="448">
        <f t="shared" si="1"/>
        <v>1</v>
      </c>
      <c r="K49" s="448">
        <v>2900000</v>
      </c>
      <c r="L49" s="374">
        <f t="shared" si="2"/>
        <v>2900000</v>
      </c>
      <c r="M49" s="459"/>
    </row>
    <row r="50" s="218" customFormat="1" spans="1:13">
      <c r="A50" s="448">
        <v>291375</v>
      </c>
      <c r="B50" s="448">
        <v>1302637</v>
      </c>
      <c r="C50" s="448" t="s">
        <v>842</v>
      </c>
      <c r="D50" s="449">
        <v>43229</v>
      </c>
      <c r="E50" s="449">
        <v>43232</v>
      </c>
      <c r="F50" s="448">
        <f t="shared" si="0"/>
        <v>3</v>
      </c>
      <c r="G50" s="448">
        <v>1</v>
      </c>
      <c r="H50" s="448" t="s">
        <v>391</v>
      </c>
      <c r="I50" s="448" t="s">
        <v>37</v>
      </c>
      <c r="J50" s="448">
        <f t="shared" si="1"/>
        <v>3</v>
      </c>
      <c r="K50" s="448">
        <v>2900000</v>
      </c>
      <c r="L50" s="374">
        <f t="shared" si="2"/>
        <v>8700000</v>
      </c>
      <c r="M50" s="459"/>
    </row>
    <row r="51" s="218" customFormat="1" spans="1:13">
      <c r="A51" s="448" t="s">
        <v>843</v>
      </c>
      <c r="B51" s="448">
        <v>1303309</v>
      </c>
      <c r="C51" s="448" t="s">
        <v>844</v>
      </c>
      <c r="D51" s="449">
        <v>43229</v>
      </c>
      <c r="E51" s="449">
        <v>43232</v>
      </c>
      <c r="F51" s="448">
        <f t="shared" si="0"/>
        <v>3</v>
      </c>
      <c r="G51" s="448">
        <v>2</v>
      </c>
      <c r="H51" s="448" t="s">
        <v>53</v>
      </c>
      <c r="I51" s="448" t="s">
        <v>37</v>
      </c>
      <c r="J51" s="448">
        <f t="shared" si="1"/>
        <v>6</v>
      </c>
      <c r="K51" s="460">
        <v>2900000</v>
      </c>
      <c r="L51" s="374">
        <f t="shared" si="2"/>
        <v>17400000</v>
      </c>
      <c r="M51" s="459"/>
    </row>
    <row r="52" s="218" customFormat="1" spans="1:13">
      <c r="A52" s="448">
        <v>291022</v>
      </c>
      <c r="B52" s="448">
        <v>1302064</v>
      </c>
      <c r="C52" s="448" t="s">
        <v>845</v>
      </c>
      <c r="D52" s="449">
        <v>43229</v>
      </c>
      <c r="E52" s="449">
        <v>43232</v>
      </c>
      <c r="F52" s="448">
        <f t="shared" si="0"/>
        <v>3</v>
      </c>
      <c r="G52" s="448">
        <v>1</v>
      </c>
      <c r="H52" s="448" t="s">
        <v>53</v>
      </c>
      <c r="I52" s="448" t="s">
        <v>37</v>
      </c>
      <c r="J52" s="448">
        <f t="shared" si="1"/>
        <v>3</v>
      </c>
      <c r="K52" s="460">
        <v>2900000</v>
      </c>
      <c r="L52" s="374">
        <f t="shared" si="2"/>
        <v>8700000</v>
      </c>
      <c r="M52" s="459"/>
    </row>
    <row r="53" s="218" customFormat="1" spans="1:13">
      <c r="A53" s="450">
        <v>289781</v>
      </c>
      <c r="B53" s="450">
        <v>1299081</v>
      </c>
      <c r="C53" s="450" t="s">
        <v>846</v>
      </c>
      <c r="D53" s="451">
        <v>43230</v>
      </c>
      <c r="E53" s="451">
        <v>43231</v>
      </c>
      <c r="F53" s="448">
        <f t="shared" si="0"/>
        <v>1</v>
      </c>
      <c r="G53" s="450">
        <v>1</v>
      </c>
      <c r="H53" s="450" t="s">
        <v>847</v>
      </c>
      <c r="I53" s="461" t="s">
        <v>37</v>
      </c>
      <c r="J53" s="448">
        <f t="shared" si="1"/>
        <v>1</v>
      </c>
      <c r="K53" s="450">
        <v>2900000</v>
      </c>
      <c r="L53" s="462">
        <f t="shared" si="2"/>
        <v>2900000</v>
      </c>
      <c r="M53" s="459"/>
    </row>
    <row r="54" s="218" customFormat="1" spans="1:13">
      <c r="A54" s="448">
        <v>290222</v>
      </c>
      <c r="B54" s="448">
        <v>1299872</v>
      </c>
      <c r="C54" s="448" t="s">
        <v>848</v>
      </c>
      <c r="D54" s="449">
        <v>43230</v>
      </c>
      <c r="E54" s="449">
        <v>43232</v>
      </c>
      <c r="F54" s="448">
        <f t="shared" si="0"/>
        <v>2</v>
      </c>
      <c r="G54" s="448">
        <v>1</v>
      </c>
      <c r="H54" s="448" t="s">
        <v>53</v>
      </c>
      <c r="I54" s="448" t="s">
        <v>37</v>
      </c>
      <c r="J54" s="448">
        <f t="shared" si="1"/>
        <v>2</v>
      </c>
      <c r="K54" s="448">
        <v>2900000</v>
      </c>
      <c r="L54" s="374">
        <f t="shared" si="2"/>
        <v>5800000</v>
      </c>
      <c r="M54" s="459"/>
    </row>
    <row r="55" s="218" customFormat="1" spans="1:13">
      <c r="A55" s="448">
        <v>289822</v>
      </c>
      <c r="B55" s="448">
        <v>1299160</v>
      </c>
      <c r="C55" s="448" t="s">
        <v>849</v>
      </c>
      <c r="D55" s="449">
        <v>43230</v>
      </c>
      <c r="E55" s="449">
        <v>43232</v>
      </c>
      <c r="F55" s="448">
        <f t="shared" si="0"/>
        <v>2</v>
      </c>
      <c r="G55" s="448">
        <v>1</v>
      </c>
      <c r="H55" s="448" t="s">
        <v>53</v>
      </c>
      <c r="I55" s="448" t="s">
        <v>37</v>
      </c>
      <c r="J55" s="448">
        <f t="shared" si="1"/>
        <v>2</v>
      </c>
      <c r="K55" s="460">
        <v>2900000</v>
      </c>
      <c r="L55" s="374">
        <f t="shared" si="2"/>
        <v>5800000</v>
      </c>
      <c r="M55" s="459"/>
    </row>
    <row r="56" s="218" customFormat="1" spans="1:13">
      <c r="A56" s="448">
        <v>289511</v>
      </c>
      <c r="B56" s="448">
        <v>1298278</v>
      </c>
      <c r="C56" s="448" t="s">
        <v>850</v>
      </c>
      <c r="D56" s="449">
        <v>43230</v>
      </c>
      <c r="E56" s="449">
        <v>43233</v>
      </c>
      <c r="F56" s="448">
        <f t="shared" si="0"/>
        <v>3</v>
      </c>
      <c r="G56" s="448">
        <v>1</v>
      </c>
      <c r="H56" s="448" t="s">
        <v>53</v>
      </c>
      <c r="I56" s="448" t="s">
        <v>37</v>
      </c>
      <c r="J56" s="448">
        <f t="shared" si="1"/>
        <v>3</v>
      </c>
      <c r="K56" s="448">
        <v>2900000</v>
      </c>
      <c r="L56" s="374">
        <f t="shared" si="2"/>
        <v>8700000</v>
      </c>
      <c r="M56" s="459"/>
    </row>
    <row r="57" s="218" customFormat="1" spans="1:13">
      <c r="A57" s="448">
        <v>289039</v>
      </c>
      <c r="B57" s="448">
        <v>1297563</v>
      </c>
      <c r="C57" s="448" t="s">
        <v>851</v>
      </c>
      <c r="D57" s="449">
        <v>43231</v>
      </c>
      <c r="E57" s="449">
        <v>43232</v>
      </c>
      <c r="F57" s="448">
        <f t="shared" si="0"/>
        <v>1</v>
      </c>
      <c r="G57" s="448">
        <v>1</v>
      </c>
      <c r="H57" s="448" t="s">
        <v>53</v>
      </c>
      <c r="I57" s="448" t="s">
        <v>37</v>
      </c>
      <c r="J57" s="448">
        <f t="shared" si="1"/>
        <v>1</v>
      </c>
      <c r="K57" s="460">
        <v>2900000</v>
      </c>
      <c r="L57" s="374">
        <f t="shared" si="2"/>
        <v>2900000</v>
      </c>
      <c r="M57" s="459"/>
    </row>
    <row r="58" s="218" customFormat="1" spans="1:13">
      <c r="A58" s="448">
        <v>289528</v>
      </c>
      <c r="B58" s="448">
        <v>1298476</v>
      </c>
      <c r="C58" s="448" t="s">
        <v>852</v>
      </c>
      <c r="D58" s="449">
        <v>43232</v>
      </c>
      <c r="E58" s="449">
        <v>43234</v>
      </c>
      <c r="F58" s="448">
        <f t="shared" si="0"/>
        <v>2</v>
      </c>
      <c r="G58" s="448">
        <v>1</v>
      </c>
      <c r="H58" s="448" t="s">
        <v>391</v>
      </c>
      <c r="I58" s="448" t="s">
        <v>37</v>
      </c>
      <c r="J58" s="448">
        <f t="shared" si="1"/>
        <v>2</v>
      </c>
      <c r="K58" s="460">
        <v>2900000</v>
      </c>
      <c r="L58" s="374">
        <f t="shared" si="2"/>
        <v>5800000</v>
      </c>
      <c r="M58" s="459"/>
    </row>
    <row r="59" s="218" customFormat="1" spans="1:13">
      <c r="A59" s="448" t="s">
        <v>853</v>
      </c>
      <c r="B59" s="448">
        <v>1302994</v>
      </c>
      <c r="C59" s="448" t="s">
        <v>854</v>
      </c>
      <c r="D59" s="449">
        <v>43232</v>
      </c>
      <c r="E59" s="449">
        <v>43235</v>
      </c>
      <c r="F59" s="448">
        <f t="shared" si="0"/>
        <v>3</v>
      </c>
      <c r="G59" s="448">
        <v>2</v>
      </c>
      <c r="H59" s="448" t="s">
        <v>53</v>
      </c>
      <c r="I59" s="448" t="s">
        <v>786</v>
      </c>
      <c r="J59" s="448">
        <f t="shared" si="1"/>
        <v>6</v>
      </c>
      <c r="K59" s="460">
        <v>2900000</v>
      </c>
      <c r="L59" s="374">
        <f t="shared" si="2"/>
        <v>17400000</v>
      </c>
      <c r="M59" s="459"/>
    </row>
    <row r="60" s="218" customFormat="1" spans="1:13">
      <c r="A60" s="448">
        <v>288692</v>
      </c>
      <c r="B60" s="448">
        <v>1296543</v>
      </c>
      <c r="C60" s="448" t="s">
        <v>855</v>
      </c>
      <c r="D60" s="449">
        <v>43233</v>
      </c>
      <c r="E60" s="449">
        <v>43236</v>
      </c>
      <c r="F60" s="448">
        <f t="shared" si="0"/>
        <v>3</v>
      </c>
      <c r="G60" s="448">
        <v>1</v>
      </c>
      <c r="H60" s="448" t="s">
        <v>40</v>
      </c>
      <c r="I60" s="448" t="s">
        <v>37</v>
      </c>
      <c r="J60" s="448">
        <f t="shared" si="1"/>
        <v>3</v>
      </c>
      <c r="K60" s="460">
        <v>2900000</v>
      </c>
      <c r="L60" s="374">
        <f t="shared" si="2"/>
        <v>8700000</v>
      </c>
      <c r="M60" s="459"/>
    </row>
    <row r="61" s="218" customFormat="1" spans="1:13">
      <c r="A61" s="448">
        <v>288695</v>
      </c>
      <c r="B61" s="448">
        <v>1296556</v>
      </c>
      <c r="C61" s="448" t="s">
        <v>856</v>
      </c>
      <c r="D61" s="449">
        <v>43233</v>
      </c>
      <c r="E61" s="449">
        <v>43236</v>
      </c>
      <c r="F61" s="448">
        <f t="shared" si="0"/>
        <v>3</v>
      </c>
      <c r="G61" s="448">
        <v>1</v>
      </c>
      <c r="H61" s="448" t="s">
        <v>40</v>
      </c>
      <c r="I61" s="448" t="s">
        <v>37</v>
      </c>
      <c r="J61" s="448">
        <f t="shared" si="1"/>
        <v>3</v>
      </c>
      <c r="K61" s="460">
        <v>2900000</v>
      </c>
      <c r="L61" s="374">
        <f t="shared" si="2"/>
        <v>8700000</v>
      </c>
      <c r="M61" s="459"/>
    </row>
    <row r="62" s="218" customFormat="1" spans="1:13">
      <c r="A62" s="448">
        <v>291000</v>
      </c>
      <c r="B62" s="448">
        <v>1301806</v>
      </c>
      <c r="C62" s="448" t="s">
        <v>857</v>
      </c>
      <c r="D62" s="449">
        <v>43234</v>
      </c>
      <c r="E62" s="449">
        <v>43237</v>
      </c>
      <c r="F62" s="448">
        <f t="shared" si="0"/>
        <v>3</v>
      </c>
      <c r="G62" s="448">
        <v>1</v>
      </c>
      <c r="H62" s="448" t="s">
        <v>391</v>
      </c>
      <c r="I62" s="448" t="s">
        <v>37</v>
      </c>
      <c r="J62" s="448">
        <f t="shared" si="1"/>
        <v>3</v>
      </c>
      <c r="K62" s="448">
        <v>2900000</v>
      </c>
      <c r="L62" s="374">
        <f t="shared" si="2"/>
        <v>8700000</v>
      </c>
      <c r="M62" s="459"/>
    </row>
    <row r="63" s="218" customFormat="1" ht="14.25" spans="1:13">
      <c r="A63" s="448">
        <v>289889</v>
      </c>
      <c r="B63" s="452">
        <v>1299309</v>
      </c>
      <c r="C63" s="448" t="s">
        <v>846</v>
      </c>
      <c r="D63" s="449">
        <v>43234</v>
      </c>
      <c r="E63" s="449">
        <v>43235</v>
      </c>
      <c r="F63" s="448">
        <f t="shared" si="0"/>
        <v>1</v>
      </c>
      <c r="G63" s="448">
        <v>1</v>
      </c>
      <c r="H63" s="448" t="s">
        <v>391</v>
      </c>
      <c r="I63" s="448" t="s">
        <v>37</v>
      </c>
      <c r="J63" s="448">
        <f t="shared" si="1"/>
        <v>1</v>
      </c>
      <c r="K63" s="448">
        <v>2900000</v>
      </c>
      <c r="L63" s="374">
        <f t="shared" si="2"/>
        <v>2900000</v>
      </c>
      <c r="M63" s="459"/>
    </row>
    <row r="64" s="218" customFormat="1" spans="1:13">
      <c r="A64" s="448">
        <v>290774</v>
      </c>
      <c r="B64" s="448">
        <v>1300695</v>
      </c>
      <c r="C64" s="448" t="s">
        <v>858</v>
      </c>
      <c r="D64" s="449">
        <v>43234</v>
      </c>
      <c r="E64" s="449">
        <v>43235</v>
      </c>
      <c r="F64" s="448">
        <f t="shared" si="0"/>
        <v>1</v>
      </c>
      <c r="G64" s="448">
        <v>1</v>
      </c>
      <c r="H64" s="448" t="s">
        <v>391</v>
      </c>
      <c r="I64" s="448" t="s">
        <v>37</v>
      </c>
      <c r="J64" s="448">
        <f t="shared" si="1"/>
        <v>1</v>
      </c>
      <c r="K64" s="448">
        <v>2900000</v>
      </c>
      <c r="L64" s="374">
        <f t="shared" si="2"/>
        <v>2900000</v>
      </c>
      <c r="M64" s="459"/>
    </row>
    <row r="65" s="218" customFormat="1" spans="1:13">
      <c r="A65" s="448">
        <v>290781</v>
      </c>
      <c r="B65" s="448">
        <v>1301089</v>
      </c>
      <c r="C65" s="448" t="s">
        <v>859</v>
      </c>
      <c r="D65" s="449">
        <v>43234</v>
      </c>
      <c r="E65" s="449">
        <v>43236</v>
      </c>
      <c r="F65" s="448">
        <f t="shared" si="0"/>
        <v>2</v>
      </c>
      <c r="G65" s="448">
        <v>1</v>
      </c>
      <c r="H65" s="448" t="s">
        <v>53</v>
      </c>
      <c r="I65" s="448" t="s">
        <v>37</v>
      </c>
      <c r="J65" s="448">
        <f t="shared" si="1"/>
        <v>2</v>
      </c>
      <c r="K65" s="448">
        <v>2900000</v>
      </c>
      <c r="L65" s="374">
        <f t="shared" si="2"/>
        <v>5800000</v>
      </c>
      <c r="M65" s="459"/>
    </row>
    <row r="66" s="218" customFormat="1" spans="1:13">
      <c r="A66" s="448">
        <v>291765</v>
      </c>
      <c r="B66" s="448">
        <v>1303321</v>
      </c>
      <c r="C66" s="448" t="s">
        <v>860</v>
      </c>
      <c r="D66" s="449">
        <v>43234</v>
      </c>
      <c r="E66" s="449">
        <v>43235</v>
      </c>
      <c r="F66" s="448">
        <f t="shared" si="0"/>
        <v>1</v>
      </c>
      <c r="G66" s="448">
        <v>1</v>
      </c>
      <c r="H66" s="448" t="s">
        <v>53</v>
      </c>
      <c r="I66" s="448" t="s">
        <v>37</v>
      </c>
      <c r="J66" s="448">
        <f t="shared" si="1"/>
        <v>1</v>
      </c>
      <c r="K66" s="448">
        <v>2900000</v>
      </c>
      <c r="L66" s="374">
        <f t="shared" si="2"/>
        <v>2900000</v>
      </c>
      <c r="M66" s="459"/>
    </row>
    <row r="67" s="218" customFormat="1" spans="1:13">
      <c r="A67" s="448">
        <v>289554</v>
      </c>
      <c r="B67" s="448">
        <v>1298608</v>
      </c>
      <c r="C67" s="448" t="s">
        <v>861</v>
      </c>
      <c r="D67" s="449">
        <v>43234</v>
      </c>
      <c r="E67" s="449">
        <v>43237</v>
      </c>
      <c r="F67" s="448">
        <f t="shared" si="0"/>
        <v>3</v>
      </c>
      <c r="G67" s="448">
        <v>2</v>
      </c>
      <c r="H67" s="448" t="s">
        <v>391</v>
      </c>
      <c r="I67" s="448" t="s">
        <v>37</v>
      </c>
      <c r="J67" s="448">
        <f t="shared" si="1"/>
        <v>6</v>
      </c>
      <c r="K67" s="448">
        <v>2900000</v>
      </c>
      <c r="L67" s="374">
        <f t="shared" si="2"/>
        <v>17400000</v>
      </c>
      <c r="M67" s="459"/>
    </row>
    <row r="68" s="218" customFormat="1" spans="1:13">
      <c r="A68" s="448">
        <v>290777</v>
      </c>
      <c r="B68" s="448">
        <v>1300900</v>
      </c>
      <c r="C68" s="448" t="s">
        <v>862</v>
      </c>
      <c r="D68" s="449">
        <v>43235</v>
      </c>
      <c r="E68" s="449">
        <v>43237</v>
      </c>
      <c r="F68" s="448">
        <f t="shared" si="0"/>
        <v>2</v>
      </c>
      <c r="G68" s="448">
        <v>2</v>
      </c>
      <c r="H68" s="448" t="s">
        <v>269</v>
      </c>
      <c r="I68" s="448" t="s">
        <v>37</v>
      </c>
      <c r="J68" s="448">
        <f t="shared" si="1"/>
        <v>4</v>
      </c>
      <c r="K68" s="448">
        <v>2900000</v>
      </c>
      <c r="L68" s="374">
        <f t="shared" si="2"/>
        <v>11600000</v>
      </c>
      <c r="M68" s="459"/>
    </row>
    <row r="69" s="218" customFormat="1" spans="1:13">
      <c r="A69" s="448">
        <v>290773</v>
      </c>
      <c r="B69" s="448">
        <v>1300691</v>
      </c>
      <c r="C69" s="448" t="s">
        <v>858</v>
      </c>
      <c r="D69" s="449">
        <v>43235</v>
      </c>
      <c r="E69" s="449">
        <v>43236</v>
      </c>
      <c r="F69" s="448">
        <f t="shared" si="0"/>
        <v>1</v>
      </c>
      <c r="G69" s="448">
        <v>1</v>
      </c>
      <c r="H69" s="448" t="s">
        <v>391</v>
      </c>
      <c r="I69" s="448" t="s">
        <v>37</v>
      </c>
      <c r="J69" s="448">
        <f t="shared" si="1"/>
        <v>1</v>
      </c>
      <c r="K69" s="448">
        <v>2900000</v>
      </c>
      <c r="L69" s="374">
        <f t="shared" si="2"/>
        <v>2900000</v>
      </c>
      <c r="M69" s="459"/>
    </row>
    <row r="70" s="218" customFormat="1" spans="1:13">
      <c r="A70" s="448">
        <v>289762</v>
      </c>
      <c r="B70" s="448">
        <v>1298984</v>
      </c>
      <c r="C70" s="448" t="s">
        <v>863</v>
      </c>
      <c r="D70" s="449">
        <v>43236</v>
      </c>
      <c r="E70" s="449">
        <v>43239</v>
      </c>
      <c r="F70" s="448">
        <f t="shared" si="0"/>
        <v>3</v>
      </c>
      <c r="G70" s="448">
        <v>1</v>
      </c>
      <c r="H70" s="448" t="s">
        <v>405</v>
      </c>
      <c r="I70" s="448" t="s">
        <v>37</v>
      </c>
      <c r="J70" s="448">
        <f t="shared" si="1"/>
        <v>3</v>
      </c>
      <c r="K70" s="448">
        <v>2900000</v>
      </c>
      <c r="L70" s="374">
        <f t="shared" si="2"/>
        <v>8700000</v>
      </c>
      <c r="M70" s="459"/>
    </row>
    <row r="71" s="218" customFormat="1" spans="1:13">
      <c r="A71" s="448">
        <v>289022</v>
      </c>
      <c r="B71" s="448">
        <v>1297307</v>
      </c>
      <c r="C71" s="448" t="s">
        <v>864</v>
      </c>
      <c r="D71" s="449">
        <v>43237</v>
      </c>
      <c r="E71" s="449">
        <v>43239</v>
      </c>
      <c r="F71" s="448">
        <f t="shared" si="0"/>
        <v>2</v>
      </c>
      <c r="G71" s="448">
        <v>1</v>
      </c>
      <c r="H71" s="448" t="s">
        <v>391</v>
      </c>
      <c r="I71" s="448" t="s">
        <v>37</v>
      </c>
      <c r="J71" s="448">
        <f t="shared" si="1"/>
        <v>2</v>
      </c>
      <c r="K71" s="460">
        <v>2900000</v>
      </c>
      <c r="L71" s="374">
        <f t="shared" si="2"/>
        <v>5800000</v>
      </c>
      <c r="M71" s="459"/>
    </row>
    <row r="72" s="218" customFormat="1" spans="1:13">
      <c r="A72" s="448">
        <v>291766</v>
      </c>
      <c r="B72" s="448">
        <v>1303615</v>
      </c>
      <c r="C72" s="448" t="s">
        <v>865</v>
      </c>
      <c r="D72" s="449">
        <v>43237</v>
      </c>
      <c r="E72" s="449">
        <v>43240</v>
      </c>
      <c r="F72" s="448">
        <f t="shared" ref="F72:F94" si="3">E72-D72</f>
        <v>3</v>
      </c>
      <c r="G72" s="448">
        <v>1</v>
      </c>
      <c r="H72" s="448" t="s">
        <v>53</v>
      </c>
      <c r="I72" s="448" t="s">
        <v>37</v>
      </c>
      <c r="J72" s="448">
        <f t="shared" ref="J72:J135" si="4">G72*F72</f>
        <v>3</v>
      </c>
      <c r="K72" s="448">
        <v>2900000</v>
      </c>
      <c r="L72" s="374">
        <f t="shared" ref="L72:L74" si="5">K72*F72*G72</f>
        <v>8700000</v>
      </c>
      <c r="M72" s="459"/>
    </row>
    <row r="73" s="218" customFormat="1" spans="1:13">
      <c r="A73" s="448">
        <v>289890</v>
      </c>
      <c r="B73" s="448">
        <v>1299472</v>
      </c>
      <c r="C73" s="448" t="s">
        <v>866</v>
      </c>
      <c r="D73" s="449">
        <v>43237</v>
      </c>
      <c r="E73" s="449">
        <v>43241</v>
      </c>
      <c r="F73" s="448">
        <f t="shared" si="3"/>
        <v>4</v>
      </c>
      <c r="G73" s="448">
        <v>1</v>
      </c>
      <c r="H73" s="448" t="s">
        <v>53</v>
      </c>
      <c r="I73" s="448" t="s">
        <v>37</v>
      </c>
      <c r="J73" s="448">
        <f t="shared" si="4"/>
        <v>4</v>
      </c>
      <c r="K73" s="448">
        <v>2900000</v>
      </c>
      <c r="L73" s="374">
        <f t="shared" si="5"/>
        <v>11600000</v>
      </c>
      <c r="M73" s="459"/>
    </row>
    <row r="74" s="218" customFormat="1" spans="1:13">
      <c r="A74" s="463">
        <v>291377</v>
      </c>
      <c r="B74" s="463">
        <v>1302553</v>
      </c>
      <c r="C74" s="463" t="s">
        <v>867</v>
      </c>
      <c r="D74" s="449">
        <v>43238</v>
      </c>
      <c r="E74" s="449">
        <v>43240</v>
      </c>
      <c r="F74" s="448">
        <f t="shared" si="3"/>
        <v>2</v>
      </c>
      <c r="G74" s="464">
        <v>2</v>
      </c>
      <c r="H74" s="448" t="s">
        <v>53</v>
      </c>
      <c r="I74" s="448" t="s">
        <v>37</v>
      </c>
      <c r="J74" s="448">
        <f t="shared" si="4"/>
        <v>4</v>
      </c>
      <c r="K74" s="448">
        <v>2900000</v>
      </c>
      <c r="L74" s="374">
        <f t="shared" si="5"/>
        <v>11600000</v>
      </c>
      <c r="M74" s="459"/>
    </row>
    <row r="75" s="218" customFormat="1" spans="1:13">
      <c r="A75" s="465"/>
      <c r="B75" s="465"/>
      <c r="C75" s="465"/>
      <c r="D75" s="449">
        <v>43239</v>
      </c>
      <c r="E75" s="449">
        <v>43240</v>
      </c>
      <c r="F75" s="448">
        <f t="shared" si="3"/>
        <v>1</v>
      </c>
      <c r="G75" s="464"/>
      <c r="H75" s="448" t="s">
        <v>53</v>
      </c>
      <c r="I75" s="448" t="s">
        <v>868</v>
      </c>
      <c r="J75" s="448">
        <f t="shared" si="4"/>
        <v>0</v>
      </c>
      <c r="K75" s="448">
        <v>790540</v>
      </c>
      <c r="L75" s="374">
        <f>K75*F75*G74</f>
        <v>1581080</v>
      </c>
      <c r="M75" s="459"/>
    </row>
    <row r="76" s="218" customFormat="1" spans="1:13">
      <c r="A76" s="448">
        <v>290216</v>
      </c>
      <c r="B76" s="448">
        <v>1299852</v>
      </c>
      <c r="C76" s="448" t="s">
        <v>869</v>
      </c>
      <c r="D76" s="449">
        <v>43238</v>
      </c>
      <c r="E76" s="449">
        <v>43240</v>
      </c>
      <c r="F76" s="448">
        <f t="shared" si="3"/>
        <v>2</v>
      </c>
      <c r="G76" s="448">
        <v>1</v>
      </c>
      <c r="H76" s="448" t="s">
        <v>53</v>
      </c>
      <c r="I76" s="448" t="s">
        <v>37</v>
      </c>
      <c r="J76" s="448">
        <f t="shared" si="4"/>
        <v>2</v>
      </c>
      <c r="K76" s="448">
        <v>2900000</v>
      </c>
      <c r="L76" s="374">
        <f t="shared" ref="L76:L139" si="6">K76*F76*G76</f>
        <v>5800000</v>
      </c>
      <c r="M76" s="459"/>
    </row>
    <row r="77" s="218" customFormat="1" spans="1:13">
      <c r="A77" s="448">
        <v>291822</v>
      </c>
      <c r="B77" s="448">
        <v>1303931</v>
      </c>
      <c r="C77" s="448" t="s">
        <v>870</v>
      </c>
      <c r="D77" s="449">
        <v>43227</v>
      </c>
      <c r="E77" s="449">
        <v>43228</v>
      </c>
      <c r="F77" s="448">
        <f t="shared" si="3"/>
        <v>1</v>
      </c>
      <c r="G77" s="448">
        <v>1</v>
      </c>
      <c r="H77" s="448" t="s">
        <v>53</v>
      </c>
      <c r="I77" s="448" t="s">
        <v>37</v>
      </c>
      <c r="J77" s="448">
        <f t="shared" si="4"/>
        <v>1</v>
      </c>
      <c r="K77" s="448">
        <v>2900000</v>
      </c>
      <c r="L77" s="374">
        <f t="shared" si="6"/>
        <v>2900000</v>
      </c>
      <c r="M77" s="459"/>
    </row>
    <row r="78" s="218" customFormat="1" spans="1:13">
      <c r="A78" s="448">
        <v>292244</v>
      </c>
      <c r="B78" s="448">
        <v>1304761</v>
      </c>
      <c r="C78" s="448" t="s">
        <v>871</v>
      </c>
      <c r="D78" s="449">
        <v>43229</v>
      </c>
      <c r="E78" s="449">
        <v>43231</v>
      </c>
      <c r="F78" s="448">
        <f t="shared" si="3"/>
        <v>2</v>
      </c>
      <c r="G78" s="448">
        <v>1</v>
      </c>
      <c r="H78" s="448" t="s">
        <v>391</v>
      </c>
      <c r="I78" s="448" t="s">
        <v>37</v>
      </c>
      <c r="J78" s="448">
        <f t="shared" si="4"/>
        <v>2</v>
      </c>
      <c r="K78" s="460">
        <v>2900000</v>
      </c>
      <c r="L78" s="374">
        <f t="shared" si="6"/>
        <v>5800000</v>
      </c>
      <c r="M78" s="459"/>
    </row>
    <row r="79" s="218" customFormat="1" spans="1:13">
      <c r="A79" s="448">
        <v>291984</v>
      </c>
      <c r="B79" s="448">
        <v>1304164</v>
      </c>
      <c r="C79" s="448" t="s">
        <v>872</v>
      </c>
      <c r="D79" s="449">
        <v>43228</v>
      </c>
      <c r="E79" s="449">
        <v>43229</v>
      </c>
      <c r="F79" s="448">
        <f t="shared" si="3"/>
        <v>1</v>
      </c>
      <c r="G79" s="448">
        <v>1</v>
      </c>
      <c r="H79" s="448" t="s">
        <v>53</v>
      </c>
      <c r="I79" s="448" t="s">
        <v>37</v>
      </c>
      <c r="J79" s="448">
        <f t="shared" si="4"/>
        <v>1</v>
      </c>
      <c r="K79" s="460">
        <v>2900000</v>
      </c>
      <c r="L79" s="374">
        <f t="shared" si="6"/>
        <v>2900000</v>
      </c>
      <c r="M79" s="459"/>
    </row>
    <row r="80" s="218" customFormat="1" spans="1:13">
      <c r="A80" s="448">
        <v>292024</v>
      </c>
      <c r="B80" s="448">
        <v>1304352</v>
      </c>
      <c r="C80" s="448" t="s">
        <v>873</v>
      </c>
      <c r="D80" s="449">
        <v>43237</v>
      </c>
      <c r="E80" s="449">
        <v>43239</v>
      </c>
      <c r="F80" s="448">
        <f t="shared" si="3"/>
        <v>2</v>
      </c>
      <c r="G80" s="448">
        <v>1</v>
      </c>
      <c r="H80" s="448" t="s">
        <v>40</v>
      </c>
      <c r="I80" s="448" t="s">
        <v>37</v>
      </c>
      <c r="J80" s="448">
        <f t="shared" si="4"/>
        <v>2</v>
      </c>
      <c r="K80" s="460">
        <v>2900000</v>
      </c>
      <c r="L80" s="374">
        <f t="shared" si="6"/>
        <v>5800000</v>
      </c>
      <c r="M80" s="459"/>
    </row>
    <row r="81" s="218" customFormat="1" spans="1:13">
      <c r="A81" s="448">
        <v>292021</v>
      </c>
      <c r="B81" s="448">
        <v>1304337</v>
      </c>
      <c r="C81" s="448" t="s">
        <v>874</v>
      </c>
      <c r="D81" s="449">
        <v>43237</v>
      </c>
      <c r="E81" s="449">
        <v>43240</v>
      </c>
      <c r="F81" s="448">
        <f t="shared" si="3"/>
        <v>3</v>
      </c>
      <c r="G81" s="448">
        <v>1</v>
      </c>
      <c r="H81" s="448" t="s">
        <v>40</v>
      </c>
      <c r="I81" s="448" t="s">
        <v>37</v>
      </c>
      <c r="J81" s="448">
        <f t="shared" si="4"/>
        <v>3</v>
      </c>
      <c r="K81" s="460">
        <v>2900000</v>
      </c>
      <c r="L81" s="374">
        <f t="shared" si="6"/>
        <v>8700000</v>
      </c>
      <c r="M81" s="459"/>
    </row>
    <row r="82" s="218" customFormat="1" spans="1:13">
      <c r="A82" s="448">
        <v>292082</v>
      </c>
      <c r="B82" s="448">
        <v>1304451</v>
      </c>
      <c r="C82" s="448" t="s">
        <v>875</v>
      </c>
      <c r="D82" s="449">
        <v>43237</v>
      </c>
      <c r="E82" s="449">
        <v>43239</v>
      </c>
      <c r="F82" s="448">
        <f t="shared" si="3"/>
        <v>2</v>
      </c>
      <c r="G82" s="448">
        <v>2</v>
      </c>
      <c r="H82" s="448" t="s">
        <v>391</v>
      </c>
      <c r="I82" s="448" t="s">
        <v>37</v>
      </c>
      <c r="J82" s="448">
        <f t="shared" si="4"/>
        <v>4</v>
      </c>
      <c r="K82" s="460">
        <v>2900000</v>
      </c>
      <c r="L82" s="374">
        <f t="shared" si="6"/>
        <v>11600000</v>
      </c>
      <c r="M82" s="459"/>
    </row>
    <row r="83" s="218" customFormat="1" spans="1:13">
      <c r="A83" s="448" t="s">
        <v>876</v>
      </c>
      <c r="B83" s="448">
        <v>1304454</v>
      </c>
      <c r="C83" s="448" t="s">
        <v>877</v>
      </c>
      <c r="D83" s="449">
        <v>43232</v>
      </c>
      <c r="E83" s="449">
        <v>43234</v>
      </c>
      <c r="F83" s="448">
        <f t="shared" si="3"/>
        <v>2</v>
      </c>
      <c r="G83" s="448">
        <v>2</v>
      </c>
      <c r="H83" s="448" t="s">
        <v>53</v>
      </c>
      <c r="I83" s="448" t="s">
        <v>37</v>
      </c>
      <c r="J83" s="448">
        <f t="shared" si="4"/>
        <v>4</v>
      </c>
      <c r="K83" s="460">
        <v>2900000</v>
      </c>
      <c r="L83" s="374">
        <f t="shared" si="6"/>
        <v>11600000</v>
      </c>
      <c r="M83" s="459"/>
    </row>
    <row r="84" s="218" customFormat="1" spans="1:13">
      <c r="A84" s="448">
        <v>291449</v>
      </c>
      <c r="B84" s="448">
        <v>1302916</v>
      </c>
      <c r="C84" s="448" t="s">
        <v>878</v>
      </c>
      <c r="D84" s="449">
        <v>43238</v>
      </c>
      <c r="E84" s="449">
        <v>43242</v>
      </c>
      <c r="F84" s="448">
        <f t="shared" si="3"/>
        <v>4</v>
      </c>
      <c r="G84" s="448">
        <v>1</v>
      </c>
      <c r="H84" s="448" t="s">
        <v>40</v>
      </c>
      <c r="I84" s="448" t="s">
        <v>37</v>
      </c>
      <c r="J84" s="448">
        <f t="shared" si="4"/>
        <v>4</v>
      </c>
      <c r="K84" s="460">
        <v>2900000</v>
      </c>
      <c r="L84" s="374">
        <f t="shared" si="6"/>
        <v>11600000</v>
      </c>
      <c r="M84" s="459"/>
    </row>
    <row r="85" s="218" customFormat="1" spans="1:13">
      <c r="A85" s="448">
        <v>291376</v>
      </c>
      <c r="B85" s="448">
        <v>1302694</v>
      </c>
      <c r="C85" s="448" t="s">
        <v>879</v>
      </c>
      <c r="D85" s="449">
        <v>43238</v>
      </c>
      <c r="E85" s="449">
        <v>43242</v>
      </c>
      <c r="F85" s="448">
        <f t="shared" si="3"/>
        <v>4</v>
      </c>
      <c r="G85" s="448">
        <v>1</v>
      </c>
      <c r="H85" s="448" t="s">
        <v>391</v>
      </c>
      <c r="I85" s="448" t="s">
        <v>37</v>
      </c>
      <c r="J85" s="448">
        <f t="shared" si="4"/>
        <v>4</v>
      </c>
      <c r="K85" s="460">
        <v>2900000</v>
      </c>
      <c r="L85" s="374">
        <f t="shared" si="6"/>
        <v>11600000</v>
      </c>
      <c r="M85" s="459"/>
    </row>
    <row r="86" s="218" customFormat="1" spans="1:13">
      <c r="A86" s="448">
        <v>292088</v>
      </c>
      <c r="B86" s="448">
        <v>1304543</v>
      </c>
      <c r="C86" s="448" t="s">
        <v>880</v>
      </c>
      <c r="D86" s="449">
        <v>43238</v>
      </c>
      <c r="E86" s="449">
        <v>43241</v>
      </c>
      <c r="F86" s="448">
        <f t="shared" si="3"/>
        <v>3</v>
      </c>
      <c r="G86" s="448">
        <v>1</v>
      </c>
      <c r="H86" s="448" t="s">
        <v>391</v>
      </c>
      <c r="I86" s="448" t="s">
        <v>37</v>
      </c>
      <c r="J86" s="448">
        <f t="shared" si="4"/>
        <v>3</v>
      </c>
      <c r="K86" s="460">
        <v>2900000</v>
      </c>
      <c r="L86" s="374">
        <f t="shared" si="6"/>
        <v>8700000</v>
      </c>
      <c r="M86" s="459"/>
    </row>
    <row r="87" s="218" customFormat="1" spans="1:13">
      <c r="A87" s="448">
        <v>288052</v>
      </c>
      <c r="B87" s="448">
        <v>1294373</v>
      </c>
      <c r="C87" s="448" t="s">
        <v>881</v>
      </c>
      <c r="D87" s="449">
        <v>43239</v>
      </c>
      <c r="E87" s="449">
        <v>43244</v>
      </c>
      <c r="F87" s="448">
        <f t="shared" si="3"/>
        <v>5</v>
      </c>
      <c r="G87" s="448">
        <v>2</v>
      </c>
      <c r="H87" s="448" t="s">
        <v>53</v>
      </c>
      <c r="I87" s="448" t="s">
        <v>37</v>
      </c>
      <c r="J87" s="448">
        <f t="shared" si="4"/>
        <v>10</v>
      </c>
      <c r="K87" s="460">
        <v>2900000</v>
      </c>
      <c r="L87" s="374">
        <f t="shared" si="6"/>
        <v>29000000</v>
      </c>
      <c r="M87" s="459"/>
    </row>
    <row r="88" s="218" customFormat="1" spans="1:13">
      <c r="A88" s="448">
        <v>289891</v>
      </c>
      <c r="B88" s="448">
        <v>1299388</v>
      </c>
      <c r="C88" s="448" t="s">
        <v>882</v>
      </c>
      <c r="D88" s="449">
        <v>43239</v>
      </c>
      <c r="E88" s="449">
        <v>43241</v>
      </c>
      <c r="F88" s="448">
        <f t="shared" si="3"/>
        <v>2</v>
      </c>
      <c r="G88" s="448">
        <v>1</v>
      </c>
      <c r="H88" s="448" t="s">
        <v>53</v>
      </c>
      <c r="I88" s="448" t="s">
        <v>37</v>
      </c>
      <c r="J88" s="448">
        <f t="shared" si="4"/>
        <v>2</v>
      </c>
      <c r="K88" s="460">
        <v>2900000</v>
      </c>
      <c r="L88" s="374">
        <f t="shared" si="6"/>
        <v>5800000</v>
      </c>
      <c r="M88" s="459"/>
    </row>
    <row r="89" s="218" customFormat="1" spans="1:13">
      <c r="A89" s="448">
        <v>291378</v>
      </c>
      <c r="B89" s="448">
        <v>1302772</v>
      </c>
      <c r="C89" s="448" t="s">
        <v>883</v>
      </c>
      <c r="D89" s="449">
        <v>43240</v>
      </c>
      <c r="E89" s="449">
        <v>43243</v>
      </c>
      <c r="F89" s="448">
        <f t="shared" si="3"/>
        <v>3</v>
      </c>
      <c r="G89" s="448">
        <v>1</v>
      </c>
      <c r="H89" s="448" t="s">
        <v>391</v>
      </c>
      <c r="I89" s="448" t="s">
        <v>37</v>
      </c>
      <c r="J89" s="448">
        <f t="shared" si="4"/>
        <v>3</v>
      </c>
      <c r="K89" s="460">
        <v>2900000</v>
      </c>
      <c r="L89" s="374">
        <f t="shared" si="6"/>
        <v>8700000</v>
      </c>
      <c r="M89" s="459"/>
    </row>
    <row r="90" s="218" customFormat="1" spans="1:13">
      <c r="A90" s="448" t="s">
        <v>884</v>
      </c>
      <c r="B90" s="448">
        <v>1304788</v>
      </c>
      <c r="C90" s="448" t="s">
        <v>885</v>
      </c>
      <c r="D90" s="449">
        <v>43229</v>
      </c>
      <c r="E90" s="449">
        <v>43232</v>
      </c>
      <c r="F90" s="448">
        <f t="shared" si="3"/>
        <v>3</v>
      </c>
      <c r="G90" s="448">
        <v>2</v>
      </c>
      <c r="H90" s="448" t="s">
        <v>886</v>
      </c>
      <c r="I90" s="448" t="s">
        <v>37</v>
      </c>
      <c r="J90" s="448">
        <f t="shared" si="4"/>
        <v>6</v>
      </c>
      <c r="K90" s="460">
        <v>2900000</v>
      </c>
      <c r="L90" s="374">
        <f t="shared" si="6"/>
        <v>17400000</v>
      </c>
      <c r="M90" s="459"/>
    </row>
    <row r="91" s="218" customFormat="1" spans="1:13">
      <c r="A91" s="448">
        <v>292530</v>
      </c>
      <c r="B91" s="448">
        <v>1305140</v>
      </c>
      <c r="C91" s="448" t="s">
        <v>887</v>
      </c>
      <c r="D91" s="466">
        <v>43232</v>
      </c>
      <c r="E91" s="466">
        <v>43234</v>
      </c>
      <c r="F91" s="448">
        <f t="shared" si="3"/>
        <v>2</v>
      </c>
      <c r="G91" s="448">
        <v>1</v>
      </c>
      <c r="H91" s="448" t="s">
        <v>391</v>
      </c>
      <c r="I91" s="448" t="s">
        <v>37</v>
      </c>
      <c r="J91" s="448">
        <f t="shared" si="4"/>
        <v>2</v>
      </c>
      <c r="K91" s="448">
        <v>2900000</v>
      </c>
      <c r="L91" s="374">
        <f t="shared" si="6"/>
        <v>5800000</v>
      </c>
      <c r="M91" s="459"/>
    </row>
    <row r="92" s="218" customFormat="1" spans="1:13">
      <c r="A92" s="448">
        <v>293033</v>
      </c>
      <c r="B92" s="448">
        <v>1306177</v>
      </c>
      <c r="C92" s="450" t="s">
        <v>888</v>
      </c>
      <c r="D92" s="451">
        <v>43233</v>
      </c>
      <c r="E92" s="451">
        <v>43234</v>
      </c>
      <c r="F92" s="461">
        <f t="shared" si="3"/>
        <v>1</v>
      </c>
      <c r="G92" s="461">
        <v>1</v>
      </c>
      <c r="H92" s="461" t="s">
        <v>53</v>
      </c>
      <c r="I92" s="461" t="s">
        <v>37</v>
      </c>
      <c r="J92" s="448">
        <f t="shared" si="4"/>
        <v>1</v>
      </c>
      <c r="K92" s="467">
        <v>2900000</v>
      </c>
      <c r="L92" s="374">
        <f t="shared" si="6"/>
        <v>2900000</v>
      </c>
      <c r="M92" s="459"/>
    </row>
    <row r="93" s="218" customFormat="1" spans="1:13">
      <c r="A93" s="448">
        <v>292269</v>
      </c>
      <c r="B93" s="448">
        <v>1304820</v>
      </c>
      <c r="C93" s="448" t="s">
        <v>889</v>
      </c>
      <c r="D93" s="449">
        <v>43234</v>
      </c>
      <c r="E93" s="449">
        <v>43238</v>
      </c>
      <c r="F93" s="448">
        <f t="shared" si="3"/>
        <v>4</v>
      </c>
      <c r="G93" s="448">
        <v>1</v>
      </c>
      <c r="H93" s="448" t="s">
        <v>53</v>
      </c>
      <c r="I93" s="448" t="s">
        <v>37</v>
      </c>
      <c r="J93" s="448">
        <f t="shared" si="4"/>
        <v>4</v>
      </c>
      <c r="K93" s="460">
        <v>2900000</v>
      </c>
      <c r="L93" s="374">
        <f t="shared" si="6"/>
        <v>11600000</v>
      </c>
      <c r="M93" s="459"/>
    </row>
    <row r="94" s="218" customFormat="1" spans="1:13">
      <c r="A94" s="448">
        <v>292270</v>
      </c>
      <c r="B94" s="448">
        <v>1304701</v>
      </c>
      <c r="C94" s="448" t="s">
        <v>890</v>
      </c>
      <c r="D94" s="449">
        <v>43237</v>
      </c>
      <c r="E94" s="449">
        <v>43239</v>
      </c>
      <c r="F94" s="448">
        <f t="shared" si="3"/>
        <v>2</v>
      </c>
      <c r="G94" s="448">
        <v>1</v>
      </c>
      <c r="H94" s="448" t="s">
        <v>391</v>
      </c>
      <c r="I94" s="448" t="s">
        <v>786</v>
      </c>
      <c r="J94" s="448">
        <f t="shared" si="4"/>
        <v>2</v>
      </c>
      <c r="K94" s="460">
        <v>2900000</v>
      </c>
      <c r="L94" s="374">
        <f t="shared" si="6"/>
        <v>5800000</v>
      </c>
      <c r="M94" s="459"/>
    </row>
    <row r="95" s="218" customFormat="1" spans="1:13">
      <c r="A95" s="448">
        <v>292765</v>
      </c>
      <c r="B95" s="448">
        <v>1305646</v>
      </c>
      <c r="C95" s="448" t="s">
        <v>891</v>
      </c>
      <c r="D95" s="449">
        <v>43236</v>
      </c>
      <c r="E95" s="449">
        <v>43238</v>
      </c>
      <c r="F95" s="448">
        <v>2</v>
      </c>
      <c r="G95" s="448">
        <v>2</v>
      </c>
      <c r="H95" s="448" t="s">
        <v>53</v>
      </c>
      <c r="I95" s="448" t="s">
        <v>37</v>
      </c>
      <c r="J95" s="448">
        <f t="shared" si="4"/>
        <v>4</v>
      </c>
      <c r="K95" s="460">
        <v>2900000</v>
      </c>
      <c r="L95" s="374">
        <f t="shared" si="6"/>
        <v>11600000</v>
      </c>
      <c r="M95" s="459"/>
    </row>
    <row r="96" s="218" customFormat="1" spans="1:13">
      <c r="A96" s="448">
        <v>292273</v>
      </c>
      <c r="B96" s="448">
        <v>1304841</v>
      </c>
      <c r="C96" s="448" t="s">
        <v>892</v>
      </c>
      <c r="D96" s="449">
        <v>43239</v>
      </c>
      <c r="E96" s="449">
        <v>43241</v>
      </c>
      <c r="F96" s="448">
        <f t="shared" ref="F96:F151" si="7">E96-D96</f>
        <v>2</v>
      </c>
      <c r="G96" s="448">
        <v>2</v>
      </c>
      <c r="H96" s="448" t="s">
        <v>53</v>
      </c>
      <c r="I96" s="448" t="s">
        <v>37</v>
      </c>
      <c r="J96" s="448">
        <f t="shared" si="4"/>
        <v>4</v>
      </c>
      <c r="K96" s="448">
        <v>2900000</v>
      </c>
      <c r="L96" s="374">
        <f t="shared" si="6"/>
        <v>11600000</v>
      </c>
      <c r="M96" s="459"/>
    </row>
    <row r="97" s="218" customFormat="1" spans="1:13">
      <c r="A97" s="448">
        <v>291767</v>
      </c>
      <c r="B97" s="448">
        <v>1303445</v>
      </c>
      <c r="C97" s="448" t="s">
        <v>893</v>
      </c>
      <c r="D97" s="449">
        <v>43240</v>
      </c>
      <c r="E97" s="449">
        <v>43242</v>
      </c>
      <c r="F97" s="448">
        <f t="shared" si="7"/>
        <v>2</v>
      </c>
      <c r="G97" s="448">
        <v>2</v>
      </c>
      <c r="H97" s="448" t="s">
        <v>391</v>
      </c>
      <c r="I97" s="448" t="s">
        <v>37</v>
      </c>
      <c r="J97" s="448">
        <f t="shared" si="4"/>
        <v>4</v>
      </c>
      <c r="K97" s="448">
        <v>2900000</v>
      </c>
      <c r="L97" s="374">
        <f t="shared" si="6"/>
        <v>11600000</v>
      </c>
      <c r="M97" s="459"/>
    </row>
    <row r="98" s="218" customFormat="1" spans="1:13">
      <c r="A98" s="448">
        <v>288535</v>
      </c>
      <c r="B98" s="448">
        <v>1296314</v>
      </c>
      <c r="C98" s="448" t="s">
        <v>894</v>
      </c>
      <c r="D98" s="449">
        <v>43240</v>
      </c>
      <c r="E98" s="449">
        <v>43243</v>
      </c>
      <c r="F98" s="448">
        <f t="shared" si="7"/>
        <v>3</v>
      </c>
      <c r="G98" s="448">
        <v>2</v>
      </c>
      <c r="H98" s="448" t="s">
        <v>53</v>
      </c>
      <c r="I98" s="448" t="s">
        <v>37</v>
      </c>
      <c r="J98" s="448">
        <f t="shared" si="4"/>
        <v>6</v>
      </c>
      <c r="K98" s="374">
        <v>2900000</v>
      </c>
      <c r="L98" s="374">
        <f t="shared" si="6"/>
        <v>17400000</v>
      </c>
      <c r="M98" s="459"/>
    </row>
    <row r="99" s="218" customFormat="1" spans="1:13">
      <c r="A99" s="448" t="s">
        <v>895</v>
      </c>
      <c r="B99" s="448">
        <v>1291534</v>
      </c>
      <c r="C99" s="448" t="s">
        <v>896</v>
      </c>
      <c r="D99" s="449">
        <v>43240</v>
      </c>
      <c r="E99" s="449">
        <v>43242</v>
      </c>
      <c r="F99" s="448">
        <f t="shared" si="7"/>
        <v>2</v>
      </c>
      <c r="G99" s="448">
        <v>2</v>
      </c>
      <c r="H99" s="448" t="s">
        <v>53</v>
      </c>
      <c r="I99" s="448" t="s">
        <v>37</v>
      </c>
      <c r="J99" s="448">
        <f t="shared" si="4"/>
        <v>4</v>
      </c>
      <c r="K99" s="374">
        <v>2900000</v>
      </c>
      <c r="L99" s="374">
        <f t="shared" si="6"/>
        <v>11600000</v>
      </c>
      <c r="M99" s="459"/>
    </row>
    <row r="100" s="218" customFormat="1" spans="1:13">
      <c r="A100" s="448">
        <v>289020</v>
      </c>
      <c r="B100" s="448">
        <v>1297290</v>
      </c>
      <c r="C100" s="448" t="s">
        <v>897</v>
      </c>
      <c r="D100" s="449">
        <v>43241</v>
      </c>
      <c r="E100" s="449">
        <v>43243</v>
      </c>
      <c r="F100" s="448">
        <f t="shared" si="7"/>
        <v>2</v>
      </c>
      <c r="G100" s="448">
        <v>1</v>
      </c>
      <c r="H100" s="448" t="s">
        <v>391</v>
      </c>
      <c r="I100" s="448" t="s">
        <v>37</v>
      </c>
      <c r="J100" s="448">
        <f t="shared" si="4"/>
        <v>2</v>
      </c>
      <c r="K100" s="460">
        <v>2900000</v>
      </c>
      <c r="L100" s="374">
        <f t="shared" si="6"/>
        <v>5800000</v>
      </c>
      <c r="M100" s="459"/>
    </row>
    <row r="101" s="218" customFormat="1" spans="1:13">
      <c r="A101" s="448">
        <v>289021</v>
      </c>
      <c r="B101" s="448">
        <v>1297293</v>
      </c>
      <c r="C101" s="448" t="s">
        <v>898</v>
      </c>
      <c r="D101" s="449">
        <v>43241</v>
      </c>
      <c r="E101" s="449">
        <v>43243</v>
      </c>
      <c r="F101" s="448">
        <f t="shared" si="7"/>
        <v>2</v>
      </c>
      <c r="G101" s="448">
        <v>1</v>
      </c>
      <c r="H101" s="448" t="s">
        <v>391</v>
      </c>
      <c r="I101" s="448" t="s">
        <v>37</v>
      </c>
      <c r="J101" s="448">
        <f t="shared" si="4"/>
        <v>2</v>
      </c>
      <c r="K101" s="460">
        <v>2900000</v>
      </c>
      <c r="L101" s="374">
        <f t="shared" si="6"/>
        <v>5800000</v>
      </c>
      <c r="M101" s="459"/>
    </row>
    <row r="102" s="218" customFormat="1" spans="1:13">
      <c r="A102" s="448">
        <v>291021</v>
      </c>
      <c r="B102" s="448">
        <v>1301994</v>
      </c>
      <c r="C102" s="448" t="s">
        <v>899</v>
      </c>
      <c r="D102" s="449">
        <v>43241</v>
      </c>
      <c r="E102" s="449">
        <v>43243</v>
      </c>
      <c r="F102" s="448">
        <f t="shared" si="7"/>
        <v>2</v>
      </c>
      <c r="G102" s="448">
        <v>1</v>
      </c>
      <c r="H102" s="448" t="s">
        <v>391</v>
      </c>
      <c r="I102" s="448" t="s">
        <v>786</v>
      </c>
      <c r="J102" s="448">
        <f t="shared" si="4"/>
        <v>2</v>
      </c>
      <c r="K102" s="460">
        <v>2900000</v>
      </c>
      <c r="L102" s="374">
        <f t="shared" si="6"/>
        <v>5800000</v>
      </c>
      <c r="M102" s="459"/>
    </row>
    <row r="103" s="218" customFormat="1" spans="1:13">
      <c r="A103" s="448">
        <v>289823</v>
      </c>
      <c r="B103" s="448">
        <v>1299164</v>
      </c>
      <c r="C103" s="448" t="s">
        <v>900</v>
      </c>
      <c r="D103" s="449">
        <v>43242</v>
      </c>
      <c r="E103" s="449">
        <v>43245</v>
      </c>
      <c r="F103" s="448">
        <f t="shared" si="7"/>
        <v>3</v>
      </c>
      <c r="G103" s="448">
        <v>1</v>
      </c>
      <c r="H103" s="448" t="s">
        <v>40</v>
      </c>
      <c r="I103" s="448" t="s">
        <v>37</v>
      </c>
      <c r="J103" s="448">
        <f t="shared" si="4"/>
        <v>3</v>
      </c>
      <c r="K103" s="460">
        <v>2900000</v>
      </c>
      <c r="L103" s="374">
        <f t="shared" si="6"/>
        <v>8700000</v>
      </c>
      <c r="M103" s="459"/>
    </row>
    <row r="104" s="218" customFormat="1" spans="1:13">
      <c r="A104" s="448">
        <v>291450</v>
      </c>
      <c r="B104" s="448">
        <v>1302985</v>
      </c>
      <c r="C104" s="448" t="s">
        <v>901</v>
      </c>
      <c r="D104" s="449">
        <v>43242</v>
      </c>
      <c r="E104" s="449">
        <v>43243</v>
      </c>
      <c r="F104" s="448">
        <f t="shared" si="7"/>
        <v>1</v>
      </c>
      <c r="G104" s="448">
        <v>1</v>
      </c>
      <c r="H104" s="448" t="s">
        <v>53</v>
      </c>
      <c r="I104" s="448" t="s">
        <v>37</v>
      </c>
      <c r="J104" s="448">
        <f t="shared" si="4"/>
        <v>1</v>
      </c>
      <c r="K104" s="460">
        <v>2900000</v>
      </c>
      <c r="L104" s="374">
        <f t="shared" si="6"/>
        <v>2900000</v>
      </c>
      <c r="M104" s="459"/>
    </row>
    <row r="105" s="218" customFormat="1" spans="1:13">
      <c r="A105" s="448">
        <v>291379</v>
      </c>
      <c r="B105" s="448">
        <v>1302583</v>
      </c>
      <c r="C105" s="448" t="s">
        <v>902</v>
      </c>
      <c r="D105" s="449">
        <v>43244</v>
      </c>
      <c r="E105" s="449">
        <v>43247</v>
      </c>
      <c r="F105" s="448">
        <f t="shared" si="7"/>
        <v>3</v>
      </c>
      <c r="G105" s="448">
        <v>4</v>
      </c>
      <c r="H105" s="448" t="s">
        <v>391</v>
      </c>
      <c r="I105" s="448" t="s">
        <v>37</v>
      </c>
      <c r="J105" s="448">
        <f t="shared" si="4"/>
        <v>12</v>
      </c>
      <c r="K105" s="448">
        <v>2900000</v>
      </c>
      <c r="L105" s="374">
        <f t="shared" si="6"/>
        <v>34800000</v>
      </c>
      <c r="M105" s="459"/>
    </row>
    <row r="106" s="218" customFormat="1" spans="1:13">
      <c r="A106" s="448">
        <v>291443</v>
      </c>
      <c r="B106" s="448">
        <v>1302893</v>
      </c>
      <c r="C106" s="448" t="s">
        <v>903</v>
      </c>
      <c r="D106" s="449">
        <v>43244</v>
      </c>
      <c r="E106" s="449">
        <v>43247</v>
      </c>
      <c r="F106" s="448">
        <f t="shared" si="7"/>
        <v>3</v>
      </c>
      <c r="G106" s="448">
        <v>1</v>
      </c>
      <c r="H106" s="448" t="s">
        <v>53</v>
      </c>
      <c r="I106" s="448" t="s">
        <v>37</v>
      </c>
      <c r="J106" s="448">
        <f t="shared" si="4"/>
        <v>3</v>
      </c>
      <c r="K106" s="460">
        <v>2900000</v>
      </c>
      <c r="L106" s="374">
        <f t="shared" si="6"/>
        <v>8700000</v>
      </c>
      <c r="M106" s="459"/>
    </row>
    <row r="107" s="218" customFormat="1" spans="1:13">
      <c r="A107" s="448">
        <v>291440</v>
      </c>
      <c r="B107" s="448">
        <v>1302892</v>
      </c>
      <c r="C107" s="448" t="s">
        <v>904</v>
      </c>
      <c r="D107" s="449">
        <v>43244</v>
      </c>
      <c r="E107" s="449">
        <v>43247</v>
      </c>
      <c r="F107" s="448">
        <f t="shared" si="7"/>
        <v>3</v>
      </c>
      <c r="G107" s="448">
        <v>1</v>
      </c>
      <c r="H107" s="448" t="s">
        <v>53</v>
      </c>
      <c r="I107" s="448" t="s">
        <v>37</v>
      </c>
      <c r="J107" s="448">
        <f t="shared" si="4"/>
        <v>3</v>
      </c>
      <c r="K107" s="460">
        <v>2900000</v>
      </c>
      <c r="L107" s="374">
        <f t="shared" si="6"/>
        <v>8700000</v>
      </c>
      <c r="M107" s="459"/>
    </row>
    <row r="108" s="218" customFormat="1" spans="1:13">
      <c r="A108" s="448">
        <v>291444</v>
      </c>
      <c r="B108" s="448">
        <v>1302894</v>
      </c>
      <c r="C108" s="448" t="s">
        <v>905</v>
      </c>
      <c r="D108" s="449">
        <v>43244</v>
      </c>
      <c r="E108" s="449">
        <v>43247</v>
      </c>
      <c r="F108" s="448">
        <f t="shared" si="7"/>
        <v>3</v>
      </c>
      <c r="G108" s="448">
        <v>1</v>
      </c>
      <c r="H108" s="448" t="s">
        <v>53</v>
      </c>
      <c r="I108" s="448" t="s">
        <v>37</v>
      </c>
      <c r="J108" s="448">
        <f t="shared" si="4"/>
        <v>3</v>
      </c>
      <c r="K108" s="460">
        <v>2900000</v>
      </c>
      <c r="L108" s="374">
        <f t="shared" si="6"/>
        <v>8700000</v>
      </c>
      <c r="M108" s="459"/>
    </row>
    <row r="109" s="218" customFormat="1" spans="1:13">
      <c r="A109" s="448">
        <v>291446</v>
      </c>
      <c r="B109" s="448">
        <v>1302898</v>
      </c>
      <c r="C109" s="448" t="s">
        <v>906</v>
      </c>
      <c r="D109" s="449">
        <v>43244</v>
      </c>
      <c r="E109" s="449">
        <v>43247</v>
      </c>
      <c r="F109" s="448">
        <f t="shared" si="7"/>
        <v>3</v>
      </c>
      <c r="G109" s="448">
        <v>1</v>
      </c>
      <c r="H109" s="448" t="s">
        <v>391</v>
      </c>
      <c r="I109" s="448" t="s">
        <v>37</v>
      </c>
      <c r="J109" s="448">
        <f t="shared" si="4"/>
        <v>3</v>
      </c>
      <c r="K109" s="460">
        <v>2900000</v>
      </c>
      <c r="L109" s="374">
        <f t="shared" si="6"/>
        <v>8700000</v>
      </c>
      <c r="M109" s="459"/>
    </row>
    <row r="110" s="218" customFormat="1" spans="1:13">
      <c r="A110" s="448">
        <v>290782</v>
      </c>
      <c r="B110" s="448">
        <v>1301142</v>
      </c>
      <c r="C110" s="448" t="s">
        <v>907</v>
      </c>
      <c r="D110" s="449">
        <v>43244</v>
      </c>
      <c r="E110" s="449">
        <v>43245</v>
      </c>
      <c r="F110" s="448">
        <f t="shared" si="7"/>
        <v>1</v>
      </c>
      <c r="G110" s="448">
        <v>1</v>
      </c>
      <c r="H110" s="448" t="s">
        <v>391</v>
      </c>
      <c r="I110" s="448" t="s">
        <v>37</v>
      </c>
      <c r="J110" s="448">
        <f t="shared" si="4"/>
        <v>1</v>
      </c>
      <c r="K110" s="448">
        <v>2900000</v>
      </c>
      <c r="L110" s="374">
        <f t="shared" si="6"/>
        <v>2900000</v>
      </c>
      <c r="M110" s="459"/>
    </row>
    <row r="111" s="218" customFormat="1" spans="1:13">
      <c r="A111" s="448">
        <v>291439</v>
      </c>
      <c r="B111" s="448">
        <v>1302891</v>
      </c>
      <c r="C111" s="448" t="s">
        <v>908</v>
      </c>
      <c r="D111" s="449">
        <v>43244</v>
      </c>
      <c r="E111" s="449">
        <v>43247</v>
      </c>
      <c r="F111" s="448">
        <f t="shared" si="7"/>
        <v>3</v>
      </c>
      <c r="G111" s="448">
        <v>1</v>
      </c>
      <c r="H111" s="448" t="s">
        <v>53</v>
      </c>
      <c r="I111" s="448" t="s">
        <v>37</v>
      </c>
      <c r="J111" s="448">
        <f t="shared" si="4"/>
        <v>3</v>
      </c>
      <c r="K111" s="460">
        <v>2900000</v>
      </c>
      <c r="L111" s="374">
        <f t="shared" si="6"/>
        <v>8700000</v>
      </c>
      <c r="M111" s="459"/>
    </row>
    <row r="112" s="218" customFormat="1" spans="1:13">
      <c r="A112" s="448">
        <v>290277</v>
      </c>
      <c r="B112" s="448">
        <v>1300259</v>
      </c>
      <c r="C112" s="448" t="s">
        <v>909</v>
      </c>
      <c r="D112" s="449">
        <v>43244</v>
      </c>
      <c r="E112" s="449">
        <v>43247</v>
      </c>
      <c r="F112" s="448">
        <f t="shared" si="7"/>
        <v>3</v>
      </c>
      <c r="G112" s="448">
        <v>1</v>
      </c>
      <c r="H112" s="448" t="s">
        <v>53</v>
      </c>
      <c r="I112" s="448" t="s">
        <v>37</v>
      </c>
      <c r="J112" s="448">
        <f t="shared" si="4"/>
        <v>3</v>
      </c>
      <c r="K112" s="448">
        <v>2900000</v>
      </c>
      <c r="L112" s="374">
        <f t="shared" si="6"/>
        <v>8700000</v>
      </c>
      <c r="M112" s="459"/>
    </row>
    <row r="113" s="218" customFormat="1" spans="1:13">
      <c r="A113" s="448">
        <v>293358</v>
      </c>
      <c r="B113" s="448">
        <v>1307002</v>
      </c>
      <c r="C113" s="448" t="s">
        <v>910</v>
      </c>
      <c r="D113" s="449">
        <v>43235</v>
      </c>
      <c r="E113" s="449">
        <v>43237</v>
      </c>
      <c r="F113" s="448">
        <f t="shared" si="7"/>
        <v>2</v>
      </c>
      <c r="G113" s="448">
        <v>1</v>
      </c>
      <c r="H113" s="448" t="s">
        <v>53</v>
      </c>
      <c r="I113" s="448" t="s">
        <v>37</v>
      </c>
      <c r="J113" s="448">
        <f t="shared" si="4"/>
        <v>2</v>
      </c>
      <c r="K113" s="448">
        <v>2900000</v>
      </c>
      <c r="L113" s="374">
        <f t="shared" si="6"/>
        <v>5800000</v>
      </c>
      <c r="M113" s="459"/>
    </row>
    <row r="114" s="218" customFormat="1" spans="1:13">
      <c r="A114" s="448">
        <v>290212</v>
      </c>
      <c r="B114" s="448">
        <v>1299669</v>
      </c>
      <c r="C114" s="448" t="s">
        <v>911</v>
      </c>
      <c r="D114" s="449">
        <v>43245</v>
      </c>
      <c r="E114" s="449">
        <v>43249</v>
      </c>
      <c r="F114" s="448">
        <f t="shared" si="7"/>
        <v>4</v>
      </c>
      <c r="G114" s="448">
        <v>3</v>
      </c>
      <c r="H114" s="448" t="s">
        <v>53</v>
      </c>
      <c r="I114" s="448" t="s">
        <v>37</v>
      </c>
      <c r="J114" s="448">
        <f t="shared" si="4"/>
        <v>12</v>
      </c>
      <c r="K114" s="448">
        <v>2900000</v>
      </c>
      <c r="L114" s="374">
        <f t="shared" si="6"/>
        <v>34800000</v>
      </c>
      <c r="M114" s="459"/>
    </row>
    <row r="115" s="218" customFormat="1" spans="1:13">
      <c r="A115" s="448">
        <v>289748</v>
      </c>
      <c r="B115" s="448">
        <v>1298772</v>
      </c>
      <c r="C115" s="448" t="s">
        <v>912</v>
      </c>
      <c r="D115" s="449">
        <v>43245</v>
      </c>
      <c r="E115" s="449">
        <v>43247</v>
      </c>
      <c r="F115" s="448">
        <f t="shared" si="7"/>
        <v>2</v>
      </c>
      <c r="G115" s="448">
        <v>1</v>
      </c>
      <c r="H115" s="448" t="s">
        <v>405</v>
      </c>
      <c r="I115" s="448" t="s">
        <v>37</v>
      </c>
      <c r="J115" s="448">
        <f t="shared" si="4"/>
        <v>2</v>
      </c>
      <c r="K115" s="448">
        <v>2900000</v>
      </c>
      <c r="L115" s="374">
        <f t="shared" si="6"/>
        <v>5800000</v>
      </c>
      <c r="M115" s="459"/>
    </row>
    <row r="116" s="218" customFormat="1" spans="1:13">
      <c r="A116" s="448">
        <v>289754</v>
      </c>
      <c r="B116" s="448">
        <v>1298775</v>
      </c>
      <c r="C116" s="448" t="s">
        <v>913</v>
      </c>
      <c r="D116" s="449">
        <v>43245</v>
      </c>
      <c r="E116" s="449">
        <v>43248</v>
      </c>
      <c r="F116" s="448">
        <f t="shared" si="7"/>
        <v>3</v>
      </c>
      <c r="G116" s="448">
        <v>2</v>
      </c>
      <c r="H116" s="448" t="s">
        <v>53</v>
      </c>
      <c r="I116" s="448" t="s">
        <v>37</v>
      </c>
      <c r="J116" s="448">
        <f t="shared" si="4"/>
        <v>6</v>
      </c>
      <c r="K116" s="448">
        <v>2900000</v>
      </c>
      <c r="L116" s="374">
        <f t="shared" si="6"/>
        <v>17400000</v>
      </c>
      <c r="M116" s="459"/>
    </row>
    <row r="117" s="218" customFormat="1" spans="1:13">
      <c r="A117" s="448">
        <v>290775</v>
      </c>
      <c r="B117" s="448">
        <v>1300744</v>
      </c>
      <c r="C117" s="448" t="s">
        <v>914</v>
      </c>
      <c r="D117" s="449">
        <v>43246</v>
      </c>
      <c r="E117" s="449">
        <v>43248</v>
      </c>
      <c r="F117" s="448">
        <f t="shared" si="7"/>
        <v>2</v>
      </c>
      <c r="G117" s="448">
        <v>1</v>
      </c>
      <c r="H117" s="448" t="s">
        <v>391</v>
      </c>
      <c r="I117" s="448" t="s">
        <v>37</v>
      </c>
      <c r="J117" s="448">
        <f t="shared" si="4"/>
        <v>2</v>
      </c>
      <c r="K117" s="448">
        <v>2900000</v>
      </c>
      <c r="L117" s="374">
        <f t="shared" si="6"/>
        <v>5800000</v>
      </c>
      <c r="M117" s="459"/>
    </row>
    <row r="118" s="218" customFormat="1" spans="1:13">
      <c r="A118" s="448" t="s">
        <v>915</v>
      </c>
      <c r="B118" s="448">
        <v>1303021</v>
      </c>
      <c r="C118" s="448" t="s">
        <v>916</v>
      </c>
      <c r="D118" s="449">
        <v>43246</v>
      </c>
      <c r="E118" s="449">
        <v>43250</v>
      </c>
      <c r="F118" s="448">
        <f t="shared" si="7"/>
        <v>4</v>
      </c>
      <c r="G118" s="448">
        <v>4</v>
      </c>
      <c r="H118" s="448" t="s">
        <v>53</v>
      </c>
      <c r="I118" s="448" t="s">
        <v>37</v>
      </c>
      <c r="J118" s="448">
        <f t="shared" si="4"/>
        <v>16</v>
      </c>
      <c r="K118" s="460">
        <v>2900000</v>
      </c>
      <c r="L118" s="374">
        <f t="shared" si="6"/>
        <v>46400000</v>
      </c>
      <c r="M118" s="459"/>
    </row>
    <row r="119" s="218" customFormat="1" spans="1:13">
      <c r="A119" s="448">
        <v>289017</v>
      </c>
      <c r="B119" s="448">
        <v>1297222</v>
      </c>
      <c r="C119" s="448" t="s">
        <v>917</v>
      </c>
      <c r="D119" s="449">
        <v>43246</v>
      </c>
      <c r="E119" s="449">
        <v>43248</v>
      </c>
      <c r="F119" s="448">
        <f t="shared" si="7"/>
        <v>2</v>
      </c>
      <c r="G119" s="448">
        <v>1</v>
      </c>
      <c r="H119" s="448" t="s">
        <v>53</v>
      </c>
      <c r="I119" s="448" t="s">
        <v>37</v>
      </c>
      <c r="J119" s="448">
        <f t="shared" si="4"/>
        <v>2</v>
      </c>
      <c r="K119" s="460">
        <v>2900000</v>
      </c>
      <c r="L119" s="374">
        <f t="shared" si="6"/>
        <v>5800000</v>
      </c>
      <c r="M119" s="459"/>
    </row>
    <row r="120" s="218" customFormat="1" spans="1:13">
      <c r="A120" s="448">
        <v>291380</v>
      </c>
      <c r="B120" s="448">
        <v>1302445</v>
      </c>
      <c r="C120" s="448" t="s">
        <v>918</v>
      </c>
      <c r="D120" s="449">
        <v>43246</v>
      </c>
      <c r="E120" s="449">
        <v>43247</v>
      </c>
      <c r="F120" s="448">
        <f t="shared" si="7"/>
        <v>1</v>
      </c>
      <c r="G120" s="448">
        <v>1</v>
      </c>
      <c r="H120" s="448" t="s">
        <v>53</v>
      </c>
      <c r="I120" s="448" t="s">
        <v>37</v>
      </c>
      <c r="J120" s="448">
        <f t="shared" si="4"/>
        <v>1</v>
      </c>
      <c r="K120" s="448">
        <v>2900000</v>
      </c>
      <c r="L120" s="374">
        <f t="shared" si="6"/>
        <v>2900000</v>
      </c>
      <c r="M120" s="459"/>
    </row>
    <row r="121" s="218" customFormat="1" spans="1:13">
      <c r="A121" s="448">
        <v>289557</v>
      </c>
      <c r="B121" s="448">
        <v>1298636</v>
      </c>
      <c r="C121" s="448" t="s">
        <v>919</v>
      </c>
      <c r="D121" s="449">
        <v>43246</v>
      </c>
      <c r="E121" s="449">
        <v>43247</v>
      </c>
      <c r="F121" s="448">
        <f t="shared" si="7"/>
        <v>1</v>
      </c>
      <c r="G121" s="448">
        <v>2</v>
      </c>
      <c r="H121" s="448" t="s">
        <v>53</v>
      </c>
      <c r="I121" s="448" t="s">
        <v>37</v>
      </c>
      <c r="J121" s="448">
        <f t="shared" si="4"/>
        <v>2</v>
      </c>
      <c r="K121" s="448">
        <v>2900000</v>
      </c>
      <c r="L121" s="374">
        <f t="shared" si="6"/>
        <v>5800000</v>
      </c>
      <c r="M121" s="459"/>
    </row>
    <row r="122" s="218" customFormat="1" spans="1:13">
      <c r="A122" s="448">
        <v>294264</v>
      </c>
      <c r="B122" s="448">
        <v>1308532</v>
      </c>
      <c r="C122" s="448" t="s">
        <v>920</v>
      </c>
      <c r="D122" s="449">
        <v>43238</v>
      </c>
      <c r="E122" s="449">
        <v>43240</v>
      </c>
      <c r="F122" s="448">
        <f t="shared" si="7"/>
        <v>2</v>
      </c>
      <c r="G122" s="448">
        <v>1</v>
      </c>
      <c r="H122" s="448" t="s">
        <v>53</v>
      </c>
      <c r="I122" s="448" t="s">
        <v>37</v>
      </c>
      <c r="J122" s="448">
        <f t="shared" si="4"/>
        <v>2</v>
      </c>
      <c r="K122" s="460">
        <v>2900000</v>
      </c>
      <c r="L122" s="374">
        <f t="shared" si="6"/>
        <v>5800000</v>
      </c>
      <c r="M122" s="459"/>
    </row>
    <row r="123" s="218" customFormat="1" spans="1:13">
      <c r="A123" s="448">
        <v>291522</v>
      </c>
      <c r="B123" s="448">
        <v>1303307</v>
      </c>
      <c r="C123" s="448" t="s">
        <v>921</v>
      </c>
      <c r="D123" s="449">
        <v>43248</v>
      </c>
      <c r="E123" s="449">
        <v>43250</v>
      </c>
      <c r="F123" s="448">
        <f t="shared" si="7"/>
        <v>2</v>
      </c>
      <c r="G123" s="448">
        <v>1</v>
      </c>
      <c r="H123" s="448" t="s">
        <v>40</v>
      </c>
      <c r="I123" s="448" t="s">
        <v>37</v>
      </c>
      <c r="J123" s="448">
        <f t="shared" si="4"/>
        <v>2</v>
      </c>
      <c r="K123" s="460">
        <v>2900000</v>
      </c>
      <c r="L123" s="374">
        <f t="shared" si="6"/>
        <v>5800000</v>
      </c>
      <c r="M123" s="459"/>
    </row>
    <row r="124" s="218" customFormat="1" spans="1:13">
      <c r="A124" s="448">
        <v>290279</v>
      </c>
      <c r="B124" s="448">
        <v>1300287</v>
      </c>
      <c r="C124" s="448" t="s">
        <v>909</v>
      </c>
      <c r="D124" s="449">
        <v>43248</v>
      </c>
      <c r="E124" s="449">
        <v>43249</v>
      </c>
      <c r="F124" s="448">
        <f t="shared" si="7"/>
        <v>1</v>
      </c>
      <c r="G124" s="448">
        <v>1</v>
      </c>
      <c r="H124" s="448" t="s">
        <v>53</v>
      </c>
      <c r="I124" s="448" t="s">
        <v>37</v>
      </c>
      <c r="J124" s="448">
        <f t="shared" si="4"/>
        <v>1</v>
      </c>
      <c r="K124" s="448">
        <v>2900000</v>
      </c>
      <c r="L124" s="374">
        <f t="shared" si="6"/>
        <v>2900000</v>
      </c>
      <c r="M124" s="459"/>
    </row>
    <row r="125" s="218" customFormat="1" spans="1:13">
      <c r="A125" s="448">
        <v>291768</v>
      </c>
      <c r="B125" s="448">
        <v>1303669</v>
      </c>
      <c r="C125" s="448" t="s">
        <v>922</v>
      </c>
      <c r="D125" s="449">
        <v>43248</v>
      </c>
      <c r="E125" s="449">
        <v>43250</v>
      </c>
      <c r="F125" s="448">
        <f t="shared" si="7"/>
        <v>2</v>
      </c>
      <c r="G125" s="448">
        <v>1</v>
      </c>
      <c r="H125" s="448" t="s">
        <v>53</v>
      </c>
      <c r="I125" s="448" t="s">
        <v>37</v>
      </c>
      <c r="J125" s="448">
        <f t="shared" si="4"/>
        <v>2</v>
      </c>
      <c r="K125" s="448">
        <v>2900000</v>
      </c>
      <c r="L125" s="374">
        <f t="shared" si="6"/>
        <v>5800000</v>
      </c>
      <c r="M125" s="459"/>
    </row>
    <row r="126" s="218" customFormat="1" spans="1:13">
      <c r="A126" s="448">
        <v>289746</v>
      </c>
      <c r="B126" s="448">
        <v>1298703</v>
      </c>
      <c r="C126" s="448" t="s">
        <v>923</v>
      </c>
      <c r="D126" s="449">
        <v>43249</v>
      </c>
      <c r="E126" s="449">
        <v>43251</v>
      </c>
      <c r="F126" s="448">
        <f t="shared" si="7"/>
        <v>2</v>
      </c>
      <c r="G126" s="448">
        <v>2</v>
      </c>
      <c r="H126" s="448" t="s">
        <v>40</v>
      </c>
      <c r="I126" s="448" t="s">
        <v>37</v>
      </c>
      <c r="J126" s="448">
        <f t="shared" si="4"/>
        <v>4</v>
      </c>
      <c r="K126" s="448">
        <v>2900000</v>
      </c>
      <c r="L126" s="374">
        <f t="shared" si="6"/>
        <v>11600000</v>
      </c>
      <c r="M126" s="459"/>
    </row>
    <row r="127" s="218" customFormat="1" spans="1:13">
      <c r="A127" s="448">
        <v>294129</v>
      </c>
      <c r="B127" s="448">
        <v>1307962</v>
      </c>
      <c r="C127" s="448" t="s">
        <v>924</v>
      </c>
      <c r="D127" s="449">
        <v>43239</v>
      </c>
      <c r="E127" s="449">
        <v>43240</v>
      </c>
      <c r="F127" s="448">
        <f t="shared" si="7"/>
        <v>1</v>
      </c>
      <c r="G127" s="448">
        <v>1</v>
      </c>
      <c r="H127" s="448" t="s">
        <v>53</v>
      </c>
      <c r="I127" s="448" t="s">
        <v>786</v>
      </c>
      <c r="J127" s="448">
        <f t="shared" si="4"/>
        <v>1</v>
      </c>
      <c r="K127" s="460">
        <v>2900000</v>
      </c>
      <c r="L127" s="374">
        <f t="shared" si="6"/>
        <v>2900000</v>
      </c>
      <c r="M127" s="459"/>
    </row>
    <row r="128" s="218" customFormat="1" spans="1:13">
      <c r="A128" s="448">
        <v>294396</v>
      </c>
      <c r="B128" s="448">
        <v>1308984</v>
      </c>
      <c r="C128" s="448" t="s">
        <v>925</v>
      </c>
      <c r="D128" s="449">
        <v>43240</v>
      </c>
      <c r="E128" s="449">
        <v>43242</v>
      </c>
      <c r="F128" s="448">
        <f t="shared" si="7"/>
        <v>2</v>
      </c>
      <c r="G128" s="448">
        <v>1</v>
      </c>
      <c r="H128" s="448" t="s">
        <v>53</v>
      </c>
      <c r="I128" s="448" t="s">
        <v>37</v>
      </c>
      <c r="J128" s="448">
        <f t="shared" si="4"/>
        <v>2</v>
      </c>
      <c r="K128" s="460">
        <v>2900000</v>
      </c>
      <c r="L128" s="374">
        <f t="shared" si="6"/>
        <v>5800000</v>
      </c>
      <c r="M128" s="459"/>
    </row>
    <row r="129" s="218" customFormat="1" spans="1:13">
      <c r="A129" s="448">
        <v>294992</v>
      </c>
      <c r="B129" s="448">
        <v>1309687</v>
      </c>
      <c r="C129" s="448" t="s">
        <v>926</v>
      </c>
      <c r="D129" s="449">
        <v>43241</v>
      </c>
      <c r="E129" s="449">
        <v>43243</v>
      </c>
      <c r="F129" s="448">
        <f t="shared" si="7"/>
        <v>2</v>
      </c>
      <c r="G129" s="448">
        <v>1</v>
      </c>
      <c r="H129" s="448" t="s">
        <v>391</v>
      </c>
      <c r="I129" s="448" t="s">
        <v>37</v>
      </c>
      <c r="J129" s="448">
        <f t="shared" si="4"/>
        <v>2</v>
      </c>
      <c r="K129" s="460">
        <v>2900000</v>
      </c>
      <c r="L129" s="374">
        <f t="shared" si="6"/>
        <v>5800000</v>
      </c>
      <c r="M129" s="459"/>
    </row>
    <row r="130" s="218" customFormat="1" spans="1:13">
      <c r="A130" s="448">
        <v>294995</v>
      </c>
      <c r="B130" s="448">
        <v>1309679</v>
      </c>
      <c r="C130" s="448" t="s">
        <v>927</v>
      </c>
      <c r="D130" s="449">
        <v>43242</v>
      </c>
      <c r="E130" s="449">
        <v>43245</v>
      </c>
      <c r="F130" s="448">
        <f t="shared" si="7"/>
        <v>3</v>
      </c>
      <c r="G130" s="448">
        <v>1</v>
      </c>
      <c r="H130" s="448" t="s">
        <v>40</v>
      </c>
      <c r="I130" s="448" t="s">
        <v>37</v>
      </c>
      <c r="J130" s="448">
        <f t="shared" si="4"/>
        <v>3</v>
      </c>
      <c r="K130" s="460">
        <v>2900000</v>
      </c>
      <c r="L130" s="374">
        <f t="shared" si="6"/>
        <v>8700000</v>
      </c>
      <c r="M130" s="459"/>
    </row>
    <row r="131" s="218" customFormat="1" spans="1:13">
      <c r="A131" s="448">
        <v>294747</v>
      </c>
      <c r="B131" s="448">
        <v>1309524</v>
      </c>
      <c r="C131" s="448" t="s">
        <v>928</v>
      </c>
      <c r="D131" s="449">
        <v>43246</v>
      </c>
      <c r="E131" s="449">
        <v>43247</v>
      </c>
      <c r="F131" s="448">
        <f t="shared" si="7"/>
        <v>1</v>
      </c>
      <c r="G131" s="448">
        <v>1</v>
      </c>
      <c r="H131" s="448" t="s">
        <v>391</v>
      </c>
      <c r="I131" s="448" t="s">
        <v>37</v>
      </c>
      <c r="J131" s="448">
        <f t="shared" si="4"/>
        <v>1</v>
      </c>
      <c r="K131" s="460">
        <v>2900000</v>
      </c>
      <c r="L131" s="374">
        <f t="shared" si="6"/>
        <v>2900000</v>
      </c>
      <c r="M131" s="459"/>
    </row>
    <row r="132" s="218" customFormat="1" spans="1:13">
      <c r="A132" s="468">
        <v>289892</v>
      </c>
      <c r="B132" s="468">
        <v>1299232</v>
      </c>
      <c r="C132" s="468" t="s">
        <v>929</v>
      </c>
      <c r="D132" s="469">
        <v>43250</v>
      </c>
      <c r="E132" s="469">
        <v>43252</v>
      </c>
      <c r="F132" s="468">
        <f t="shared" si="7"/>
        <v>2</v>
      </c>
      <c r="G132" s="468">
        <v>1</v>
      </c>
      <c r="H132" s="468" t="s">
        <v>53</v>
      </c>
      <c r="I132" s="468" t="s">
        <v>37</v>
      </c>
      <c r="J132" s="468">
        <f t="shared" si="4"/>
        <v>2</v>
      </c>
      <c r="K132" s="468">
        <v>2900000</v>
      </c>
      <c r="L132" s="470">
        <v>8700000</v>
      </c>
      <c r="M132" s="459"/>
    </row>
    <row r="133" s="218" customFormat="1" spans="1:13">
      <c r="A133" s="468" t="s">
        <v>930</v>
      </c>
      <c r="B133" s="468">
        <v>1299122</v>
      </c>
      <c r="C133" s="468" t="s">
        <v>931</v>
      </c>
      <c r="D133" s="469">
        <v>43251</v>
      </c>
      <c r="E133" s="469">
        <v>43252</v>
      </c>
      <c r="F133" s="468">
        <f t="shared" si="7"/>
        <v>1</v>
      </c>
      <c r="G133" s="468">
        <v>2</v>
      </c>
      <c r="H133" s="468" t="s">
        <v>391</v>
      </c>
      <c r="I133" s="468" t="s">
        <v>37</v>
      </c>
      <c r="J133" s="468">
        <f t="shared" si="4"/>
        <v>2</v>
      </c>
      <c r="K133" s="471">
        <v>2900000</v>
      </c>
      <c r="L133" s="470">
        <f t="shared" si="6"/>
        <v>5800000</v>
      </c>
      <c r="M133" s="459"/>
    </row>
    <row r="134" s="218" customFormat="1" spans="1:13">
      <c r="A134" s="468" t="s">
        <v>932</v>
      </c>
      <c r="B134" s="468">
        <v>1299193</v>
      </c>
      <c r="C134" s="468" t="s">
        <v>933</v>
      </c>
      <c r="D134" s="469">
        <v>43251</v>
      </c>
      <c r="E134" s="469">
        <v>43253</v>
      </c>
      <c r="F134" s="468">
        <f t="shared" si="7"/>
        <v>2</v>
      </c>
      <c r="G134" s="468">
        <v>3</v>
      </c>
      <c r="H134" s="468" t="s">
        <v>391</v>
      </c>
      <c r="I134" s="468" t="s">
        <v>37</v>
      </c>
      <c r="J134" s="468">
        <f t="shared" si="4"/>
        <v>6</v>
      </c>
      <c r="K134" s="471">
        <v>2900000</v>
      </c>
      <c r="L134" s="470">
        <f t="shared" si="6"/>
        <v>17400000</v>
      </c>
      <c r="M134" s="459"/>
    </row>
    <row r="135" s="218" customFormat="1" spans="1:13">
      <c r="A135" s="468">
        <v>291774</v>
      </c>
      <c r="B135" s="468">
        <v>1303392</v>
      </c>
      <c r="C135" s="468" t="s">
        <v>934</v>
      </c>
      <c r="D135" s="469">
        <v>43251</v>
      </c>
      <c r="E135" s="469">
        <v>43252</v>
      </c>
      <c r="F135" s="468">
        <f t="shared" si="7"/>
        <v>1</v>
      </c>
      <c r="G135" s="468">
        <v>1</v>
      </c>
      <c r="H135" s="468" t="s">
        <v>53</v>
      </c>
      <c r="I135" s="468" t="s">
        <v>37</v>
      </c>
      <c r="J135" s="468">
        <f t="shared" si="4"/>
        <v>1</v>
      </c>
      <c r="K135" s="468">
        <v>2900000</v>
      </c>
      <c r="L135" s="470">
        <v>8700000</v>
      </c>
      <c r="M135" s="459"/>
    </row>
    <row r="136" s="218" customFormat="1" spans="1:13">
      <c r="A136" s="468">
        <v>292089</v>
      </c>
      <c r="B136" s="468">
        <v>1304544</v>
      </c>
      <c r="C136" s="468" t="s">
        <v>935</v>
      </c>
      <c r="D136" s="469">
        <v>43251</v>
      </c>
      <c r="E136" s="469">
        <v>43255</v>
      </c>
      <c r="F136" s="468">
        <f t="shared" si="7"/>
        <v>4</v>
      </c>
      <c r="G136" s="468">
        <v>1</v>
      </c>
      <c r="H136" s="468" t="s">
        <v>53</v>
      </c>
      <c r="I136" s="468" t="s">
        <v>37</v>
      </c>
      <c r="J136" s="468">
        <f t="shared" ref="J136:J152" si="8">G136*F136</f>
        <v>4</v>
      </c>
      <c r="K136" s="471">
        <v>2900000</v>
      </c>
      <c r="L136" s="470">
        <f t="shared" si="6"/>
        <v>11600000</v>
      </c>
      <c r="M136" s="459"/>
    </row>
    <row r="137" s="218" customFormat="1" spans="1:13">
      <c r="A137" s="448">
        <v>292862</v>
      </c>
      <c r="B137" s="448">
        <v>1306094</v>
      </c>
      <c r="C137" s="448" t="s">
        <v>936</v>
      </c>
      <c r="D137" s="449">
        <v>43245</v>
      </c>
      <c r="E137" s="449">
        <v>43250</v>
      </c>
      <c r="F137" s="448">
        <f t="shared" si="7"/>
        <v>5</v>
      </c>
      <c r="G137" s="448">
        <v>1</v>
      </c>
      <c r="H137" s="448" t="s">
        <v>391</v>
      </c>
      <c r="I137" s="448" t="s">
        <v>37</v>
      </c>
      <c r="J137" s="448">
        <f t="shared" si="8"/>
        <v>5</v>
      </c>
      <c r="K137" s="448">
        <v>2900000</v>
      </c>
      <c r="L137" s="374">
        <f t="shared" si="6"/>
        <v>14500000</v>
      </c>
      <c r="M137" s="459"/>
    </row>
    <row r="138" s="218" customFormat="1" spans="1:13">
      <c r="A138" s="448">
        <v>293354</v>
      </c>
      <c r="B138" s="448">
        <v>1306848</v>
      </c>
      <c r="C138" s="448" t="s">
        <v>937</v>
      </c>
      <c r="D138" s="449">
        <v>43250</v>
      </c>
      <c r="E138" s="449">
        <v>43251</v>
      </c>
      <c r="F138" s="448">
        <f t="shared" si="7"/>
        <v>1</v>
      </c>
      <c r="G138" s="448">
        <v>1</v>
      </c>
      <c r="H138" s="448" t="s">
        <v>391</v>
      </c>
      <c r="I138" s="448" t="s">
        <v>37</v>
      </c>
      <c r="J138" s="448">
        <f t="shared" si="8"/>
        <v>1</v>
      </c>
      <c r="K138" s="448">
        <v>2900000</v>
      </c>
      <c r="L138" s="374">
        <f t="shared" si="6"/>
        <v>2900000</v>
      </c>
      <c r="M138" s="459"/>
    </row>
    <row r="139" s="218" customFormat="1" spans="1:13">
      <c r="A139" s="448" t="s">
        <v>938</v>
      </c>
      <c r="B139" s="448">
        <v>1306542</v>
      </c>
      <c r="C139" s="448" t="s">
        <v>939</v>
      </c>
      <c r="D139" s="449">
        <v>43251</v>
      </c>
      <c r="E139" s="449">
        <v>43253</v>
      </c>
      <c r="F139" s="448">
        <f t="shared" si="7"/>
        <v>2</v>
      </c>
      <c r="G139" s="448">
        <v>2</v>
      </c>
      <c r="H139" s="448" t="s">
        <v>391</v>
      </c>
      <c r="I139" s="448" t="s">
        <v>37</v>
      </c>
      <c r="J139" s="448">
        <f t="shared" si="8"/>
        <v>4</v>
      </c>
      <c r="K139" s="460">
        <v>2900000</v>
      </c>
      <c r="L139" s="374">
        <f t="shared" si="6"/>
        <v>11600000</v>
      </c>
      <c r="M139" s="459"/>
    </row>
    <row r="140" s="218" customFormat="1" spans="1:13">
      <c r="A140" s="448">
        <v>293265</v>
      </c>
      <c r="B140" s="448">
        <v>1306642</v>
      </c>
      <c r="C140" s="448" t="s">
        <v>940</v>
      </c>
      <c r="D140" s="449">
        <v>43247</v>
      </c>
      <c r="E140" s="449">
        <v>43250</v>
      </c>
      <c r="F140" s="448">
        <f t="shared" si="7"/>
        <v>3</v>
      </c>
      <c r="G140" s="448">
        <v>1</v>
      </c>
      <c r="H140" s="448" t="s">
        <v>53</v>
      </c>
      <c r="I140" s="448" t="s">
        <v>37</v>
      </c>
      <c r="J140" s="448">
        <f t="shared" si="8"/>
        <v>3</v>
      </c>
      <c r="K140" s="460">
        <v>2900000</v>
      </c>
      <c r="L140" s="374">
        <f t="shared" ref="L140:L151" si="9">K140*F140*G140</f>
        <v>8700000</v>
      </c>
      <c r="M140" s="459"/>
    </row>
    <row r="141" s="218" customFormat="1" spans="1:13">
      <c r="A141" s="448">
        <v>294282</v>
      </c>
      <c r="B141" s="448">
        <v>1308570</v>
      </c>
      <c r="C141" s="448" t="s">
        <v>941</v>
      </c>
      <c r="D141" s="449">
        <v>43244</v>
      </c>
      <c r="E141" s="449">
        <v>43249</v>
      </c>
      <c r="F141" s="448">
        <f t="shared" si="7"/>
        <v>5</v>
      </c>
      <c r="G141" s="448">
        <v>2</v>
      </c>
      <c r="H141" s="448" t="s">
        <v>53</v>
      </c>
      <c r="I141" s="448" t="s">
        <v>37</v>
      </c>
      <c r="J141" s="448">
        <f t="shared" si="8"/>
        <v>10</v>
      </c>
      <c r="K141" s="448">
        <v>2900000</v>
      </c>
      <c r="L141" s="374">
        <f t="shared" si="9"/>
        <v>29000000</v>
      </c>
      <c r="M141" s="459"/>
    </row>
    <row r="142" s="218" customFormat="1" spans="1:13">
      <c r="A142" s="448">
        <v>295278</v>
      </c>
      <c r="B142" s="448">
        <v>1310141</v>
      </c>
      <c r="C142" s="448" t="s">
        <v>942</v>
      </c>
      <c r="D142" s="449">
        <v>43242</v>
      </c>
      <c r="E142" s="449">
        <v>43244</v>
      </c>
      <c r="F142" s="448">
        <f t="shared" si="7"/>
        <v>2</v>
      </c>
      <c r="G142" s="448">
        <v>1</v>
      </c>
      <c r="H142" s="448" t="s">
        <v>53</v>
      </c>
      <c r="I142" s="448" t="s">
        <v>37</v>
      </c>
      <c r="J142" s="448">
        <f t="shared" si="8"/>
        <v>2</v>
      </c>
      <c r="K142" s="448">
        <v>2900000</v>
      </c>
      <c r="L142" s="374">
        <f t="shared" si="9"/>
        <v>5800000</v>
      </c>
      <c r="M142" s="459"/>
    </row>
    <row r="143" s="218" customFormat="1" spans="1:13">
      <c r="A143" s="448">
        <v>295503</v>
      </c>
      <c r="B143" s="448">
        <v>1310613</v>
      </c>
      <c r="C143" s="448" t="s">
        <v>943</v>
      </c>
      <c r="D143" s="449">
        <v>43243</v>
      </c>
      <c r="E143" s="449">
        <v>43246</v>
      </c>
      <c r="F143" s="448">
        <f t="shared" si="7"/>
        <v>3</v>
      </c>
      <c r="G143" s="448">
        <v>1</v>
      </c>
      <c r="H143" s="448" t="s">
        <v>53</v>
      </c>
      <c r="I143" s="448" t="s">
        <v>37</v>
      </c>
      <c r="J143" s="448">
        <f t="shared" si="8"/>
        <v>3</v>
      </c>
      <c r="K143" s="460">
        <v>2900000</v>
      </c>
      <c r="L143" s="374">
        <f t="shared" si="9"/>
        <v>8700000</v>
      </c>
      <c r="M143" s="459"/>
    </row>
    <row r="144" s="218" customFormat="1" spans="1:13">
      <c r="A144" s="448">
        <v>295508</v>
      </c>
      <c r="B144" s="448">
        <v>1310616</v>
      </c>
      <c r="C144" s="448" t="s">
        <v>944</v>
      </c>
      <c r="D144" s="449">
        <v>43245</v>
      </c>
      <c r="E144" s="449">
        <v>43247</v>
      </c>
      <c r="F144" s="448">
        <f t="shared" si="7"/>
        <v>2</v>
      </c>
      <c r="G144" s="448">
        <v>3</v>
      </c>
      <c r="H144" s="448" t="s">
        <v>53</v>
      </c>
      <c r="I144" s="448" t="s">
        <v>37</v>
      </c>
      <c r="J144" s="448">
        <f t="shared" si="8"/>
        <v>6</v>
      </c>
      <c r="K144" s="448">
        <v>2900000</v>
      </c>
      <c r="L144" s="374">
        <f t="shared" si="9"/>
        <v>17400000</v>
      </c>
      <c r="M144" s="459"/>
    </row>
    <row r="145" s="218" customFormat="1" spans="1:13">
      <c r="A145" s="448">
        <v>295346</v>
      </c>
      <c r="B145" s="448">
        <v>1310337</v>
      </c>
      <c r="C145" s="448" t="s">
        <v>945</v>
      </c>
      <c r="D145" s="449">
        <v>43245</v>
      </c>
      <c r="E145" s="449">
        <v>43247</v>
      </c>
      <c r="F145" s="448">
        <f t="shared" si="7"/>
        <v>2</v>
      </c>
      <c r="G145" s="448">
        <v>1</v>
      </c>
      <c r="H145" s="448" t="s">
        <v>405</v>
      </c>
      <c r="I145" s="448" t="s">
        <v>37</v>
      </c>
      <c r="J145" s="448">
        <f t="shared" si="8"/>
        <v>2</v>
      </c>
      <c r="K145" s="448">
        <v>2900000</v>
      </c>
      <c r="L145" s="374">
        <f t="shared" si="9"/>
        <v>5800000</v>
      </c>
      <c r="M145" s="459"/>
    </row>
    <row r="146" s="218" customFormat="1" spans="1:13">
      <c r="A146" s="448">
        <v>295612</v>
      </c>
      <c r="B146" s="448">
        <v>1310943</v>
      </c>
      <c r="C146" s="448" t="s">
        <v>946</v>
      </c>
      <c r="D146" s="449">
        <v>43244</v>
      </c>
      <c r="E146" s="449">
        <v>43246</v>
      </c>
      <c r="F146" s="448">
        <f t="shared" si="7"/>
        <v>2</v>
      </c>
      <c r="G146" s="448">
        <v>1</v>
      </c>
      <c r="H146" s="448" t="s">
        <v>391</v>
      </c>
      <c r="I146" s="448" t="s">
        <v>786</v>
      </c>
      <c r="J146" s="448">
        <f t="shared" si="8"/>
        <v>2</v>
      </c>
      <c r="K146" s="448">
        <v>2900000</v>
      </c>
      <c r="L146" s="374">
        <f t="shared" si="9"/>
        <v>5800000</v>
      </c>
      <c r="M146" s="459"/>
    </row>
    <row r="147" s="218" customFormat="1" spans="1:13">
      <c r="A147" s="448">
        <v>295919</v>
      </c>
      <c r="B147" s="448">
        <v>1311411</v>
      </c>
      <c r="C147" s="448" t="s">
        <v>947</v>
      </c>
      <c r="D147" s="449">
        <v>43246</v>
      </c>
      <c r="E147" s="449">
        <v>43248</v>
      </c>
      <c r="F147" s="448">
        <f t="shared" si="7"/>
        <v>2</v>
      </c>
      <c r="G147" s="448">
        <v>1</v>
      </c>
      <c r="H147" s="448" t="s">
        <v>53</v>
      </c>
      <c r="I147" s="448" t="s">
        <v>37</v>
      </c>
      <c r="J147" s="448">
        <f t="shared" si="8"/>
        <v>2</v>
      </c>
      <c r="K147" s="448">
        <v>2900000</v>
      </c>
      <c r="L147" s="374">
        <f t="shared" si="9"/>
        <v>5800000</v>
      </c>
      <c r="M147" s="459"/>
    </row>
    <row r="148" s="218" customFormat="1" spans="1:13">
      <c r="A148" s="448">
        <v>295954</v>
      </c>
      <c r="B148" s="448">
        <v>1311580</v>
      </c>
      <c r="C148" s="448" t="s">
        <v>948</v>
      </c>
      <c r="D148" s="449">
        <v>43248</v>
      </c>
      <c r="E148" s="449">
        <v>43249</v>
      </c>
      <c r="F148" s="448">
        <f t="shared" si="7"/>
        <v>1</v>
      </c>
      <c r="G148" s="448">
        <v>1</v>
      </c>
      <c r="H148" s="448" t="s">
        <v>53</v>
      </c>
      <c r="I148" s="448" t="s">
        <v>37</v>
      </c>
      <c r="J148" s="448">
        <f t="shared" si="8"/>
        <v>1</v>
      </c>
      <c r="K148" s="448">
        <v>2900000</v>
      </c>
      <c r="L148" s="374">
        <f t="shared" si="9"/>
        <v>2900000</v>
      </c>
      <c r="M148" s="459"/>
    </row>
    <row r="149" s="218" customFormat="1" spans="1:13">
      <c r="A149" s="448">
        <v>295955</v>
      </c>
      <c r="B149" s="448">
        <v>1311742</v>
      </c>
      <c r="C149" s="448" t="s">
        <v>948</v>
      </c>
      <c r="D149" s="449">
        <v>43249</v>
      </c>
      <c r="E149" s="449">
        <v>43250</v>
      </c>
      <c r="F149" s="448">
        <f t="shared" si="7"/>
        <v>1</v>
      </c>
      <c r="G149" s="448">
        <v>1</v>
      </c>
      <c r="H149" s="448" t="s">
        <v>53</v>
      </c>
      <c r="I149" s="448" t="s">
        <v>37</v>
      </c>
      <c r="J149" s="448">
        <f t="shared" si="8"/>
        <v>1</v>
      </c>
      <c r="K149" s="448">
        <v>2900000</v>
      </c>
      <c r="L149" s="374">
        <f t="shared" si="9"/>
        <v>2900000</v>
      </c>
      <c r="M149" s="459"/>
    </row>
    <row r="150" s="218" customFormat="1" spans="1:13">
      <c r="A150" s="448">
        <v>296058</v>
      </c>
      <c r="B150" s="448">
        <v>1312191</v>
      </c>
      <c r="C150" s="448" t="s">
        <v>949</v>
      </c>
      <c r="D150" s="449">
        <v>43246</v>
      </c>
      <c r="E150" s="449">
        <v>43247</v>
      </c>
      <c r="F150" s="448">
        <f t="shared" si="7"/>
        <v>1</v>
      </c>
      <c r="G150" s="448">
        <v>1</v>
      </c>
      <c r="H150" s="448" t="s">
        <v>36</v>
      </c>
      <c r="I150" s="448" t="s">
        <v>37</v>
      </c>
      <c r="J150" s="448">
        <f t="shared" si="8"/>
        <v>1</v>
      </c>
      <c r="K150" s="448">
        <v>2900000</v>
      </c>
      <c r="L150" s="374">
        <f t="shared" si="9"/>
        <v>2900000</v>
      </c>
      <c r="M150" s="459"/>
    </row>
    <row r="151" s="218" customFormat="1" spans="1:13">
      <c r="A151" s="448">
        <v>296514</v>
      </c>
      <c r="B151" s="448">
        <v>1313219</v>
      </c>
      <c r="C151" s="448" t="s">
        <v>943</v>
      </c>
      <c r="D151" s="449">
        <v>43249</v>
      </c>
      <c r="E151" s="449">
        <v>43251</v>
      </c>
      <c r="F151" s="448">
        <f t="shared" si="7"/>
        <v>2</v>
      </c>
      <c r="G151" s="448">
        <v>1</v>
      </c>
      <c r="H151" s="448" t="s">
        <v>53</v>
      </c>
      <c r="I151" s="448" t="s">
        <v>37</v>
      </c>
      <c r="J151" s="448">
        <f t="shared" si="8"/>
        <v>2</v>
      </c>
      <c r="K151" s="448">
        <v>2900000</v>
      </c>
      <c r="L151" s="374">
        <f t="shared" si="9"/>
        <v>5800000</v>
      </c>
      <c r="M151" s="459"/>
    </row>
    <row r="152" s="218" customFormat="1" spans="1:13">
      <c r="A152" s="448">
        <v>296538</v>
      </c>
      <c r="B152" s="448">
        <v>1313390</v>
      </c>
      <c r="C152" s="448" t="s">
        <v>950</v>
      </c>
      <c r="D152" s="449">
        <v>43249</v>
      </c>
      <c r="E152" s="449">
        <v>43251</v>
      </c>
      <c r="F152" s="448">
        <v>2</v>
      </c>
      <c r="G152" s="448">
        <v>1</v>
      </c>
      <c r="H152" s="448" t="s">
        <v>391</v>
      </c>
      <c r="I152" s="448" t="s">
        <v>37</v>
      </c>
      <c r="J152" s="448">
        <f t="shared" si="8"/>
        <v>2</v>
      </c>
      <c r="K152" s="448">
        <v>2900000</v>
      </c>
      <c r="L152" s="374">
        <v>5800000</v>
      </c>
      <c r="M152" s="459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346" t="s">
        <v>951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customFormat="1" ht="25.5" spans="1:12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customFormat="1" ht="25.5" spans="1:16">
      <c r="A3" s="347"/>
      <c r="B3" s="347"/>
      <c r="C3" s="348"/>
      <c r="D3" s="349"/>
      <c r="E3" s="349"/>
      <c r="F3" s="350"/>
      <c r="G3" s="346"/>
      <c r="H3" s="351" t="s">
        <v>21</v>
      </c>
      <c r="I3" s="351"/>
      <c r="J3" s="366">
        <f>SUM(J8:J178)</f>
        <v>595</v>
      </c>
      <c r="K3" s="367"/>
      <c r="L3" s="367">
        <f>SUM(L8:L284)</f>
        <v>1729802000</v>
      </c>
      <c r="P3" t="s">
        <v>952</v>
      </c>
    </row>
    <row r="4" customFormat="1" ht="25.5" spans="1:12">
      <c r="A4" s="346"/>
      <c r="B4" s="346"/>
      <c r="C4" s="346"/>
      <c r="D4" s="346"/>
      <c r="E4" s="346"/>
      <c r="F4" s="346"/>
      <c r="G4" s="346"/>
      <c r="H4" s="352" t="s">
        <v>953</v>
      </c>
      <c r="I4" s="368"/>
      <c r="J4" s="366"/>
      <c r="K4" s="367"/>
      <c r="L4" s="367">
        <f>May!L6</f>
        <v>1752918920</v>
      </c>
    </row>
    <row r="5" customFormat="1" ht="25.5" spans="1:12">
      <c r="A5" s="346"/>
      <c r="B5" s="346"/>
      <c r="C5" s="346"/>
      <c r="D5" s="346"/>
      <c r="E5" s="346"/>
      <c r="F5" s="346"/>
      <c r="G5" s="346"/>
      <c r="H5" s="351" t="s">
        <v>17</v>
      </c>
      <c r="I5" s="351"/>
      <c r="J5" s="369"/>
      <c r="K5" s="369"/>
      <c r="L5" s="367">
        <f>L4-L3</f>
        <v>23116920</v>
      </c>
    </row>
    <row r="6" spans="1:15">
      <c r="A6" s="351" t="s">
        <v>24</v>
      </c>
      <c r="B6" s="353" t="s">
        <v>25</v>
      </c>
      <c r="C6" s="353" t="s">
        <v>26</v>
      </c>
      <c r="D6" s="354" t="s">
        <v>27</v>
      </c>
      <c r="E6" s="354" t="s">
        <v>28</v>
      </c>
      <c r="F6" s="351" t="s">
        <v>29</v>
      </c>
      <c r="G6" s="355" t="s">
        <v>30</v>
      </c>
      <c r="H6" s="355" t="s">
        <v>31</v>
      </c>
      <c r="I6" s="355"/>
      <c r="J6" s="355" t="s">
        <v>32</v>
      </c>
      <c r="K6" s="370" t="s">
        <v>33</v>
      </c>
      <c r="L6" s="371" t="s">
        <v>34</v>
      </c>
      <c r="M6" s="372" t="s">
        <v>166</v>
      </c>
      <c r="N6" s="372" t="s">
        <v>167</v>
      </c>
      <c r="O6" s="372" t="s">
        <v>168</v>
      </c>
    </row>
    <row r="7" spans="1:15">
      <c r="A7" s="351"/>
      <c r="B7" s="356"/>
      <c r="C7" s="356"/>
      <c r="D7" s="354"/>
      <c r="E7" s="354"/>
      <c r="F7" s="351"/>
      <c r="G7" s="355"/>
      <c r="H7" s="355"/>
      <c r="I7" s="355"/>
      <c r="J7" s="355"/>
      <c r="K7" s="370"/>
      <c r="L7" s="371"/>
      <c r="M7" s="373"/>
      <c r="N7" s="373"/>
      <c r="O7" s="373"/>
    </row>
    <row r="8" spans="1:15">
      <c r="A8" s="357">
        <v>294472</v>
      </c>
      <c r="B8" s="357">
        <v>1309298</v>
      </c>
      <c r="C8" s="357" t="s">
        <v>954</v>
      </c>
      <c r="D8" s="358">
        <v>43252</v>
      </c>
      <c r="E8" s="358">
        <v>43253</v>
      </c>
      <c r="F8" s="357">
        <f>E8-D8</f>
        <v>1</v>
      </c>
      <c r="G8" s="357">
        <v>2</v>
      </c>
      <c r="H8" s="357" t="s">
        <v>53</v>
      </c>
      <c r="I8" s="357" t="s">
        <v>37</v>
      </c>
      <c r="J8" s="357">
        <f>G8*F8</f>
        <v>2</v>
      </c>
      <c r="K8" s="374">
        <v>2900000</v>
      </c>
      <c r="L8" s="374">
        <f>K8*F8*G8</f>
        <v>5800000</v>
      </c>
      <c r="M8" s="375"/>
      <c r="N8" s="376">
        <f>M8-L8</f>
        <v>-5800000</v>
      </c>
      <c r="O8" s="377"/>
    </row>
    <row r="9" spans="1:15">
      <c r="A9" s="357">
        <v>292278</v>
      </c>
      <c r="B9" s="357">
        <v>1304828</v>
      </c>
      <c r="C9" s="357" t="s">
        <v>955</v>
      </c>
      <c r="D9" s="358">
        <v>43252</v>
      </c>
      <c r="E9" s="358">
        <v>43254</v>
      </c>
      <c r="F9" s="357">
        <f>E9-D9</f>
        <v>2</v>
      </c>
      <c r="G9" s="357">
        <v>1</v>
      </c>
      <c r="H9" s="357" t="s">
        <v>391</v>
      </c>
      <c r="I9" s="357" t="s">
        <v>37</v>
      </c>
      <c r="J9" s="357">
        <f>G9*F9</f>
        <v>2</v>
      </c>
      <c r="K9" s="374">
        <v>2900000</v>
      </c>
      <c r="L9" s="374">
        <f>K9*F9*G9</f>
        <v>5800000</v>
      </c>
      <c r="M9" s="375"/>
      <c r="N9" s="376">
        <f>M9-L9</f>
        <v>-5800000</v>
      </c>
      <c r="O9" s="377"/>
    </row>
    <row r="10" spans="1:15">
      <c r="A10" s="357">
        <v>294003</v>
      </c>
      <c r="B10" s="357">
        <v>1307535</v>
      </c>
      <c r="C10" s="357" t="s">
        <v>956</v>
      </c>
      <c r="D10" s="358">
        <v>43252</v>
      </c>
      <c r="E10" s="358">
        <v>43255</v>
      </c>
      <c r="F10" s="357">
        <f t="shared" ref="F10:F42" si="0">E10-D10</f>
        <v>3</v>
      </c>
      <c r="G10" s="357">
        <v>2</v>
      </c>
      <c r="H10" s="357" t="s">
        <v>391</v>
      </c>
      <c r="I10" s="357" t="s">
        <v>37</v>
      </c>
      <c r="J10" s="357">
        <f t="shared" ref="J10:J66" si="1">G10*F10</f>
        <v>6</v>
      </c>
      <c r="K10" s="374">
        <v>2900000</v>
      </c>
      <c r="L10" s="374">
        <f t="shared" ref="L10:L41" si="2">K10*F10*G10</f>
        <v>17400000</v>
      </c>
      <c r="M10" s="375"/>
      <c r="N10" s="376">
        <f t="shared" ref="N10:N66" si="3">M10-L10</f>
        <v>-17400000</v>
      </c>
      <c r="O10" s="377"/>
    </row>
    <row r="11" spans="1:15">
      <c r="A11" s="357">
        <v>295281</v>
      </c>
      <c r="B11" s="357">
        <v>1309832</v>
      </c>
      <c r="C11" s="357" t="s">
        <v>957</v>
      </c>
      <c r="D11" s="358">
        <v>43253</v>
      </c>
      <c r="E11" s="358">
        <v>43255</v>
      </c>
      <c r="F11" s="357">
        <f t="shared" si="0"/>
        <v>2</v>
      </c>
      <c r="G11" s="357">
        <v>1</v>
      </c>
      <c r="H11" s="357" t="s">
        <v>36</v>
      </c>
      <c r="I11" s="357" t="s">
        <v>37</v>
      </c>
      <c r="J11" s="357">
        <f t="shared" si="1"/>
        <v>2</v>
      </c>
      <c r="K11" s="374">
        <v>2900000</v>
      </c>
      <c r="L11" s="374">
        <f t="shared" si="2"/>
        <v>5800000</v>
      </c>
      <c r="M11" s="375"/>
      <c r="N11" s="376">
        <f t="shared" si="3"/>
        <v>-5800000</v>
      </c>
      <c r="O11" s="377"/>
    </row>
    <row r="12" spans="1:15">
      <c r="A12" s="357">
        <v>290015</v>
      </c>
      <c r="B12" s="357">
        <v>1299310</v>
      </c>
      <c r="C12" s="357" t="s">
        <v>958</v>
      </c>
      <c r="D12" s="358">
        <v>43253</v>
      </c>
      <c r="E12" s="358">
        <v>43255</v>
      </c>
      <c r="F12" s="357">
        <f t="shared" si="0"/>
        <v>2</v>
      </c>
      <c r="G12" s="357">
        <v>1</v>
      </c>
      <c r="H12" s="357" t="s">
        <v>36</v>
      </c>
      <c r="I12" s="357" t="s">
        <v>37</v>
      </c>
      <c r="J12" s="357">
        <f t="shared" si="1"/>
        <v>2</v>
      </c>
      <c r="K12" s="374">
        <v>2900000</v>
      </c>
      <c r="L12" s="374">
        <f t="shared" si="2"/>
        <v>5800000</v>
      </c>
      <c r="M12" s="375"/>
      <c r="N12" s="376">
        <f t="shared" si="3"/>
        <v>-5800000</v>
      </c>
      <c r="O12" s="378"/>
    </row>
    <row r="13" spans="1:15">
      <c r="A13" s="357" t="s">
        <v>959</v>
      </c>
      <c r="B13" s="357">
        <v>1302975</v>
      </c>
      <c r="C13" s="357" t="s">
        <v>960</v>
      </c>
      <c r="D13" s="358">
        <v>43253</v>
      </c>
      <c r="E13" s="358">
        <v>43257</v>
      </c>
      <c r="F13" s="357">
        <f t="shared" si="0"/>
        <v>4</v>
      </c>
      <c r="G13" s="357">
        <v>3</v>
      </c>
      <c r="H13" s="357" t="s">
        <v>391</v>
      </c>
      <c r="I13" s="357" t="s">
        <v>37</v>
      </c>
      <c r="J13" s="357">
        <f t="shared" si="1"/>
        <v>12</v>
      </c>
      <c r="K13" s="374">
        <v>2900000</v>
      </c>
      <c r="L13" s="374">
        <f t="shared" si="2"/>
        <v>34800000</v>
      </c>
      <c r="M13" s="379"/>
      <c r="N13" s="380">
        <f t="shared" si="3"/>
        <v>-34800000</v>
      </c>
      <c r="O13" s="381">
        <v>145000000</v>
      </c>
    </row>
    <row r="14" spans="1:15">
      <c r="A14" s="359">
        <v>290010</v>
      </c>
      <c r="B14" s="359">
        <v>1299224</v>
      </c>
      <c r="C14" s="359" t="s">
        <v>961</v>
      </c>
      <c r="D14" s="360">
        <v>43253</v>
      </c>
      <c r="E14" s="360">
        <v>43257</v>
      </c>
      <c r="F14" s="359">
        <f t="shared" si="0"/>
        <v>4</v>
      </c>
      <c r="G14" s="359">
        <v>2</v>
      </c>
      <c r="H14" s="359" t="s">
        <v>53</v>
      </c>
      <c r="I14" s="359" t="s">
        <v>37</v>
      </c>
      <c r="J14" s="359">
        <f t="shared" si="1"/>
        <v>8</v>
      </c>
      <c r="K14" s="382">
        <v>2900000</v>
      </c>
      <c r="L14" s="382">
        <f t="shared" si="2"/>
        <v>23200000</v>
      </c>
      <c r="M14" s="383"/>
      <c r="N14" s="384">
        <f t="shared" si="3"/>
        <v>-23200000</v>
      </c>
      <c r="O14" s="385"/>
    </row>
    <row r="15" spans="1:15">
      <c r="A15" s="357">
        <v>295975</v>
      </c>
      <c r="B15" s="357">
        <v>1311763</v>
      </c>
      <c r="C15" s="357" t="s">
        <v>962</v>
      </c>
      <c r="D15" s="358">
        <v>43252</v>
      </c>
      <c r="E15" s="358">
        <v>43257</v>
      </c>
      <c r="F15" s="357">
        <f t="shared" si="0"/>
        <v>5</v>
      </c>
      <c r="G15" s="357">
        <v>1</v>
      </c>
      <c r="H15" s="357" t="s">
        <v>391</v>
      </c>
      <c r="I15" s="357" t="s">
        <v>37</v>
      </c>
      <c r="J15" s="357">
        <f t="shared" si="1"/>
        <v>5</v>
      </c>
      <c r="K15" s="374">
        <v>2900000</v>
      </c>
      <c r="L15" s="374">
        <f t="shared" si="2"/>
        <v>14500000</v>
      </c>
      <c r="M15" s="379"/>
      <c r="N15" s="380">
        <f t="shared" si="3"/>
        <v>-14500000</v>
      </c>
      <c r="O15" s="385"/>
    </row>
    <row r="16" spans="1:15">
      <c r="A16" s="357">
        <v>296671</v>
      </c>
      <c r="B16" s="357">
        <v>1313650</v>
      </c>
      <c r="C16" s="357" t="s">
        <v>963</v>
      </c>
      <c r="D16" s="358">
        <v>43254</v>
      </c>
      <c r="E16" s="358">
        <v>43256</v>
      </c>
      <c r="F16" s="357">
        <f t="shared" si="0"/>
        <v>2</v>
      </c>
      <c r="G16" s="357">
        <v>1</v>
      </c>
      <c r="H16" s="357" t="s">
        <v>391</v>
      </c>
      <c r="I16" s="357" t="s">
        <v>37</v>
      </c>
      <c r="J16" s="357">
        <f t="shared" si="1"/>
        <v>2</v>
      </c>
      <c r="K16" s="374">
        <v>2900000</v>
      </c>
      <c r="L16" s="374">
        <f t="shared" si="2"/>
        <v>5800000</v>
      </c>
      <c r="M16" s="379"/>
      <c r="N16" s="380">
        <f t="shared" si="3"/>
        <v>-5800000</v>
      </c>
      <c r="O16" s="385"/>
    </row>
    <row r="17" spans="1:15">
      <c r="A17" s="357">
        <v>294358</v>
      </c>
      <c r="B17" s="357">
        <v>1308702</v>
      </c>
      <c r="C17" s="357" t="s">
        <v>964</v>
      </c>
      <c r="D17" s="358">
        <v>43254</v>
      </c>
      <c r="E17" s="358">
        <v>43258</v>
      </c>
      <c r="F17" s="357">
        <f t="shared" si="0"/>
        <v>4</v>
      </c>
      <c r="G17" s="357">
        <v>1</v>
      </c>
      <c r="H17" s="357" t="s">
        <v>53</v>
      </c>
      <c r="I17" s="357" t="s">
        <v>37</v>
      </c>
      <c r="J17" s="357">
        <f t="shared" si="1"/>
        <v>4</v>
      </c>
      <c r="K17" s="374">
        <v>2900000</v>
      </c>
      <c r="L17" s="374">
        <f t="shared" si="2"/>
        <v>11600000</v>
      </c>
      <c r="M17" s="379"/>
      <c r="N17" s="380">
        <f t="shared" si="3"/>
        <v>-11600000</v>
      </c>
      <c r="O17" s="385"/>
    </row>
    <row r="18" spans="1:15">
      <c r="A18" s="357">
        <v>291769</v>
      </c>
      <c r="B18" s="357">
        <v>1303578</v>
      </c>
      <c r="C18" s="357" t="s">
        <v>965</v>
      </c>
      <c r="D18" s="358">
        <v>43254</v>
      </c>
      <c r="E18" s="358">
        <v>43257</v>
      </c>
      <c r="F18" s="357">
        <f t="shared" si="0"/>
        <v>3</v>
      </c>
      <c r="G18" s="357">
        <v>2</v>
      </c>
      <c r="H18" s="357" t="s">
        <v>391</v>
      </c>
      <c r="I18" s="357" t="s">
        <v>37</v>
      </c>
      <c r="J18" s="357">
        <f t="shared" si="1"/>
        <v>6</v>
      </c>
      <c r="K18" s="374">
        <v>2900000</v>
      </c>
      <c r="L18" s="374">
        <f t="shared" si="2"/>
        <v>17400000</v>
      </c>
      <c r="M18" s="379"/>
      <c r="N18" s="380">
        <f t="shared" si="3"/>
        <v>-17400000</v>
      </c>
      <c r="O18" s="385"/>
    </row>
    <row r="19" spans="1:15">
      <c r="A19" s="357">
        <v>290260</v>
      </c>
      <c r="B19" s="357">
        <v>1300015</v>
      </c>
      <c r="C19" s="357" t="s">
        <v>966</v>
      </c>
      <c r="D19" s="358">
        <v>43255</v>
      </c>
      <c r="E19" s="358">
        <v>43258</v>
      </c>
      <c r="F19" s="357">
        <f t="shared" si="0"/>
        <v>3</v>
      </c>
      <c r="G19" s="357">
        <v>2</v>
      </c>
      <c r="H19" s="357" t="s">
        <v>53</v>
      </c>
      <c r="I19" s="357" t="s">
        <v>37</v>
      </c>
      <c r="J19" s="357">
        <f t="shared" si="1"/>
        <v>6</v>
      </c>
      <c r="K19" s="374">
        <v>2900000</v>
      </c>
      <c r="L19" s="374">
        <f t="shared" si="2"/>
        <v>17400000</v>
      </c>
      <c r="M19" s="379"/>
      <c r="N19" s="380">
        <f t="shared" si="3"/>
        <v>-17400000</v>
      </c>
      <c r="O19" s="385"/>
    </row>
    <row r="20" spans="1:15">
      <c r="A20" s="357">
        <v>295303</v>
      </c>
      <c r="B20" s="357">
        <v>1309986</v>
      </c>
      <c r="C20" s="357" t="s">
        <v>967</v>
      </c>
      <c r="D20" s="358">
        <v>43255</v>
      </c>
      <c r="E20" s="358">
        <v>43258</v>
      </c>
      <c r="F20" s="357">
        <f t="shared" si="0"/>
        <v>3</v>
      </c>
      <c r="G20" s="357">
        <v>1</v>
      </c>
      <c r="H20" s="357" t="s">
        <v>391</v>
      </c>
      <c r="I20" s="357" t="s">
        <v>37</v>
      </c>
      <c r="J20" s="357">
        <f t="shared" si="1"/>
        <v>3</v>
      </c>
      <c r="K20" s="374">
        <v>2900000</v>
      </c>
      <c r="L20" s="374">
        <f t="shared" si="2"/>
        <v>8700000</v>
      </c>
      <c r="M20" s="379"/>
      <c r="N20" s="380">
        <f t="shared" si="3"/>
        <v>-8700000</v>
      </c>
      <c r="O20" s="385"/>
    </row>
    <row r="21" spans="1:15">
      <c r="A21" s="357">
        <v>294123</v>
      </c>
      <c r="B21" s="357">
        <v>1307862</v>
      </c>
      <c r="C21" s="357" t="s">
        <v>968</v>
      </c>
      <c r="D21" s="358">
        <v>43255</v>
      </c>
      <c r="E21" s="358">
        <v>43257</v>
      </c>
      <c r="F21" s="357">
        <f t="shared" si="0"/>
        <v>2</v>
      </c>
      <c r="G21" s="357">
        <v>1</v>
      </c>
      <c r="H21" s="357" t="s">
        <v>53</v>
      </c>
      <c r="I21" s="357" t="s">
        <v>37</v>
      </c>
      <c r="J21" s="357">
        <f t="shared" si="1"/>
        <v>2</v>
      </c>
      <c r="K21" s="374">
        <v>2900000</v>
      </c>
      <c r="L21" s="374">
        <f t="shared" si="2"/>
        <v>5800000</v>
      </c>
      <c r="M21" s="379"/>
      <c r="N21" s="380">
        <f t="shared" si="3"/>
        <v>-5800000</v>
      </c>
      <c r="O21" s="385"/>
    </row>
    <row r="22" spans="1:15">
      <c r="A22" s="357">
        <v>291389</v>
      </c>
      <c r="B22" s="357">
        <v>1302430</v>
      </c>
      <c r="C22" s="357" t="s">
        <v>969</v>
      </c>
      <c r="D22" s="358">
        <v>43256</v>
      </c>
      <c r="E22" s="358">
        <v>43258</v>
      </c>
      <c r="F22" s="357">
        <f t="shared" si="0"/>
        <v>2</v>
      </c>
      <c r="G22" s="357">
        <v>1</v>
      </c>
      <c r="H22" s="357" t="s">
        <v>53</v>
      </c>
      <c r="I22" s="357" t="s">
        <v>37</v>
      </c>
      <c r="J22" s="357">
        <f t="shared" si="1"/>
        <v>2</v>
      </c>
      <c r="K22" s="374">
        <v>2900000</v>
      </c>
      <c r="L22" s="374">
        <f t="shared" si="2"/>
        <v>5800000</v>
      </c>
      <c r="M22" s="379"/>
      <c r="N22" s="380">
        <f t="shared" si="3"/>
        <v>-5800000</v>
      </c>
      <c r="O22" s="386"/>
    </row>
    <row r="23" spans="1:15">
      <c r="A23" s="357">
        <v>297433</v>
      </c>
      <c r="B23" s="357">
        <v>1316294</v>
      </c>
      <c r="C23" s="357" t="s">
        <v>970</v>
      </c>
      <c r="D23" s="358">
        <v>43256</v>
      </c>
      <c r="E23" s="358">
        <v>43259</v>
      </c>
      <c r="F23" s="357">
        <f t="shared" si="0"/>
        <v>3</v>
      </c>
      <c r="G23" s="357">
        <v>1</v>
      </c>
      <c r="H23" s="357" t="s">
        <v>53</v>
      </c>
      <c r="I23" s="357" t="s">
        <v>37</v>
      </c>
      <c r="J23" s="357">
        <f t="shared" si="1"/>
        <v>3</v>
      </c>
      <c r="K23" s="374">
        <v>2900000</v>
      </c>
      <c r="L23" s="374">
        <f t="shared" si="2"/>
        <v>8700000</v>
      </c>
      <c r="M23" s="387"/>
      <c r="N23" s="388">
        <f t="shared" si="3"/>
        <v>-8700000</v>
      </c>
      <c r="O23" s="389">
        <f>SUM(N23:N46)</f>
        <v>-193502000</v>
      </c>
    </row>
    <row r="24" spans="1:15">
      <c r="A24" s="357">
        <v>297476</v>
      </c>
      <c r="B24" s="357">
        <v>1316722</v>
      </c>
      <c r="C24" s="357" t="s">
        <v>971</v>
      </c>
      <c r="D24" s="358">
        <v>43257</v>
      </c>
      <c r="E24" s="358">
        <v>43260</v>
      </c>
      <c r="F24" s="357">
        <f t="shared" si="0"/>
        <v>3</v>
      </c>
      <c r="G24" s="357">
        <v>1</v>
      </c>
      <c r="H24" s="357" t="s">
        <v>40</v>
      </c>
      <c r="I24" s="357" t="s">
        <v>37</v>
      </c>
      <c r="J24" s="357">
        <f t="shared" si="1"/>
        <v>3</v>
      </c>
      <c r="K24" s="390">
        <v>2900000</v>
      </c>
      <c r="L24" s="374">
        <f t="shared" si="2"/>
        <v>8700000</v>
      </c>
      <c r="M24" s="387"/>
      <c r="N24" s="388">
        <f t="shared" si="3"/>
        <v>-8700000</v>
      </c>
      <c r="O24" s="391"/>
    </row>
    <row r="25" spans="1:15">
      <c r="A25" s="357">
        <v>292280</v>
      </c>
      <c r="B25" s="357">
        <v>1304842</v>
      </c>
      <c r="C25" s="357" t="s">
        <v>972</v>
      </c>
      <c r="D25" s="358">
        <v>43257</v>
      </c>
      <c r="E25" s="358">
        <v>43260</v>
      </c>
      <c r="F25" s="357">
        <f t="shared" si="0"/>
        <v>3</v>
      </c>
      <c r="G25" s="357">
        <v>1</v>
      </c>
      <c r="H25" s="357" t="s">
        <v>53</v>
      </c>
      <c r="I25" s="357" t="s">
        <v>37</v>
      </c>
      <c r="J25" s="357">
        <f t="shared" si="1"/>
        <v>3</v>
      </c>
      <c r="K25" s="374">
        <v>2900000</v>
      </c>
      <c r="L25" s="374">
        <f t="shared" si="2"/>
        <v>8700000</v>
      </c>
      <c r="M25" s="387"/>
      <c r="N25" s="388">
        <f t="shared" si="3"/>
        <v>-8700000</v>
      </c>
      <c r="O25" s="391"/>
    </row>
    <row r="26" spans="1:15">
      <c r="A26" s="357">
        <v>296537</v>
      </c>
      <c r="B26" s="357">
        <v>1313184</v>
      </c>
      <c r="C26" s="357" t="s">
        <v>973</v>
      </c>
      <c r="D26" s="358">
        <v>43257</v>
      </c>
      <c r="E26" s="358">
        <v>43259</v>
      </c>
      <c r="F26" s="357">
        <f t="shared" si="0"/>
        <v>2</v>
      </c>
      <c r="G26" s="357">
        <v>1</v>
      </c>
      <c r="H26" s="357" t="s">
        <v>53</v>
      </c>
      <c r="I26" s="357" t="s">
        <v>37</v>
      </c>
      <c r="J26" s="357">
        <f t="shared" si="1"/>
        <v>2</v>
      </c>
      <c r="K26" s="374">
        <v>2900000</v>
      </c>
      <c r="L26" s="374">
        <f t="shared" si="2"/>
        <v>5800000</v>
      </c>
      <c r="M26" s="387"/>
      <c r="N26" s="388">
        <f t="shared" si="3"/>
        <v>-5800000</v>
      </c>
      <c r="O26" s="391"/>
    </row>
    <row r="27" spans="1:15">
      <c r="A27" s="357" t="s">
        <v>974</v>
      </c>
      <c r="B27" s="357">
        <v>1316865</v>
      </c>
      <c r="C27" s="357" t="s">
        <v>975</v>
      </c>
      <c r="D27" s="358">
        <v>43257</v>
      </c>
      <c r="E27" s="358">
        <v>43259</v>
      </c>
      <c r="F27" s="357">
        <f t="shared" si="0"/>
        <v>2</v>
      </c>
      <c r="G27" s="357">
        <v>2</v>
      </c>
      <c r="H27" s="357" t="s">
        <v>391</v>
      </c>
      <c r="I27" s="357" t="s">
        <v>37</v>
      </c>
      <c r="J27" s="357">
        <f t="shared" si="1"/>
        <v>4</v>
      </c>
      <c r="K27" s="390">
        <v>2900000</v>
      </c>
      <c r="L27" s="374">
        <f t="shared" si="2"/>
        <v>11600000</v>
      </c>
      <c r="M27" s="387"/>
      <c r="N27" s="388">
        <f t="shared" si="3"/>
        <v>-11600000</v>
      </c>
      <c r="O27" s="391"/>
    </row>
    <row r="28" spans="1:15">
      <c r="A28" s="357">
        <v>290995</v>
      </c>
      <c r="B28" s="357">
        <v>1301676</v>
      </c>
      <c r="C28" s="357" t="s">
        <v>976</v>
      </c>
      <c r="D28" s="358">
        <v>43257</v>
      </c>
      <c r="E28" s="358">
        <v>43259</v>
      </c>
      <c r="F28" s="357">
        <f t="shared" si="0"/>
        <v>2</v>
      </c>
      <c r="G28" s="357">
        <v>1</v>
      </c>
      <c r="H28" s="357" t="s">
        <v>405</v>
      </c>
      <c r="I28" s="357" t="s">
        <v>37</v>
      </c>
      <c r="J28" s="357">
        <f t="shared" si="1"/>
        <v>2</v>
      </c>
      <c r="K28" s="374">
        <v>2900000</v>
      </c>
      <c r="L28" s="374">
        <f t="shared" si="2"/>
        <v>5800000</v>
      </c>
      <c r="M28" s="387"/>
      <c r="N28" s="388">
        <f t="shared" si="3"/>
        <v>-5800000</v>
      </c>
      <c r="O28" s="391"/>
    </row>
    <row r="29" spans="1:15">
      <c r="A29" s="357" t="s">
        <v>977</v>
      </c>
      <c r="B29" s="357">
        <v>1308064</v>
      </c>
      <c r="C29" s="357" t="s">
        <v>978</v>
      </c>
      <c r="D29" s="358">
        <v>43257</v>
      </c>
      <c r="E29" s="358">
        <v>43260</v>
      </c>
      <c r="F29" s="357">
        <f t="shared" si="0"/>
        <v>3</v>
      </c>
      <c r="G29" s="357">
        <v>2</v>
      </c>
      <c r="H29" s="357" t="s">
        <v>53</v>
      </c>
      <c r="I29" s="357" t="s">
        <v>37</v>
      </c>
      <c r="J29" s="357">
        <f t="shared" si="1"/>
        <v>6</v>
      </c>
      <c r="K29" s="374">
        <v>2900000</v>
      </c>
      <c r="L29" s="374">
        <f t="shared" si="2"/>
        <v>17400000</v>
      </c>
      <c r="M29" s="387"/>
      <c r="N29" s="388">
        <f t="shared" si="3"/>
        <v>-17400000</v>
      </c>
      <c r="O29" s="391"/>
    </row>
    <row r="30" spans="1:15">
      <c r="A30" s="357">
        <v>297087</v>
      </c>
      <c r="B30" s="357">
        <v>1314890</v>
      </c>
      <c r="C30" s="357" t="s">
        <v>979</v>
      </c>
      <c r="D30" s="358">
        <v>43259</v>
      </c>
      <c r="E30" s="358">
        <v>43261</v>
      </c>
      <c r="F30" s="357">
        <f t="shared" si="0"/>
        <v>2</v>
      </c>
      <c r="G30" s="357">
        <v>1</v>
      </c>
      <c r="H30" s="357" t="s">
        <v>391</v>
      </c>
      <c r="I30" s="357" t="s">
        <v>37</v>
      </c>
      <c r="J30" s="357">
        <f t="shared" si="1"/>
        <v>2</v>
      </c>
      <c r="K30" s="390">
        <v>2900000</v>
      </c>
      <c r="L30" s="374">
        <f t="shared" si="2"/>
        <v>5800000</v>
      </c>
      <c r="M30" s="387"/>
      <c r="N30" s="388">
        <f t="shared" si="3"/>
        <v>-5800000</v>
      </c>
      <c r="O30" s="391"/>
    </row>
    <row r="31" spans="1:15">
      <c r="A31" s="357">
        <v>292268</v>
      </c>
      <c r="B31" s="357">
        <v>1304666</v>
      </c>
      <c r="C31" s="357" t="s">
        <v>980</v>
      </c>
      <c r="D31" s="358">
        <v>43257</v>
      </c>
      <c r="E31" s="358">
        <v>43260</v>
      </c>
      <c r="F31" s="357">
        <f t="shared" si="0"/>
        <v>3</v>
      </c>
      <c r="G31" s="357">
        <v>1</v>
      </c>
      <c r="H31" s="357" t="s">
        <v>391</v>
      </c>
      <c r="I31" s="357" t="s">
        <v>37</v>
      </c>
      <c r="J31" s="357">
        <f t="shared" si="1"/>
        <v>3</v>
      </c>
      <c r="K31" s="374">
        <v>2900000</v>
      </c>
      <c r="L31" s="374">
        <f t="shared" si="2"/>
        <v>8700000</v>
      </c>
      <c r="M31" s="387"/>
      <c r="N31" s="388">
        <f t="shared" si="3"/>
        <v>-8700000</v>
      </c>
      <c r="O31" s="391"/>
    </row>
    <row r="32" spans="1:15">
      <c r="A32" s="357">
        <v>291390</v>
      </c>
      <c r="B32" s="357">
        <v>1302606</v>
      </c>
      <c r="C32" s="357" t="s">
        <v>981</v>
      </c>
      <c r="D32" s="358">
        <v>43257</v>
      </c>
      <c r="E32" s="358">
        <v>43259</v>
      </c>
      <c r="F32" s="357">
        <f t="shared" si="0"/>
        <v>2</v>
      </c>
      <c r="G32" s="357">
        <v>1</v>
      </c>
      <c r="H32" s="357" t="s">
        <v>53</v>
      </c>
      <c r="I32" s="357" t="s">
        <v>37</v>
      </c>
      <c r="J32" s="357">
        <f t="shared" si="1"/>
        <v>2</v>
      </c>
      <c r="K32" s="374">
        <v>2900000</v>
      </c>
      <c r="L32" s="374">
        <f t="shared" si="2"/>
        <v>5800000</v>
      </c>
      <c r="M32" s="387"/>
      <c r="N32" s="388">
        <f t="shared" si="3"/>
        <v>-5800000</v>
      </c>
      <c r="O32" s="391"/>
    </row>
    <row r="33" spans="1:15">
      <c r="A33" s="357">
        <v>291961</v>
      </c>
      <c r="B33" s="357">
        <v>1304083</v>
      </c>
      <c r="C33" s="357" t="s">
        <v>982</v>
      </c>
      <c r="D33" s="358">
        <v>43258</v>
      </c>
      <c r="E33" s="358">
        <v>43260</v>
      </c>
      <c r="F33" s="357">
        <f t="shared" si="0"/>
        <v>2</v>
      </c>
      <c r="G33" s="357">
        <v>1</v>
      </c>
      <c r="H33" s="357" t="s">
        <v>53</v>
      </c>
      <c r="I33" s="357" t="s">
        <v>37</v>
      </c>
      <c r="J33" s="357">
        <f t="shared" si="1"/>
        <v>2</v>
      </c>
      <c r="K33" s="374">
        <v>2900000</v>
      </c>
      <c r="L33" s="374">
        <f t="shared" si="2"/>
        <v>5800000</v>
      </c>
      <c r="M33" s="387"/>
      <c r="N33" s="388">
        <f t="shared" si="3"/>
        <v>-5800000</v>
      </c>
      <c r="O33" s="391"/>
    </row>
    <row r="34" spans="1:15">
      <c r="A34" s="357">
        <v>293266</v>
      </c>
      <c r="B34" s="357">
        <v>1306645</v>
      </c>
      <c r="C34" s="357" t="s">
        <v>983</v>
      </c>
      <c r="D34" s="358">
        <v>43258</v>
      </c>
      <c r="E34" s="358">
        <v>43261</v>
      </c>
      <c r="F34" s="357">
        <f t="shared" si="0"/>
        <v>3</v>
      </c>
      <c r="G34" s="357">
        <v>1</v>
      </c>
      <c r="H34" s="357" t="s">
        <v>391</v>
      </c>
      <c r="I34" s="357" t="s">
        <v>786</v>
      </c>
      <c r="J34" s="357">
        <f t="shared" si="1"/>
        <v>3</v>
      </c>
      <c r="K34" s="374">
        <v>2900000</v>
      </c>
      <c r="L34" s="374">
        <f t="shared" si="2"/>
        <v>8700000</v>
      </c>
      <c r="M34" s="387"/>
      <c r="N34" s="388">
        <f t="shared" si="3"/>
        <v>-8700000</v>
      </c>
      <c r="O34" s="391"/>
    </row>
    <row r="35" spans="1:15">
      <c r="A35" s="357">
        <v>292775</v>
      </c>
      <c r="B35" s="357">
        <v>1305440</v>
      </c>
      <c r="C35" s="357" t="s">
        <v>984</v>
      </c>
      <c r="D35" s="358">
        <v>43258</v>
      </c>
      <c r="E35" s="358">
        <v>43260</v>
      </c>
      <c r="F35" s="357">
        <f t="shared" si="0"/>
        <v>2</v>
      </c>
      <c r="G35" s="357">
        <v>1</v>
      </c>
      <c r="H35" s="357" t="s">
        <v>53</v>
      </c>
      <c r="I35" s="357" t="s">
        <v>37</v>
      </c>
      <c r="J35" s="357">
        <f t="shared" si="1"/>
        <v>2</v>
      </c>
      <c r="K35" s="374">
        <v>2900000</v>
      </c>
      <c r="L35" s="374">
        <f t="shared" si="2"/>
        <v>5800000</v>
      </c>
      <c r="M35" s="387"/>
      <c r="N35" s="388">
        <f t="shared" si="3"/>
        <v>-5800000</v>
      </c>
      <c r="O35" s="391"/>
    </row>
    <row r="36" spans="1:15">
      <c r="A36" s="357">
        <v>290112</v>
      </c>
      <c r="B36" s="357">
        <v>1299380</v>
      </c>
      <c r="C36" s="357" t="s">
        <v>985</v>
      </c>
      <c r="D36" s="358">
        <v>43259</v>
      </c>
      <c r="E36" s="358">
        <v>43260</v>
      </c>
      <c r="F36" s="357">
        <f t="shared" si="0"/>
        <v>1</v>
      </c>
      <c r="G36" s="357">
        <v>1</v>
      </c>
      <c r="H36" s="357" t="s">
        <v>36</v>
      </c>
      <c r="I36" s="357" t="s">
        <v>37</v>
      </c>
      <c r="J36" s="357">
        <f t="shared" si="1"/>
        <v>1</v>
      </c>
      <c r="K36" s="374">
        <v>2900000</v>
      </c>
      <c r="L36" s="374">
        <f t="shared" si="2"/>
        <v>2900000</v>
      </c>
      <c r="M36" s="387"/>
      <c r="N36" s="388">
        <f t="shared" si="3"/>
        <v>-2900000</v>
      </c>
      <c r="O36" s="391"/>
    </row>
    <row r="37" spans="1:15">
      <c r="A37" s="357">
        <v>290783</v>
      </c>
      <c r="B37" s="357">
        <v>1301099</v>
      </c>
      <c r="C37" s="357" t="s">
        <v>986</v>
      </c>
      <c r="D37" s="358">
        <v>43260</v>
      </c>
      <c r="E37" s="358">
        <v>43261</v>
      </c>
      <c r="F37" s="357">
        <f t="shared" si="0"/>
        <v>1</v>
      </c>
      <c r="G37" s="357">
        <v>1</v>
      </c>
      <c r="H37" s="357" t="s">
        <v>53</v>
      </c>
      <c r="I37" s="357" t="s">
        <v>37</v>
      </c>
      <c r="J37" s="357">
        <f t="shared" si="1"/>
        <v>1</v>
      </c>
      <c r="K37" s="374">
        <v>2900000</v>
      </c>
      <c r="L37" s="374">
        <f t="shared" si="2"/>
        <v>2900000</v>
      </c>
      <c r="M37" s="387"/>
      <c r="N37" s="388">
        <f t="shared" si="3"/>
        <v>-2900000</v>
      </c>
      <c r="O37" s="391"/>
    </row>
    <row r="38" spans="1:15">
      <c r="A38" s="357">
        <v>295316</v>
      </c>
      <c r="B38" s="357">
        <v>1310287</v>
      </c>
      <c r="C38" s="357" t="s">
        <v>987</v>
      </c>
      <c r="D38" s="358">
        <v>43260</v>
      </c>
      <c r="E38" s="358">
        <v>43262</v>
      </c>
      <c r="F38" s="357">
        <f t="shared" si="0"/>
        <v>2</v>
      </c>
      <c r="G38" s="357">
        <v>1</v>
      </c>
      <c r="H38" s="357" t="s">
        <v>405</v>
      </c>
      <c r="I38" s="357" t="s">
        <v>37</v>
      </c>
      <c r="J38" s="357">
        <f t="shared" si="1"/>
        <v>2</v>
      </c>
      <c r="K38" s="374">
        <v>2900000</v>
      </c>
      <c r="L38" s="374">
        <f t="shared" si="2"/>
        <v>5800000</v>
      </c>
      <c r="M38" s="387"/>
      <c r="N38" s="388">
        <f t="shared" si="3"/>
        <v>-5800000</v>
      </c>
      <c r="O38" s="391"/>
    </row>
    <row r="39" spans="1:15">
      <c r="A39" s="357">
        <v>297695</v>
      </c>
      <c r="B39" s="357">
        <v>1317870</v>
      </c>
      <c r="C39" s="357" t="s">
        <v>988</v>
      </c>
      <c r="D39" s="358">
        <v>43259</v>
      </c>
      <c r="E39" s="358">
        <v>43261</v>
      </c>
      <c r="F39" s="357">
        <f t="shared" si="0"/>
        <v>2</v>
      </c>
      <c r="G39" s="357">
        <v>1</v>
      </c>
      <c r="H39" s="357" t="s">
        <v>53</v>
      </c>
      <c r="I39" s="357" t="s">
        <v>37</v>
      </c>
      <c r="J39" s="357">
        <f t="shared" si="1"/>
        <v>2</v>
      </c>
      <c r="K39" s="390">
        <v>2900000</v>
      </c>
      <c r="L39" s="374">
        <f t="shared" si="2"/>
        <v>5800000</v>
      </c>
      <c r="M39" s="387"/>
      <c r="N39" s="388">
        <f t="shared" si="3"/>
        <v>-5800000</v>
      </c>
      <c r="O39" s="391"/>
    </row>
    <row r="40" spans="1:15">
      <c r="A40" s="357">
        <v>295321</v>
      </c>
      <c r="B40" s="357">
        <v>1310289</v>
      </c>
      <c r="C40" s="357" t="s">
        <v>989</v>
      </c>
      <c r="D40" s="358">
        <v>43260</v>
      </c>
      <c r="E40" s="358">
        <v>43262</v>
      </c>
      <c r="F40" s="357">
        <f t="shared" si="0"/>
        <v>2</v>
      </c>
      <c r="G40" s="357">
        <v>1</v>
      </c>
      <c r="H40" s="357" t="s">
        <v>53</v>
      </c>
      <c r="I40" s="357" t="s">
        <v>37</v>
      </c>
      <c r="J40" s="357">
        <f t="shared" si="1"/>
        <v>2</v>
      </c>
      <c r="K40" s="374">
        <v>2900000</v>
      </c>
      <c r="L40" s="374">
        <f t="shared" si="2"/>
        <v>5800000</v>
      </c>
      <c r="M40" s="387"/>
      <c r="N40" s="388">
        <f t="shared" si="3"/>
        <v>-5800000</v>
      </c>
      <c r="O40" s="391"/>
    </row>
    <row r="41" spans="1:15">
      <c r="A41" s="361">
        <v>294283</v>
      </c>
      <c r="B41" s="362">
        <v>1308070</v>
      </c>
      <c r="C41" s="361" t="s">
        <v>990</v>
      </c>
      <c r="D41" s="358">
        <v>43260</v>
      </c>
      <c r="E41" s="358">
        <v>43262</v>
      </c>
      <c r="F41" s="357">
        <f t="shared" si="0"/>
        <v>2</v>
      </c>
      <c r="G41" s="357">
        <v>1</v>
      </c>
      <c r="H41" s="357" t="s">
        <v>53</v>
      </c>
      <c r="I41" s="357" t="s">
        <v>37</v>
      </c>
      <c r="J41" s="357">
        <f t="shared" si="1"/>
        <v>2</v>
      </c>
      <c r="K41" s="374">
        <v>2900000</v>
      </c>
      <c r="L41" s="374">
        <f t="shared" si="2"/>
        <v>5800000</v>
      </c>
      <c r="M41" s="387"/>
      <c r="N41" s="388">
        <f t="shared" si="3"/>
        <v>-5800000</v>
      </c>
      <c r="O41" s="391"/>
    </row>
    <row r="42" spans="1:15">
      <c r="A42" s="363"/>
      <c r="B42" s="364"/>
      <c r="C42" s="363"/>
      <c r="D42" s="358">
        <v>43260</v>
      </c>
      <c r="E42" s="358">
        <v>43262</v>
      </c>
      <c r="F42" s="357">
        <f t="shared" si="0"/>
        <v>2</v>
      </c>
      <c r="G42" s="357">
        <v>0</v>
      </c>
      <c r="H42" s="365" t="s">
        <v>53</v>
      </c>
      <c r="I42" s="357" t="s">
        <v>868</v>
      </c>
      <c r="J42" s="357">
        <f t="shared" si="1"/>
        <v>0</v>
      </c>
      <c r="K42" s="374">
        <v>1051000</v>
      </c>
      <c r="L42" s="374">
        <f>K42*F42</f>
        <v>2102000</v>
      </c>
      <c r="M42" s="387"/>
      <c r="N42" s="388">
        <f t="shared" si="3"/>
        <v>-2102000</v>
      </c>
      <c r="O42" s="391"/>
    </row>
    <row r="43" spans="1:15">
      <c r="A43" s="357">
        <v>296687</v>
      </c>
      <c r="B43" s="357">
        <v>1313713</v>
      </c>
      <c r="C43" s="357" t="s">
        <v>991</v>
      </c>
      <c r="D43" s="358">
        <v>43260</v>
      </c>
      <c r="E43" s="358">
        <v>43263</v>
      </c>
      <c r="F43" s="357">
        <v>3</v>
      </c>
      <c r="G43" s="357">
        <v>2</v>
      </c>
      <c r="H43" s="357" t="s">
        <v>53</v>
      </c>
      <c r="I43" s="357" t="s">
        <v>37</v>
      </c>
      <c r="J43" s="357">
        <f t="shared" si="1"/>
        <v>6</v>
      </c>
      <c r="K43" s="374">
        <v>2900000</v>
      </c>
      <c r="L43" s="374">
        <f t="shared" ref="L43:L66" si="4">K43*F43*G43</f>
        <v>17400000</v>
      </c>
      <c r="M43" s="387"/>
      <c r="N43" s="388">
        <f t="shared" si="3"/>
        <v>-17400000</v>
      </c>
      <c r="O43" s="391"/>
    </row>
    <row r="44" spans="1:15">
      <c r="A44" s="357">
        <v>294126</v>
      </c>
      <c r="B44" s="357">
        <v>1307964</v>
      </c>
      <c r="C44" s="357" t="s">
        <v>992</v>
      </c>
      <c r="D44" s="358">
        <v>43260</v>
      </c>
      <c r="E44" s="358">
        <v>43261</v>
      </c>
      <c r="F44" s="357">
        <f t="shared" ref="F44:F66" si="5">E44-D44</f>
        <v>1</v>
      </c>
      <c r="G44" s="357">
        <v>1</v>
      </c>
      <c r="H44" s="357" t="s">
        <v>53</v>
      </c>
      <c r="I44" s="357" t="s">
        <v>37</v>
      </c>
      <c r="J44" s="357">
        <f t="shared" si="1"/>
        <v>1</v>
      </c>
      <c r="K44" s="374">
        <v>2900000</v>
      </c>
      <c r="L44" s="374">
        <f t="shared" si="4"/>
        <v>2900000</v>
      </c>
      <c r="M44" s="387"/>
      <c r="N44" s="388">
        <f t="shared" si="3"/>
        <v>-2900000</v>
      </c>
      <c r="O44" s="391"/>
    </row>
    <row r="45" spans="1:15">
      <c r="A45" s="357" t="s">
        <v>993</v>
      </c>
      <c r="B45" s="357">
        <v>1310515</v>
      </c>
      <c r="C45" s="357" t="s">
        <v>994</v>
      </c>
      <c r="D45" s="358">
        <v>43261</v>
      </c>
      <c r="E45" s="358">
        <v>43263</v>
      </c>
      <c r="F45" s="357">
        <f t="shared" si="5"/>
        <v>2</v>
      </c>
      <c r="G45" s="357">
        <v>2</v>
      </c>
      <c r="H45" s="357" t="s">
        <v>53</v>
      </c>
      <c r="I45" s="357" t="s">
        <v>37</v>
      </c>
      <c r="J45" s="357">
        <f t="shared" si="1"/>
        <v>4</v>
      </c>
      <c r="K45" s="374">
        <v>2900000</v>
      </c>
      <c r="L45" s="374">
        <f t="shared" si="4"/>
        <v>11600000</v>
      </c>
      <c r="M45" s="387"/>
      <c r="N45" s="388">
        <f t="shared" si="3"/>
        <v>-11600000</v>
      </c>
      <c r="O45" s="391"/>
    </row>
    <row r="46" spans="1:15">
      <c r="A46" s="357">
        <v>292795</v>
      </c>
      <c r="B46" s="357">
        <v>1305762</v>
      </c>
      <c r="C46" s="357" t="s">
        <v>995</v>
      </c>
      <c r="D46" s="358">
        <v>43261</v>
      </c>
      <c r="E46" s="358">
        <v>43263</v>
      </c>
      <c r="F46" s="357">
        <f t="shared" si="5"/>
        <v>2</v>
      </c>
      <c r="G46" s="357">
        <v>4</v>
      </c>
      <c r="H46" s="357" t="s">
        <v>391</v>
      </c>
      <c r="I46" s="357" t="s">
        <v>37</v>
      </c>
      <c r="J46" s="357">
        <f t="shared" si="1"/>
        <v>8</v>
      </c>
      <c r="K46" s="374">
        <v>2900000</v>
      </c>
      <c r="L46" s="374">
        <f t="shared" si="4"/>
        <v>23200000</v>
      </c>
      <c r="M46" s="387"/>
      <c r="N46" s="388">
        <f t="shared" si="3"/>
        <v>-23200000</v>
      </c>
      <c r="O46" s="392"/>
    </row>
    <row r="47" spans="1:15">
      <c r="A47" s="357">
        <v>297744</v>
      </c>
      <c r="B47" s="357">
        <v>1318072</v>
      </c>
      <c r="C47" s="357" t="s">
        <v>996</v>
      </c>
      <c r="D47" s="358">
        <v>43259</v>
      </c>
      <c r="E47" s="358">
        <v>43262</v>
      </c>
      <c r="F47" s="357">
        <f t="shared" si="5"/>
        <v>3</v>
      </c>
      <c r="G47" s="357">
        <v>1</v>
      </c>
      <c r="H47" s="357" t="s">
        <v>53</v>
      </c>
      <c r="I47" s="357" t="s">
        <v>37</v>
      </c>
      <c r="J47" s="357">
        <f t="shared" si="1"/>
        <v>3</v>
      </c>
      <c r="K47" s="390">
        <v>2900000</v>
      </c>
      <c r="L47" s="357">
        <f t="shared" si="4"/>
        <v>8700000</v>
      </c>
      <c r="M47" s="393"/>
      <c r="N47" s="394">
        <f t="shared" si="3"/>
        <v>-8700000</v>
      </c>
      <c r="O47" s="395">
        <v>208800000</v>
      </c>
    </row>
    <row r="48" spans="1:15">
      <c r="A48" s="357">
        <v>297763</v>
      </c>
      <c r="B48" s="357">
        <v>1318129</v>
      </c>
      <c r="C48" s="357" t="s">
        <v>997</v>
      </c>
      <c r="D48" s="358">
        <v>43259</v>
      </c>
      <c r="E48" s="358">
        <v>43260</v>
      </c>
      <c r="F48" s="357">
        <f t="shared" si="5"/>
        <v>1</v>
      </c>
      <c r="G48" s="357">
        <v>1</v>
      </c>
      <c r="H48" s="357" t="s">
        <v>391</v>
      </c>
      <c r="I48" s="357" t="s">
        <v>37</v>
      </c>
      <c r="J48" s="357">
        <f t="shared" si="1"/>
        <v>1</v>
      </c>
      <c r="K48" s="390">
        <v>2900000</v>
      </c>
      <c r="L48" s="357">
        <f t="shared" si="4"/>
        <v>2900000</v>
      </c>
      <c r="M48" s="393"/>
      <c r="N48" s="394">
        <f t="shared" si="3"/>
        <v>-2900000</v>
      </c>
      <c r="O48" s="396"/>
    </row>
    <row r="49" spans="1:15">
      <c r="A49" s="357">
        <v>297790</v>
      </c>
      <c r="B49" s="357">
        <v>1318274</v>
      </c>
      <c r="C49" s="357" t="s">
        <v>998</v>
      </c>
      <c r="D49" s="358">
        <v>43259</v>
      </c>
      <c r="E49" s="358">
        <v>43261</v>
      </c>
      <c r="F49" s="357">
        <f t="shared" si="5"/>
        <v>2</v>
      </c>
      <c r="G49" s="357">
        <v>1</v>
      </c>
      <c r="H49" s="357" t="s">
        <v>53</v>
      </c>
      <c r="I49" s="357" t="s">
        <v>37</v>
      </c>
      <c r="J49" s="357">
        <f t="shared" si="1"/>
        <v>2</v>
      </c>
      <c r="K49" s="390">
        <v>2900000</v>
      </c>
      <c r="L49" s="357">
        <f t="shared" si="4"/>
        <v>5800000</v>
      </c>
      <c r="M49" s="393"/>
      <c r="N49" s="394">
        <f t="shared" si="3"/>
        <v>-5800000</v>
      </c>
      <c r="O49" s="396"/>
    </row>
    <row r="50" spans="1:15">
      <c r="A50" s="357">
        <v>297791</v>
      </c>
      <c r="B50" s="357">
        <v>1318273</v>
      </c>
      <c r="C50" s="357" t="s">
        <v>999</v>
      </c>
      <c r="D50" s="358">
        <v>43259</v>
      </c>
      <c r="E50" s="358">
        <v>43261</v>
      </c>
      <c r="F50" s="357">
        <f t="shared" si="5"/>
        <v>2</v>
      </c>
      <c r="G50" s="357">
        <v>1</v>
      </c>
      <c r="H50" s="357" t="s">
        <v>53</v>
      </c>
      <c r="I50" s="357" t="s">
        <v>37</v>
      </c>
      <c r="J50" s="357">
        <f t="shared" si="1"/>
        <v>2</v>
      </c>
      <c r="K50" s="390">
        <v>2900000</v>
      </c>
      <c r="L50" s="357">
        <f t="shared" si="4"/>
        <v>5800000</v>
      </c>
      <c r="M50" s="393"/>
      <c r="N50" s="394">
        <f t="shared" si="3"/>
        <v>-5800000</v>
      </c>
      <c r="O50" s="396"/>
    </row>
    <row r="51" spans="1:15">
      <c r="A51" s="357" t="s">
        <v>1000</v>
      </c>
      <c r="B51" s="357">
        <v>1313543</v>
      </c>
      <c r="C51" s="357" t="s">
        <v>1001</v>
      </c>
      <c r="D51" s="358">
        <v>43262</v>
      </c>
      <c r="E51" s="358">
        <v>43265</v>
      </c>
      <c r="F51" s="357">
        <f t="shared" si="5"/>
        <v>3</v>
      </c>
      <c r="G51" s="357">
        <v>2</v>
      </c>
      <c r="H51" s="357" t="s">
        <v>53</v>
      </c>
      <c r="I51" s="357" t="s">
        <v>37</v>
      </c>
      <c r="J51" s="357">
        <f t="shared" si="1"/>
        <v>6</v>
      </c>
      <c r="K51" s="374">
        <v>2900000</v>
      </c>
      <c r="L51" s="374">
        <f t="shared" si="4"/>
        <v>17400000</v>
      </c>
      <c r="M51" s="393"/>
      <c r="N51" s="394">
        <f t="shared" si="3"/>
        <v>-17400000</v>
      </c>
      <c r="O51" s="396"/>
    </row>
    <row r="52" spans="1:15">
      <c r="A52" s="357">
        <v>292081</v>
      </c>
      <c r="B52" s="357">
        <v>1304409</v>
      </c>
      <c r="C52" s="357" t="s">
        <v>1002</v>
      </c>
      <c r="D52" s="358">
        <v>43262</v>
      </c>
      <c r="E52" s="358">
        <v>43266</v>
      </c>
      <c r="F52" s="357">
        <f t="shared" si="5"/>
        <v>4</v>
      </c>
      <c r="G52" s="357">
        <v>1</v>
      </c>
      <c r="H52" s="357" t="s">
        <v>391</v>
      </c>
      <c r="I52" s="357" t="s">
        <v>37</v>
      </c>
      <c r="J52" s="357">
        <f t="shared" si="1"/>
        <v>4</v>
      </c>
      <c r="K52" s="374">
        <v>2900000</v>
      </c>
      <c r="L52" s="374">
        <f t="shared" si="4"/>
        <v>11600000</v>
      </c>
      <c r="M52" s="393"/>
      <c r="N52" s="394">
        <f t="shared" si="3"/>
        <v>-11600000</v>
      </c>
      <c r="O52" s="396"/>
    </row>
    <row r="53" spans="1:15">
      <c r="A53" s="357">
        <v>292296</v>
      </c>
      <c r="B53" s="357">
        <v>1304941</v>
      </c>
      <c r="C53" s="357" t="s">
        <v>1003</v>
      </c>
      <c r="D53" s="358">
        <v>43262</v>
      </c>
      <c r="E53" s="358">
        <v>43266</v>
      </c>
      <c r="F53" s="357">
        <f t="shared" si="5"/>
        <v>4</v>
      </c>
      <c r="G53" s="357">
        <v>4</v>
      </c>
      <c r="H53" s="357" t="s">
        <v>391</v>
      </c>
      <c r="I53" s="357" t="s">
        <v>37</v>
      </c>
      <c r="J53" s="357">
        <f t="shared" si="1"/>
        <v>16</v>
      </c>
      <c r="K53" s="374">
        <v>2900000</v>
      </c>
      <c r="L53" s="374">
        <f t="shared" si="4"/>
        <v>46400000</v>
      </c>
      <c r="M53" s="393"/>
      <c r="N53" s="394">
        <f t="shared" si="3"/>
        <v>-46400000</v>
      </c>
      <c r="O53" s="396"/>
    </row>
    <row r="54" spans="1:15">
      <c r="A54" s="357">
        <v>292863</v>
      </c>
      <c r="B54" s="357">
        <v>1305866</v>
      </c>
      <c r="C54" s="357" t="s">
        <v>1004</v>
      </c>
      <c r="D54" s="358">
        <v>43263</v>
      </c>
      <c r="E54" s="358">
        <v>43266</v>
      </c>
      <c r="F54" s="357">
        <f t="shared" si="5"/>
        <v>3</v>
      </c>
      <c r="G54" s="357">
        <v>4</v>
      </c>
      <c r="H54" s="357" t="s">
        <v>391</v>
      </c>
      <c r="I54" s="357" t="s">
        <v>37</v>
      </c>
      <c r="J54" s="357">
        <f t="shared" si="1"/>
        <v>12</v>
      </c>
      <c r="K54" s="374">
        <v>2900000</v>
      </c>
      <c r="L54" s="374">
        <f t="shared" si="4"/>
        <v>34800000</v>
      </c>
      <c r="M54" s="393"/>
      <c r="N54" s="394">
        <f t="shared" si="3"/>
        <v>-34800000</v>
      </c>
      <c r="O54" s="396"/>
    </row>
    <row r="55" spans="1:15">
      <c r="A55" s="357">
        <v>296210</v>
      </c>
      <c r="B55" s="357">
        <v>1312394</v>
      </c>
      <c r="C55" s="357" t="s">
        <v>1005</v>
      </c>
      <c r="D55" s="358">
        <v>43263</v>
      </c>
      <c r="E55" s="358">
        <v>43265</v>
      </c>
      <c r="F55" s="357">
        <f t="shared" si="5"/>
        <v>2</v>
      </c>
      <c r="G55" s="357">
        <v>2</v>
      </c>
      <c r="H55" s="357" t="s">
        <v>53</v>
      </c>
      <c r="I55" s="357" t="s">
        <v>37</v>
      </c>
      <c r="J55" s="357">
        <f t="shared" si="1"/>
        <v>4</v>
      </c>
      <c r="K55" s="374">
        <v>2900000</v>
      </c>
      <c r="L55" s="374">
        <f t="shared" si="4"/>
        <v>11600000</v>
      </c>
      <c r="M55" s="393"/>
      <c r="N55" s="394">
        <f t="shared" si="3"/>
        <v>-11600000</v>
      </c>
      <c r="O55" s="396"/>
    </row>
    <row r="56" spans="1:15">
      <c r="A56" s="357">
        <v>293263</v>
      </c>
      <c r="B56" s="357">
        <v>1306639</v>
      </c>
      <c r="C56" s="357" t="s">
        <v>1006</v>
      </c>
      <c r="D56" s="358">
        <v>43263</v>
      </c>
      <c r="E56" s="358">
        <v>43266</v>
      </c>
      <c r="F56" s="357">
        <f t="shared" si="5"/>
        <v>3</v>
      </c>
      <c r="G56" s="357">
        <v>1</v>
      </c>
      <c r="H56" s="357" t="s">
        <v>53</v>
      </c>
      <c r="I56" s="357" t="s">
        <v>37</v>
      </c>
      <c r="J56" s="357">
        <f t="shared" si="1"/>
        <v>3</v>
      </c>
      <c r="K56" s="374">
        <v>2900000</v>
      </c>
      <c r="L56" s="374">
        <f t="shared" si="4"/>
        <v>8700000</v>
      </c>
      <c r="M56" s="393"/>
      <c r="N56" s="394">
        <f t="shared" si="3"/>
        <v>-8700000</v>
      </c>
      <c r="O56" s="396"/>
    </row>
    <row r="57" spans="1:15">
      <c r="A57" s="357">
        <v>295671</v>
      </c>
      <c r="B57" s="357">
        <v>1310940</v>
      </c>
      <c r="C57" s="357" t="s">
        <v>1007</v>
      </c>
      <c r="D57" s="358">
        <v>43263</v>
      </c>
      <c r="E57" s="358">
        <v>43267</v>
      </c>
      <c r="F57" s="357">
        <f t="shared" si="5"/>
        <v>4</v>
      </c>
      <c r="G57" s="357">
        <v>1</v>
      </c>
      <c r="H57" s="357" t="s">
        <v>53</v>
      </c>
      <c r="I57" s="357" t="s">
        <v>37</v>
      </c>
      <c r="J57" s="357">
        <f t="shared" si="1"/>
        <v>4</v>
      </c>
      <c r="K57" s="374">
        <v>2900000</v>
      </c>
      <c r="L57" s="374">
        <f t="shared" si="4"/>
        <v>11600000</v>
      </c>
      <c r="M57" s="393"/>
      <c r="N57" s="394">
        <f t="shared" si="3"/>
        <v>-11600000</v>
      </c>
      <c r="O57" s="396"/>
    </row>
    <row r="58" spans="1:15">
      <c r="A58" s="357">
        <v>292549</v>
      </c>
      <c r="B58" s="357">
        <v>1305305</v>
      </c>
      <c r="C58" s="357" t="s">
        <v>1008</v>
      </c>
      <c r="D58" s="358">
        <v>43264</v>
      </c>
      <c r="E58" s="358">
        <v>43266</v>
      </c>
      <c r="F58" s="357">
        <f t="shared" si="5"/>
        <v>2</v>
      </c>
      <c r="G58" s="357">
        <v>2</v>
      </c>
      <c r="H58" s="357" t="s">
        <v>53</v>
      </c>
      <c r="I58" s="357" t="s">
        <v>37</v>
      </c>
      <c r="J58" s="357">
        <f t="shared" si="1"/>
        <v>4</v>
      </c>
      <c r="K58" s="374">
        <v>2900000</v>
      </c>
      <c r="L58" s="374">
        <f t="shared" si="4"/>
        <v>11600000</v>
      </c>
      <c r="M58" s="393"/>
      <c r="N58" s="394">
        <f t="shared" si="3"/>
        <v>-11600000</v>
      </c>
      <c r="O58" s="396"/>
    </row>
    <row r="59" spans="1:15">
      <c r="A59" s="357">
        <v>295306</v>
      </c>
      <c r="B59" s="357">
        <v>1310018</v>
      </c>
      <c r="C59" s="357" t="s">
        <v>1009</v>
      </c>
      <c r="D59" s="358">
        <v>43264</v>
      </c>
      <c r="E59" s="358">
        <v>43266</v>
      </c>
      <c r="F59" s="357">
        <f t="shared" si="5"/>
        <v>2</v>
      </c>
      <c r="G59" s="357">
        <v>1</v>
      </c>
      <c r="H59" s="357" t="s">
        <v>405</v>
      </c>
      <c r="I59" s="357" t="s">
        <v>37</v>
      </c>
      <c r="J59" s="357">
        <f t="shared" si="1"/>
        <v>2</v>
      </c>
      <c r="K59" s="374">
        <v>2900000</v>
      </c>
      <c r="L59" s="374">
        <f t="shared" si="4"/>
        <v>5800000</v>
      </c>
      <c r="M59" s="393"/>
      <c r="N59" s="394">
        <f t="shared" si="3"/>
        <v>-5800000</v>
      </c>
      <c r="O59" s="396"/>
    </row>
    <row r="60" spans="1:15">
      <c r="A60" s="357">
        <v>291001</v>
      </c>
      <c r="B60" s="357">
        <v>1301843</v>
      </c>
      <c r="C60" s="357" t="s">
        <v>1010</v>
      </c>
      <c r="D60" s="358">
        <v>43264</v>
      </c>
      <c r="E60" s="358">
        <v>43268</v>
      </c>
      <c r="F60" s="357">
        <f t="shared" si="5"/>
        <v>4</v>
      </c>
      <c r="G60" s="357">
        <v>1</v>
      </c>
      <c r="H60" s="357" t="s">
        <v>53</v>
      </c>
      <c r="I60" s="357" t="s">
        <v>37</v>
      </c>
      <c r="J60" s="357">
        <f t="shared" si="1"/>
        <v>4</v>
      </c>
      <c r="K60" s="374">
        <v>2900000</v>
      </c>
      <c r="L60" s="374">
        <f t="shared" si="4"/>
        <v>11600000</v>
      </c>
      <c r="M60" s="393"/>
      <c r="N60" s="394">
        <f t="shared" si="3"/>
        <v>-11600000</v>
      </c>
      <c r="O60" s="396"/>
    </row>
    <row r="61" spans="1:15">
      <c r="A61" s="357">
        <v>292869</v>
      </c>
      <c r="B61" s="357">
        <v>1305995</v>
      </c>
      <c r="C61" s="357" t="s">
        <v>1011</v>
      </c>
      <c r="D61" s="358">
        <v>43264</v>
      </c>
      <c r="E61" s="358">
        <v>43266</v>
      </c>
      <c r="F61" s="357">
        <f t="shared" si="5"/>
        <v>2</v>
      </c>
      <c r="G61" s="357">
        <v>1</v>
      </c>
      <c r="H61" s="357" t="s">
        <v>53</v>
      </c>
      <c r="I61" s="357" t="s">
        <v>37</v>
      </c>
      <c r="J61" s="357">
        <f t="shared" si="1"/>
        <v>2</v>
      </c>
      <c r="K61" s="374">
        <v>2900000</v>
      </c>
      <c r="L61" s="374">
        <f t="shared" si="4"/>
        <v>5800000</v>
      </c>
      <c r="M61" s="393"/>
      <c r="N61" s="394">
        <f t="shared" si="3"/>
        <v>-5800000</v>
      </c>
      <c r="O61" s="396"/>
    </row>
    <row r="62" spans="1:15">
      <c r="A62" s="357">
        <v>296775</v>
      </c>
      <c r="B62" s="357">
        <v>1314234</v>
      </c>
      <c r="C62" s="357" t="s">
        <v>1012</v>
      </c>
      <c r="D62" s="358">
        <v>43264</v>
      </c>
      <c r="E62" s="358">
        <v>43265</v>
      </c>
      <c r="F62" s="357">
        <f t="shared" si="5"/>
        <v>1</v>
      </c>
      <c r="G62" s="357">
        <v>3</v>
      </c>
      <c r="H62" s="357" t="s">
        <v>53</v>
      </c>
      <c r="I62" s="357" t="s">
        <v>37</v>
      </c>
      <c r="J62" s="357">
        <f t="shared" si="1"/>
        <v>3</v>
      </c>
      <c r="K62" s="374">
        <v>2900000</v>
      </c>
      <c r="L62" s="374">
        <f t="shared" si="4"/>
        <v>8700000</v>
      </c>
      <c r="M62" s="393"/>
      <c r="N62" s="394">
        <f t="shared" si="3"/>
        <v>-8700000</v>
      </c>
      <c r="O62" s="397"/>
    </row>
    <row r="63" spans="1:15">
      <c r="A63" s="357">
        <v>297869</v>
      </c>
      <c r="B63" s="357">
        <v>1318612</v>
      </c>
      <c r="C63" s="357" t="s">
        <v>1013</v>
      </c>
      <c r="D63" s="358">
        <v>43259</v>
      </c>
      <c r="E63" s="358">
        <v>43260</v>
      </c>
      <c r="F63" s="357">
        <f t="shared" si="5"/>
        <v>1</v>
      </c>
      <c r="G63" s="357">
        <v>5</v>
      </c>
      <c r="H63" s="357" t="s">
        <v>391</v>
      </c>
      <c r="I63" s="357" t="s">
        <v>37</v>
      </c>
      <c r="J63" s="357">
        <f t="shared" si="1"/>
        <v>5</v>
      </c>
      <c r="K63" s="374">
        <v>2900000</v>
      </c>
      <c r="L63" s="374">
        <f t="shared" si="4"/>
        <v>14500000</v>
      </c>
      <c r="M63" s="398"/>
      <c r="N63" s="399">
        <f t="shared" si="3"/>
        <v>-14500000</v>
      </c>
      <c r="O63" s="400">
        <f>SUM(L63:L64)</f>
        <v>20300000</v>
      </c>
    </row>
    <row r="64" spans="1:15">
      <c r="A64" s="357">
        <v>297842</v>
      </c>
      <c r="B64" s="357">
        <v>1318443</v>
      </c>
      <c r="C64" s="357" t="s">
        <v>1014</v>
      </c>
      <c r="D64" s="358">
        <v>43260</v>
      </c>
      <c r="E64" s="358">
        <v>43262</v>
      </c>
      <c r="F64" s="357">
        <f t="shared" si="5"/>
        <v>2</v>
      </c>
      <c r="G64" s="357">
        <v>1</v>
      </c>
      <c r="H64" s="357" t="s">
        <v>53</v>
      </c>
      <c r="I64" s="357" t="s">
        <v>37</v>
      </c>
      <c r="J64" s="357">
        <f t="shared" si="1"/>
        <v>2</v>
      </c>
      <c r="K64" s="374">
        <v>2900000</v>
      </c>
      <c r="L64" s="374">
        <f t="shared" si="4"/>
        <v>5800000</v>
      </c>
      <c r="M64" s="398"/>
      <c r="N64" s="399">
        <f t="shared" si="3"/>
        <v>-5800000</v>
      </c>
      <c r="O64" s="401"/>
    </row>
    <row r="65" spans="1:15">
      <c r="A65" s="357">
        <v>298041</v>
      </c>
      <c r="B65" s="357">
        <v>1319395</v>
      </c>
      <c r="C65" s="357" t="s">
        <v>1014</v>
      </c>
      <c r="D65" s="358">
        <v>43262</v>
      </c>
      <c r="E65" s="358">
        <v>43264</v>
      </c>
      <c r="F65" s="357">
        <f t="shared" si="5"/>
        <v>2</v>
      </c>
      <c r="G65" s="357">
        <v>1</v>
      </c>
      <c r="H65" s="357" t="s">
        <v>36</v>
      </c>
      <c r="I65" s="357" t="s">
        <v>37</v>
      </c>
      <c r="J65" s="357">
        <f t="shared" si="1"/>
        <v>2</v>
      </c>
      <c r="K65" s="390">
        <v>2900000</v>
      </c>
      <c r="L65" s="357">
        <f t="shared" si="4"/>
        <v>5800000</v>
      </c>
      <c r="M65" s="404"/>
      <c r="N65" s="405">
        <f t="shared" si="3"/>
        <v>-5800000</v>
      </c>
      <c r="O65" s="406">
        <f>SUM(L65:L76)</f>
        <v>81200000</v>
      </c>
    </row>
    <row r="66" spans="1:15">
      <c r="A66" s="357">
        <v>297922</v>
      </c>
      <c r="B66" s="357">
        <v>1318722</v>
      </c>
      <c r="C66" s="357" t="s">
        <v>1015</v>
      </c>
      <c r="D66" s="358">
        <v>43260</v>
      </c>
      <c r="E66" s="358">
        <v>43262</v>
      </c>
      <c r="F66" s="357">
        <f t="shared" si="5"/>
        <v>2</v>
      </c>
      <c r="G66" s="357">
        <v>2</v>
      </c>
      <c r="H66" s="357" t="s">
        <v>53</v>
      </c>
      <c r="I66" s="357" t="s">
        <v>37</v>
      </c>
      <c r="J66" s="357">
        <f t="shared" si="1"/>
        <v>4</v>
      </c>
      <c r="K66" s="390">
        <v>2900000</v>
      </c>
      <c r="L66" s="357">
        <f t="shared" si="4"/>
        <v>11600000</v>
      </c>
      <c r="M66" s="404"/>
      <c r="N66" s="405">
        <f t="shared" si="3"/>
        <v>-11600000</v>
      </c>
      <c r="O66" s="407"/>
    </row>
    <row r="67" spans="1:15">
      <c r="A67" s="357"/>
      <c r="B67" s="357">
        <v>1318725</v>
      </c>
      <c r="C67" s="357"/>
      <c r="D67" s="358"/>
      <c r="E67" s="358"/>
      <c r="F67" s="357"/>
      <c r="G67" s="357"/>
      <c r="H67" s="357"/>
      <c r="I67" s="357"/>
      <c r="J67" s="357"/>
      <c r="K67" s="390"/>
      <c r="L67" s="357"/>
      <c r="M67" s="404"/>
      <c r="N67" s="405"/>
      <c r="O67" s="407"/>
    </row>
    <row r="68" spans="1:15">
      <c r="A68" s="357">
        <v>295974</v>
      </c>
      <c r="B68" s="357">
        <v>1311623</v>
      </c>
      <c r="C68" s="357" t="s">
        <v>1016</v>
      </c>
      <c r="D68" s="358">
        <v>43265</v>
      </c>
      <c r="E68" s="358">
        <v>43270</v>
      </c>
      <c r="F68" s="357">
        <f t="shared" ref="F68:F131" si="6">E68-D68</f>
        <v>5</v>
      </c>
      <c r="G68" s="357">
        <v>1</v>
      </c>
      <c r="H68" s="357" t="s">
        <v>53</v>
      </c>
      <c r="I68" s="357" t="s">
        <v>37</v>
      </c>
      <c r="J68" s="357">
        <f t="shared" ref="J68:J131" si="7">G68*F68</f>
        <v>5</v>
      </c>
      <c r="K68" s="374">
        <v>2900000</v>
      </c>
      <c r="L68" s="374">
        <f t="shared" ref="L68:L131" si="8">K68*F68*G68</f>
        <v>14500000</v>
      </c>
      <c r="M68" s="404"/>
      <c r="N68" s="405">
        <f t="shared" ref="N68:N102" si="9">M68-L68</f>
        <v>-14500000</v>
      </c>
      <c r="O68" s="407"/>
    </row>
    <row r="69" spans="1:15">
      <c r="A69" s="357">
        <v>297047</v>
      </c>
      <c r="B69" s="357">
        <v>1314396</v>
      </c>
      <c r="C69" s="357" t="s">
        <v>1017</v>
      </c>
      <c r="D69" s="358">
        <v>43265</v>
      </c>
      <c r="E69" s="358">
        <v>43268</v>
      </c>
      <c r="F69" s="357">
        <f t="shared" si="6"/>
        <v>3</v>
      </c>
      <c r="G69" s="357">
        <v>1</v>
      </c>
      <c r="H69" s="357" t="s">
        <v>391</v>
      </c>
      <c r="I69" s="357" t="s">
        <v>37</v>
      </c>
      <c r="J69" s="357">
        <f t="shared" si="7"/>
        <v>3</v>
      </c>
      <c r="K69" s="374">
        <v>2900000</v>
      </c>
      <c r="L69" s="374">
        <f t="shared" si="8"/>
        <v>8700000</v>
      </c>
      <c r="M69" s="404"/>
      <c r="N69" s="405">
        <f t="shared" si="9"/>
        <v>-8700000</v>
      </c>
      <c r="O69" s="407"/>
    </row>
    <row r="70" spans="1:15">
      <c r="A70" s="357">
        <v>296224</v>
      </c>
      <c r="B70" s="357">
        <v>1312547</v>
      </c>
      <c r="C70" s="357" t="s">
        <v>1018</v>
      </c>
      <c r="D70" s="358">
        <v>43266</v>
      </c>
      <c r="E70" s="358">
        <v>43267</v>
      </c>
      <c r="F70" s="357">
        <f t="shared" si="6"/>
        <v>1</v>
      </c>
      <c r="G70" s="357">
        <v>1</v>
      </c>
      <c r="H70" s="357" t="s">
        <v>53</v>
      </c>
      <c r="I70" s="357" t="s">
        <v>37</v>
      </c>
      <c r="J70" s="357">
        <f t="shared" si="7"/>
        <v>1</v>
      </c>
      <c r="K70" s="374">
        <v>2900000</v>
      </c>
      <c r="L70" s="374">
        <f t="shared" si="8"/>
        <v>2900000</v>
      </c>
      <c r="M70" s="404"/>
      <c r="N70" s="405">
        <f t="shared" si="9"/>
        <v>-2900000</v>
      </c>
      <c r="O70" s="407"/>
    </row>
    <row r="71" spans="1:15">
      <c r="A71" s="357" t="s">
        <v>1019</v>
      </c>
      <c r="B71" s="357">
        <v>1310029</v>
      </c>
      <c r="C71" s="357" t="s">
        <v>1020</v>
      </c>
      <c r="D71" s="358">
        <v>43266</v>
      </c>
      <c r="E71" s="358">
        <v>43268</v>
      </c>
      <c r="F71" s="357">
        <f t="shared" si="6"/>
        <v>2</v>
      </c>
      <c r="G71" s="357">
        <v>2</v>
      </c>
      <c r="H71" s="357" t="s">
        <v>405</v>
      </c>
      <c r="I71" s="357" t="s">
        <v>37</v>
      </c>
      <c r="J71" s="357">
        <f t="shared" si="7"/>
        <v>4</v>
      </c>
      <c r="K71" s="374">
        <v>2900000</v>
      </c>
      <c r="L71" s="374">
        <f t="shared" si="8"/>
        <v>11600000</v>
      </c>
      <c r="M71" s="404"/>
      <c r="N71" s="405">
        <f t="shared" si="9"/>
        <v>-11600000</v>
      </c>
      <c r="O71" s="407"/>
    </row>
    <row r="72" spans="1:15">
      <c r="A72" s="357">
        <v>291960</v>
      </c>
      <c r="B72" s="357">
        <v>1303981</v>
      </c>
      <c r="C72" s="357" t="s">
        <v>1021</v>
      </c>
      <c r="D72" s="358">
        <v>43266</v>
      </c>
      <c r="E72" s="358">
        <v>43269</v>
      </c>
      <c r="F72" s="357">
        <f t="shared" si="6"/>
        <v>3</v>
      </c>
      <c r="G72" s="357">
        <v>1</v>
      </c>
      <c r="H72" s="357" t="s">
        <v>53</v>
      </c>
      <c r="I72" s="357" t="s">
        <v>37</v>
      </c>
      <c r="J72" s="357">
        <f t="shared" si="7"/>
        <v>3</v>
      </c>
      <c r="K72" s="374">
        <v>2900000</v>
      </c>
      <c r="L72" s="374">
        <f t="shared" si="8"/>
        <v>8700000</v>
      </c>
      <c r="M72" s="404"/>
      <c r="N72" s="405">
        <f t="shared" si="9"/>
        <v>-8700000</v>
      </c>
      <c r="O72" s="407"/>
    </row>
    <row r="73" spans="1:15">
      <c r="A73" s="357">
        <v>294473</v>
      </c>
      <c r="B73" s="357">
        <v>1309369</v>
      </c>
      <c r="C73" s="357" t="s">
        <v>1022</v>
      </c>
      <c r="D73" s="358">
        <v>43266</v>
      </c>
      <c r="E73" s="358">
        <v>43267</v>
      </c>
      <c r="F73" s="357">
        <f t="shared" si="6"/>
        <v>1</v>
      </c>
      <c r="G73" s="357">
        <v>1</v>
      </c>
      <c r="H73" s="357" t="s">
        <v>53</v>
      </c>
      <c r="I73" s="357" t="s">
        <v>37</v>
      </c>
      <c r="J73" s="357">
        <f t="shared" si="7"/>
        <v>1</v>
      </c>
      <c r="K73" s="374">
        <v>2900000</v>
      </c>
      <c r="L73" s="374">
        <f t="shared" si="8"/>
        <v>2900000</v>
      </c>
      <c r="M73" s="404"/>
      <c r="N73" s="405">
        <f t="shared" si="9"/>
        <v>-2900000</v>
      </c>
      <c r="O73" s="407"/>
    </row>
    <row r="74" spans="1:15">
      <c r="A74" s="357">
        <v>292297</v>
      </c>
      <c r="B74" s="357">
        <v>1304975</v>
      </c>
      <c r="C74" s="357" t="s">
        <v>1023</v>
      </c>
      <c r="D74" s="358">
        <v>43266</v>
      </c>
      <c r="E74" s="358">
        <v>43267</v>
      </c>
      <c r="F74" s="357">
        <f t="shared" si="6"/>
        <v>1</v>
      </c>
      <c r="G74" s="357">
        <v>1</v>
      </c>
      <c r="H74" s="357" t="s">
        <v>53</v>
      </c>
      <c r="I74" s="357" t="s">
        <v>37</v>
      </c>
      <c r="J74" s="357">
        <f t="shared" si="7"/>
        <v>1</v>
      </c>
      <c r="K74" s="374">
        <v>2900000</v>
      </c>
      <c r="L74" s="374">
        <f t="shared" si="8"/>
        <v>2900000</v>
      </c>
      <c r="M74" s="404"/>
      <c r="N74" s="405">
        <f t="shared" si="9"/>
        <v>-2900000</v>
      </c>
      <c r="O74" s="407"/>
    </row>
    <row r="75" spans="1:15">
      <c r="A75" s="357">
        <v>292532</v>
      </c>
      <c r="B75" s="357">
        <v>1305010</v>
      </c>
      <c r="C75" s="357" t="s">
        <v>1024</v>
      </c>
      <c r="D75" s="358">
        <v>43266</v>
      </c>
      <c r="E75" s="358">
        <v>43268</v>
      </c>
      <c r="F75" s="357">
        <f t="shared" si="6"/>
        <v>2</v>
      </c>
      <c r="G75" s="357">
        <v>1</v>
      </c>
      <c r="H75" s="357" t="s">
        <v>53</v>
      </c>
      <c r="I75" s="357" t="s">
        <v>37</v>
      </c>
      <c r="J75" s="357">
        <f t="shared" si="7"/>
        <v>2</v>
      </c>
      <c r="K75" s="374">
        <v>2900000</v>
      </c>
      <c r="L75" s="374">
        <f t="shared" si="8"/>
        <v>5800000</v>
      </c>
      <c r="M75" s="404"/>
      <c r="N75" s="405">
        <f t="shared" si="9"/>
        <v>-5800000</v>
      </c>
      <c r="O75" s="407"/>
    </row>
    <row r="76" spans="1:15">
      <c r="A76" s="357">
        <v>293489</v>
      </c>
      <c r="B76" s="357">
        <v>1307389</v>
      </c>
      <c r="C76" s="357" t="s">
        <v>1025</v>
      </c>
      <c r="D76" s="358">
        <v>43266</v>
      </c>
      <c r="E76" s="358">
        <v>43268</v>
      </c>
      <c r="F76" s="357">
        <f t="shared" si="6"/>
        <v>2</v>
      </c>
      <c r="G76" s="357">
        <v>1</v>
      </c>
      <c r="H76" s="357" t="s">
        <v>391</v>
      </c>
      <c r="I76" s="357" t="s">
        <v>37</v>
      </c>
      <c r="J76" s="357">
        <f t="shared" si="7"/>
        <v>2</v>
      </c>
      <c r="K76" s="374">
        <v>2900000</v>
      </c>
      <c r="L76" s="374">
        <f t="shared" si="8"/>
        <v>5800000</v>
      </c>
      <c r="M76" s="404"/>
      <c r="N76" s="405">
        <f t="shared" si="9"/>
        <v>-5800000</v>
      </c>
      <c r="O76" s="408"/>
    </row>
    <row r="77" spans="1:15">
      <c r="A77" s="357">
        <v>296752</v>
      </c>
      <c r="B77" s="357">
        <v>1314112</v>
      </c>
      <c r="C77" s="357" t="s">
        <v>1026</v>
      </c>
      <c r="D77" s="358">
        <v>43266</v>
      </c>
      <c r="E77" s="358">
        <v>43269</v>
      </c>
      <c r="F77" s="357">
        <f t="shared" si="6"/>
        <v>3</v>
      </c>
      <c r="G77" s="357">
        <v>1</v>
      </c>
      <c r="H77" s="357" t="s">
        <v>53</v>
      </c>
      <c r="I77" s="357" t="s">
        <v>37</v>
      </c>
      <c r="J77" s="357">
        <f t="shared" si="7"/>
        <v>3</v>
      </c>
      <c r="K77" s="374">
        <v>2900000</v>
      </c>
      <c r="L77" s="374">
        <f t="shared" si="8"/>
        <v>8700000</v>
      </c>
      <c r="M77" s="387"/>
      <c r="N77" s="388">
        <f t="shared" si="9"/>
        <v>-8700000</v>
      </c>
      <c r="O77" s="389">
        <f>SUM(L77:L96)</f>
        <v>170400000</v>
      </c>
    </row>
    <row r="78" spans="1:15">
      <c r="A78" s="357" t="s">
        <v>1027</v>
      </c>
      <c r="B78" s="357">
        <v>1316076</v>
      </c>
      <c r="C78" s="357" t="s">
        <v>1028</v>
      </c>
      <c r="D78" s="358">
        <v>43266</v>
      </c>
      <c r="E78" s="358">
        <v>43268</v>
      </c>
      <c r="F78" s="357">
        <f t="shared" si="6"/>
        <v>2</v>
      </c>
      <c r="G78" s="357">
        <v>2</v>
      </c>
      <c r="H78" s="357" t="s">
        <v>53</v>
      </c>
      <c r="I78" s="357" t="s">
        <v>37</v>
      </c>
      <c r="J78" s="357">
        <f t="shared" si="7"/>
        <v>4</v>
      </c>
      <c r="K78" s="390">
        <v>2900000</v>
      </c>
      <c r="L78" s="357">
        <f t="shared" si="8"/>
        <v>11600000</v>
      </c>
      <c r="M78" s="387"/>
      <c r="N78" s="388">
        <f t="shared" si="9"/>
        <v>-11600000</v>
      </c>
      <c r="O78" s="391"/>
    </row>
    <row r="79" spans="1:15">
      <c r="A79" s="357">
        <v>297343</v>
      </c>
      <c r="B79" s="357">
        <v>1316111</v>
      </c>
      <c r="C79" s="357" t="s">
        <v>1029</v>
      </c>
      <c r="D79" s="358">
        <v>43266</v>
      </c>
      <c r="E79" s="358">
        <v>43268</v>
      </c>
      <c r="F79" s="357">
        <f t="shared" si="6"/>
        <v>2</v>
      </c>
      <c r="G79" s="357">
        <v>1</v>
      </c>
      <c r="H79" s="357" t="s">
        <v>53</v>
      </c>
      <c r="I79" s="357" t="s">
        <v>868</v>
      </c>
      <c r="J79" s="357">
        <f t="shared" si="7"/>
        <v>2</v>
      </c>
      <c r="K79" s="390">
        <v>4000000</v>
      </c>
      <c r="L79" s="357">
        <f t="shared" si="8"/>
        <v>8000000</v>
      </c>
      <c r="M79" s="387"/>
      <c r="N79" s="388">
        <f t="shared" si="9"/>
        <v>-8000000</v>
      </c>
      <c r="O79" s="391"/>
    </row>
    <row r="80" spans="1:15">
      <c r="A80" s="357">
        <v>291770</v>
      </c>
      <c r="B80" s="357">
        <v>1303318</v>
      </c>
      <c r="C80" s="357" t="s">
        <v>1030</v>
      </c>
      <c r="D80" s="358">
        <v>43267</v>
      </c>
      <c r="E80" s="358">
        <v>43269</v>
      </c>
      <c r="F80" s="357">
        <f t="shared" si="6"/>
        <v>2</v>
      </c>
      <c r="G80" s="357">
        <v>2</v>
      </c>
      <c r="H80" s="357" t="s">
        <v>391</v>
      </c>
      <c r="I80" s="357" t="s">
        <v>37</v>
      </c>
      <c r="J80" s="357">
        <f t="shared" si="7"/>
        <v>4</v>
      </c>
      <c r="K80" s="374">
        <v>2900000</v>
      </c>
      <c r="L80" s="374">
        <f t="shared" si="8"/>
        <v>11600000</v>
      </c>
      <c r="M80" s="387"/>
      <c r="N80" s="388">
        <f t="shared" si="9"/>
        <v>-11600000</v>
      </c>
      <c r="O80" s="391"/>
    </row>
    <row r="81" spans="1:15">
      <c r="A81" s="357">
        <v>294004</v>
      </c>
      <c r="B81" s="357">
        <v>1307580</v>
      </c>
      <c r="C81" s="357" t="s">
        <v>1031</v>
      </c>
      <c r="D81" s="358">
        <v>43267</v>
      </c>
      <c r="E81" s="358">
        <v>43270</v>
      </c>
      <c r="F81" s="357">
        <f t="shared" si="6"/>
        <v>3</v>
      </c>
      <c r="G81" s="357">
        <v>1</v>
      </c>
      <c r="H81" s="357" t="s">
        <v>391</v>
      </c>
      <c r="I81" s="357" t="s">
        <v>37</v>
      </c>
      <c r="J81" s="357">
        <f t="shared" si="7"/>
        <v>3</v>
      </c>
      <c r="K81" s="374">
        <v>2900000</v>
      </c>
      <c r="L81" s="374">
        <f t="shared" si="8"/>
        <v>8700000</v>
      </c>
      <c r="M81" s="387"/>
      <c r="N81" s="388">
        <f t="shared" si="9"/>
        <v>-8700000</v>
      </c>
      <c r="O81" s="391"/>
    </row>
    <row r="82" spans="1:15">
      <c r="A82" s="357" t="s">
        <v>1032</v>
      </c>
      <c r="B82" s="402">
        <v>1312388</v>
      </c>
      <c r="C82" s="357" t="s">
        <v>1033</v>
      </c>
      <c r="D82" s="358">
        <v>43267</v>
      </c>
      <c r="E82" s="358">
        <v>43268</v>
      </c>
      <c r="F82" s="357">
        <f t="shared" si="6"/>
        <v>1</v>
      </c>
      <c r="G82" s="357">
        <v>2</v>
      </c>
      <c r="H82" s="357" t="s">
        <v>53</v>
      </c>
      <c r="I82" s="357" t="s">
        <v>37</v>
      </c>
      <c r="J82" s="357">
        <f t="shared" si="7"/>
        <v>2</v>
      </c>
      <c r="K82" s="374">
        <v>2900000</v>
      </c>
      <c r="L82" s="374">
        <f t="shared" si="8"/>
        <v>5800000</v>
      </c>
      <c r="M82" s="387"/>
      <c r="N82" s="388">
        <f t="shared" si="9"/>
        <v>-5800000</v>
      </c>
      <c r="O82" s="391"/>
    </row>
    <row r="83" spans="1:15">
      <c r="A83" s="357">
        <v>292868</v>
      </c>
      <c r="B83" s="357">
        <v>1305992</v>
      </c>
      <c r="C83" s="357" t="s">
        <v>1034</v>
      </c>
      <c r="D83" s="358">
        <v>43267</v>
      </c>
      <c r="E83" s="358">
        <v>43268</v>
      </c>
      <c r="F83" s="357">
        <f t="shared" si="6"/>
        <v>1</v>
      </c>
      <c r="G83" s="357">
        <v>1</v>
      </c>
      <c r="H83" s="357" t="s">
        <v>391</v>
      </c>
      <c r="I83" s="357" t="s">
        <v>37</v>
      </c>
      <c r="J83" s="357">
        <f t="shared" si="7"/>
        <v>1</v>
      </c>
      <c r="K83" s="374">
        <v>2900000</v>
      </c>
      <c r="L83" s="374">
        <f t="shared" si="8"/>
        <v>2900000</v>
      </c>
      <c r="M83" s="387"/>
      <c r="N83" s="388">
        <f t="shared" si="9"/>
        <v>-2900000</v>
      </c>
      <c r="O83" s="391"/>
    </row>
    <row r="84" spans="1:15">
      <c r="A84" s="357">
        <v>296046</v>
      </c>
      <c r="B84" s="357">
        <v>1312032</v>
      </c>
      <c r="C84" s="357" t="s">
        <v>1035</v>
      </c>
      <c r="D84" s="358">
        <v>43267</v>
      </c>
      <c r="E84" s="358">
        <v>43268</v>
      </c>
      <c r="F84" s="357">
        <f t="shared" si="6"/>
        <v>1</v>
      </c>
      <c r="G84" s="357">
        <v>2</v>
      </c>
      <c r="H84" s="357" t="s">
        <v>391</v>
      </c>
      <c r="I84" s="357" t="s">
        <v>37</v>
      </c>
      <c r="J84" s="357">
        <f t="shared" si="7"/>
        <v>2</v>
      </c>
      <c r="K84" s="374">
        <v>2900000</v>
      </c>
      <c r="L84" s="374">
        <f t="shared" si="8"/>
        <v>5800000</v>
      </c>
      <c r="M84" s="387"/>
      <c r="N84" s="388">
        <f t="shared" si="9"/>
        <v>-5800000</v>
      </c>
      <c r="O84" s="391"/>
    </row>
    <row r="85" spans="1:15">
      <c r="A85" s="357">
        <v>289759</v>
      </c>
      <c r="B85" s="357">
        <v>1298894</v>
      </c>
      <c r="C85" s="357" t="s">
        <v>1036</v>
      </c>
      <c r="D85" s="358">
        <v>43267</v>
      </c>
      <c r="E85" s="358">
        <v>43268</v>
      </c>
      <c r="F85" s="357">
        <f t="shared" si="6"/>
        <v>1</v>
      </c>
      <c r="G85" s="357">
        <v>1</v>
      </c>
      <c r="H85" s="357" t="s">
        <v>53</v>
      </c>
      <c r="I85" s="357" t="s">
        <v>37</v>
      </c>
      <c r="J85" s="357">
        <f t="shared" si="7"/>
        <v>1</v>
      </c>
      <c r="K85" s="374">
        <v>2900000</v>
      </c>
      <c r="L85" s="374">
        <f t="shared" si="8"/>
        <v>2900000</v>
      </c>
      <c r="M85" s="387"/>
      <c r="N85" s="388">
        <f t="shared" si="9"/>
        <v>-2900000</v>
      </c>
      <c r="O85" s="391"/>
    </row>
    <row r="86" spans="1:15">
      <c r="A86" s="357">
        <v>293337</v>
      </c>
      <c r="B86" s="357">
        <v>1306901</v>
      </c>
      <c r="C86" s="357" t="s">
        <v>1037</v>
      </c>
      <c r="D86" s="358">
        <v>43267</v>
      </c>
      <c r="E86" s="358">
        <v>43269</v>
      </c>
      <c r="F86" s="357">
        <f t="shared" si="6"/>
        <v>2</v>
      </c>
      <c r="G86" s="357">
        <v>2</v>
      </c>
      <c r="H86" s="357" t="s">
        <v>53</v>
      </c>
      <c r="I86" s="357" t="s">
        <v>37</v>
      </c>
      <c r="J86" s="357">
        <f t="shared" si="7"/>
        <v>4</v>
      </c>
      <c r="K86" s="374">
        <v>2900000</v>
      </c>
      <c r="L86" s="374">
        <f t="shared" si="8"/>
        <v>11600000</v>
      </c>
      <c r="M86" s="387"/>
      <c r="N86" s="388">
        <f t="shared" si="9"/>
        <v>-11600000</v>
      </c>
      <c r="O86" s="391"/>
    </row>
    <row r="87" spans="1:15">
      <c r="A87" s="357">
        <v>297123</v>
      </c>
      <c r="B87" s="357">
        <v>1315182</v>
      </c>
      <c r="C87" s="357" t="s">
        <v>1038</v>
      </c>
      <c r="D87" s="358">
        <v>43267</v>
      </c>
      <c r="E87" s="358">
        <v>43271</v>
      </c>
      <c r="F87" s="357">
        <f t="shared" si="6"/>
        <v>4</v>
      </c>
      <c r="G87" s="357">
        <v>1</v>
      </c>
      <c r="H87" s="357" t="s">
        <v>53</v>
      </c>
      <c r="I87" s="357" t="s">
        <v>37</v>
      </c>
      <c r="J87" s="357">
        <f t="shared" si="7"/>
        <v>4</v>
      </c>
      <c r="K87" s="374">
        <v>2900000</v>
      </c>
      <c r="L87" s="374">
        <f t="shared" si="8"/>
        <v>11600000</v>
      </c>
      <c r="M87" s="387"/>
      <c r="N87" s="388">
        <f t="shared" si="9"/>
        <v>-11600000</v>
      </c>
      <c r="O87" s="391"/>
    </row>
    <row r="88" spans="1:15">
      <c r="A88" s="357">
        <v>296573</v>
      </c>
      <c r="B88" s="357">
        <v>1313295</v>
      </c>
      <c r="C88" s="357" t="s">
        <v>1039</v>
      </c>
      <c r="D88" s="358">
        <v>43267</v>
      </c>
      <c r="E88" s="358">
        <v>43271</v>
      </c>
      <c r="F88" s="357">
        <f t="shared" si="6"/>
        <v>4</v>
      </c>
      <c r="G88" s="357">
        <v>1</v>
      </c>
      <c r="H88" s="357" t="s">
        <v>391</v>
      </c>
      <c r="I88" s="357" t="s">
        <v>37</v>
      </c>
      <c r="J88" s="357">
        <f t="shared" si="7"/>
        <v>4</v>
      </c>
      <c r="K88" s="374">
        <v>2900000</v>
      </c>
      <c r="L88" s="374">
        <f t="shared" si="8"/>
        <v>11600000</v>
      </c>
      <c r="M88" s="387"/>
      <c r="N88" s="388">
        <f t="shared" si="9"/>
        <v>-11600000</v>
      </c>
      <c r="O88" s="391"/>
    </row>
    <row r="89" spans="1:15">
      <c r="A89" s="357">
        <v>296575</v>
      </c>
      <c r="B89" s="357">
        <v>1313336</v>
      </c>
      <c r="C89" s="357" t="s">
        <v>1040</v>
      </c>
      <c r="D89" s="358">
        <v>43267</v>
      </c>
      <c r="E89" s="358">
        <v>43269</v>
      </c>
      <c r="F89" s="357">
        <f t="shared" si="6"/>
        <v>2</v>
      </c>
      <c r="G89" s="357">
        <v>1</v>
      </c>
      <c r="H89" s="357" t="s">
        <v>269</v>
      </c>
      <c r="I89" s="357" t="s">
        <v>37</v>
      </c>
      <c r="J89" s="357">
        <f t="shared" si="7"/>
        <v>2</v>
      </c>
      <c r="K89" s="374">
        <v>2900000</v>
      </c>
      <c r="L89" s="374">
        <f t="shared" si="8"/>
        <v>5800000</v>
      </c>
      <c r="M89" s="387"/>
      <c r="N89" s="388">
        <f t="shared" si="9"/>
        <v>-5800000</v>
      </c>
      <c r="O89" s="391"/>
    </row>
    <row r="90" spans="1:15">
      <c r="A90" s="357">
        <v>295511</v>
      </c>
      <c r="B90" s="357">
        <v>1310623</v>
      </c>
      <c r="C90" s="357" t="s">
        <v>1041</v>
      </c>
      <c r="D90" s="358">
        <v>43268</v>
      </c>
      <c r="E90" s="358">
        <v>43269</v>
      </c>
      <c r="F90" s="357">
        <f t="shared" si="6"/>
        <v>1</v>
      </c>
      <c r="G90" s="357">
        <v>1</v>
      </c>
      <c r="H90" s="357" t="s">
        <v>405</v>
      </c>
      <c r="I90" s="357" t="s">
        <v>37</v>
      </c>
      <c r="J90" s="357">
        <f t="shared" si="7"/>
        <v>1</v>
      </c>
      <c r="K90" s="374">
        <v>2900000</v>
      </c>
      <c r="L90" s="374">
        <f t="shared" si="8"/>
        <v>2900000</v>
      </c>
      <c r="M90" s="387"/>
      <c r="N90" s="388">
        <f t="shared" si="9"/>
        <v>-2900000</v>
      </c>
      <c r="O90" s="391"/>
    </row>
    <row r="91" spans="1:15">
      <c r="A91" s="357" t="s">
        <v>1042</v>
      </c>
      <c r="B91" s="357">
        <v>1308513</v>
      </c>
      <c r="C91" s="357" t="s">
        <v>1043</v>
      </c>
      <c r="D91" s="358">
        <v>43268</v>
      </c>
      <c r="E91" s="358">
        <v>43269</v>
      </c>
      <c r="F91" s="357">
        <f t="shared" si="6"/>
        <v>1</v>
      </c>
      <c r="G91" s="357">
        <v>3</v>
      </c>
      <c r="H91" s="357" t="s">
        <v>391</v>
      </c>
      <c r="I91" s="357" t="s">
        <v>37</v>
      </c>
      <c r="J91" s="357">
        <f t="shared" si="7"/>
        <v>3</v>
      </c>
      <c r="K91" s="374">
        <v>2900000</v>
      </c>
      <c r="L91" s="374">
        <f t="shared" si="8"/>
        <v>8700000</v>
      </c>
      <c r="M91" s="387"/>
      <c r="N91" s="388">
        <f t="shared" si="9"/>
        <v>-8700000</v>
      </c>
      <c r="O91" s="391"/>
    </row>
    <row r="92" spans="1:15">
      <c r="A92" s="357">
        <v>295282</v>
      </c>
      <c r="B92" s="357">
        <v>1309940</v>
      </c>
      <c r="C92" s="357" t="s">
        <v>1044</v>
      </c>
      <c r="D92" s="358">
        <v>43268</v>
      </c>
      <c r="E92" s="358">
        <v>43270</v>
      </c>
      <c r="F92" s="357">
        <f t="shared" si="6"/>
        <v>2</v>
      </c>
      <c r="G92" s="357">
        <v>1</v>
      </c>
      <c r="H92" s="357" t="s">
        <v>53</v>
      </c>
      <c r="I92" s="357" t="s">
        <v>37</v>
      </c>
      <c r="J92" s="357">
        <f t="shared" si="7"/>
        <v>2</v>
      </c>
      <c r="K92" s="374">
        <v>2900000</v>
      </c>
      <c r="L92" s="374">
        <f t="shared" si="8"/>
        <v>5800000</v>
      </c>
      <c r="M92" s="387"/>
      <c r="N92" s="388">
        <f t="shared" si="9"/>
        <v>-5800000</v>
      </c>
      <c r="O92" s="391"/>
    </row>
    <row r="93" spans="1:15">
      <c r="A93" s="357">
        <v>297447</v>
      </c>
      <c r="B93" s="357">
        <v>1316603</v>
      </c>
      <c r="C93" s="357" t="s">
        <v>1045</v>
      </c>
      <c r="D93" s="358">
        <v>43269</v>
      </c>
      <c r="E93" s="358">
        <v>43270</v>
      </c>
      <c r="F93" s="357">
        <f t="shared" si="6"/>
        <v>1</v>
      </c>
      <c r="G93" s="357">
        <v>1</v>
      </c>
      <c r="H93" s="357" t="s">
        <v>53</v>
      </c>
      <c r="I93" s="357" t="s">
        <v>37</v>
      </c>
      <c r="J93" s="357">
        <f t="shared" si="7"/>
        <v>1</v>
      </c>
      <c r="K93" s="374">
        <v>2900000</v>
      </c>
      <c r="L93" s="374">
        <f t="shared" si="8"/>
        <v>2900000</v>
      </c>
      <c r="M93" s="387"/>
      <c r="N93" s="388">
        <f t="shared" si="9"/>
        <v>-2900000</v>
      </c>
      <c r="O93" s="391"/>
    </row>
    <row r="94" spans="1:15">
      <c r="A94" s="357">
        <v>292299</v>
      </c>
      <c r="B94" s="357">
        <v>1304950</v>
      </c>
      <c r="C94" s="357" t="s">
        <v>1046</v>
      </c>
      <c r="D94" s="358">
        <v>43269</v>
      </c>
      <c r="E94" s="358">
        <v>43273</v>
      </c>
      <c r="F94" s="357">
        <f t="shared" si="6"/>
        <v>4</v>
      </c>
      <c r="G94" s="357">
        <v>3</v>
      </c>
      <c r="H94" s="357" t="s">
        <v>391</v>
      </c>
      <c r="I94" s="357" t="s">
        <v>37</v>
      </c>
      <c r="J94" s="357">
        <f t="shared" si="7"/>
        <v>12</v>
      </c>
      <c r="K94" s="374">
        <v>2900000</v>
      </c>
      <c r="L94" s="374">
        <f t="shared" si="8"/>
        <v>34800000</v>
      </c>
      <c r="M94" s="387"/>
      <c r="N94" s="388">
        <f t="shared" si="9"/>
        <v>-34800000</v>
      </c>
      <c r="O94" s="391"/>
    </row>
    <row r="95" spans="1:15">
      <c r="A95" s="357">
        <v>293256</v>
      </c>
      <c r="B95" s="357">
        <v>1306510</v>
      </c>
      <c r="C95" s="357" t="s">
        <v>1047</v>
      </c>
      <c r="D95" s="358">
        <v>43269</v>
      </c>
      <c r="E95" s="358">
        <v>43270</v>
      </c>
      <c r="F95" s="357">
        <f t="shared" si="6"/>
        <v>1</v>
      </c>
      <c r="G95" s="357">
        <v>1</v>
      </c>
      <c r="H95" s="357" t="s">
        <v>53</v>
      </c>
      <c r="I95" s="357" t="s">
        <v>37</v>
      </c>
      <c r="J95" s="357">
        <f t="shared" si="7"/>
        <v>1</v>
      </c>
      <c r="K95" s="374">
        <v>2900000</v>
      </c>
      <c r="L95" s="374">
        <f t="shared" si="8"/>
        <v>2900000</v>
      </c>
      <c r="M95" s="387"/>
      <c r="N95" s="388">
        <f t="shared" si="9"/>
        <v>-2900000</v>
      </c>
      <c r="O95" s="391"/>
    </row>
    <row r="96" spans="1:15">
      <c r="A96" s="357">
        <v>295676</v>
      </c>
      <c r="B96" s="357">
        <v>1311153</v>
      </c>
      <c r="C96" s="357" t="s">
        <v>1048</v>
      </c>
      <c r="D96" s="358">
        <v>43269</v>
      </c>
      <c r="E96" s="358">
        <v>43271</v>
      </c>
      <c r="F96" s="357">
        <f t="shared" si="6"/>
        <v>2</v>
      </c>
      <c r="G96" s="357">
        <v>1</v>
      </c>
      <c r="H96" s="357" t="s">
        <v>53</v>
      </c>
      <c r="I96" s="357" t="s">
        <v>37</v>
      </c>
      <c r="J96" s="357">
        <f t="shared" si="7"/>
        <v>2</v>
      </c>
      <c r="K96" s="374">
        <v>2900000</v>
      </c>
      <c r="L96" s="374">
        <f t="shared" si="8"/>
        <v>5800000</v>
      </c>
      <c r="M96" s="387"/>
      <c r="N96" s="388">
        <f t="shared" si="9"/>
        <v>-5800000</v>
      </c>
      <c r="O96" s="392"/>
    </row>
    <row r="97" spans="1:15">
      <c r="A97" s="357">
        <v>297284</v>
      </c>
      <c r="B97" s="357">
        <v>1315686</v>
      </c>
      <c r="C97" s="357" t="s">
        <v>1049</v>
      </c>
      <c r="D97" s="358">
        <v>43270</v>
      </c>
      <c r="E97" s="358">
        <v>43272</v>
      </c>
      <c r="F97" s="357">
        <f t="shared" si="6"/>
        <v>2</v>
      </c>
      <c r="G97" s="357">
        <v>1</v>
      </c>
      <c r="H97" s="357" t="s">
        <v>53</v>
      </c>
      <c r="I97" s="357" t="s">
        <v>37</v>
      </c>
      <c r="J97" s="357">
        <f t="shared" si="7"/>
        <v>2</v>
      </c>
      <c r="K97" s="357">
        <v>2900000</v>
      </c>
      <c r="L97" s="357">
        <f t="shared" si="8"/>
        <v>5800000</v>
      </c>
      <c r="M97" s="409"/>
      <c r="N97" s="410">
        <f t="shared" si="9"/>
        <v>-5800000</v>
      </c>
      <c r="O97" s="411">
        <f>SUM(L97:L121)</f>
        <v>345100000</v>
      </c>
    </row>
    <row r="98" spans="1:15">
      <c r="A98" s="357">
        <v>291510</v>
      </c>
      <c r="B98" s="357">
        <v>1303116</v>
      </c>
      <c r="C98" s="357" t="s">
        <v>1050</v>
      </c>
      <c r="D98" s="358">
        <v>43271</v>
      </c>
      <c r="E98" s="358">
        <v>43275</v>
      </c>
      <c r="F98" s="357">
        <f t="shared" si="6"/>
        <v>4</v>
      </c>
      <c r="G98" s="357">
        <v>1</v>
      </c>
      <c r="H98" s="357" t="s">
        <v>391</v>
      </c>
      <c r="I98" s="357" t="s">
        <v>37</v>
      </c>
      <c r="J98" s="357">
        <f t="shared" si="7"/>
        <v>4</v>
      </c>
      <c r="K98" s="374">
        <v>2900000</v>
      </c>
      <c r="L98" s="374">
        <f t="shared" si="8"/>
        <v>11600000</v>
      </c>
      <c r="M98" s="409"/>
      <c r="N98" s="410">
        <f t="shared" si="9"/>
        <v>-11600000</v>
      </c>
      <c r="O98" s="412"/>
    </row>
    <row r="99" ht="67.5" spans="1:15">
      <c r="A99" s="357" t="s">
        <v>1051</v>
      </c>
      <c r="B99" s="357">
        <v>1314095</v>
      </c>
      <c r="C99" s="403" t="s">
        <v>1052</v>
      </c>
      <c r="D99" s="358">
        <v>43271</v>
      </c>
      <c r="E99" s="358">
        <v>43273</v>
      </c>
      <c r="F99" s="357">
        <f t="shared" si="6"/>
        <v>2</v>
      </c>
      <c r="G99" s="357">
        <v>3</v>
      </c>
      <c r="H99" s="357" t="s">
        <v>391</v>
      </c>
      <c r="I99" s="357" t="s">
        <v>37</v>
      </c>
      <c r="J99" s="357">
        <f t="shared" si="7"/>
        <v>6</v>
      </c>
      <c r="K99" s="374">
        <v>2900000</v>
      </c>
      <c r="L99" s="374">
        <f t="shared" si="8"/>
        <v>17400000</v>
      </c>
      <c r="M99" s="409"/>
      <c r="N99" s="410">
        <f t="shared" si="9"/>
        <v>-17400000</v>
      </c>
      <c r="O99" s="412"/>
    </row>
    <row r="100" spans="1:15">
      <c r="A100" s="357">
        <v>294361</v>
      </c>
      <c r="B100" s="357">
        <v>1308812</v>
      </c>
      <c r="C100" s="357" t="s">
        <v>1053</v>
      </c>
      <c r="D100" s="358">
        <v>43272</v>
      </c>
      <c r="E100" s="358">
        <v>43275</v>
      </c>
      <c r="F100" s="357">
        <f t="shared" si="6"/>
        <v>3</v>
      </c>
      <c r="G100" s="357">
        <v>1</v>
      </c>
      <c r="H100" s="357" t="s">
        <v>53</v>
      </c>
      <c r="I100" s="357" t="s">
        <v>37</v>
      </c>
      <c r="J100" s="357">
        <f t="shared" si="7"/>
        <v>3</v>
      </c>
      <c r="K100" s="374">
        <v>2900000</v>
      </c>
      <c r="L100" s="374">
        <f t="shared" si="8"/>
        <v>8700000</v>
      </c>
      <c r="M100" s="409"/>
      <c r="N100" s="410">
        <f t="shared" si="9"/>
        <v>-8700000</v>
      </c>
      <c r="O100" s="412"/>
    </row>
    <row r="101" spans="1:15">
      <c r="A101" s="357">
        <v>290785</v>
      </c>
      <c r="B101" s="357">
        <v>1301016</v>
      </c>
      <c r="C101" s="357" t="s">
        <v>1054</v>
      </c>
      <c r="D101" s="358">
        <v>43272</v>
      </c>
      <c r="E101" s="358">
        <v>43274</v>
      </c>
      <c r="F101" s="357">
        <f t="shared" si="6"/>
        <v>2</v>
      </c>
      <c r="G101" s="357">
        <v>1</v>
      </c>
      <c r="H101" s="357" t="s">
        <v>53</v>
      </c>
      <c r="I101" s="357" t="s">
        <v>37</v>
      </c>
      <c r="J101" s="357">
        <f t="shared" si="7"/>
        <v>2</v>
      </c>
      <c r="K101" s="374">
        <v>2900000</v>
      </c>
      <c r="L101" s="374">
        <f t="shared" si="8"/>
        <v>5800000</v>
      </c>
      <c r="M101" s="409"/>
      <c r="N101" s="410">
        <f t="shared" si="9"/>
        <v>-5800000</v>
      </c>
      <c r="O101" s="412"/>
    </row>
    <row r="102" spans="1:15">
      <c r="A102" s="357">
        <v>295579</v>
      </c>
      <c r="B102" s="357">
        <v>1310782</v>
      </c>
      <c r="C102" s="357" t="s">
        <v>1055</v>
      </c>
      <c r="D102" s="358">
        <v>43272</v>
      </c>
      <c r="E102" s="358">
        <v>43274</v>
      </c>
      <c r="F102" s="357">
        <f t="shared" si="6"/>
        <v>2</v>
      </c>
      <c r="G102" s="357">
        <v>1</v>
      </c>
      <c r="H102" s="357" t="s">
        <v>53</v>
      </c>
      <c r="I102" s="357" t="s">
        <v>37</v>
      </c>
      <c r="J102" s="357">
        <f t="shared" si="7"/>
        <v>2</v>
      </c>
      <c r="K102" s="374">
        <v>2900000</v>
      </c>
      <c r="L102" s="374">
        <f t="shared" si="8"/>
        <v>5800000</v>
      </c>
      <c r="M102" s="409"/>
      <c r="N102" s="410">
        <f t="shared" si="9"/>
        <v>-5800000</v>
      </c>
      <c r="O102" s="412"/>
    </row>
    <row r="103" spans="1:15">
      <c r="A103" s="357">
        <v>298110</v>
      </c>
      <c r="B103" s="357">
        <v>1319467</v>
      </c>
      <c r="C103" s="357" t="s">
        <v>1056</v>
      </c>
      <c r="D103" s="358">
        <v>43272</v>
      </c>
      <c r="E103" s="358">
        <v>43274</v>
      </c>
      <c r="F103" s="357">
        <f t="shared" si="6"/>
        <v>2</v>
      </c>
      <c r="G103" s="357">
        <v>1</v>
      </c>
      <c r="H103" s="357" t="s">
        <v>391</v>
      </c>
      <c r="I103" s="357" t="s">
        <v>37</v>
      </c>
      <c r="J103" s="357">
        <f t="shared" si="7"/>
        <v>2</v>
      </c>
      <c r="K103" s="390">
        <v>2900000</v>
      </c>
      <c r="L103" s="357">
        <f t="shared" si="8"/>
        <v>5800000</v>
      </c>
      <c r="M103" s="409"/>
      <c r="N103" s="409"/>
      <c r="O103" s="412"/>
    </row>
    <row r="104" spans="1:15">
      <c r="A104" s="357">
        <v>287626</v>
      </c>
      <c r="B104" s="357">
        <v>1292542</v>
      </c>
      <c r="C104" s="357" t="s">
        <v>1057</v>
      </c>
      <c r="D104" s="358">
        <v>43273</v>
      </c>
      <c r="E104" s="358">
        <v>43276</v>
      </c>
      <c r="F104" s="357">
        <f t="shared" si="6"/>
        <v>3</v>
      </c>
      <c r="G104" s="357">
        <v>1</v>
      </c>
      <c r="H104" s="357" t="s">
        <v>53</v>
      </c>
      <c r="I104" s="357" t="s">
        <v>37</v>
      </c>
      <c r="J104" s="357">
        <f t="shared" si="7"/>
        <v>3</v>
      </c>
      <c r="K104" s="374">
        <v>2900000</v>
      </c>
      <c r="L104" s="374">
        <f t="shared" si="8"/>
        <v>8700000</v>
      </c>
      <c r="M104" s="409"/>
      <c r="N104" s="410">
        <f t="shared" ref="N104:N167" si="10">M104-L104</f>
        <v>-8700000</v>
      </c>
      <c r="O104" s="412"/>
    </row>
    <row r="105" spans="1:15">
      <c r="A105" s="357">
        <v>289550</v>
      </c>
      <c r="B105" s="357">
        <v>1298598</v>
      </c>
      <c r="C105" s="357" t="s">
        <v>1058</v>
      </c>
      <c r="D105" s="358">
        <v>43273</v>
      </c>
      <c r="E105" s="358">
        <v>43278</v>
      </c>
      <c r="F105" s="357">
        <f t="shared" si="6"/>
        <v>5</v>
      </c>
      <c r="G105" s="357">
        <v>1</v>
      </c>
      <c r="H105" s="357" t="s">
        <v>53</v>
      </c>
      <c r="I105" s="357" t="s">
        <v>37</v>
      </c>
      <c r="J105" s="357">
        <f t="shared" si="7"/>
        <v>5</v>
      </c>
      <c r="K105" s="374">
        <v>2900000</v>
      </c>
      <c r="L105" s="374">
        <f t="shared" si="8"/>
        <v>14500000</v>
      </c>
      <c r="M105" s="409"/>
      <c r="N105" s="410">
        <f t="shared" si="10"/>
        <v>-14500000</v>
      </c>
      <c r="O105" s="412"/>
    </row>
    <row r="106" spans="1:15">
      <c r="A106" s="357" t="s">
        <v>1059</v>
      </c>
      <c r="B106" s="357">
        <v>1308363</v>
      </c>
      <c r="C106" s="357" t="s">
        <v>1060</v>
      </c>
      <c r="D106" s="358">
        <v>43273</v>
      </c>
      <c r="E106" s="358">
        <v>43278</v>
      </c>
      <c r="F106" s="357">
        <f t="shared" si="6"/>
        <v>5</v>
      </c>
      <c r="G106" s="357">
        <v>2</v>
      </c>
      <c r="H106" s="357" t="s">
        <v>53</v>
      </c>
      <c r="I106" s="357" t="s">
        <v>37</v>
      </c>
      <c r="J106" s="357">
        <f t="shared" si="7"/>
        <v>10</v>
      </c>
      <c r="K106" s="374">
        <v>2900000</v>
      </c>
      <c r="L106" s="374">
        <f t="shared" si="8"/>
        <v>29000000</v>
      </c>
      <c r="M106" s="409"/>
      <c r="N106" s="410">
        <f t="shared" si="10"/>
        <v>-29000000</v>
      </c>
      <c r="O106" s="412"/>
    </row>
    <row r="107" spans="1:15">
      <c r="A107" s="357" t="s">
        <v>1061</v>
      </c>
      <c r="B107" s="357">
        <v>1308346</v>
      </c>
      <c r="C107" s="357" t="s">
        <v>1062</v>
      </c>
      <c r="D107" s="358">
        <v>43273</v>
      </c>
      <c r="E107" s="358">
        <v>43278</v>
      </c>
      <c r="F107" s="357">
        <f t="shared" si="6"/>
        <v>5</v>
      </c>
      <c r="G107" s="357">
        <v>2</v>
      </c>
      <c r="H107" s="357" t="s">
        <v>40</v>
      </c>
      <c r="I107" s="357" t="s">
        <v>37</v>
      </c>
      <c r="J107" s="357">
        <f t="shared" si="7"/>
        <v>10</v>
      </c>
      <c r="K107" s="374">
        <v>2900000</v>
      </c>
      <c r="L107" s="374">
        <f t="shared" si="8"/>
        <v>29000000</v>
      </c>
      <c r="M107" s="409"/>
      <c r="N107" s="410">
        <f t="shared" si="10"/>
        <v>-29000000</v>
      </c>
      <c r="O107" s="412"/>
    </row>
    <row r="108" spans="1:15">
      <c r="A108" s="357">
        <v>289547</v>
      </c>
      <c r="B108" s="357">
        <v>1298596</v>
      </c>
      <c r="C108" s="357" t="s">
        <v>1063</v>
      </c>
      <c r="D108" s="358">
        <v>43273</v>
      </c>
      <c r="E108" s="358">
        <v>43278</v>
      </c>
      <c r="F108" s="357">
        <f t="shared" si="6"/>
        <v>5</v>
      </c>
      <c r="G108" s="357">
        <v>3</v>
      </c>
      <c r="H108" s="357" t="s">
        <v>53</v>
      </c>
      <c r="I108" s="357" t="s">
        <v>37</v>
      </c>
      <c r="J108" s="357">
        <f t="shared" si="7"/>
        <v>15</v>
      </c>
      <c r="K108" s="374">
        <v>2900000</v>
      </c>
      <c r="L108" s="374">
        <f t="shared" si="8"/>
        <v>43500000</v>
      </c>
      <c r="M108" s="409"/>
      <c r="N108" s="410">
        <f t="shared" si="10"/>
        <v>-43500000</v>
      </c>
      <c r="O108" s="412"/>
    </row>
    <row r="109" spans="1:15">
      <c r="A109" s="357">
        <v>295672</v>
      </c>
      <c r="B109" s="357">
        <v>1311109</v>
      </c>
      <c r="C109" s="357" t="s">
        <v>1064</v>
      </c>
      <c r="D109" s="358">
        <v>43273</v>
      </c>
      <c r="E109" s="358">
        <v>43275</v>
      </c>
      <c r="F109" s="357">
        <f t="shared" si="6"/>
        <v>2</v>
      </c>
      <c r="G109" s="357">
        <v>2</v>
      </c>
      <c r="H109" s="357" t="s">
        <v>391</v>
      </c>
      <c r="I109" s="357" t="s">
        <v>37</v>
      </c>
      <c r="J109" s="357">
        <f t="shared" si="7"/>
        <v>4</v>
      </c>
      <c r="K109" s="374">
        <v>2900000</v>
      </c>
      <c r="L109" s="374">
        <f t="shared" si="8"/>
        <v>11600000</v>
      </c>
      <c r="M109" s="409"/>
      <c r="N109" s="410">
        <f t="shared" si="10"/>
        <v>-11600000</v>
      </c>
      <c r="O109" s="412"/>
    </row>
    <row r="110" spans="1:15">
      <c r="A110" s="357">
        <v>295673</v>
      </c>
      <c r="B110" s="357">
        <v>1311110</v>
      </c>
      <c r="C110" s="357" t="s">
        <v>1065</v>
      </c>
      <c r="D110" s="358">
        <v>43273</v>
      </c>
      <c r="E110" s="358">
        <v>43275</v>
      </c>
      <c r="F110" s="357">
        <f t="shared" si="6"/>
        <v>2</v>
      </c>
      <c r="G110" s="357">
        <v>1</v>
      </c>
      <c r="H110" s="357" t="s">
        <v>53</v>
      </c>
      <c r="I110" s="357" t="s">
        <v>37</v>
      </c>
      <c r="J110" s="357">
        <f t="shared" si="7"/>
        <v>2</v>
      </c>
      <c r="K110" s="374">
        <v>2900000</v>
      </c>
      <c r="L110" s="374">
        <f t="shared" si="8"/>
        <v>5800000</v>
      </c>
      <c r="M110" s="409"/>
      <c r="N110" s="410">
        <f t="shared" si="10"/>
        <v>-5800000</v>
      </c>
      <c r="O110" s="412"/>
    </row>
    <row r="111" spans="1:15">
      <c r="A111" s="357">
        <v>296229</v>
      </c>
      <c r="B111" s="357">
        <v>1312806</v>
      </c>
      <c r="C111" s="357" t="s">
        <v>1066</v>
      </c>
      <c r="D111" s="358">
        <v>43273</v>
      </c>
      <c r="E111" s="358">
        <v>43274</v>
      </c>
      <c r="F111" s="357">
        <f t="shared" si="6"/>
        <v>1</v>
      </c>
      <c r="G111" s="357">
        <v>1</v>
      </c>
      <c r="H111" s="357" t="s">
        <v>53</v>
      </c>
      <c r="I111" s="357" t="s">
        <v>37</v>
      </c>
      <c r="J111" s="357">
        <f t="shared" si="7"/>
        <v>1</v>
      </c>
      <c r="K111" s="374">
        <v>2900000</v>
      </c>
      <c r="L111" s="374">
        <f t="shared" si="8"/>
        <v>2900000</v>
      </c>
      <c r="M111" s="409"/>
      <c r="N111" s="410">
        <f t="shared" si="10"/>
        <v>-2900000</v>
      </c>
      <c r="O111" s="412"/>
    </row>
    <row r="112" spans="1:15">
      <c r="A112" s="357">
        <v>296230</v>
      </c>
      <c r="B112" s="357">
        <v>1312912</v>
      </c>
      <c r="C112" s="357" t="s">
        <v>1067</v>
      </c>
      <c r="D112" s="358">
        <v>43273</v>
      </c>
      <c r="E112" s="358">
        <v>43275</v>
      </c>
      <c r="F112" s="357">
        <f t="shared" si="6"/>
        <v>2</v>
      </c>
      <c r="G112" s="357">
        <v>2</v>
      </c>
      <c r="H112" s="357" t="s">
        <v>391</v>
      </c>
      <c r="I112" s="357" t="s">
        <v>37</v>
      </c>
      <c r="J112" s="357">
        <f t="shared" si="7"/>
        <v>4</v>
      </c>
      <c r="K112" s="374">
        <v>2900000</v>
      </c>
      <c r="L112" s="374">
        <f t="shared" si="8"/>
        <v>11600000</v>
      </c>
      <c r="M112" s="409"/>
      <c r="N112" s="410">
        <f t="shared" si="10"/>
        <v>-11600000</v>
      </c>
      <c r="O112" s="412"/>
    </row>
    <row r="113" spans="1:15">
      <c r="A113" s="357">
        <v>292776</v>
      </c>
      <c r="B113" s="357">
        <v>1305372</v>
      </c>
      <c r="C113" s="357" t="s">
        <v>1068</v>
      </c>
      <c r="D113" s="358">
        <v>43274</v>
      </c>
      <c r="E113" s="358">
        <v>43278</v>
      </c>
      <c r="F113" s="357">
        <f t="shared" si="6"/>
        <v>4</v>
      </c>
      <c r="G113" s="357">
        <v>2</v>
      </c>
      <c r="H113" s="357" t="s">
        <v>391</v>
      </c>
      <c r="I113" s="357" t="s">
        <v>37</v>
      </c>
      <c r="J113" s="357">
        <f t="shared" si="7"/>
        <v>8</v>
      </c>
      <c r="K113" s="374">
        <v>2900000</v>
      </c>
      <c r="L113" s="374">
        <f t="shared" si="8"/>
        <v>23200000</v>
      </c>
      <c r="M113" s="409"/>
      <c r="N113" s="410">
        <f t="shared" si="10"/>
        <v>-23200000</v>
      </c>
      <c r="O113" s="412"/>
    </row>
    <row r="114" spans="1:15">
      <c r="A114" s="357" t="s">
        <v>1069</v>
      </c>
      <c r="B114" s="357">
        <v>1308531</v>
      </c>
      <c r="C114" s="357" t="s">
        <v>1070</v>
      </c>
      <c r="D114" s="358">
        <v>43274</v>
      </c>
      <c r="E114" s="358">
        <v>43278</v>
      </c>
      <c r="F114" s="357">
        <f t="shared" si="6"/>
        <v>4</v>
      </c>
      <c r="G114" s="357">
        <v>2</v>
      </c>
      <c r="H114" s="357" t="s">
        <v>53</v>
      </c>
      <c r="I114" s="357" t="s">
        <v>37</v>
      </c>
      <c r="J114" s="357">
        <f t="shared" si="7"/>
        <v>8</v>
      </c>
      <c r="K114" s="374">
        <v>2900000</v>
      </c>
      <c r="L114" s="374">
        <f t="shared" si="8"/>
        <v>23200000</v>
      </c>
      <c r="M114" s="409"/>
      <c r="N114" s="410">
        <f t="shared" si="10"/>
        <v>-23200000</v>
      </c>
      <c r="O114" s="412"/>
    </row>
    <row r="115" spans="1:15">
      <c r="A115" s="357">
        <v>296776</v>
      </c>
      <c r="B115" s="357">
        <v>1314236</v>
      </c>
      <c r="C115" s="357" t="s">
        <v>1071</v>
      </c>
      <c r="D115" s="358">
        <v>43274</v>
      </c>
      <c r="E115" s="358">
        <v>43276</v>
      </c>
      <c r="F115" s="357">
        <f t="shared" si="6"/>
        <v>2</v>
      </c>
      <c r="G115" s="357">
        <v>1</v>
      </c>
      <c r="H115" s="357" t="s">
        <v>53</v>
      </c>
      <c r="I115" s="357" t="s">
        <v>37</v>
      </c>
      <c r="J115" s="357">
        <f t="shared" si="7"/>
        <v>2</v>
      </c>
      <c r="K115" s="374">
        <v>2900000</v>
      </c>
      <c r="L115" s="374">
        <f t="shared" si="8"/>
        <v>5800000</v>
      </c>
      <c r="M115" s="409"/>
      <c r="N115" s="410">
        <f t="shared" si="10"/>
        <v>-5800000</v>
      </c>
      <c r="O115" s="412"/>
    </row>
    <row r="116" spans="1:15">
      <c r="A116" s="357">
        <v>292864</v>
      </c>
      <c r="B116" s="357">
        <v>1305980</v>
      </c>
      <c r="C116" s="357" t="s">
        <v>1072</v>
      </c>
      <c r="D116" s="358">
        <v>43275</v>
      </c>
      <c r="E116" s="358">
        <v>43277</v>
      </c>
      <c r="F116" s="357">
        <f t="shared" si="6"/>
        <v>2</v>
      </c>
      <c r="G116" s="357">
        <v>1</v>
      </c>
      <c r="H116" s="357" t="s">
        <v>53</v>
      </c>
      <c r="I116" s="357" t="s">
        <v>37</v>
      </c>
      <c r="J116" s="357">
        <f t="shared" si="7"/>
        <v>2</v>
      </c>
      <c r="K116" s="374">
        <v>2900000</v>
      </c>
      <c r="L116" s="374">
        <f t="shared" si="8"/>
        <v>5800000</v>
      </c>
      <c r="M116" s="409"/>
      <c r="N116" s="410">
        <f t="shared" si="10"/>
        <v>-5800000</v>
      </c>
      <c r="O116" s="412"/>
    </row>
    <row r="117" spans="1:15">
      <c r="A117" s="357" t="s">
        <v>1073</v>
      </c>
      <c r="B117" s="357">
        <v>1309692</v>
      </c>
      <c r="C117" s="357" t="s">
        <v>1074</v>
      </c>
      <c r="D117" s="358">
        <v>43275</v>
      </c>
      <c r="E117" s="358">
        <v>43279</v>
      </c>
      <c r="F117" s="357">
        <f t="shared" si="6"/>
        <v>4</v>
      </c>
      <c r="G117" s="357">
        <v>2</v>
      </c>
      <c r="H117" s="357" t="s">
        <v>53</v>
      </c>
      <c r="I117" s="357" t="s">
        <v>37</v>
      </c>
      <c r="J117" s="357">
        <f t="shared" si="7"/>
        <v>8</v>
      </c>
      <c r="K117" s="374">
        <v>2900000</v>
      </c>
      <c r="L117" s="374">
        <f t="shared" si="8"/>
        <v>23200000</v>
      </c>
      <c r="M117" s="409"/>
      <c r="N117" s="410">
        <f t="shared" si="10"/>
        <v>-23200000</v>
      </c>
      <c r="O117" s="412"/>
    </row>
    <row r="118" spans="1:15">
      <c r="A118" s="357">
        <v>294121</v>
      </c>
      <c r="B118" s="357">
        <v>1308197</v>
      </c>
      <c r="C118" s="357" t="s">
        <v>1075</v>
      </c>
      <c r="D118" s="358">
        <v>43275</v>
      </c>
      <c r="E118" s="358">
        <v>43277</v>
      </c>
      <c r="F118" s="357">
        <f t="shared" si="6"/>
        <v>2</v>
      </c>
      <c r="G118" s="357">
        <v>5</v>
      </c>
      <c r="H118" s="357" t="s">
        <v>391</v>
      </c>
      <c r="I118" s="357" t="s">
        <v>37</v>
      </c>
      <c r="J118" s="357">
        <f t="shared" si="7"/>
        <v>10</v>
      </c>
      <c r="K118" s="374">
        <v>2900000</v>
      </c>
      <c r="L118" s="374">
        <f t="shared" si="8"/>
        <v>29000000</v>
      </c>
      <c r="M118" s="409"/>
      <c r="N118" s="410">
        <f t="shared" si="10"/>
        <v>-29000000</v>
      </c>
      <c r="O118" s="412"/>
    </row>
    <row r="119" spans="1:15">
      <c r="A119" s="357">
        <v>297852</v>
      </c>
      <c r="B119" s="357">
        <v>1318176</v>
      </c>
      <c r="C119" s="357" t="s">
        <v>1076</v>
      </c>
      <c r="D119" s="358">
        <v>43275</v>
      </c>
      <c r="E119" s="358">
        <v>43276</v>
      </c>
      <c r="F119" s="357">
        <f t="shared" si="6"/>
        <v>1</v>
      </c>
      <c r="G119" s="357">
        <v>1</v>
      </c>
      <c r="H119" s="357" t="s">
        <v>391</v>
      </c>
      <c r="I119" s="357" t="s">
        <v>37</v>
      </c>
      <c r="J119" s="357">
        <f t="shared" si="7"/>
        <v>1</v>
      </c>
      <c r="K119" s="390">
        <v>2900000</v>
      </c>
      <c r="L119" s="357">
        <f t="shared" si="8"/>
        <v>2900000</v>
      </c>
      <c r="M119" s="409"/>
      <c r="N119" s="410">
        <f t="shared" si="10"/>
        <v>-2900000</v>
      </c>
      <c r="O119" s="412"/>
    </row>
    <row r="120" spans="1:15">
      <c r="A120" s="357">
        <v>294125</v>
      </c>
      <c r="B120" s="357">
        <v>1307907</v>
      </c>
      <c r="C120" s="357" t="s">
        <v>1077</v>
      </c>
      <c r="D120" s="358">
        <v>43275</v>
      </c>
      <c r="E120" s="358">
        <v>43277</v>
      </c>
      <c r="F120" s="357">
        <f t="shared" si="6"/>
        <v>2</v>
      </c>
      <c r="G120" s="357">
        <v>1</v>
      </c>
      <c r="H120" s="357" t="s">
        <v>53</v>
      </c>
      <c r="I120" s="357" t="s">
        <v>37</v>
      </c>
      <c r="J120" s="357">
        <f t="shared" si="7"/>
        <v>2</v>
      </c>
      <c r="K120" s="374">
        <v>2900000</v>
      </c>
      <c r="L120" s="374">
        <f t="shared" si="8"/>
        <v>5800000</v>
      </c>
      <c r="M120" s="409"/>
      <c r="N120" s="410">
        <f t="shared" si="10"/>
        <v>-5800000</v>
      </c>
      <c r="O120" s="412"/>
    </row>
    <row r="121" spans="1:15">
      <c r="A121" s="357">
        <v>297078</v>
      </c>
      <c r="B121" s="357">
        <v>1314622</v>
      </c>
      <c r="C121" s="357" t="s">
        <v>1078</v>
      </c>
      <c r="D121" s="358">
        <v>43275</v>
      </c>
      <c r="E121" s="358">
        <v>43278</v>
      </c>
      <c r="F121" s="357">
        <f t="shared" si="6"/>
        <v>3</v>
      </c>
      <c r="G121" s="357">
        <v>1</v>
      </c>
      <c r="H121" s="357" t="s">
        <v>269</v>
      </c>
      <c r="I121" s="357" t="s">
        <v>37</v>
      </c>
      <c r="J121" s="357">
        <f t="shared" si="7"/>
        <v>3</v>
      </c>
      <c r="K121" s="374">
        <v>2900000</v>
      </c>
      <c r="L121" s="374">
        <f t="shared" si="8"/>
        <v>8700000</v>
      </c>
      <c r="M121" s="409"/>
      <c r="N121" s="410">
        <f t="shared" si="10"/>
        <v>-8700000</v>
      </c>
      <c r="O121" s="413"/>
    </row>
    <row r="122" spans="1:15">
      <c r="A122" s="357">
        <v>298850</v>
      </c>
      <c r="B122" s="357">
        <v>1323011</v>
      </c>
      <c r="C122" s="357" t="s">
        <v>1079</v>
      </c>
      <c r="D122" s="358">
        <v>43270</v>
      </c>
      <c r="E122" s="358">
        <v>43271</v>
      </c>
      <c r="F122" s="357">
        <f t="shared" si="6"/>
        <v>1</v>
      </c>
      <c r="G122" s="357">
        <v>1</v>
      </c>
      <c r="H122" s="357" t="s">
        <v>53</v>
      </c>
      <c r="I122" s="357" t="s">
        <v>37</v>
      </c>
      <c r="J122" s="357">
        <f t="shared" si="7"/>
        <v>1</v>
      </c>
      <c r="K122" s="374">
        <v>2900000</v>
      </c>
      <c r="L122" s="374">
        <f t="shared" si="8"/>
        <v>2900000</v>
      </c>
      <c r="M122" s="414"/>
      <c r="N122" s="415">
        <f t="shared" si="10"/>
        <v>-2900000</v>
      </c>
      <c r="O122" s="416">
        <f>SUM(L122:L124)</f>
        <v>40600000</v>
      </c>
    </row>
    <row r="123" spans="1:15">
      <c r="A123" s="357">
        <v>295969</v>
      </c>
      <c r="B123" s="357">
        <v>1311585</v>
      </c>
      <c r="C123" s="357" t="s">
        <v>1080</v>
      </c>
      <c r="D123" s="358">
        <v>43277</v>
      </c>
      <c r="E123" s="358">
        <v>43281</v>
      </c>
      <c r="F123" s="357">
        <f t="shared" si="6"/>
        <v>4</v>
      </c>
      <c r="G123" s="357">
        <v>3</v>
      </c>
      <c r="H123" s="357" t="s">
        <v>53</v>
      </c>
      <c r="I123" s="357" t="s">
        <v>37</v>
      </c>
      <c r="J123" s="357">
        <f t="shared" si="7"/>
        <v>12</v>
      </c>
      <c r="K123" s="374">
        <v>2900000</v>
      </c>
      <c r="L123" s="374">
        <f t="shared" si="8"/>
        <v>34800000</v>
      </c>
      <c r="M123" s="414"/>
      <c r="N123" s="415">
        <f t="shared" si="10"/>
        <v>-34800000</v>
      </c>
      <c r="O123" s="417"/>
    </row>
    <row r="124" spans="1:15">
      <c r="A124" s="357">
        <v>294101</v>
      </c>
      <c r="B124" s="357">
        <v>1308052</v>
      </c>
      <c r="C124" s="357" t="s">
        <v>1081</v>
      </c>
      <c r="D124" s="358">
        <v>43277</v>
      </c>
      <c r="E124" s="358">
        <v>43278</v>
      </c>
      <c r="F124" s="357">
        <f t="shared" si="6"/>
        <v>1</v>
      </c>
      <c r="G124" s="357">
        <v>1</v>
      </c>
      <c r="H124" s="357" t="s">
        <v>53</v>
      </c>
      <c r="I124" s="357" t="s">
        <v>37</v>
      </c>
      <c r="J124" s="357">
        <f t="shared" si="7"/>
        <v>1</v>
      </c>
      <c r="K124" s="374">
        <v>2900000</v>
      </c>
      <c r="L124" s="374">
        <f t="shared" si="8"/>
        <v>2900000</v>
      </c>
      <c r="M124" s="414"/>
      <c r="N124" s="415">
        <f t="shared" si="10"/>
        <v>-2900000</v>
      </c>
      <c r="O124" s="418"/>
    </row>
    <row r="125" spans="1:15">
      <c r="A125" s="357">
        <v>298904</v>
      </c>
      <c r="B125" s="357">
        <v>1322289</v>
      </c>
      <c r="C125" s="357" t="s">
        <v>1082</v>
      </c>
      <c r="D125" s="358">
        <v>43273</v>
      </c>
      <c r="E125" s="358">
        <v>43276</v>
      </c>
      <c r="F125" s="357">
        <f t="shared" si="6"/>
        <v>3</v>
      </c>
      <c r="G125" s="357">
        <v>1</v>
      </c>
      <c r="H125" s="357" t="s">
        <v>53</v>
      </c>
      <c r="I125" s="357" t="s">
        <v>37</v>
      </c>
      <c r="J125" s="357">
        <f t="shared" si="7"/>
        <v>3</v>
      </c>
      <c r="K125" s="374">
        <v>2900000</v>
      </c>
      <c r="L125" s="374">
        <f t="shared" si="8"/>
        <v>8700000</v>
      </c>
      <c r="M125" s="419"/>
      <c r="N125" s="420">
        <f t="shared" si="10"/>
        <v>-8700000</v>
      </c>
      <c r="O125" s="421">
        <f>SUM(L125:L138)</f>
        <v>174000000</v>
      </c>
    </row>
    <row r="126" spans="1:15">
      <c r="A126" s="357">
        <v>293336</v>
      </c>
      <c r="B126" s="357">
        <v>1306728</v>
      </c>
      <c r="C126" s="357" t="s">
        <v>1083</v>
      </c>
      <c r="D126" s="358">
        <v>43277</v>
      </c>
      <c r="E126" s="358">
        <v>43280</v>
      </c>
      <c r="F126" s="357">
        <f t="shared" si="6"/>
        <v>3</v>
      </c>
      <c r="G126" s="357">
        <v>2</v>
      </c>
      <c r="H126" s="357" t="s">
        <v>53</v>
      </c>
      <c r="I126" s="357" t="s">
        <v>37</v>
      </c>
      <c r="J126" s="357">
        <f t="shared" si="7"/>
        <v>6</v>
      </c>
      <c r="K126" s="374">
        <v>2900000</v>
      </c>
      <c r="L126" s="374">
        <f t="shared" si="8"/>
        <v>17400000</v>
      </c>
      <c r="M126" s="419"/>
      <c r="N126" s="420">
        <f t="shared" si="10"/>
        <v>-17400000</v>
      </c>
      <c r="O126" s="422"/>
    </row>
    <row r="127" spans="1:15">
      <c r="A127" s="357">
        <v>296222</v>
      </c>
      <c r="B127" s="357">
        <v>1312541</v>
      </c>
      <c r="C127" s="357" t="s">
        <v>1084</v>
      </c>
      <c r="D127" s="358">
        <v>43278</v>
      </c>
      <c r="E127" s="358">
        <v>43280</v>
      </c>
      <c r="F127" s="357">
        <f t="shared" si="6"/>
        <v>2</v>
      </c>
      <c r="G127" s="357">
        <v>1</v>
      </c>
      <c r="H127" s="357" t="s">
        <v>391</v>
      </c>
      <c r="I127" s="357" t="s">
        <v>37</v>
      </c>
      <c r="J127" s="357">
        <f t="shared" si="7"/>
        <v>2</v>
      </c>
      <c r="K127" s="374">
        <v>2900000</v>
      </c>
      <c r="L127" s="374">
        <f t="shared" si="8"/>
        <v>5800000</v>
      </c>
      <c r="M127" s="419"/>
      <c r="N127" s="420">
        <f t="shared" si="10"/>
        <v>-5800000</v>
      </c>
      <c r="O127" s="422"/>
    </row>
    <row r="128" spans="1:15">
      <c r="A128" s="357">
        <v>294471</v>
      </c>
      <c r="B128" s="357">
        <v>1309276</v>
      </c>
      <c r="C128" s="357" t="s">
        <v>1085</v>
      </c>
      <c r="D128" s="358">
        <v>43278</v>
      </c>
      <c r="E128" s="358">
        <v>43281</v>
      </c>
      <c r="F128" s="357">
        <f t="shared" si="6"/>
        <v>3</v>
      </c>
      <c r="G128" s="357">
        <v>4</v>
      </c>
      <c r="H128" s="357" t="s">
        <v>391</v>
      </c>
      <c r="I128" s="357" t="s">
        <v>37</v>
      </c>
      <c r="J128" s="357">
        <f t="shared" si="7"/>
        <v>12</v>
      </c>
      <c r="K128" s="374">
        <v>2900000</v>
      </c>
      <c r="L128" s="374">
        <f t="shared" si="8"/>
        <v>34800000</v>
      </c>
      <c r="M128" s="419"/>
      <c r="N128" s="420">
        <f t="shared" si="10"/>
        <v>-34800000</v>
      </c>
      <c r="O128" s="422"/>
    </row>
    <row r="129" spans="1:15">
      <c r="A129" s="357">
        <v>291771</v>
      </c>
      <c r="B129" s="357">
        <v>1303317</v>
      </c>
      <c r="C129" s="357" t="s">
        <v>1086</v>
      </c>
      <c r="D129" s="358">
        <v>43278</v>
      </c>
      <c r="E129" s="358">
        <v>43279</v>
      </c>
      <c r="F129" s="357">
        <f t="shared" si="6"/>
        <v>1</v>
      </c>
      <c r="G129" s="357">
        <v>3</v>
      </c>
      <c r="H129" s="357" t="s">
        <v>391</v>
      </c>
      <c r="I129" s="357" t="s">
        <v>37</v>
      </c>
      <c r="J129" s="357">
        <f t="shared" si="7"/>
        <v>3</v>
      </c>
      <c r="K129" s="374">
        <v>2900000</v>
      </c>
      <c r="L129" s="374">
        <f t="shared" si="8"/>
        <v>8700000</v>
      </c>
      <c r="M129" s="419"/>
      <c r="N129" s="420">
        <f t="shared" si="10"/>
        <v>-8700000</v>
      </c>
      <c r="O129" s="422"/>
    </row>
    <row r="130" spans="1:15">
      <c r="A130" s="357">
        <v>292797</v>
      </c>
      <c r="B130" s="357">
        <v>1305586</v>
      </c>
      <c r="C130" s="357" t="s">
        <v>1087</v>
      </c>
      <c r="D130" s="358">
        <v>43278</v>
      </c>
      <c r="E130" s="358">
        <v>43280</v>
      </c>
      <c r="F130" s="357">
        <f t="shared" si="6"/>
        <v>2</v>
      </c>
      <c r="G130" s="357">
        <v>6</v>
      </c>
      <c r="H130" s="357" t="s">
        <v>391</v>
      </c>
      <c r="I130" s="357" t="s">
        <v>37</v>
      </c>
      <c r="J130" s="357">
        <f t="shared" si="7"/>
        <v>12</v>
      </c>
      <c r="K130" s="374">
        <v>2900000</v>
      </c>
      <c r="L130" s="374">
        <f t="shared" si="8"/>
        <v>34800000</v>
      </c>
      <c r="M130" s="419"/>
      <c r="N130" s="420">
        <f t="shared" si="10"/>
        <v>-34800000</v>
      </c>
      <c r="O130" s="422"/>
    </row>
    <row r="131" spans="1:15">
      <c r="A131" s="357">
        <v>293371</v>
      </c>
      <c r="B131" s="357">
        <v>1307064</v>
      </c>
      <c r="C131" s="357" t="s">
        <v>1088</v>
      </c>
      <c r="D131" s="358">
        <v>43278</v>
      </c>
      <c r="E131" s="358">
        <v>43280</v>
      </c>
      <c r="F131" s="357">
        <f t="shared" si="6"/>
        <v>2</v>
      </c>
      <c r="G131" s="357">
        <v>1</v>
      </c>
      <c r="H131" s="357" t="s">
        <v>391</v>
      </c>
      <c r="I131" s="357" t="s">
        <v>37</v>
      </c>
      <c r="J131" s="357">
        <f t="shared" si="7"/>
        <v>2</v>
      </c>
      <c r="K131" s="374">
        <v>2900000</v>
      </c>
      <c r="L131" s="374">
        <f t="shared" si="8"/>
        <v>5800000</v>
      </c>
      <c r="M131" s="419"/>
      <c r="N131" s="420">
        <f t="shared" si="10"/>
        <v>-5800000</v>
      </c>
      <c r="O131" s="422"/>
    </row>
    <row r="132" spans="1:15">
      <c r="A132" s="357">
        <v>297328</v>
      </c>
      <c r="B132" s="357">
        <v>1315790</v>
      </c>
      <c r="C132" s="357" t="s">
        <v>1089</v>
      </c>
      <c r="D132" s="358">
        <v>43278</v>
      </c>
      <c r="E132" s="358">
        <v>43280</v>
      </c>
      <c r="F132" s="357">
        <f t="shared" ref="F132:F178" si="11">E132-D132</f>
        <v>2</v>
      </c>
      <c r="G132" s="357">
        <v>1</v>
      </c>
      <c r="H132" s="357" t="s">
        <v>391</v>
      </c>
      <c r="I132" s="357" t="s">
        <v>37</v>
      </c>
      <c r="J132" s="357">
        <f t="shared" ref="J132:J178" si="12">G132*F132</f>
        <v>2</v>
      </c>
      <c r="K132" s="390">
        <v>2900000</v>
      </c>
      <c r="L132" s="357">
        <f t="shared" ref="L132:L178" si="13">K132*F132*G132</f>
        <v>5800000</v>
      </c>
      <c r="M132" s="419"/>
      <c r="N132" s="420">
        <f t="shared" si="10"/>
        <v>-5800000</v>
      </c>
      <c r="O132" s="422"/>
    </row>
    <row r="133" spans="1:15">
      <c r="A133" s="357">
        <v>298109</v>
      </c>
      <c r="B133" s="357">
        <v>1319461</v>
      </c>
      <c r="C133" s="357" t="s">
        <v>1090</v>
      </c>
      <c r="D133" s="358">
        <v>43278</v>
      </c>
      <c r="E133" s="358">
        <v>43280</v>
      </c>
      <c r="F133" s="357">
        <f t="shared" si="11"/>
        <v>2</v>
      </c>
      <c r="G133" s="357">
        <v>1</v>
      </c>
      <c r="H133" s="357" t="s">
        <v>53</v>
      </c>
      <c r="I133" s="357" t="s">
        <v>37</v>
      </c>
      <c r="J133" s="357">
        <f t="shared" si="12"/>
        <v>2</v>
      </c>
      <c r="K133" s="390">
        <v>2900000</v>
      </c>
      <c r="L133" s="357">
        <f t="shared" si="13"/>
        <v>5800000</v>
      </c>
      <c r="M133" s="419"/>
      <c r="N133" s="420">
        <f t="shared" si="10"/>
        <v>-5800000</v>
      </c>
      <c r="O133" s="422"/>
    </row>
    <row r="134" spans="1:15">
      <c r="A134" s="357">
        <v>296777</v>
      </c>
      <c r="B134" s="357">
        <v>1314237</v>
      </c>
      <c r="C134" s="357" t="s">
        <v>1071</v>
      </c>
      <c r="D134" s="358">
        <v>43278</v>
      </c>
      <c r="E134" s="358">
        <v>43279</v>
      </c>
      <c r="F134" s="357">
        <f t="shared" si="11"/>
        <v>1</v>
      </c>
      <c r="G134" s="357">
        <v>1</v>
      </c>
      <c r="H134" s="357" t="s">
        <v>53</v>
      </c>
      <c r="I134" s="357" t="s">
        <v>37</v>
      </c>
      <c r="J134" s="357">
        <f t="shared" si="12"/>
        <v>1</v>
      </c>
      <c r="K134" s="374">
        <v>2900000</v>
      </c>
      <c r="L134" s="374">
        <f t="shared" si="13"/>
        <v>2900000</v>
      </c>
      <c r="M134" s="419"/>
      <c r="N134" s="420">
        <f t="shared" si="10"/>
        <v>-2900000</v>
      </c>
      <c r="O134" s="422"/>
    </row>
    <row r="135" spans="1:15">
      <c r="A135" s="357">
        <v>297050</v>
      </c>
      <c r="B135" s="357">
        <v>1314807</v>
      </c>
      <c r="C135" s="357" t="s">
        <v>1091</v>
      </c>
      <c r="D135" s="358">
        <v>43278</v>
      </c>
      <c r="E135" s="358">
        <v>43280</v>
      </c>
      <c r="F135" s="357">
        <f t="shared" si="11"/>
        <v>2</v>
      </c>
      <c r="G135" s="357">
        <v>1</v>
      </c>
      <c r="H135" s="357" t="s">
        <v>36</v>
      </c>
      <c r="I135" s="357" t="s">
        <v>37</v>
      </c>
      <c r="J135" s="357">
        <f t="shared" si="12"/>
        <v>2</v>
      </c>
      <c r="K135" s="374">
        <v>2900000</v>
      </c>
      <c r="L135" s="374">
        <f t="shared" si="13"/>
        <v>5800000</v>
      </c>
      <c r="M135" s="419"/>
      <c r="N135" s="420">
        <f t="shared" si="10"/>
        <v>-5800000</v>
      </c>
      <c r="O135" s="422"/>
    </row>
    <row r="136" spans="1:15">
      <c r="A136" s="357">
        <v>297281</v>
      </c>
      <c r="B136" s="357">
        <v>1315659</v>
      </c>
      <c r="C136" s="357" t="s">
        <v>1092</v>
      </c>
      <c r="D136" s="358">
        <v>43278</v>
      </c>
      <c r="E136" s="358">
        <v>43281</v>
      </c>
      <c r="F136" s="357">
        <f t="shared" si="11"/>
        <v>3</v>
      </c>
      <c r="G136" s="357">
        <v>1</v>
      </c>
      <c r="H136" s="357" t="s">
        <v>391</v>
      </c>
      <c r="I136" s="357" t="s">
        <v>37</v>
      </c>
      <c r="J136" s="357">
        <f t="shared" si="12"/>
        <v>3</v>
      </c>
      <c r="K136" s="357">
        <v>2900000</v>
      </c>
      <c r="L136" s="357">
        <f t="shared" si="13"/>
        <v>8700000</v>
      </c>
      <c r="M136" s="419"/>
      <c r="N136" s="420">
        <f t="shared" si="10"/>
        <v>-8700000</v>
      </c>
      <c r="O136" s="422"/>
    </row>
    <row r="137" spans="1:15">
      <c r="A137" s="357">
        <v>297618</v>
      </c>
      <c r="B137" s="357">
        <v>1316999</v>
      </c>
      <c r="C137" s="357" t="s">
        <v>1093</v>
      </c>
      <c r="D137" s="358">
        <v>43278</v>
      </c>
      <c r="E137" s="358">
        <v>43282</v>
      </c>
      <c r="F137" s="357">
        <f t="shared" si="11"/>
        <v>4</v>
      </c>
      <c r="G137" s="357">
        <v>1</v>
      </c>
      <c r="H137" s="357" t="s">
        <v>53</v>
      </c>
      <c r="I137" s="357" t="s">
        <v>37</v>
      </c>
      <c r="J137" s="357">
        <f t="shared" si="12"/>
        <v>4</v>
      </c>
      <c r="K137" s="390">
        <v>2900000</v>
      </c>
      <c r="L137" s="357">
        <f t="shared" si="13"/>
        <v>11600000</v>
      </c>
      <c r="M137" s="419"/>
      <c r="N137" s="420">
        <f t="shared" si="10"/>
        <v>-11600000</v>
      </c>
      <c r="O137" s="422"/>
    </row>
    <row r="138" spans="1:15">
      <c r="A138" s="357" t="s">
        <v>1094</v>
      </c>
      <c r="B138" s="357">
        <v>1318174</v>
      </c>
      <c r="C138" s="357" t="s">
        <v>1095</v>
      </c>
      <c r="D138" s="358">
        <v>43278</v>
      </c>
      <c r="E138" s="358">
        <v>43280</v>
      </c>
      <c r="F138" s="357">
        <f t="shared" si="11"/>
        <v>2</v>
      </c>
      <c r="G138" s="357">
        <v>3</v>
      </c>
      <c r="H138" s="357" t="s">
        <v>391</v>
      </c>
      <c r="I138" s="357" t="s">
        <v>37</v>
      </c>
      <c r="J138" s="357">
        <f t="shared" si="12"/>
        <v>6</v>
      </c>
      <c r="K138" s="390">
        <v>2900000</v>
      </c>
      <c r="L138" s="357">
        <f t="shared" si="13"/>
        <v>17400000</v>
      </c>
      <c r="M138" s="419"/>
      <c r="N138" s="420">
        <f t="shared" si="10"/>
        <v>-17400000</v>
      </c>
      <c r="O138" s="423"/>
    </row>
    <row r="139" spans="1:15">
      <c r="A139" s="357" t="s">
        <v>1096</v>
      </c>
      <c r="B139" s="357">
        <v>1324555</v>
      </c>
      <c r="C139" s="357" t="s">
        <v>1097</v>
      </c>
      <c r="D139" s="358">
        <v>43274</v>
      </c>
      <c r="E139" s="358">
        <v>43275</v>
      </c>
      <c r="F139" s="357">
        <f t="shared" si="11"/>
        <v>1</v>
      </c>
      <c r="G139" s="357">
        <v>2</v>
      </c>
      <c r="H139" s="357" t="s">
        <v>391</v>
      </c>
      <c r="I139" s="357" t="s">
        <v>37</v>
      </c>
      <c r="J139" s="357">
        <f t="shared" si="12"/>
        <v>2</v>
      </c>
      <c r="K139" s="390">
        <v>2900000</v>
      </c>
      <c r="L139" s="357">
        <f t="shared" si="13"/>
        <v>5800000</v>
      </c>
      <c r="M139" s="424"/>
      <c r="N139" s="425">
        <f t="shared" si="10"/>
        <v>-5800000</v>
      </c>
      <c r="O139" s="426">
        <f>SUM(L139:L140)</f>
        <v>14500000</v>
      </c>
    </row>
    <row r="140" spans="1:15">
      <c r="A140" s="357">
        <v>299530</v>
      </c>
      <c r="B140" s="357">
        <v>1324588</v>
      </c>
      <c r="C140" s="357" t="s">
        <v>1098</v>
      </c>
      <c r="D140" s="358">
        <v>43276</v>
      </c>
      <c r="E140" s="358">
        <v>43279</v>
      </c>
      <c r="F140" s="357">
        <f t="shared" si="11"/>
        <v>3</v>
      </c>
      <c r="G140" s="357">
        <v>1</v>
      </c>
      <c r="H140" s="357" t="s">
        <v>53</v>
      </c>
      <c r="I140" s="357" t="s">
        <v>37</v>
      </c>
      <c r="J140" s="357">
        <f t="shared" si="12"/>
        <v>3</v>
      </c>
      <c r="K140" s="390">
        <v>2900000</v>
      </c>
      <c r="L140" s="357">
        <f t="shared" si="13"/>
        <v>8700000</v>
      </c>
      <c r="M140" s="424"/>
      <c r="N140" s="425">
        <f t="shared" si="10"/>
        <v>-8700000</v>
      </c>
      <c r="O140" s="427"/>
    </row>
    <row r="141" spans="1:15">
      <c r="A141" s="357">
        <v>299550</v>
      </c>
      <c r="B141" s="357">
        <v>1324716</v>
      </c>
      <c r="C141" s="357" t="s">
        <v>1099</v>
      </c>
      <c r="D141" s="358">
        <v>43273</v>
      </c>
      <c r="E141" s="358">
        <v>43275</v>
      </c>
      <c r="F141" s="357">
        <f t="shared" si="11"/>
        <v>2</v>
      </c>
      <c r="G141" s="357">
        <v>2</v>
      </c>
      <c r="H141" s="357" t="s">
        <v>391</v>
      </c>
      <c r="I141" s="357" t="s">
        <v>148</v>
      </c>
      <c r="J141" s="357">
        <f t="shared" si="12"/>
        <v>4</v>
      </c>
      <c r="K141" s="390">
        <v>2900000</v>
      </c>
      <c r="L141" s="357">
        <f t="shared" si="13"/>
        <v>11600000</v>
      </c>
      <c r="M141" s="375"/>
      <c r="N141" s="376">
        <f t="shared" si="10"/>
        <v>-11600000</v>
      </c>
      <c r="O141" s="428">
        <v>11600000</v>
      </c>
    </row>
    <row r="142" spans="1:15">
      <c r="A142" s="357">
        <v>299865</v>
      </c>
      <c r="B142" s="357">
        <v>1325794</v>
      </c>
      <c r="C142" s="357" t="s">
        <v>1100</v>
      </c>
      <c r="D142" s="358">
        <v>43276</v>
      </c>
      <c r="E142" s="358">
        <v>43278</v>
      </c>
      <c r="F142" s="357">
        <f t="shared" si="11"/>
        <v>2</v>
      </c>
      <c r="G142" s="357">
        <v>1</v>
      </c>
      <c r="H142" s="357" t="s">
        <v>391</v>
      </c>
      <c r="I142" s="357" t="s">
        <v>37</v>
      </c>
      <c r="J142" s="357">
        <f t="shared" si="12"/>
        <v>2</v>
      </c>
      <c r="K142" s="390">
        <v>2900000</v>
      </c>
      <c r="L142" s="357">
        <f t="shared" si="13"/>
        <v>5800000</v>
      </c>
      <c r="M142" s="379"/>
      <c r="N142" s="380">
        <f t="shared" si="10"/>
        <v>-5800000</v>
      </c>
      <c r="O142" s="429">
        <f>SUM(L142:L158)</f>
        <v>133400000</v>
      </c>
    </row>
    <row r="143" spans="1:15">
      <c r="A143" s="357">
        <v>299891</v>
      </c>
      <c r="B143" s="357">
        <v>1325949</v>
      </c>
      <c r="C143" s="357" t="s">
        <v>1101</v>
      </c>
      <c r="D143" s="358">
        <v>43276</v>
      </c>
      <c r="E143" s="358">
        <v>43277</v>
      </c>
      <c r="F143" s="357">
        <f t="shared" si="11"/>
        <v>1</v>
      </c>
      <c r="G143" s="357">
        <v>2</v>
      </c>
      <c r="H143" s="357" t="s">
        <v>53</v>
      </c>
      <c r="I143" s="357" t="s">
        <v>37</v>
      </c>
      <c r="J143" s="357">
        <f t="shared" si="12"/>
        <v>2</v>
      </c>
      <c r="K143" s="390">
        <v>2900000</v>
      </c>
      <c r="L143" s="357">
        <f t="shared" si="13"/>
        <v>5800000</v>
      </c>
      <c r="M143" s="379"/>
      <c r="N143" s="380">
        <f t="shared" si="10"/>
        <v>-5800000</v>
      </c>
      <c r="O143" s="430"/>
    </row>
    <row r="144" spans="1:15">
      <c r="A144" s="357">
        <v>299866</v>
      </c>
      <c r="B144" s="357">
        <v>1325795</v>
      </c>
      <c r="C144" s="357" t="s">
        <v>1102</v>
      </c>
      <c r="D144" s="358">
        <v>43276</v>
      </c>
      <c r="E144" s="358">
        <v>43280</v>
      </c>
      <c r="F144" s="357">
        <f t="shared" si="11"/>
        <v>4</v>
      </c>
      <c r="G144" s="357">
        <v>1</v>
      </c>
      <c r="H144" s="357" t="s">
        <v>53</v>
      </c>
      <c r="I144" s="357" t="s">
        <v>37</v>
      </c>
      <c r="J144" s="357">
        <f t="shared" si="12"/>
        <v>4</v>
      </c>
      <c r="K144" s="390">
        <v>2900000</v>
      </c>
      <c r="L144" s="357">
        <f t="shared" si="13"/>
        <v>11600000</v>
      </c>
      <c r="M144" s="379"/>
      <c r="N144" s="380">
        <f t="shared" si="10"/>
        <v>-11600000</v>
      </c>
      <c r="O144" s="430"/>
    </row>
    <row r="145" spans="1:15">
      <c r="A145" s="357" t="s">
        <v>1103</v>
      </c>
      <c r="B145" s="357">
        <v>1326032</v>
      </c>
      <c r="C145" s="357" t="s">
        <v>1104</v>
      </c>
      <c r="D145" s="358">
        <v>43276</v>
      </c>
      <c r="E145" s="358">
        <v>43281</v>
      </c>
      <c r="F145" s="357">
        <f t="shared" si="11"/>
        <v>5</v>
      </c>
      <c r="G145" s="357">
        <v>2</v>
      </c>
      <c r="H145" s="357" t="s">
        <v>53</v>
      </c>
      <c r="I145" s="357" t="s">
        <v>37</v>
      </c>
      <c r="J145" s="357">
        <f t="shared" si="12"/>
        <v>10</v>
      </c>
      <c r="K145" s="390">
        <v>2900000</v>
      </c>
      <c r="L145" s="357">
        <f t="shared" si="13"/>
        <v>29000000</v>
      </c>
      <c r="M145" s="379"/>
      <c r="N145" s="380">
        <f t="shared" si="10"/>
        <v>-29000000</v>
      </c>
      <c r="O145" s="430"/>
    </row>
    <row r="146" spans="1:15">
      <c r="A146" s="357">
        <v>299876</v>
      </c>
      <c r="B146" s="357">
        <v>1325808</v>
      </c>
      <c r="C146" s="357" t="s">
        <v>1105</v>
      </c>
      <c r="D146" s="358">
        <v>43278</v>
      </c>
      <c r="E146" s="358">
        <v>43281</v>
      </c>
      <c r="F146" s="357">
        <f t="shared" si="11"/>
        <v>3</v>
      </c>
      <c r="G146" s="357">
        <v>1</v>
      </c>
      <c r="H146" s="357" t="s">
        <v>53</v>
      </c>
      <c r="I146" s="357" t="s">
        <v>37</v>
      </c>
      <c r="J146" s="357">
        <f t="shared" si="12"/>
        <v>3</v>
      </c>
      <c r="K146" s="390">
        <v>2900000</v>
      </c>
      <c r="L146" s="357">
        <f t="shared" si="13"/>
        <v>8700000</v>
      </c>
      <c r="M146" s="379"/>
      <c r="N146" s="380">
        <f t="shared" si="10"/>
        <v>-8700000</v>
      </c>
      <c r="O146" s="430"/>
    </row>
    <row r="147" spans="1:15">
      <c r="A147" s="357">
        <v>290996</v>
      </c>
      <c r="B147" s="357">
        <v>1301738</v>
      </c>
      <c r="C147" s="357" t="s">
        <v>1106</v>
      </c>
      <c r="D147" s="358">
        <v>43279</v>
      </c>
      <c r="E147" s="358">
        <v>43282</v>
      </c>
      <c r="F147" s="357">
        <f t="shared" si="11"/>
        <v>3</v>
      </c>
      <c r="G147" s="357">
        <v>1</v>
      </c>
      <c r="H147" s="357" t="s">
        <v>53</v>
      </c>
      <c r="I147" s="357" t="s">
        <v>37</v>
      </c>
      <c r="J147" s="357">
        <f t="shared" si="12"/>
        <v>3</v>
      </c>
      <c r="K147" s="374">
        <v>2900000</v>
      </c>
      <c r="L147" s="374">
        <f t="shared" si="13"/>
        <v>8700000</v>
      </c>
      <c r="M147" s="379"/>
      <c r="N147" s="380">
        <f t="shared" si="10"/>
        <v>-8700000</v>
      </c>
      <c r="O147" s="430"/>
    </row>
    <row r="148" spans="1:15">
      <c r="A148" s="357">
        <v>297124</v>
      </c>
      <c r="B148" s="357">
        <v>1315199</v>
      </c>
      <c r="C148" s="357" t="s">
        <v>1107</v>
      </c>
      <c r="D148" s="358">
        <v>43279</v>
      </c>
      <c r="E148" s="358">
        <v>43280</v>
      </c>
      <c r="F148" s="357">
        <f t="shared" si="11"/>
        <v>1</v>
      </c>
      <c r="G148" s="357">
        <v>1</v>
      </c>
      <c r="H148" s="357" t="s">
        <v>391</v>
      </c>
      <c r="I148" s="357" t="s">
        <v>37</v>
      </c>
      <c r="J148" s="357">
        <f t="shared" si="12"/>
        <v>1</v>
      </c>
      <c r="K148" s="374">
        <v>2900000</v>
      </c>
      <c r="L148" s="374">
        <f t="shared" si="13"/>
        <v>2900000</v>
      </c>
      <c r="M148" s="379"/>
      <c r="N148" s="380">
        <f t="shared" si="10"/>
        <v>-2900000</v>
      </c>
      <c r="O148" s="430"/>
    </row>
    <row r="149" spans="1:15">
      <c r="A149" s="357">
        <v>294754</v>
      </c>
      <c r="B149" s="357">
        <v>1309615</v>
      </c>
      <c r="C149" s="357" t="s">
        <v>1108</v>
      </c>
      <c r="D149" s="358">
        <v>43279</v>
      </c>
      <c r="E149" s="358">
        <v>43281</v>
      </c>
      <c r="F149" s="357">
        <f t="shared" si="11"/>
        <v>2</v>
      </c>
      <c r="G149" s="357">
        <v>1</v>
      </c>
      <c r="H149" s="357" t="s">
        <v>405</v>
      </c>
      <c r="I149" s="357" t="s">
        <v>37</v>
      </c>
      <c r="J149" s="357">
        <f t="shared" si="12"/>
        <v>2</v>
      </c>
      <c r="K149" s="374">
        <v>2900000</v>
      </c>
      <c r="L149" s="374">
        <f t="shared" si="13"/>
        <v>5800000</v>
      </c>
      <c r="M149" s="379"/>
      <c r="N149" s="380">
        <f t="shared" si="10"/>
        <v>-5800000</v>
      </c>
      <c r="O149" s="430"/>
    </row>
    <row r="150" spans="1:15">
      <c r="A150" s="357" t="s">
        <v>1109</v>
      </c>
      <c r="B150" s="357">
        <v>1309740</v>
      </c>
      <c r="C150" s="357" t="s">
        <v>1110</v>
      </c>
      <c r="D150" s="358">
        <v>43279</v>
      </c>
      <c r="E150" s="358">
        <v>43281</v>
      </c>
      <c r="F150" s="357">
        <f t="shared" si="11"/>
        <v>2</v>
      </c>
      <c r="G150" s="357">
        <v>4</v>
      </c>
      <c r="H150" s="357" t="s">
        <v>53</v>
      </c>
      <c r="I150" s="357" t="s">
        <v>37</v>
      </c>
      <c r="J150" s="357">
        <f t="shared" si="12"/>
        <v>8</v>
      </c>
      <c r="K150" s="374">
        <v>2900000</v>
      </c>
      <c r="L150" s="374">
        <f t="shared" si="13"/>
        <v>23200000</v>
      </c>
      <c r="M150" s="379"/>
      <c r="N150" s="380">
        <f t="shared" si="10"/>
        <v>-23200000</v>
      </c>
      <c r="O150" s="430"/>
    </row>
    <row r="151" spans="1:15">
      <c r="A151" s="357">
        <v>295674</v>
      </c>
      <c r="B151" s="357">
        <v>1311145</v>
      </c>
      <c r="C151" s="357" t="s">
        <v>1111</v>
      </c>
      <c r="D151" s="358">
        <v>43279</v>
      </c>
      <c r="E151" s="358">
        <v>43280</v>
      </c>
      <c r="F151" s="357">
        <f t="shared" si="11"/>
        <v>1</v>
      </c>
      <c r="G151" s="357">
        <v>1</v>
      </c>
      <c r="H151" s="357" t="s">
        <v>53</v>
      </c>
      <c r="I151" s="357" t="s">
        <v>37</v>
      </c>
      <c r="J151" s="357">
        <f t="shared" si="12"/>
        <v>1</v>
      </c>
      <c r="K151" s="374">
        <v>2900000</v>
      </c>
      <c r="L151" s="374">
        <f t="shared" si="13"/>
        <v>2900000</v>
      </c>
      <c r="M151" s="379"/>
      <c r="N151" s="380">
        <f t="shared" si="10"/>
        <v>-2900000</v>
      </c>
      <c r="O151" s="430"/>
    </row>
    <row r="152" spans="1:15">
      <c r="A152" s="357">
        <v>298107</v>
      </c>
      <c r="B152" s="357">
        <v>1319313</v>
      </c>
      <c r="C152" s="357" t="s">
        <v>1112</v>
      </c>
      <c r="D152" s="358">
        <v>43279</v>
      </c>
      <c r="E152" s="358">
        <v>43282</v>
      </c>
      <c r="F152" s="357">
        <f t="shared" si="11"/>
        <v>3</v>
      </c>
      <c r="G152" s="357">
        <v>1</v>
      </c>
      <c r="H152" s="357" t="s">
        <v>53</v>
      </c>
      <c r="I152" s="357" t="s">
        <v>37</v>
      </c>
      <c r="J152" s="357">
        <f t="shared" si="12"/>
        <v>3</v>
      </c>
      <c r="K152" s="390">
        <v>2900000</v>
      </c>
      <c r="L152" s="357">
        <f t="shared" si="13"/>
        <v>8700000</v>
      </c>
      <c r="M152" s="379"/>
      <c r="N152" s="380">
        <f t="shared" si="10"/>
        <v>-8700000</v>
      </c>
      <c r="O152" s="430"/>
    </row>
    <row r="153" spans="1:15">
      <c r="A153" s="357">
        <v>299922</v>
      </c>
      <c r="B153" s="357">
        <v>1326058</v>
      </c>
      <c r="C153" s="357" t="s">
        <v>1113</v>
      </c>
      <c r="D153" s="358">
        <v>43279</v>
      </c>
      <c r="E153" s="358">
        <v>43280</v>
      </c>
      <c r="F153" s="357">
        <f t="shared" si="11"/>
        <v>1</v>
      </c>
      <c r="G153" s="357">
        <v>1</v>
      </c>
      <c r="H153" s="357" t="s">
        <v>53</v>
      </c>
      <c r="I153" s="357" t="s">
        <v>37</v>
      </c>
      <c r="J153" s="357">
        <f t="shared" si="12"/>
        <v>1</v>
      </c>
      <c r="K153" s="390">
        <v>2900000</v>
      </c>
      <c r="L153" s="357">
        <f t="shared" si="13"/>
        <v>2900000</v>
      </c>
      <c r="M153" s="379"/>
      <c r="N153" s="380">
        <f t="shared" si="10"/>
        <v>-2900000</v>
      </c>
      <c r="O153" s="430"/>
    </row>
    <row r="154" spans="1:15">
      <c r="A154" s="357">
        <v>290786</v>
      </c>
      <c r="B154" s="357">
        <v>1300923</v>
      </c>
      <c r="C154" s="357" t="s">
        <v>1114</v>
      </c>
      <c r="D154" s="358">
        <v>43280</v>
      </c>
      <c r="E154" s="358">
        <v>43282</v>
      </c>
      <c r="F154" s="357">
        <f t="shared" si="11"/>
        <v>2</v>
      </c>
      <c r="G154" s="357">
        <v>1</v>
      </c>
      <c r="H154" s="357" t="s">
        <v>391</v>
      </c>
      <c r="I154" s="357" t="s">
        <v>37</v>
      </c>
      <c r="J154" s="357">
        <f t="shared" si="12"/>
        <v>2</v>
      </c>
      <c r="K154" s="374">
        <v>2900000</v>
      </c>
      <c r="L154" s="374">
        <f t="shared" si="13"/>
        <v>5800000</v>
      </c>
      <c r="M154" s="379"/>
      <c r="N154" s="380">
        <f t="shared" si="10"/>
        <v>-5800000</v>
      </c>
      <c r="O154" s="430"/>
    </row>
    <row r="155" spans="1:15">
      <c r="A155" s="357">
        <v>296686</v>
      </c>
      <c r="B155" s="357">
        <v>1313598</v>
      </c>
      <c r="C155" s="357" t="s">
        <v>1115</v>
      </c>
      <c r="D155" s="358">
        <v>43281</v>
      </c>
      <c r="E155" s="358">
        <v>43282</v>
      </c>
      <c r="F155" s="357">
        <f t="shared" si="11"/>
        <v>1</v>
      </c>
      <c r="G155" s="357">
        <v>1</v>
      </c>
      <c r="H155" s="357" t="s">
        <v>53</v>
      </c>
      <c r="I155" s="357" t="s">
        <v>37</v>
      </c>
      <c r="J155" s="357">
        <f t="shared" si="12"/>
        <v>1</v>
      </c>
      <c r="K155" s="374">
        <v>2900000</v>
      </c>
      <c r="L155" s="374">
        <f t="shared" si="13"/>
        <v>2900000</v>
      </c>
      <c r="M155" s="379"/>
      <c r="N155" s="380">
        <f t="shared" si="10"/>
        <v>-2900000</v>
      </c>
      <c r="O155" s="430"/>
    </row>
    <row r="156" spans="1:15">
      <c r="A156" s="357">
        <v>296686</v>
      </c>
      <c r="B156" s="357">
        <v>1310650</v>
      </c>
      <c r="C156" s="357" t="s">
        <v>1116</v>
      </c>
      <c r="D156" s="358">
        <v>43281</v>
      </c>
      <c r="E156" s="358">
        <v>43282</v>
      </c>
      <c r="F156" s="357">
        <f t="shared" si="11"/>
        <v>1</v>
      </c>
      <c r="G156" s="357">
        <v>1</v>
      </c>
      <c r="H156" s="357" t="s">
        <v>53</v>
      </c>
      <c r="I156" s="357" t="s">
        <v>37</v>
      </c>
      <c r="J156" s="357">
        <f t="shared" si="12"/>
        <v>1</v>
      </c>
      <c r="K156" s="374">
        <v>2900000</v>
      </c>
      <c r="L156" s="374">
        <f t="shared" si="13"/>
        <v>2900000</v>
      </c>
      <c r="M156" s="379"/>
      <c r="N156" s="380">
        <f t="shared" si="10"/>
        <v>-2900000</v>
      </c>
      <c r="O156" s="430"/>
    </row>
    <row r="157" ht="14.25" spans="1:15">
      <c r="A157" s="357">
        <v>297725</v>
      </c>
      <c r="B157" s="236">
        <v>1330068</v>
      </c>
      <c r="C157" s="357" t="s">
        <v>1117</v>
      </c>
      <c r="D157" s="358">
        <v>43281</v>
      </c>
      <c r="E157" s="358">
        <v>43282</v>
      </c>
      <c r="F157" s="357">
        <f t="shared" si="11"/>
        <v>1</v>
      </c>
      <c r="G157" s="357">
        <v>1</v>
      </c>
      <c r="H157" s="357" t="s">
        <v>53</v>
      </c>
      <c r="I157" s="357" t="s">
        <v>37</v>
      </c>
      <c r="J157" s="357">
        <f t="shared" si="12"/>
        <v>1</v>
      </c>
      <c r="K157" s="357">
        <v>2900000</v>
      </c>
      <c r="L157" s="357">
        <f t="shared" si="13"/>
        <v>2900000</v>
      </c>
      <c r="M157" s="379"/>
      <c r="N157" s="380">
        <f t="shared" si="10"/>
        <v>-2900000</v>
      </c>
      <c r="O157" s="430"/>
    </row>
    <row r="158" spans="1:15">
      <c r="A158" s="357">
        <v>297735</v>
      </c>
      <c r="B158" s="357">
        <v>1330070</v>
      </c>
      <c r="C158" s="357" t="s">
        <v>1118</v>
      </c>
      <c r="D158" s="358">
        <v>43281</v>
      </c>
      <c r="E158" s="358">
        <v>43282</v>
      </c>
      <c r="F158" s="357">
        <f t="shared" si="11"/>
        <v>1</v>
      </c>
      <c r="G158" s="357">
        <v>1</v>
      </c>
      <c r="H158" s="357" t="s">
        <v>391</v>
      </c>
      <c r="I158" s="357" t="s">
        <v>37</v>
      </c>
      <c r="J158" s="357">
        <f t="shared" si="12"/>
        <v>1</v>
      </c>
      <c r="K158" s="357">
        <v>2900000</v>
      </c>
      <c r="L158" s="357">
        <f t="shared" si="13"/>
        <v>2900000</v>
      </c>
      <c r="M158" s="379"/>
      <c r="N158" s="380">
        <f t="shared" si="10"/>
        <v>-2900000</v>
      </c>
      <c r="O158" s="431"/>
    </row>
    <row r="159" spans="1:15">
      <c r="A159" s="357" t="s">
        <v>1119</v>
      </c>
      <c r="B159" s="357">
        <v>1326418</v>
      </c>
      <c r="C159" s="357" t="s">
        <v>1101</v>
      </c>
      <c r="D159" s="358">
        <v>43277</v>
      </c>
      <c r="E159" s="358">
        <v>43279</v>
      </c>
      <c r="F159" s="357">
        <f t="shared" si="11"/>
        <v>2</v>
      </c>
      <c r="G159" s="357">
        <v>2</v>
      </c>
      <c r="H159" s="357" t="s">
        <v>53</v>
      </c>
      <c r="I159" s="357" t="s">
        <v>37</v>
      </c>
      <c r="J159" s="357">
        <f t="shared" si="12"/>
        <v>4</v>
      </c>
      <c r="K159" s="390">
        <v>2900000</v>
      </c>
      <c r="L159" s="357">
        <f t="shared" si="13"/>
        <v>11600000</v>
      </c>
      <c r="M159" s="432"/>
      <c r="N159" s="433">
        <f t="shared" si="10"/>
        <v>-11600000</v>
      </c>
      <c r="O159" s="434">
        <f>SUM(L159:L164)</f>
        <v>49300000</v>
      </c>
    </row>
    <row r="160" spans="1:15">
      <c r="A160" s="357">
        <v>300507</v>
      </c>
      <c r="B160" s="357">
        <v>1326874</v>
      </c>
      <c r="C160" s="357" t="s">
        <v>1100</v>
      </c>
      <c r="D160" s="358">
        <v>43278</v>
      </c>
      <c r="E160" s="358">
        <v>43280</v>
      </c>
      <c r="F160" s="357">
        <f t="shared" si="11"/>
        <v>2</v>
      </c>
      <c r="G160" s="357">
        <v>1</v>
      </c>
      <c r="H160" s="357" t="s">
        <v>53</v>
      </c>
      <c r="I160" s="357" t="s">
        <v>37</v>
      </c>
      <c r="J160" s="357">
        <f t="shared" si="12"/>
        <v>2</v>
      </c>
      <c r="K160" s="390">
        <v>2900000</v>
      </c>
      <c r="L160" s="357">
        <f t="shared" si="13"/>
        <v>5800000</v>
      </c>
      <c r="M160" s="432"/>
      <c r="N160" s="433">
        <f t="shared" si="10"/>
        <v>-5800000</v>
      </c>
      <c r="O160" s="435"/>
    </row>
    <row r="161" spans="1:15">
      <c r="A161" s="357">
        <v>299981</v>
      </c>
      <c r="B161" s="357">
        <v>1326232</v>
      </c>
      <c r="C161" s="357" t="s">
        <v>1120</v>
      </c>
      <c r="D161" s="358">
        <v>43279</v>
      </c>
      <c r="E161" s="358">
        <v>43281</v>
      </c>
      <c r="F161" s="357">
        <f t="shared" si="11"/>
        <v>2</v>
      </c>
      <c r="G161" s="357">
        <v>2</v>
      </c>
      <c r="H161" s="357" t="s">
        <v>53</v>
      </c>
      <c r="I161" s="357" t="s">
        <v>37</v>
      </c>
      <c r="J161" s="357">
        <f t="shared" si="12"/>
        <v>4</v>
      </c>
      <c r="K161" s="357">
        <v>2900000</v>
      </c>
      <c r="L161" s="357">
        <f t="shared" si="13"/>
        <v>11600000</v>
      </c>
      <c r="M161" s="432"/>
      <c r="N161" s="433">
        <f t="shared" si="10"/>
        <v>-11600000</v>
      </c>
      <c r="O161" s="435"/>
    </row>
    <row r="162" spans="1:15">
      <c r="A162" s="357">
        <v>300512</v>
      </c>
      <c r="B162" s="357">
        <v>1326879</v>
      </c>
      <c r="C162" s="357" t="s">
        <v>1121</v>
      </c>
      <c r="D162" s="358">
        <v>43279</v>
      </c>
      <c r="E162" s="358">
        <v>43282</v>
      </c>
      <c r="F162" s="357">
        <f t="shared" si="11"/>
        <v>3</v>
      </c>
      <c r="G162" s="357">
        <v>1</v>
      </c>
      <c r="H162" s="357" t="s">
        <v>53</v>
      </c>
      <c r="I162" s="357" t="s">
        <v>37</v>
      </c>
      <c r="J162" s="357">
        <f t="shared" si="12"/>
        <v>3</v>
      </c>
      <c r="K162" s="357">
        <v>2900000</v>
      </c>
      <c r="L162" s="357">
        <f t="shared" si="13"/>
        <v>8700000</v>
      </c>
      <c r="M162" s="432"/>
      <c r="N162" s="433">
        <f t="shared" si="10"/>
        <v>-8700000</v>
      </c>
      <c r="O162" s="435"/>
    </row>
    <row r="163" spans="1:15">
      <c r="A163" s="357">
        <v>300009</v>
      </c>
      <c r="B163" s="357">
        <v>1330079</v>
      </c>
      <c r="C163" s="357" t="s">
        <v>1122</v>
      </c>
      <c r="D163" s="358">
        <v>43280</v>
      </c>
      <c r="E163" s="358">
        <v>43282</v>
      </c>
      <c r="F163" s="357">
        <f t="shared" si="11"/>
        <v>2</v>
      </c>
      <c r="G163" s="357">
        <v>1</v>
      </c>
      <c r="H163" s="357" t="s">
        <v>391</v>
      </c>
      <c r="I163" s="357" t="s">
        <v>37</v>
      </c>
      <c r="J163" s="357">
        <f t="shared" si="12"/>
        <v>2</v>
      </c>
      <c r="K163" s="390">
        <v>2900000</v>
      </c>
      <c r="L163" s="357">
        <f t="shared" si="13"/>
        <v>5800000</v>
      </c>
      <c r="M163" s="432"/>
      <c r="N163" s="433">
        <f t="shared" si="10"/>
        <v>-5800000</v>
      </c>
      <c r="O163" s="435"/>
    </row>
    <row r="164" spans="1:15">
      <c r="A164" s="365">
        <v>300517</v>
      </c>
      <c r="B164" s="357">
        <v>1326923</v>
      </c>
      <c r="C164" s="357" t="s">
        <v>1123</v>
      </c>
      <c r="D164" s="358">
        <v>43279</v>
      </c>
      <c r="E164" s="358">
        <v>43281</v>
      </c>
      <c r="F164" s="357">
        <f t="shared" si="11"/>
        <v>2</v>
      </c>
      <c r="G164" s="357">
        <v>1</v>
      </c>
      <c r="H164" s="357" t="s">
        <v>391</v>
      </c>
      <c r="I164" s="357" t="s">
        <v>37</v>
      </c>
      <c r="J164" s="357">
        <f t="shared" si="12"/>
        <v>2</v>
      </c>
      <c r="K164" s="357">
        <v>2900000</v>
      </c>
      <c r="L164" s="357">
        <f t="shared" si="13"/>
        <v>5800000</v>
      </c>
      <c r="M164" s="432"/>
      <c r="N164" s="433">
        <f t="shared" si="10"/>
        <v>-5800000</v>
      </c>
      <c r="O164" s="436"/>
    </row>
    <row r="165" ht="14.25" spans="1:15">
      <c r="A165" s="357">
        <v>300578</v>
      </c>
      <c r="B165" s="236">
        <v>1330085</v>
      </c>
      <c r="C165" s="357" t="s">
        <v>1124</v>
      </c>
      <c r="D165" s="358">
        <v>43280</v>
      </c>
      <c r="E165" s="358">
        <v>43282</v>
      </c>
      <c r="F165" s="357">
        <f t="shared" si="11"/>
        <v>2</v>
      </c>
      <c r="G165" s="357">
        <v>1</v>
      </c>
      <c r="H165" s="357" t="s">
        <v>53</v>
      </c>
      <c r="I165" s="357" t="s">
        <v>37</v>
      </c>
      <c r="J165" s="357">
        <f t="shared" si="12"/>
        <v>2</v>
      </c>
      <c r="K165" s="357">
        <v>2900000</v>
      </c>
      <c r="L165" s="357">
        <f t="shared" si="13"/>
        <v>5800000</v>
      </c>
      <c r="M165" s="409"/>
      <c r="N165" s="410">
        <f t="shared" si="10"/>
        <v>-5800000</v>
      </c>
      <c r="O165" s="437">
        <f>SUM(L165:L171)</f>
        <v>72500000</v>
      </c>
    </row>
    <row r="166" spans="1:15">
      <c r="A166" s="357" t="s">
        <v>1125</v>
      </c>
      <c r="B166" s="357">
        <v>1327389</v>
      </c>
      <c r="C166" s="357" t="s">
        <v>1126</v>
      </c>
      <c r="D166" s="358">
        <v>43279</v>
      </c>
      <c r="E166" s="358">
        <v>43281</v>
      </c>
      <c r="F166" s="357">
        <f t="shared" si="11"/>
        <v>2</v>
      </c>
      <c r="G166" s="357">
        <v>3</v>
      </c>
      <c r="H166" s="357" t="s">
        <v>53</v>
      </c>
      <c r="I166" s="357" t="s">
        <v>37</v>
      </c>
      <c r="J166" s="357">
        <f t="shared" si="12"/>
        <v>6</v>
      </c>
      <c r="K166" s="357">
        <v>2900000</v>
      </c>
      <c r="L166" s="357">
        <f t="shared" si="13"/>
        <v>17400000</v>
      </c>
      <c r="M166" s="409"/>
      <c r="N166" s="410">
        <f t="shared" si="10"/>
        <v>-17400000</v>
      </c>
      <c r="O166" s="438"/>
    </row>
    <row r="167" spans="1:15">
      <c r="A167" s="357">
        <v>300618</v>
      </c>
      <c r="B167" s="357">
        <v>1327583</v>
      </c>
      <c r="C167" s="357" t="s">
        <v>1127</v>
      </c>
      <c r="D167" s="358">
        <v>43279</v>
      </c>
      <c r="E167" s="358">
        <v>43282</v>
      </c>
      <c r="F167" s="357">
        <f t="shared" si="11"/>
        <v>3</v>
      </c>
      <c r="G167" s="357">
        <v>1</v>
      </c>
      <c r="H167" s="357" t="s">
        <v>53</v>
      </c>
      <c r="I167" s="357" t="s">
        <v>37</v>
      </c>
      <c r="J167" s="357">
        <f t="shared" si="12"/>
        <v>3</v>
      </c>
      <c r="K167" s="390">
        <v>2900000</v>
      </c>
      <c r="L167" s="357">
        <f t="shared" si="13"/>
        <v>8700000</v>
      </c>
      <c r="M167" s="409"/>
      <c r="N167" s="410">
        <f t="shared" si="10"/>
        <v>-8700000</v>
      </c>
      <c r="O167" s="438"/>
    </row>
    <row r="168" spans="1:15">
      <c r="A168" s="357" t="s">
        <v>1128</v>
      </c>
      <c r="B168" s="357">
        <v>1327705</v>
      </c>
      <c r="C168" s="357" t="s">
        <v>1129</v>
      </c>
      <c r="D168" s="358">
        <v>43279</v>
      </c>
      <c r="E168" s="358">
        <v>43280</v>
      </c>
      <c r="F168" s="357">
        <f t="shared" si="11"/>
        <v>1</v>
      </c>
      <c r="G168" s="357">
        <v>2</v>
      </c>
      <c r="H168" s="357" t="s">
        <v>391</v>
      </c>
      <c r="I168" s="357" t="s">
        <v>37</v>
      </c>
      <c r="J168" s="357">
        <f t="shared" si="12"/>
        <v>2</v>
      </c>
      <c r="K168" s="390">
        <v>2900000</v>
      </c>
      <c r="L168" s="357">
        <f t="shared" si="13"/>
        <v>5800000</v>
      </c>
      <c r="M168" s="409"/>
      <c r="N168" s="410">
        <f t="shared" ref="N168:N178" si="14">M168-L168</f>
        <v>-5800000</v>
      </c>
      <c r="O168" s="438"/>
    </row>
    <row r="169" spans="1:15">
      <c r="A169" s="357" t="s">
        <v>1130</v>
      </c>
      <c r="B169" s="357">
        <v>1327686</v>
      </c>
      <c r="C169" s="357" t="s">
        <v>1131</v>
      </c>
      <c r="D169" s="358">
        <v>43280</v>
      </c>
      <c r="E169" s="358">
        <v>43282</v>
      </c>
      <c r="F169" s="357">
        <f t="shared" si="11"/>
        <v>2</v>
      </c>
      <c r="G169" s="357">
        <v>3</v>
      </c>
      <c r="H169" s="357" t="s">
        <v>391</v>
      </c>
      <c r="I169" s="357" t="s">
        <v>37</v>
      </c>
      <c r="J169" s="357">
        <f t="shared" si="12"/>
        <v>6</v>
      </c>
      <c r="K169" s="390">
        <v>2900000</v>
      </c>
      <c r="L169" s="357">
        <f t="shared" si="13"/>
        <v>17400000</v>
      </c>
      <c r="M169" s="409"/>
      <c r="N169" s="410">
        <f t="shared" si="14"/>
        <v>-17400000</v>
      </c>
      <c r="O169" s="438"/>
    </row>
    <row r="170" spans="1:15">
      <c r="A170" s="357" t="s">
        <v>1132</v>
      </c>
      <c r="B170" s="357">
        <v>1327696</v>
      </c>
      <c r="C170" s="357" t="s">
        <v>1133</v>
      </c>
      <c r="D170" s="358">
        <v>43280</v>
      </c>
      <c r="E170" s="358">
        <v>43282</v>
      </c>
      <c r="F170" s="357">
        <f t="shared" si="11"/>
        <v>2</v>
      </c>
      <c r="G170" s="357">
        <v>2</v>
      </c>
      <c r="H170" s="357" t="s">
        <v>391</v>
      </c>
      <c r="I170" s="357" t="s">
        <v>37</v>
      </c>
      <c r="J170" s="357">
        <f t="shared" si="12"/>
        <v>4</v>
      </c>
      <c r="K170" s="390">
        <v>2900000</v>
      </c>
      <c r="L170" s="357">
        <f t="shared" si="13"/>
        <v>11600000</v>
      </c>
      <c r="M170" s="409"/>
      <c r="N170" s="410">
        <f t="shared" si="14"/>
        <v>-11600000</v>
      </c>
      <c r="O170" s="438"/>
    </row>
    <row r="171" spans="1:15">
      <c r="A171" s="357">
        <v>300706</v>
      </c>
      <c r="B171" s="357">
        <v>1327821</v>
      </c>
      <c r="C171" s="357" t="s">
        <v>1134</v>
      </c>
      <c r="D171" s="358">
        <v>43280</v>
      </c>
      <c r="E171" s="358">
        <v>43282</v>
      </c>
      <c r="F171" s="357">
        <f t="shared" si="11"/>
        <v>2</v>
      </c>
      <c r="G171" s="357">
        <v>1</v>
      </c>
      <c r="H171" s="357" t="s">
        <v>53</v>
      </c>
      <c r="I171" s="357" t="s">
        <v>37</v>
      </c>
      <c r="J171" s="357">
        <f t="shared" si="12"/>
        <v>2</v>
      </c>
      <c r="K171" s="390">
        <v>2900000</v>
      </c>
      <c r="L171" s="357">
        <f t="shared" si="13"/>
        <v>5800000</v>
      </c>
      <c r="M171" s="409"/>
      <c r="N171" s="410">
        <f t="shared" si="14"/>
        <v>-5800000</v>
      </c>
      <c r="O171" s="439"/>
    </row>
    <row r="172" spans="1:15">
      <c r="A172" s="357">
        <v>300728</v>
      </c>
      <c r="B172" s="357">
        <v>1327953</v>
      </c>
      <c r="C172" s="357" t="s">
        <v>1135</v>
      </c>
      <c r="D172" s="358">
        <v>43280</v>
      </c>
      <c r="E172" s="358">
        <v>43282</v>
      </c>
      <c r="F172" s="357">
        <f t="shared" si="11"/>
        <v>2</v>
      </c>
      <c r="G172" s="357">
        <v>1</v>
      </c>
      <c r="H172" s="357" t="s">
        <v>53</v>
      </c>
      <c r="I172" s="357" t="s">
        <v>37</v>
      </c>
      <c r="J172" s="357">
        <f t="shared" si="12"/>
        <v>2</v>
      </c>
      <c r="K172" s="390">
        <v>2900000</v>
      </c>
      <c r="L172" s="357">
        <f t="shared" si="13"/>
        <v>5800000</v>
      </c>
      <c r="M172" s="440"/>
      <c r="N172" s="441">
        <f t="shared" si="14"/>
        <v>-5800000</v>
      </c>
      <c r="O172" s="442">
        <f ca="1">SUM(L172:L175:L175)</f>
        <v>17400000</v>
      </c>
    </row>
    <row r="173" spans="1:15">
      <c r="A173" s="357">
        <v>300743</v>
      </c>
      <c r="B173" s="357">
        <v>1327944</v>
      </c>
      <c r="C173" s="357" t="s">
        <v>1136</v>
      </c>
      <c r="D173" s="358">
        <v>43281</v>
      </c>
      <c r="E173" s="358">
        <v>43282</v>
      </c>
      <c r="F173" s="357">
        <f t="shared" si="11"/>
        <v>1</v>
      </c>
      <c r="G173" s="357">
        <v>1</v>
      </c>
      <c r="H173" s="357" t="s">
        <v>53</v>
      </c>
      <c r="I173" s="357" t="s">
        <v>37</v>
      </c>
      <c r="J173" s="357">
        <f t="shared" si="12"/>
        <v>1</v>
      </c>
      <c r="K173" s="357">
        <v>2900000</v>
      </c>
      <c r="L173" s="357">
        <f t="shared" si="13"/>
        <v>2900000</v>
      </c>
      <c r="M173" s="440"/>
      <c r="N173" s="441">
        <f t="shared" si="14"/>
        <v>-2900000</v>
      </c>
      <c r="O173" s="443"/>
    </row>
    <row r="174" spans="1:15">
      <c r="A174" s="357">
        <v>300744</v>
      </c>
      <c r="B174" s="357">
        <v>1328016</v>
      </c>
      <c r="C174" s="357" t="s">
        <v>1137</v>
      </c>
      <c r="D174" s="358">
        <v>43280</v>
      </c>
      <c r="E174" s="358">
        <v>43281</v>
      </c>
      <c r="F174" s="357">
        <f t="shared" si="11"/>
        <v>1</v>
      </c>
      <c r="G174" s="357">
        <v>1</v>
      </c>
      <c r="H174" s="357" t="s">
        <v>391</v>
      </c>
      <c r="I174" s="357" t="s">
        <v>37</v>
      </c>
      <c r="J174" s="357">
        <f t="shared" si="12"/>
        <v>1</v>
      </c>
      <c r="K174" s="357">
        <v>2900000</v>
      </c>
      <c r="L174" s="357">
        <f t="shared" si="13"/>
        <v>2900000</v>
      </c>
      <c r="M174" s="440"/>
      <c r="N174" s="441">
        <f t="shared" si="14"/>
        <v>-2900000</v>
      </c>
      <c r="O174" s="443"/>
    </row>
    <row r="175" ht="14.25" spans="1:15">
      <c r="A175" s="357">
        <v>300749</v>
      </c>
      <c r="B175" s="236">
        <v>1330087</v>
      </c>
      <c r="C175" s="357" t="s">
        <v>1138</v>
      </c>
      <c r="D175" s="358">
        <v>43281</v>
      </c>
      <c r="E175" s="358">
        <v>43282</v>
      </c>
      <c r="F175" s="357">
        <f t="shared" si="11"/>
        <v>1</v>
      </c>
      <c r="G175" s="357">
        <v>2</v>
      </c>
      <c r="H175" s="357" t="s">
        <v>53</v>
      </c>
      <c r="I175" s="357" t="s">
        <v>37</v>
      </c>
      <c r="J175" s="357">
        <f t="shared" si="12"/>
        <v>2</v>
      </c>
      <c r="K175" s="357">
        <v>2900000</v>
      </c>
      <c r="L175" s="357">
        <f t="shared" si="13"/>
        <v>5800000</v>
      </c>
      <c r="M175" s="440"/>
      <c r="N175" s="441">
        <f t="shared" si="14"/>
        <v>-5800000</v>
      </c>
      <c r="O175" s="444"/>
    </row>
    <row r="176" spans="1:15">
      <c r="A176" s="357">
        <v>300579</v>
      </c>
      <c r="B176" s="357">
        <v>1327243</v>
      </c>
      <c r="C176" s="357" t="s">
        <v>1139</v>
      </c>
      <c r="D176" s="358">
        <v>43279</v>
      </c>
      <c r="E176" s="358">
        <v>43281</v>
      </c>
      <c r="F176" s="357">
        <f t="shared" si="11"/>
        <v>2</v>
      </c>
      <c r="G176" s="357">
        <v>1</v>
      </c>
      <c r="H176" s="357" t="s">
        <v>53</v>
      </c>
      <c r="I176" s="357" t="s">
        <v>37</v>
      </c>
      <c r="J176" s="357">
        <f t="shared" si="12"/>
        <v>2</v>
      </c>
      <c r="K176" s="357">
        <v>2900000</v>
      </c>
      <c r="L176" s="357">
        <f t="shared" si="13"/>
        <v>5800000</v>
      </c>
      <c r="M176" s="419"/>
      <c r="N176" s="420">
        <f t="shared" si="14"/>
        <v>-5800000</v>
      </c>
      <c r="O176" s="419">
        <f t="shared" ref="O176:O178" si="15">L176</f>
        <v>5800000</v>
      </c>
    </row>
    <row r="177" spans="1:15">
      <c r="A177" s="357">
        <v>300995</v>
      </c>
      <c r="B177" s="357">
        <v>1328219</v>
      </c>
      <c r="C177" s="357" t="s">
        <v>1140</v>
      </c>
      <c r="D177" s="358">
        <v>43281</v>
      </c>
      <c r="E177" s="358">
        <v>43282</v>
      </c>
      <c r="F177" s="357">
        <f t="shared" si="11"/>
        <v>1</v>
      </c>
      <c r="G177" s="357">
        <v>1</v>
      </c>
      <c r="H177" s="357" t="s">
        <v>53</v>
      </c>
      <c r="I177" s="357" t="s">
        <v>37</v>
      </c>
      <c r="J177" s="357">
        <f t="shared" si="12"/>
        <v>1</v>
      </c>
      <c r="K177" s="357">
        <v>2900000</v>
      </c>
      <c r="L177" s="357">
        <f t="shared" si="13"/>
        <v>2900000</v>
      </c>
      <c r="M177" s="445"/>
      <c r="N177" s="446">
        <f t="shared" si="14"/>
        <v>-2900000</v>
      </c>
      <c r="O177" s="445">
        <f t="shared" si="15"/>
        <v>2900000</v>
      </c>
    </row>
    <row r="178" ht="14.25" spans="1:15">
      <c r="A178" s="357" t="s">
        <v>1141</v>
      </c>
      <c r="B178" s="236">
        <v>1330093</v>
      </c>
      <c r="C178" s="357" t="s">
        <v>1142</v>
      </c>
      <c r="D178" s="358">
        <v>43281</v>
      </c>
      <c r="E178" s="358">
        <v>43282</v>
      </c>
      <c r="F178" s="357">
        <f t="shared" si="11"/>
        <v>1</v>
      </c>
      <c r="G178" s="357">
        <v>1</v>
      </c>
      <c r="H178" s="357" t="s">
        <v>405</v>
      </c>
      <c r="I178" s="357" t="s">
        <v>37</v>
      </c>
      <c r="J178" s="357">
        <f t="shared" si="12"/>
        <v>1</v>
      </c>
      <c r="K178" s="390">
        <v>2900000</v>
      </c>
      <c r="L178" s="357">
        <f t="shared" si="13"/>
        <v>2900000</v>
      </c>
      <c r="M178" s="398"/>
      <c r="N178" s="399">
        <f t="shared" si="14"/>
        <v>-2900000</v>
      </c>
      <c r="O178" s="398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2018-09-12T09:18:57Z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