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3" activeTab="11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</sheets>
  <calcPr calcId="144525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Duyen Phan Kim</author>
    <author>Van Nguyen Thi Ha</author>
    <author>Hanh Van My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18" authorId="1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1" authorId="1">
      <text>
        <r>
          <rPr>
            <sz val="9"/>
            <rFont val="Tahoma"/>
            <charset val="134"/>
          </rPr>
          <t xml:space="preserve">linking bk
</t>
        </r>
      </text>
    </comment>
    <comment ref="A62" authorId="1">
      <text>
        <r>
          <rPr>
            <sz val="9"/>
            <rFont val="Tahoma"/>
            <charset val="134"/>
          </rPr>
          <t>linking bk</t>
        </r>
      </text>
    </comment>
    <comment ref="A63" authorId="1">
      <text>
        <r>
          <rPr>
            <sz val="9"/>
            <rFont val="Tahoma"/>
            <charset val="134"/>
          </rPr>
          <t xml:space="preserve">linking bk
</t>
        </r>
      </text>
    </comment>
    <comment ref="A130" authorId="1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37" authorId="2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39" authorId="1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4" authorId="2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6" authorId="2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6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57" authorId="1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<sst xmlns="http://schemas.openxmlformats.org/spreadsheetml/2006/main" count="1724">
  <si>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</si>
  <si>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</si>
  <si>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</si>
  <si>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</si>
  <si>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</si>
  <si>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</si>
  <si>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</si>
  <si>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</si>
  <si>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</si>
  <si>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</si>
  <si>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</si>
  <si>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</si>
  <si>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</si>
  <si>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</si>
  <si>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</si>
  <si>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</si>
  <si>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</si>
  <si>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</si>
  <si>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</si>
  <si>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</si>
  <si>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</si>
  <si>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</si>
  <si>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</si>
  <si>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</si>
  <si>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</si>
  <si>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</si>
  <si>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</si>
  <si>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</si>
  <si>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</si>
  <si>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</si>
  <si>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</si>
  <si>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</si>
  <si>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</si>
  <si>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</si>
  <si>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</si>
  <si>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</si>
  <si>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</si>
  <si>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</si>
  <si>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</si>
  <si>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</si>
  <si>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</si>
  <si>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</si>
  <si>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</si>
  <si>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</si>
  <si>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</si>
  <si>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</si>
  <si>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</si>
  <si>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</si>
  <si>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</si>
  <si>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</si>
  <si>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</si>
  <si>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</si>
  <si>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</si>
  <si>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</si>
  <si>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</si>
  <si>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</si>
  <si>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</si>
  <si>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</si>
  <si>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</si>
  <si>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</si>
  <si>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</si>
  <si>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</si>
  <si>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</si>
  <si>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</si>
  <si>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</si>
  <si>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</si>
  <si>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</si>
  <si>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</si>
  <si>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</si>
  <si>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</si>
  <si>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</si>
  <si>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</si>
  <si>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</si>
  <si>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</si>
  <si>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</si>
  <si>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</si>
  <si>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</si>
  <si>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</si>
  <si>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</si>
  <si>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</si>
  <si>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</si>
  <si>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</si>
  <si>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</si>
  <si>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</si>
  <si>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</si>
  <si>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</si>
  <si>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</si>
  <si>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</si>
  <si>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</si>
  <si>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</si>
  <si>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</si>
  <si>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</si>
  <si>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</si>
  <si>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</si>
  <si>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</si>
  <si>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</si>
  <si>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</si>
  <si>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</si>
  <si>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</si>
  <si>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</si>
  <si>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</si>
  <si>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</si>
  <si>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</si>
  <si>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</si>
  <si>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</si>
  <si>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</si>
  <si>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</si>
  <si>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</si>
  <si>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</si>
  <si>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</si>
  <si>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</si>
  <si>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</si>
  <si>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</si>
  <si>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</si>
  <si>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</si>
  <si>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</si>
  <si>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</si>
  <si>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</si>
  <si>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</si>
  <si>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</si>
  <si>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</si>
  <si>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</si>
  <si>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</si>
  <si>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</si>
  <si>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</si>
  <si>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</si>
  <si>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</si>
  <si>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</si>
  <si>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</si>
  <si>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</si>
  <si>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</si>
  <si>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</si>
  <si>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</si>
  <si>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</si>
  <si>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</si>
  <si>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</si>
  <si>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</si>
  <si>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</si>
  <si>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</si>
  <si>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</si>
  <si>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</si>
  <si>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</si>
  <si>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</si>
  <si>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</si>
  <si>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</si>
  <si>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</si>
  <si>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</si>
  <si>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</si>
  <si>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</si>
  <si>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</si>
  <si>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</si>
  <si>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</si>
  <si>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</si>
  <si>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</si>
  <si>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</si>
  <si>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</si>
  <si>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</si>
  <si>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</si>
  <si>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</si>
  <si>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</si>
  <si>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</si>
  <si>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</si>
  <si>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</si>
  <si>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</si>
  <si>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</si>
  <si>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</si>
  <si>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</si>
  <si>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</si>
  <si>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</si>
  <si>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</si>
  <si>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</si>
  <si>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</si>
  <si>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</si>
  <si>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</si>
  <si>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</si>
  <si>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</si>
  <si>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</si>
  <si>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</si>
  <si>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</si>
  <si>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</si>
  <si>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</si>
  <si>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</si>
  <si>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</si>
  <si>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</si>
  <si>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</si>
  <si>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</si>
  <si>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</si>
  <si>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</si>
  <si>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</si>
  <si>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</si>
  <si>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</si>
  <si>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</si>
  <si>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</si>
  <si>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</si>
  <si>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</si>
  <si>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</si>
  <si>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</si>
  <si>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</si>
  <si>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</si>
  <si>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</si>
  <si>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</si>
  <si>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</si>
  <si>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</si>
  <si>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</si>
  <si>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</si>
  <si>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</si>
  <si>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</si>
  <si>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</si>
  <si>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</si>
  <si>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</si>
  <si>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</si>
  <si>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</si>
  <si>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</si>
  <si>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</si>
  <si>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</si>
  <si>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</si>
  <si>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</si>
  <si>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</si>
  <si>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</si>
  <si>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</si>
  <si>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</si>
  <si>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</si>
  <si>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</si>
  <si>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</si>
  <si>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</si>
  <si>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</si>
  <si>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</si>
  <si>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</si>
  <si>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</si>
  <si>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</si>
  <si>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</si>
  <si>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</si>
  <si>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</si>
  <si>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</si>
  <si>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</si>
  <si>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</si>
  <si>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</si>
  <si>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</si>
  <si>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</si>
  <si>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</si>
  <si>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</si>
  <si>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</si>
  <si>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</si>
  <si>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</si>
  <si>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</si>
  <si>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</si>
  <si>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</si>
  <si>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</si>
  <si>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</si>
  <si>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</si>
  <si>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</si>
  <si>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</si>
  <si>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</si>
  <si>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</si>
  <si>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</si>
  <si>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</si>
  <si>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</si>
  <si>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</si>
  <si>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</si>
  <si>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</si>
  <si>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</si>
  <si>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</si>
  <si>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</si>
  <si>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</si>
  <si>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</si>
  <si>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</si>
  <si>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</si>
  <si>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</si>
  <si>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</si>
  <si>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</si>
  <si>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</si>
  <si>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</si>
  <si>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</si>
  <si>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</si>
  <si>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</si>
  <si>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</si>
  <si>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</si>
  <si>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</si>
  <si>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</si>
  <si>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</si>
  <si>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</si>
  <si>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</si>
  <si>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</si>
  <si>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</si>
  <si>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</si>
  <si>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</si>
  <si>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</si>
  <si>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</si>
  <si>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</si>
  <si>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</si>
  <si>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</si>
  <si>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</si>
  <si>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</si>
  <si>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</si>
  <si>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</si>
  <si>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</si>
  <si>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</si>
  <si>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</si>
  <si>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</si>
  <si>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</si>
  <si>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</si>
  <si>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</si>
  <si>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</si>
  <si>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</si>
  <si>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</si>
  <si>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</si>
  <si>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</si>
  <si>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</si>
  <si>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</si>
  <si>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</si>
  <si>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</si>
  <si>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</si>
  <si>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</si>
  <si>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</si>
  <si>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</si>
  <si>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</si>
  <si>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</si>
  <si>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</si>
  <si>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</si>
  <si>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</si>
  <si>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</si>
  <si>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</si>
  <si>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</si>
  <si>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</si>
  <si>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</si>
  <si>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</si>
  <si>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</si>
  <si>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</si>
  <si>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</si>
  <si>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</si>
  <si>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</si>
  <si>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</si>
  <si>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</si>
  <si>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</si>
  <si>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</si>
  <si>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</si>
  <si>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</si>
  <si>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</si>
  <si>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</si>
  <si>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</si>
  <si>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</si>
  <si>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</si>
  <si>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</si>
  <si>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</si>
  <si>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</si>
  <si>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</si>
  <si>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</si>
  <si>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</si>
  <si>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</si>
  <si>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</si>
  <si>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</si>
  <si>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</si>
  <si>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</si>
  <si>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</si>
  <si>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</si>
  <si>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</si>
  <si>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</si>
  <si>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</si>
  <si>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</si>
  <si>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</si>
  <si>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</si>
  <si>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</si>
  <si>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</si>
  <si>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</si>
  <si>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</si>
  <si>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</si>
  <si>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</si>
  <si>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</si>
  <si>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</si>
  <si>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</si>
  <si>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</si>
  <si>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</si>
  <si>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</si>
  <si>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</si>
  <si>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</si>
  <si>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</si>
  <si>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</si>
  <si>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</si>
  <si>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</si>
  <si>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</si>
  <si>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</si>
  <si>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</si>
  <si>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</si>
  <si>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</si>
  <si>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</si>
  <si>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</si>
  <si>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</si>
  <si>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</si>
  <si>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</si>
  <si>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</si>
  <si>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</si>
  <si>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</si>
  <si>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</si>
  <si>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</si>
  <si>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</si>
  <si>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</si>
  <si>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</si>
  <si>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</si>
  <si>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</si>
  <si>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</si>
  <si>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</si>
  <si>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</si>
  <si>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</si>
  <si>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</si>
  <si>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</si>
  <si>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</si>
  <si>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</si>
  <si>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</si>
  <si>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</si>
  <si>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</si>
  <si>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</si>
  <si>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</si>
  <si>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</si>
  <si>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</si>
  <si>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</si>
  <si>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</si>
  <si>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</si>
  <si>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</si>
  <si>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</si>
  <si>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</si>
  <si>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</si>
  <si>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</si>
  <si>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</si>
  <si>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</si>
  <si>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</si>
  <si>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</si>
  <si>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</si>
  <si>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</si>
  <si>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</si>
  <si>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</si>
  <si>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</si>
  <si>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</si>
  <si>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</si>
  <si>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</si>
  <si>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</si>
  <si>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</si>
  <si>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</si>
  <si>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</si>
  <si>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</si>
  <si>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</si>
  <si>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</si>
  <si>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</si>
  <si>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</si>
  <si>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</si>
  <si>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</si>
  <si>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</si>
  <si>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</si>
  <si>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</si>
  <si>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</si>
  <si>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</si>
  <si>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</si>
  <si>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</si>
  <si>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</si>
  <si>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</si>
  <si>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</si>
  <si>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</si>
  <si>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</si>
  <si>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</si>
  <si>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</si>
  <si>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</si>
  <si>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</si>
  <si>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</si>
  <si>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</si>
  <si>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</si>
  <si>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</si>
  <si>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</si>
  <si>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</si>
  <si>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</si>
  <si>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</si>
  <si>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</si>
  <si>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</si>
  <si>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</si>
  <si>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</si>
  <si>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</si>
  <si>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</si>
  <si>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</si>
  <si>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</si>
  <si>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</si>
  <si>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</si>
  <si>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</si>
  <si>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</si>
  <si>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</si>
  <si>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</si>
  <si>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</si>
  <si>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</si>
  <si>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</si>
  <si>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</si>
  <si>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</si>
  <si>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</si>
  <si>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</si>
  <si>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</si>
  <si>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</si>
  <si>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</si>
  <si>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</si>
  <si>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</si>
  <si>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</si>
  <si>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</si>
  <si>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</si>
  <si>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</si>
  <si>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</si>
  <si>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</si>
  <si>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</si>
  <si>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</si>
  <si>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</si>
  <si>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</si>
  <si>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</si>
  <si>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</si>
  <si>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</si>
  <si>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</si>
  <si>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</si>
  <si>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</si>
  <si>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</si>
  <si>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</si>
  <si>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</si>
  <si>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</si>
  <si>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</si>
  <si>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</si>
  <si>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</si>
  <si>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</si>
  <si>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</si>
  <si>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</si>
  <si>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</si>
  <si>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</si>
  <si>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</si>
  <si>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</si>
  <si>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</si>
  <si>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</si>
  <si>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</si>
  <si>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</si>
  <si>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</si>
  <si>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</si>
  <si>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</si>
  <si>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</si>
  <si>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</si>
  <si>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</si>
  <si>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</si>
  <si>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</si>
  <si>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</si>
  <si>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</si>
  <si>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</si>
  <si>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</si>
  <si>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</si>
  <si>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</si>
  <si>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</si>
  <si>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</si>
  <si>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</si>
  <si>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</si>
  <si>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</si>
  <si>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</si>
  <si>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</si>
  <si>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</si>
  <si>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</si>
  <si>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</si>
  <si>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</si>
  <si>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</si>
  <si>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</si>
  <si>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</si>
  <si>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</si>
  <si>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</si>
  <si>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</si>
  <si>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</si>
  <si>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</si>
  <si>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</si>
  <si>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</si>
  <si>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</si>
  <si>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</si>
  <si>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</si>
  <si>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</si>
  <si>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</si>
  <si>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</si>
  <si>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</si>
  <si>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</si>
  <si>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</si>
  <si>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</si>
  <si>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</si>
  <si>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</si>
  <si>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</si>
  <si>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</si>
  <si>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</si>
  <si>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</si>
  <si>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</si>
  <si>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</si>
  <si>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</si>
  <si>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</si>
  <si>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</si>
  <si>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</si>
  <si>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</si>
  <si>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</si>
  <si>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</si>
  <si>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</si>
  <si>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</si>
  <si>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</si>
  <si>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</si>
  <si>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</si>
  <si>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</si>
  <si>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</si>
  <si>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</si>
  <si>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</si>
  <si>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</si>
  <si>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</si>
  <si>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</si>
  <si>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</si>
  <si>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</si>
  <si>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</si>
  <si>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</si>
  <si>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</si>
  <si>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</si>
  <si>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</si>
  <si>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</si>
  <si>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</si>
  <si>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</si>
  <si>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</si>
  <si>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</si>
  <si>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</si>
  <si>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</si>
  <si>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</si>
  <si>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</si>
  <si>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</si>
  <si>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</si>
  <si>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</si>
  <si>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</si>
  <si>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</si>
  <si>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</si>
  <si>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</si>
  <si>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</si>
  <si>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</si>
  <si>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</si>
  <si>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</si>
  <si>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</si>
  <si>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</si>
  <si>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</si>
  <si>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</si>
  <si>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</si>
  <si>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</si>
  <si>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</si>
  <si>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</si>
  <si>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</si>
  <si>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</si>
  <si>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</si>
  <si>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</si>
  <si>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</si>
  <si>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</si>
  <si>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</si>
  <si>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</si>
  <si>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</si>
  <si>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</si>
  <si>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</si>
  <si>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</si>
  <si>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</si>
  <si>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</si>
  <si>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</si>
  <si>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</si>
  <si>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</si>
  <si>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</si>
  <si>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</si>
  <si>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</si>
  <si>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</si>
  <si>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</si>
  <si>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</si>
  <si>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</si>
  <si>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</si>
  <si>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</si>
  <si>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</si>
  <si>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</si>
  <si>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</si>
  <si>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</si>
  <si>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</si>
  <si>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</si>
  <si>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</si>
  <si>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</si>
  <si>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</si>
  <si>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</si>
  <si>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</si>
  <si>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</si>
  <si>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</si>
  <si>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</si>
  <si>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</si>
  <si>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</si>
  <si>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</si>
  <si>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</si>
  <si>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</si>
  <si>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</si>
  <si>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</si>
  <si>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</si>
  <si>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</si>
  <si>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</si>
  <si>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</si>
  <si>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</si>
  <si>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</si>
  <si>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</si>
  <si>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</si>
  <si>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</si>
  <si>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</si>
  <si>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</si>
  <si>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</si>
  <si>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</si>
  <si>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</si>
  <si>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</si>
  <si>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</si>
  <si>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</si>
  <si>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</si>
  <si>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</si>
  <si>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</si>
  <si>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</si>
  <si>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</si>
  <si>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</si>
  <si>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</si>
  <si>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</si>
  <si>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</si>
  <si>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</si>
  <si>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</si>
  <si>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</si>
  <si>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</si>
  <si>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</si>
  <si>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</si>
  <si>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</si>
  <si>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</si>
  <si>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</si>
  <si>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</si>
  <si>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</si>
  <si>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</si>
  <si>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</si>
  <si>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</si>
  <si>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</si>
  <si>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</si>
  <si>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</si>
  <si>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</si>
  <si>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</si>
  <si>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</si>
  <si>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</si>
  <si>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</si>
  <si>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</si>
  <si>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</si>
  <si>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</si>
  <si>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</si>
  <si>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</si>
  <si>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</si>
  <si>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</si>
  <si>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</si>
  <si>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</si>
  <si>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</si>
  <si>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</si>
  <si>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</si>
  <si>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</si>
  <si>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</si>
  <si>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</si>
  <si>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</si>
  <si>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</si>
  <si>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</si>
  <si>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</si>
  <si>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</si>
  <si>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</si>
  <si>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</si>
  <si>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</si>
  <si>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</si>
  <si>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</si>
  <si>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</si>
  <si>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</si>
  <si>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</si>
  <si>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</si>
  <si>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</si>
  <si>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</si>
  <si>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</si>
  <si>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</si>
  <si>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</si>
  <si>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</si>
  <si>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</si>
  <si>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</si>
  <si>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</si>
  <si>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</si>
  <si>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</si>
  <si>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</si>
  <si>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</si>
  <si>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</si>
  <si>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</si>
  <si>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</si>
  <si>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</si>
  <si>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</si>
  <si>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</si>
  <si>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</si>
  <si>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</si>
  <si>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</si>
  <si>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</si>
  <si>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</si>
  <si>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</si>
  <si>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</si>
  <si>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</si>
  <si>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</si>
  <si>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</si>
  <si>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</si>
  <si>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</si>
  <si>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</si>
  <si>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</si>
  <si>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</si>
  <si>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</si>
  <si>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</si>
  <si>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</si>
  <si>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</si>
  <si>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</si>
  <si>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</si>
  <si>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</si>
  <si>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</si>
  <si>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</si>
  <si>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</si>
  <si>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</si>
  <si>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</si>
  <si>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</si>
  <si>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</si>
  <si>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</si>
  <si>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</si>
  <si>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</si>
  <si>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</si>
  <si>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</si>
  <si>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</si>
  <si>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</si>
  <si>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</si>
  <si>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</si>
  <si>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</si>
  <si>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</si>
  <si>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</si>
  <si>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</si>
  <si>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</si>
  <si>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</si>
  <si>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</si>
  <si>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</si>
  <si>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</si>
  <si>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</si>
  <si>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</si>
  <si>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</si>
  <si>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</si>
  <si>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</si>
  <si>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</si>
  <si>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</si>
  <si>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</si>
  <si>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</si>
  <si>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</si>
  <si>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</si>
  <si>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</si>
  <si>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</si>
  <si>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</si>
  <si>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</si>
  <si>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</si>
  <si>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</si>
  <si>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</si>
  <si>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</si>
  <si>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</si>
  <si>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</si>
  <si>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</si>
  <si>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</si>
  <si>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</si>
  <si>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</si>
  <si>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</si>
  <si>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</si>
  <si>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</si>
  <si>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</si>
  <si>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</si>
  <si>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</si>
  <si>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</si>
  <si>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</si>
  <si>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</si>
  <si>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</si>
  <si>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</si>
  <si>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</si>
  <si>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</si>
  <si>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</si>
  <si>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</si>
  <si>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</si>
  <si>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</si>
  <si>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</si>
  <si>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</si>
  <si>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</si>
  <si>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</si>
  <si>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</si>
  <si>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</si>
  <si>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</si>
  <si>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</si>
  <si>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</si>
  <si>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</si>
  <si>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</si>
  <si>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</si>
  <si>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</si>
  <si>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</si>
  <si>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</si>
  <si>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</si>
  <si>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</si>
  <si>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</si>
  <si>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</si>
  <si>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</si>
  <si>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</si>
  <si>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</si>
  <si>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</si>
  <si>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</si>
  <si>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</si>
  <si>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</si>
  <si>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</si>
  <si>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</si>
  <si>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</si>
  <si>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</si>
  <si>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</si>
  <si>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</si>
  <si>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</si>
  <si>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</si>
  <si>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</si>
  <si>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</si>
  <si>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</si>
  <si>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</si>
  <si>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</si>
  <si>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</si>
  <si>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</si>
  <si>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</si>
  <si>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</si>
  <si>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</si>
  <si>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</si>
  <si>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</si>
  <si>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</si>
  <si>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</si>
  <si>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</si>
  <si>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</si>
  <si>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</si>
  <si>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</si>
  <si>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</si>
  <si>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</si>
  <si>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</si>
  <si>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</si>
  <si>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</si>
  <si>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</si>
  <si>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</si>
  <si>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</si>
  <si>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</si>
  <si>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</si>
  <si>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</si>
  <si>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</si>
  <si>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</si>
  <si>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</si>
  <si>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</si>
  <si>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</si>
  <si>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</si>
  <si>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</si>
  <si>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</si>
  <si>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</si>
  <si>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</si>
  <si>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</si>
  <si>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</si>
  <si>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</si>
  <si>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</si>
  <si>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</si>
  <si>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</si>
  <si>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</si>
  <si>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</si>
  <si>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</si>
  <si>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</si>
  <si>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</si>
  <si>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</si>
  <si>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</si>
  <si>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</si>
  <si>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</si>
  <si>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</si>
  <si>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</si>
  <si>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</si>
  <si>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</si>
  <si>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</si>
  <si>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</si>
  <si>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</si>
  <si>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</si>
  <si>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</si>
  <si>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</si>
  <si>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</si>
  <si>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</si>
  <si>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</si>
  <si>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</si>
  <si>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</si>
  <si>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</si>
  <si>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</si>
  <si>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</si>
  <si>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</si>
  <si>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</si>
  <si>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</si>
  <si>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</si>
  <si>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</si>
  <si>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</si>
  <si>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</si>
  <si>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</si>
  <si>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</si>
  <si>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</si>
  <si>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</si>
  <si>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</si>
  <si>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</si>
  <si>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</si>
  <si>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</si>
  <si>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</si>
  <si>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</si>
  <si>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</si>
  <si>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</si>
  <si>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</si>
  <si>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</si>
  <si>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</si>
  <si>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</si>
  <si>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</si>
  <si>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</si>
  <si>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</si>
  <si>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</si>
  <si>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</si>
  <si>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</si>
  <si>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</si>
  <si>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</si>
  <si>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</si>
  <si>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</si>
  <si>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</si>
  <si>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</si>
  <si>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</si>
  <si>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</si>
  <si>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</si>
  <si>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</si>
  <si>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</si>
  <si>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</si>
  <si>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</si>
  <si>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</si>
  <si>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</si>
  <si>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</si>
  <si>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</si>
  <si>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</si>
  <si>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</si>
  <si>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</si>
  <si>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</si>
  <si>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</si>
  <si>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</si>
  <si>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</si>
  <si>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</si>
  <si>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</si>
  <si>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</si>
  <si>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</si>
  <si>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</si>
  <si>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</si>
  <si>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</si>
  <si>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</si>
  <si>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</si>
  <si>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</si>
  <si>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</si>
  <si>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</si>
  <si>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</si>
  <si>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</si>
  <si>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</si>
  <si>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</si>
  <si>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</si>
  <si>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</si>
  <si>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</si>
  <si>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</si>
  <si>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</si>
  <si>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</si>
  <si>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</si>
  <si>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</si>
  <si>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</si>
  <si>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</si>
  <si>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</si>
  <si>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</si>
  <si>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</si>
  <si>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</si>
  <si>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</si>
  <si>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</si>
  <si>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</si>
  <si>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</si>
  <si>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</si>
  <si>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</si>
  <si>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</si>
  <si>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</si>
  <si>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</si>
  <si>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</si>
  <si>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</si>
  <si>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</si>
  <si>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</si>
  <si>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</si>
  <si>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</si>
  <si>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</si>
  <si>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</si>
  <si>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</si>
  <si>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</si>
  <si>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</si>
  <si>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</si>
  <si>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</si>
  <si>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</si>
  <si>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</si>
  <si>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</si>
  <si>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</si>
  <si>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</si>
  <si>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</si>
  <si>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</si>
  <si>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</si>
  <si>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</si>
  <si>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</si>
  <si>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</si>
  <si>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</si>
  <si>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</si>
  <si>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</si>
  <si>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</si>
  <si>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</si>
  <si>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</si>
  <si>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</si>
  <si>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</si>
  <si>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</si>
  <si>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</si>
  <si>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</si>
  <si>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</si>
  <si>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</si>
  <si>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</si>
  <si>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</si>
  <si>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</si>
  <si>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</si>
  <si>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</si>
  <si>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</si>
  <si>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</si>
  <si>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</si>
  <si>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</si>
  <si>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</si>
  <si>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</si>
  <si>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</si>
  <si>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</si>
  <si>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</si>
  <si>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</si>
  <si>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</si>
  <si>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</si>
  <si>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</si>
  <si>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</si>
  <si>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</si>
  <si>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</si>
  <si>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</si>
  <si>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</si>
  <si>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</si>
  <si>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</si>
  <si>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</si>
  <si>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</si>
  <si>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</si>
  <si>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</si>
  <si>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</si>
  <si>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</si>
  <si>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</si>
  <si>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</si>
  <si>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</si>
  <si>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</si>
  <si>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</si>
  <si>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</si>
  <si>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</si>
  <si>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</si>
  <si>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</si>
  <si>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</si>
  <si>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</si>
  <si>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</si>
  <si>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</si>
  <si>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</si>
  <si>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</si>
  <si>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</si>
  <si>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</si>
  <si>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</si>
  <si>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</si>
  <si>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</si>
  <si>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</si>
  <si>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</si>
  <si>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</si>
  <si>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</si>
  <si>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</si>
  <si>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</si>
  <si>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</si>
  <si>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</si>
  <si>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</si>
  <si>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</si>
  <si>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</si>
  <si>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</si>
  <si>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</si>
  <si>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</si>
  <si>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</si>
  <si>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</si>
  <si>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</si>
  <si>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</si>
  <si>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</si>
  <si>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</si>
  <si>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</si>
  <si>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</si>
  <si>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</si>
  <si>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</si>
  <si>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</si>
  <si>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</si>
  <si>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</si>
  <si>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</si>
  <si>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</si>
  <si>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</si>
  <si>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</si>
  <si>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</si>
  <si>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</si>
  <si>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</si>
  <si>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</si>
  <si>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</si>
  <si>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</si>
  <si>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</si>
  <si>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</si>
  <si>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</si>
  <si>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</si>
  <si>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</si>
  <si>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</si>
  <si>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</si>
  <si>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</si>
  <si>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</si>
  <si>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</si>
  <si>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</si>
  <si>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</si>
  <si>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</si>
  <si>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</si>
  <si>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</si>
  <si>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</si>
  <si>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</si>
  <si>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</si>
  <si>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</si>
  <si>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</si>
  <si>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</si>
  <si>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</si>
  <si>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</si>
  <si>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</si>
  <si>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</si>
  <si>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</si>
  <si>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</si>
  <si>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</si>
  <si>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</si>
  <si>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</si>
  <si>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</si>
  <si>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</si>
  <si>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</si>
  <si>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</si>
  <si>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</si>
  <si>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</si>
  <si>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</si>
  <si>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</si>
  <si>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</si>
  <si>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</si>
  <si>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</si>
  <si>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</si>
  <si>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</si>
  <si>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</si>
  <si>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</si>
  <si>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</si>
  <si>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</si>
  <si>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</si>
  <si>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</si>
  <si>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</si>
  <si>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</si>
  <si>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</si>
  <si>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</si>
  <si>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</si>
  <si>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</si>
  <si>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</si>
  <si>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</si>
  <si>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</si>
  <si>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</si>
  <si>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</si>
  <si>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</si>
  <si>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</si>
  <si>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</si>
  <si>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</si>
  <si>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</si>
  <si>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</si>
  <si>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</si>
  <si>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</si>
  <si>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</si>
  <si>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</si>
  <si>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</si>
  <si>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</si>
  <si>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</si>
  <si>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</si>
  <si>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</si>
  <si>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</si>
  <si>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</si>
  <si>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</si>
  <si>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</si>
  <si>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</si>
  <si>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</si>
  <si>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</si>
  <si>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</si>
  <si>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</si>
  <si>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</si>
  <si>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</si>
  <si>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</si>
  <si>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</si>
  <si>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</si>
  <si>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</si>
  <si>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</si>
  <si>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</si>
  <si>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</si>
  <si>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</si>
  <si>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</si>
  <si>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</si>
  <si>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</si>
  <si>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</si>
  <si>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</si>
  <si>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</si>
  <si>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</si>
  <si>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</si>
  <si>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</si>
  <si>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</si>
  <si>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</si>
  <si>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</si>
  <si>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</si>
  <si>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</si>
  <si>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</si>
  <si>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</si>
  <si>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</si>
  <si>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</si>
  <si>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</si>
  <si>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</si>
  <si>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</si>
  <si>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</si>
  <si>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</si>
  <si>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</si>
  <si>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</si>
  <si>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</si>
  <si>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</si>
  <si>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</si>
  <si>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</si>
  <si>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</si>
  <si>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</si>
  <si>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</si>
  <si>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</si>
  <si>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</si>
  <si>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</si>
  <si>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</si>
  <si>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</si>
  <si>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</si>
  <si>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</si>
  <si>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</si>
  <si>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</si>
  <si>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</si>
  <si>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</si>
  <si>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</si>
  <si>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</si>
  <si>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</si>
  <si>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</si>
  <si>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</si>
  <si>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</si>
  <si>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</si>
  <si>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</si>
  <si>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</si>
  <si>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</si>
  <si>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</si>
  <si>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</si>
  <si>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</si>
  <si>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</si>
  <si>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</si>
  <si>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</si>
  <si>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</si>
  <si>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</si>
  <si>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</si>
  <si>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</si>
  <si>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</si>
  <si>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</si>
  <si>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</si>
  <si>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</si>
  <si>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</si>
  <si>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</si>
  <si>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</si>
  <si>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</si>
  <si>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</si>
  <si>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</si>
  <si>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</si>
  <si>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</si>
  <si>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</si>
  <si>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</si>
  <si>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</si>
  <si>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</si>
  <si>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</si>
  <si>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</si>
  <si>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</si>
  <si>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</si>
  <si>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</si>
  <si>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</si>
  <si>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</si>
  <si>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</si>
  <si>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</si>
  <si>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</si>
  <si>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</si>
  <si>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</si>
  <si>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</si>
  <si>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</si>
  <si>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</si>
  <si>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</si>
  <si>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</si>
  <si>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</si>
  <si>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</si>
  <si>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</si>
  <si>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</si>
  <si>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</si>
  <si>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</si>
  <si>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</si>
  <si>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</si>
  <si>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</si>
  <si>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</si>
  <si>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</si>
  <si>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</si>
  <si>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</si>
  <si>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</si>
  <si>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</si>
  <si>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</si>
  <si>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</si>
  <si>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</si>
  <si>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</si>
  <si>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</si>
  <si>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</si>
  <si>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</si>
  <si>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</si>
  <si>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</si>
  <si>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</si>
  <si>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</si>
  <si>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</si>
  <si>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</si>
  <si>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</si>
  <si>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</si>
  <si>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</si>
  <si>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</si>
  <si>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</si>
  <si>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</si>
  <si>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</si>
  <si>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</si>
  <si>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</si>
  <si>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</si>
  <si>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</si>
  <si>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</si>
  <si>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</si>
  <si>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</si>
  <si>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</si>
  <si>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</si>
  <si>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</si>
  <si>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</si>
  <si>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</si>
  <si>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</si>
  <si>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</si>
  <si>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</si>
  <si>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</si>
  <si>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</si>
  <si>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</si>
  <si>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</si>
  <si>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</si>
  <si>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</si>
  <si>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</si>
  <si>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</si>
  <si>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</si>
  <si>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</si>
  <si>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</si>
  <si>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</si>
  <si>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</si>
  <si>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</si>
  <si>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</si>
  <si>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</si>
  <si>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</si>
  <si>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</si>
  <si>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</si>
  <si>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</si>
  <si>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</si>
  <si>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</si>
  <si>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</si>
  <si>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</si>
  <si>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</si>
  <si>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</si>
  <si>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</si>
  <si>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</si>
  <si>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</si>
  <si>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</si>
  <si>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</si>
  <si>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</si>
  <si>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</si>
  <si>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</si>
  <si>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</si>
  <si>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</si>
  <si>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</si>
  <si>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</si>
  <si>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</si>
  <si>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</si>
  <si>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</si>
  <si>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</si>
  <si>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</si>
  <si>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</si>
  <si>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</si>
  <si>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</si>
  <si>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</si>
  <si>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</si>
  <si>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</si>
  <si>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</si>
  <si>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</si>
  <si>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</si>
  <si>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</si>
  <si>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</si>
  <si>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</si>
  <si>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</si>
  <si>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</si>
  <si>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</si>
  <si>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</si>
  <si>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</si>
  <si>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</si>
  <si>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</si>
  <si>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</si>
  <si>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</si>
  <si>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</si>
  <si>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</si>
  <si>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</si>
  <si>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</si>
  <si>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</si>
  <si>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</si>
  <si>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</si>
  <si>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</si>
  <si>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</si>
  <si>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</si>
  <si>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</si>
  <si>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</si>
  <si>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</si>
  <si>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</si>
  <si>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</si>
  <si>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</si>
  <si>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</si>
  <si>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</si>
  <si>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</si>
  <si>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</si>
  <si>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</si>
  <si>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</si>
  <si>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</si>
  <si>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</si>
  <si>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</si>
  <si>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</si>
  <si>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</si>
  <si>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</si>
  <si>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</si>
  <si>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</si>
  <si>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</si>
  <si>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</si>
  <si>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</si>
  <si>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</si>
  <si>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</si>
  <si>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</si>
  <si>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</si>
  <si>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</si>
  <si>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</si>
  <si>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</si>
  <si>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</si>
  <si>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</si>
  <si>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</si>
  <si>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</si>
  <si>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</si>
  <si>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</si>
  <si>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</si>
  <si>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</si>
  <si>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</si>
  <si>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</si>
  <si>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</si>
  <si>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</si>
  <si>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</si>
  <si>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</si>
  <si>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</si>
  <si>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</si>
  <si>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</si>
  <si>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</si>
  <si>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</si>
  <si>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</si>
  <si>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</si>
  <si>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</si>
  <si>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</si>
  <si>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</si>
  <si>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</si>
  <si>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</si>
  <si>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</si>
  <si>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</si>
  <si>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</si>
  <si>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</si>
  <si>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</si>
  <si>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</si>
  <si>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</si>
  <si>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P181004222909489</t>
  </si>
  <si>
    <t>oct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</si>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</sst>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d/m/yyyy;@"/>
    <numFmt numFmtId="177" formatCode="_(* #,##0_);_(* \(#,##0\);_(* &quot;-&quot;??_);_(@_)"/>
    <numFmt numFmtId="178" formatCode="_(* #,##0.00_);_(* \(#,##0.00\);_(* &quot;-&quot;??_);_(@_)"/>
    <numFmt numFmtId="179" formatCode="0.0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63"/>
      <scheme val="minor"/>
    </font>
    <font>
      <b/>
      <sz val="11"/>
      <color theme="1"/>
      <name val="宋体"/>
      <charset val="163"/>
      <scheme val="minor"/>
    </font>
    <font>
      <sz val="10.5"/>
      <color rgb="FF333333"/>
      <name val="Helvetica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theme="1"/>
      <name val="宋体"/>
      <charset val="163"/>
      <scheme val="minor"/>
    </font>
    <font>
      <sz val="11.25"/>
      <color rgb="FF333333"/>
      <name val="Helvetica"/>
      <charset val="134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63"/>
    </font>
    <font>
      <sz val="10"/>
      <name val="Arial"/>
      <charset val="0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8" fillId="4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4" borderId="1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4" fillId="46" borderId="17" applyNumberFormat="0" applyAlignment="0" applyProtection="0">
      <alignment vertical="center"/>
    </xf>
    <xf numFmtId="0" fontId="35" fillId="46" borderId="13" applyNumberFormat="0" applyAlignment="0" applyProtection="0">
      <alignment vertical="center"/>
    </xf>
    <xf numFmtId="0" fontId="36" fillId="47" borderId="18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794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/>
    <xf numFmtId="3" fontId="0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wrapText="1"/>
    </xf>
    <xf numFmtId="177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/>
    <xf numFmtId="0" fontId="3" fillId="0" borderId="1" xfId="0" applyFont="1" applyFill="1" applyBorder="1" applyAlignment="1"/>
    <xf numFmtId="0" fontId="0" fillId="4" borderId="1" xfId="0" applyFont="1" applyFill="1" applyBorder="1" applyAlignment="1">
      <alignment wrapText="1"/>
    </xf>
    <xf numFmtId="16" fontId="0" fillId="4" borderId="1" xfId="0" applyNumberFormat="1" applyFont="1" applyFill="1" applyBorder="1" applyAlignment="1"/>
    <xf numFmtId="0" fontId="0" fillId="4" borderId="1" xfId="0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left" vertical="top" wrapText="1"/>
    </xf>
    <xf numFmtId="0" fontId="0" fillId="5" borderId="1" xfId="0" applyFont="1" applyFill="1" applyBorder="1" applyAlignment="1"/>
    <xf numFmtId="0" fontId="0" fillId="5" borderId="1" xfId="0" applyFont="1" applyFill="1" applyBorder="1" applyAlignment="1">
      <alignment wrapText="1"/>
    </xf>
    <xf numFmtId="16" fontId="0" fillId="5" borderId="1" xfId="0" applyNumberFormat="1" applyFont="1" applyFill="1" applyBorder="1" applyAlignment="1"/>
    <xf numFmtId="0" fontId="0" fillId="5" borderId="4" xfId="0" applyFont="1" applyFill="1" applyBorder="1" applyAlignment="1">
      <alignment horizontal="right"/>
    </xf>
    <xf numFmtId="0" fontId="0" fillId="5" borderId="4" xfId="0" applyFont="1" applyFill="1" applyBorder="1" applyAlignment="1">
      <alignment wrapText="1"/>
    </xf>
    <xf numFmtId="16" fontId="0" fillId="5" borderId="4" xfId="0" applyNumberFormat="1" applyFont="1" applyFill="1" applyBorder="1" applyAlignment="1">
      <alignment horizontal="right"/>
    </xf>
    <xf numFmtId="0" fontId="0" fillId="5" borderId="4" xfId="0" applyFont="1" applyFill="1" applyBorder="1" applyAlignment="1">
      <alignment horizontal="left"/>
    </xf>
    <xf numFmtId="0" fontId="0" fillId="5" borderId="5" xfId="0" applyFont="1" applyFill="1" applyBorder="1" applyAlignment="1">
      <alignment horizontal="right"/>
    </xf>
    <xf numFmtId="16" fontId="0" fillId="5" borderId="5" xfId="0" applyNumberFormat="1" applyFont="1" applyFill="1" applyBorder="1" applyAlignment="1">
      <alignment horizontal="right"/>
    </xf>
    <xf numFmtId="0" fontId="0" fillId="5" borderId="5" xfId="0" applyFont="1" applyFill="1" applyBorder="1" applyAlignment="1">
      <alignment horizontal="left"/>
    </xf>
    <xf numFmtId="0" fontId="0" fillId="5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horizontal="left" vertical="top" wrapText="1"/>
    </xf>
    <xf numFmtId="0" fontId="0" fillId="5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indent="1"/>
    </xf>
    <xf numFmtId="0" fontId="0" fillId="6" borderId="1" xfId="0" applyFont="1" applyFill="1" applyBorder="1" applyAlignment="1"/>
    <xf numFmtId="0" fontId="0" fillId="6" borderId="1" xfId="0" applyFont="1" applyFill="1" applyBorder="1" applyAlignment="1">
      <alignment wrapText="1"/>
    </xf>
    <xf numFmtId="16" fontId="0" fillId="6" borderId="1" xfId="0" applyNumberFormat="1" applyFont="1" applyFill="1" applyBorder="1" applyAlignment="1"/>
    <xf numFmtId="0" fontId="4" fillId="6" borderId="0" xfId="0" applyFont="1" applyFill="1" applyAlignment="1"/>
    <xf numFmtId="0" fontId="0" fillId="6" borderId="4" xfId="0" applyFont="1" applyFill="1" applyBorder="1" applyAlignment="1"/>
    <xf numFmtId="16" fontId="0" fillId="6" borderId="4" xfId="0" applyNumberFormat="1" applyFont="1" applyFill="1" applyBorder="1" applyAlignment="1"/>
    <xf numFmtId="0" fontId="0" fillId="6" borderId="4" xfId="0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16" fontId="0" fillId="6" borderId="4" xfId="0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left"/>
    </xf>
    <xf numFmtId="0" fontId="0" fillId="6" borderId="5" xfId="0" applyFont="1" applyFill="1" applyBorder="1" applyAlignment="1">
      <alignment horizontal="right"/>
    </xf>
    <xf numFmtId="0" fontId="0" fillId="6" borderId="5" xfId="0" applyFont="1" applyFill="1" applyBorder="1" applyAlignment="1">
      <alignment horizontal="center"/>
    </xf>
    <xf numFmtId="16" fontId="0" fillId="6" borderId="5" xfId="0" applyNumberFormat="1" applyFont="1" applyFill="1" applyBorder="1" applyAlignment="1">
      <alignment horizontal="right"/>
    </xf>
    <xf numFmtId="0" fontId="0" fillId="6" borderId="5" xfId="0" applyFont="1" applyFill="1" applyBorder="1" applyAlignment="1">
      <alignment horizontal="left"/>
    </xf>
    <xf numFmtId="0" fontId="0" fillId="6" borderId="5" xfId="0" applyFont="1" applyFill="1" applyBorder="1" applyAlignment="1"/>
    <xf numFmtId="16" fontId="0" fillId="6" borderId="5" xfId="0" applyNumberFormat="1" applyFont="1" applyFill="1" applyBorder="1" applyAlignment="1"/>
    <xf numFmtId="0" fontId="0" fillId="6" borderId="5" xfId="0" applyFont="1" applyFill="1" applyBorder="1" applyAlignment="1">
      <alignment horizontal="right" wrapText="1"/>
    </xf>
    <xf numFmtId="0" fontId="0" fillId="6" borderId="5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left" wrapText="1"/>
    </xf>
    <xf numFmtId="16" fontId="0" fillId="6" borderId="5" xfId="0" applyNumberFormat="1" applyFont="1" applyFill="1" applyBorder="1" applyAlignment="1">
      <alignment horizontal="right" wrapText="1"/>
    </xf>
    <xf numFmtId="0" fontId="0" fillId="6" borderId="5" xfId="0" applyFont="1" applyFill="1" applyBorder="1" applyAlignment="1">
      <alignment horizontal="left" wrapText="1"/>
    </xf>
    <xf numFmtId="0" fontId="0" fillId="7" borderId="1" xfId="0" applyFont="1" applyFill="1" applyBorder="1" applyAlignment="1"/>
    <xf numFmtId="0" fontId="0" fillId="7" borderId="1" xfId="0" applyFont="1" applyFill="1" applyBorder="1" applyAlignment="1">
      <alignment wrapText="1"/>
    </xf>
    <xf numFmtId="16" fontId="0" fillId="7" borderId="1" xfId="0" applyNumberFormat="1" applyFont="1" applyFill="1" applyBorder="1" applyAlignment="1"/>
    <xf numFmtId="0" fontId="0" fillId="8" borderId="1" xfId="0" applyFont="1" applyFill="1" applyBorder="1" applyAlignment="1">
      <alignment horizontal="right"/>
    </xf>
    <xf numFmtId="0" fontId="0" fillId="8" borderId="1" xfId="0" applyFont="1" applyFill="1" applyBorder="1" applyAlignment="1"/>
    <xf numFmtId="0" fontId="0" fillId="8" borderId="1" xfId="0" applyFont="1" applyFill="1" applyBorder="1" applyAlignment="1">
      <alignment wrapText="1"/>
    </xf>
    <xf numFmtId="16" fontId="0" fillId="8" borderId="1" xfId="0" applyNumberFormat="1" applyFont="1" applyFill="1" applyBorder="1" applyAlignment="1"/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vertical="center"/>
    </xf>
    <xf numFmtId="0" fontId="0" fillId="8" borderId="1" xfId="0" applyFont="1" applyFill="1" applyBorder="1" applyAlignment="1">
      <alignment vertical="center" wrapText="1"/>
    </xf>
    <xf numFmtId="16" fontId="0" fillId="8" borderId="1" xfId="0" applyNumberFormat="1" applyFont="1" applyFill="1" applyBorder="1" applyAlignment="1">
      <alignment vertical="center"/>
    </xf>
    <xf numFmtId="0" fontId="0" fillId="8" borderId="4" xfId="0" applyFont="1" applyFill="1" applyBorder="1" applyAlignment="1"/>
    <xf numFmtId="16" fontId="0" fillId="8" borderId="4" xfId="0" applyNumberFormat="1" applyFont="1" applyFill="1" applyBorder="1" applyAlignment="1"/>
    <xf numFmtId="3" fontId="1" fillId="0" borderId="0" xfId="0" applyNumberFormat="1" applyFont="1" applyFill="1" applyAlignment="1">
      <alignment horizontal="center"/>
    </xf>
    <xf numFmtId="0" fontId="0" fillId="3" borderId="1" xfId="0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177" fontId="0" fillId="3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0" fillId="4" borderId="1" xfId="8" applyNumberFormat="1" applyFont="1" applyFill="1" applyBorder="1"/>
    <xf numFmtId="177" fontId="0" fillId="4" borderId="1" xfId="8" applyNumberFormat="1" applyFont="1" applyFill="1" applyBorder="1"/>
    <xf numFmtId="0" fontId="0" fillId="0" borderId="1" xfId="0" applyFont="1" applyFill="1" applyBorder="1" applyAlignment="1"/>
    <xf numFmtId="3" fontId="0" fillId="5" borderId="1" xfId="0" applyNumberFormat="1" applyFont="1" applyFill="1" applyBorder="1" applyAlignment="1"/>
    <xf numFmtId="177" fontId="0" fillId="5" borderId="1" xfId="8" applyNumberFormat="1" applyFont="1" applyFill="1" applyBorder="1"/>
    <xf numFmtId="3" fontId="0" fillId="5" borderId="1" xfId="8" applyNumberFormat="1" applyFont="1" applyFill="1" applyBorder="1"/>
    <xf numFmtId="3" fontId="0" fillId="6" borderId="1" xfId="0" applyNumberFormat="1" applyFont="1" applyFill="1" applyBorder="1" applyAlignment="1"/>
    <xf numFmtId="177" fontId="0" fillId="6" borderId="1" xfId="8" applyNumberFormat="1" applyFont="1" applyFill="1" applyBorder="1"/>
    <xf numFmtId="3" fontId="0" fillId="6" borderId="1" xfId="8" applyNumberFormat="1" applyFont="1" applyFill="1" applyBorder="1"/>
    <xf numFmtId="3" fontId="0" fillId="6" borderId="1" xfId="8" applyNumberFormat="1" applyFont="1" applyFill="1" applyBorder="1" applyAlignment="1">
      <alignment wrapText="1"/>
    </xf>
    <xf numFmtId="177" fontId="0" fillId="6" borderId="1" xfId="8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3" fontId="0" fillId="7" borderId="1" xfId="0" applyNumberFormat="1" applyFont="1" applyFill="1" applyBorder="1" applyAlignment="1"/>
    <xf numFmtId="177" fontId="0" fillId="7" borderId="1" xfId="8" applyNumberFormat="1" applyFont="1" applyFill="1" applyBorder="1"/>
    <xf numFmtId="3" fontId="0" fillId="8" borderId="1" xfId="0" applyNumberFormat="1" applyFont="1" applyFill="1" applyBorder="1" applyAlignment="1"/>
    <xf numFmtId="177" fontId="0" fillId="8" borderId="1" xfId="8" applyNumberFormat="1" applyFont="1" applyFill="1" applyBorder="1"/>
    <xf numFmtId="3" fontId="0" fillId="8" borderId="1" xfId="0" applyNumberFormat="1" applyFont="1" applyFill="1" applyBorder="1" applyAlignment="1">
      <alignment vertical="center"/>
    </xf>
    <xf numFmtId="177" fontId="0" fillId="8" borderId="1" xfId="8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" fontId="0" fillId="8" borderId="1" xfId="8" applyNumberFormat="1" applyFont="1" applyFill="1" applyBorder="1"/>
    <xf numFmtId="0" fontId="0" fillId="8" borderId="4" xfId="0" applyFont="1" applyFill="1" applyBorder="1" applyAlignment="1">
      <alignment horizontal="right" vertical="center"/>
    </xf>
    <xf numFmtId="16" fontId="0" fillId="8" borderId="4" xfId="0" applyNumberFormat="1" applyFont="1" applyFill="1" applyBorder="1" applyAlignment="1">
      <alignment horizontal="right" vertical="center"/>
    </xf>
    <xf numFmtId="0" fontId="0" fillId="8" borderId="5" xfId="0" applyFont="1" applyFill="1" applyBorder="1" applyAlignment="1">
      <alignment horizontal="right" vertical="center"/>
    </xf>
    <xf numFmtId="16" fontId="0" fillId="8" borderId="5" xfId="0" applyNumberFormat="1" applyFont="1" applyFill="1" applyBorder="1" applyAlignment="1">
      <alignment horizontal="right" vertical="center"/>
    </xf>
    <xf numFmtId="0" fontId="0" fillId="8" borderId="6" xfId="0" applyFont="1" applyFill="1" applyBorder="1" applyAlignment="1">
      <alignment vertical="center"/>
    </xf>
    <xf numFmtId="0" fontId="0" fillId="9" borderId="1" xfId="0" applyFont="1" applyFill="1" applyBorder="1" applyAlignment="1"/>
    <xf numFmtId="0" fontId="0" fillId="9" borderId="1" xfId="0" applyFont="1" applyFill="1" applyBorder="1" applyAlignment="1">
      <alignment wrapText="1"/>
    </xf>
    <xf numFmtId="16" fontId="0" fillId="9" borderId="1" xfId="0" applyNumberFormat="1" applyFont="1" applyFill="1" applyBorder="1" applyAlignment="1"/>
    <xf numFmtId="0" fontId="0" fillId="10" borderId="1" xfId="0" applyFont="1" applyFill="1" applyBorder="1" applyAlignment="1"/>
    <xf numFmtId="0" fontId="0" fillId="10" borderId="1" xfId="0" applyFont="1" applyFill="1" applyBorder="1" applyAlignment="1">
      <alignment wrapText="1"/>
    </xf>
    <xf numFmtId="16" fontId="0" fillId="10" borderId="1" xfId="0" applyNumberFormat="1" applyFont="1" applyFill="1" applyBorder="1" applyAlignment="1"/>
    <xf numFmtId="0" fontId="0" fillId="11" borderId="1" xfId="0" applyFont="1" applyFill="1" applyBorder="1" applyAlignment="1">
      <alignment horizontal="right"/>
    </xf>
    <xf numFmtId="0" fontId="0" fillId="11" borderId="1" xfId="0" applyFont="1" applyFill="1" applyBorder="1" applyAlignment="1"/>
    <xf numFmtId="16" fontId="0" fillId="11" borderId="1" xfId="0" applyNumberFormat="1" applyFont="1" applyFill="1" applyBorder="1" applyAlignment="1"/>
    <xf numFmtId="0" fontId="0" fillId="11" borderId="1" xfId="0" applyFont="1" applyFill="1" applyBorder="1" applyAlignment="1">
      <alignment wrapText="1"/>
    </xf>
    <xf numFmtId="0" fontId="0" fillId="11" borderId="0" xfId="0" applyFont="1" applyFill="1" applyAlignment="1"/>
    <xf numFmtId="0" fontId="0" fillId="11" borderId="1" xfId="0" applyFont="1" applyFill="1" applyBorder="1" applyAlignment="1">
      <alignment horizontal="left" wrapText="1"/>
    </xf>
    <xf numFmtId="0" fontId="0" fillId="12" borderId="1" xfId="0" applyFont="1" applyFill="1" applyBorder="1" applyAlignment="1">
      <alignment horizontal="right"/>
    </xf>
    <xf numFmtId="0" fontId="0" fillId="12" borderId="1" xfId="0" applyFont="1" applyFill="1" applyBorder="1" applyAlignment="1"/>
    <xf numFmtId="0" fontId="0" fillId="12" borderId="1" xfId="0" applyFont="1" applyFill="1" applyBorder="1" applyAlignment="1">
      <alignment wrapText="1"/>
    </xf>
    <xf numFmtId="16" fontId="0" fillId="12" borderId="1" xfId="0" applyNumberFormat="1" applyFont="1" applyFill="1" applyBorder="1" applyAlignment="1"/>
    <xf numFmtId="0" fontId="0" fillId="10" borderId="1" xfId="0" applyFont="1" applyFill="1" applyBorder="1" applyAlignment="1">
      <alignment horizontal="right"/>
    </xf>
    <xf numFmtId="0" fontId="0" fillId="10" borderId="1" xfId="0" applyFont="1" applyFill="1" applyBorder="1" applyAlignment="1">
      <alignment vertical="center"/>
    </xf>
    <xf numFmtId="0" fontId="0" fillId="9" borderId="1" xfId="0" applyFont="1" applyFill="1" applyBorder="1" applyAlignment="1">
      <alignment horizontal="right"/>
    </xf>
    <xf numFmtId="0" fontId="0" fillId="9" borderId="1" xfId="0" applyFont="1" applyFill="1" applyBorder="1" applyAlignment="1">
      <alignment vertical="center"/>
    </xf>
    <xf numFmtId="0" fontId="0" fillId="13" borderId="1" xfId="0" applyFont="1" applyFill="1" applyBorder="1" applyAlignment="1"/>
    <xf numFmtId="0" fontId="0" fillId="13" borderId="1" xfId="0" applyFont="1" applyFill="1" applyBorder="1" applyAlignment="1">
      <alignment wrapText="1"/>
    </xf>
    <xf numFmtId="16" fontId="0" fillId="13" borderId="1" xfId="0" applyNumberFormat="1" applyFont="1" applyFill="1" applyBorder="1" applyAlignment="1"/>
    <xf numFmtId="0" fontId="0" fillId="2" borderId="1" xfId="0" applyFont="1" applyFill="1" applyBorder="1" applyAlignment="1"/>
    <xf numFmtId="3" fontId="0" fillId="8" borderId="1" xfId="8" applyNumberFormat="1" applyFont="1" applyFill="1" applyBorder="1" applyAlignment="1">
      <alignment vertical="center"/>
    </xf>
    <xf numFmtId="3" fontId="0" fillId="9" borderId="1" xfId="0" applyNumberFormat="1" applyFont="1" applyFill="1" applyBorder="1" applyAlignment="1"/>
    <xf numFmtId="177" fontId="0" fillId="9" borderId="1" xfId="8" applyNumberFormat="1" applyFont="1" applyFill="1" applyBorder="1"/>
    <xf numFmtId="3" fontId="0" fillId="10" borderId="1" xfId="0" applyNumberFormat="1" applyFont="1" applyFill="1" applyBorder="1" applyAlignment="1"/>
    <xf numFmtId="177" fontId="0" fillId="10" borderId="1" xfId="8" applyNumberFormat="1" applyFont="1" applyFill="1" applyBorder="1"/>
    <xf numFmtId="3" fontId="0" fillId="11" borderId="1" xfId="0" applyNumberFormat="1" applyFont="1" applyFill="1" applyBorder="1" applyAlignment="1"/>
    <xf numFmtId="177" fontId="0" fillId="11" borderId="1" xfId="8" applyNumberFormat="1" applyFont="1" applyFill="1" applyBorder="1"/>
    <xf numFmtId="3" fontId="0" fillId="11" borderId="1" xfId="8" applyNumberFormat="1" applyFont="1" applyFill="1" applyBorder="1"/>
    <xf numFmtId="3" fontId="0" fillId="4" borderId="1" xfId="0" applyNumberFormat="1" applyFont="1" applyFill="1" applyBorder="1" applyAlignment="1"/>
    <xf numFmtId="3" fontId="0" fillId="12" borderId="1" xfId="0" applyNumberFormat="1" applyFont="1" applyFill="1" applyBorder="1" applyAlignment="1"/>
    <xf numFmtId="177" fontId="0" fillId="12" borderId="1" xfId="8" applyNumberFormat="1" applyFont="1" applyFill="1" applyBorder="1"/>
    <xf numFmtId="3" fontId="0" fillId="9" borderId="1" xfId="8" applyNumberFormat="1" applyFont="1" applyFill="1" applyBorder="1"/>
    <xf numFmtId="3" fontId="0" fillId="13" borderId="1" xfId="0" applyNumberFormat="1" applyFont="1" applyFill="1" applyBorder="1" applyAlignment="1"/>
    <xf numFmtId="177" fontId="0" fillId="13" borderId="1" xfId="8" applyNumberFormat="1" applyFont="1" applyFill="1" applyBorder="1"/>
    <xf numFmtId="3" fontId="0" fillId="13" borderId="1" xfId="8" applyNumberFormat="1" applyFont="1" applyFill="1" applyBorder="1"/>
    <xf numFmtId="0" fontId="0" fillId="13" borderId="1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16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14" borderId="7" xfId="0" applyFont="1" applyFill="1" applyBorder="1" applyAlignment="1">
      <alignment horizontal="right" vertical="center"/>
    </xf>
    <xf numFmtId="0" fontId="0" fillId="14" borderId="7" xfId="0" applyFont="1" applyFill="1" applyBorder="1" applyAlignment="1">
      <alignment horizontal="center" vertical="center"/>
    </xf>
    <xf numFmtId="0" fontId="0" fillId="14" borderId="7" xfId="0" applyFont="1" applyFill="1" applyBorder="1" applyAlignment="1">
      <alignment horizontal="left" vertical="center" wrapText="1"/>
    </xf>
    <xf numFmtId="16" fontId="0" fillId="14" borderId="1" xfId="0" applyNumberFormat="1" applyFont="1" applyFill="1" applyBorder="1" applyAlignment="1"/>
    <xf numFmtId="0" fontId="0" fillId="14" borderId="1" xfId="0" applyFont="1" applyFill="1" applyBorder="1" applyAlignment="1"/>
    <xf numFmtId="0" fontId="0" fillId="13" borderId="4" xfId="0" applyFont="1" applyFill="1" applyBorder="1" applyAlignment="1">
      <alignment horizontal="right" vertical="center"/>
    </xf>
    <xf numFmtId="0" fontId="0" fillId="13" borderId="4" xfId="0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left" vertical="center" wrapText="1"/>
    </xf>
    <xf numFmtId="0" fontId="0" fillId="13" borderId="5" xfId="0" applyFont="1" applyFill="1" applyBorder="1" applyAlignment="1">
      <alignment horizontal="right" vertical="center"/>
    </xf>
    <xf numFmtId="0" fontId="0" fillId="13" borderId="5" xfId="0" applyFont="1" applyFill="1" applyBorder="1" applyAlignment="1">
      <alignment horizontal="center" vertical="center"/>
    </xf>
    <xf numFmtId="0" fontId="0" fillId="13" borderId="5" xfId="0" applyFont="1" applyFill="1" applyBorder="1" applyAlignment="1">
      <alignment horizontal="left" vertical="center" wrapText="1"/>
    </xf>
    <xf numFmtId="0" fontId="0" fillId="13" borderId="4" xfId="0" applyFont="1" applyFill="1" applyBorder="1" applyAlignment="1">
      <alignment horizontal="right"/>
    </xf>
    <xf numFmtId="0" fontId="0" fillId="13" borderId="4" xfId="0" applyFont="1" applyFill="1" applyBorder="1" applyAlignment="1">
      <alignment horizontal="center"/>
    </xf>
    <xf numFmtId="0" fontId="0" fillId="13" borderId="4" xfId="0" applyFont="1" applyFill="1" applyBorder="1" applyAlignment="1">
      <alignment horizontal="center" wrapText="1"/>
    </xf>
    <xf numFmtId="0" fontId="0" fillId="13" borderId="5" xfId="0" applyFont="1" applyFill="1" applyBorder="1" applyAlignment="1">
      <alignment horizontal="right"/>
    </xf>
    <xf numFmtId="0" fontId="0" fillId="13" borderId="5" xfId="0" applyFont="1" applyFill="1" applyBorder="1" applyAlignment="1">
      <alignment horizontal="center"/>
    </xf>
    <xf numFmtId="0" fontId="0" fillId="13" borderId="5" xfId="0" applyFont="1" applyFill="1" applyBorder="1" applyAlignment="1">
      <alignment horizontal="center" wrapText="1"/>
    </xf>
    <xf numFmtId="0" fontId="0" fillId="14" borderId="1" xfId="0" applyFont="1" applyFill="1" applyBorder="1" applyAlignment="1">
      <alignment horizontal="right"/>
    </xf>
    <xf numFmtId="0" fontId="0" fillId="14" borderId="1" xfId="0" applyFont="1" applyFill="1" applyBorder="1" applyAlignment="1">
      <alignment wrapText="1"/>
    </xf>
    <xf numFmtId="0" fontId="0" fillId="13" borderId="1" xfId="0" applyFont="1" applyFill="1" applyBorder="1" applyAlignment="1">
      <alignment horizontal="right" vertical="center"/>
    </xf>
    <xf numFmtId="0" fontId="0" fillId="13" borderId="1" xfId="0" applyFont="1" applyFill="1" applyBorder="1" applyAlignment="1">
      <alignment vertical="center"/>
    </xf>
    <xf numFmtId="0" fontId="0" fillId="13" borderId="1" xfId="0" applyFont="1" applyFill="1" applyBorder="1" applyAlignment="1">
      <alignment horizontal="left" vertical="center" wrapText="1"/>
    </xf>
    <xf numFmtId="16" fontId="0" fillId="13" borderId="1" xfId="0" applyNumberFormat="1" applyFont="1" applyFill="1" applyBorder="1" applyAlignment="1">
      <alignment vertical="center"/>
    </xf>
    <xf numFmtId="0" fontId="0" fillId="13" borderId="4" xfId="0" applyFont="1" applyFill="1" applyBorder="1" applyAlignment="1">
      <alignment horizontal="left" wrapText="1"/>
    </xf>
    <xf numFmtId="0" fontId="0" fillId="13" borderId="5" xfId="0" applyFont="1" applyFill="1" applyBorder="1" applyAlignment="1">
      <alignment horizontal="left" wrapText="1"/>
    </xf>
    <xf numFmtId="0" fontId="0" fillId="15" borderId="1" xfId="0" applyFont="1" applyFill="1" applyBorder="1" applyAlignment="1"/>
    <xf numFmtId="0" fontId="0" fillId="15" borderId="1" xfId="0" applyFont="1" applyFill="1" applyBorder="1" applyAlignment="1">
      <alignment wrapText="1"/>
    </xf>
    <xf numFmtId="16" fontId="0" fillId="15" borderId="1" xfId="0" applyNumberFormat="1" applyFont="1" applyFill="1" applyBorder="1" applyAlignment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 wrapText="1"/>
    </xf>
    <xf numFmtId="16" fontId="0" fillId="3" borderId="1" xfId="0" applyNumberFormat="1" applyFont="1" applyFill="1" applyBorder="1" applyAlignment="1"/>
    <xf numFmtId="0" fontId="0" fillId="3" borderId="1" xfId="0" applyFont="1" applyFill="1" applyBorder="1" applyAlignment="1"/>
    <xf numFmtId="0" fontId="0" fillId="16" borderId="4" xfId="0" applyFont="1" applyFill="1" applyBorder="1" applyAlignment="1">
      <alignment horizontal="center"/>
    </xf>
    <xf numFmtId="0" fontId="0" fillId="16" borderId="4" xfId="0" applyFont="1" applyFill="1" applyBorder="1" applyAlignment="1">
      <alignment horizontal="left" wrapText="1"/>
    </xf>
    <xf numFmtId="16" fontId="0" fillId="16" borderId="1" xfId="0" applyNumberFormat="1" applyFont="1" applyFill="1" applyBorder="1" applyAlignment="1"/>
    <xf numFmtId="0" fontId="0" fillId="16" borderId="1" xfId="0" applyFont="1" applyFill="1" applyBorder="1" applyAlignment="1"/>
    <xf numFmtId="0" fontId="0" fillId="16" borderId="5" xfId="0" applyFont="1" applyFill="1" applyBorder="1" applyAlignment="1">
      <alignment horizontal="center"/>
    </xf>
    <xf numFmtId="0" fontId="0" fillId="16" borderId="5" xfId="0" applyFont="1" applyFill="1" applyBorder="1" applyAlignment="1">
      <alignment horizontal="left" wrapText="1"/>
    </xf>
    <xf numFmtId="0" fontId="0" fillId="16" borderId="1" xfId="0" applyFont="1" applyFill="1" applyBorder="1" applyAlignment="1">
      <alignment horizontal="right"/>
    </xf>
    <xf numFmtId="0" fontId="6" fillId="0" borderId="0" xfId="0" applyFont="1" applyFill="1" applyAlignment="1"/>
    <xf numFmtId="0" fontId="0" fillId="16" borderId="1" xfId="0" applyFont="1" applyFill="1" applyBorder="1" applyAlignment="1">
      <alignment horizontal="left" wrapText="1"/>
    </xf>
    <xf numFmtId="0" fontId="0" fillId="16" borderId="4" xfId="0" applyFont="1" applyFill="1" applyBorder="1" applyAlignment="1">
      <alignment horizontal="right"/>
    </xf>
    <xf numFmtId="177" fontId="0" fillId="16" borderId="1" xfId="8" applyNumberFormat="1" applyFont="1" applyFill="1" applyBorder="1"/>
    <xf numFmtId="0" fontId="0" fillId="16" borderId="5" xfId="0" applyFont="1" applyFill="1" applyBorder="1" applyAlignment="1">
      <alignment horizontal="right"/>
    </xf>
    <xf numFmtId="3" fontId="0" fillId="0" borderId="1" xfId="8" applyNumberFormat="1" applyFont="1" applyFill="1" applyBorder="1"/>
    <xf numFmtId="177" fontId="0" fillId="0" borderId="1" xfId="8" applyNumberFormat="1" applyFont="1" applyFill="1" applyBorder="1"/>
    <xf numFmtId="3" fontId="0" fillId="14" borderId="1" xfId="8" applyNumberFormat="1" applyFont="1" applyFill="1" applyBorder="1"/>
    <xf numFmtId="177" fontId="0" fillId="14" borderId="1" xfId="8" applyNumberFormat="1" applyFont="1" applyFill="1" applyBorder="1"/>
    <xf numFmtId="3" fontId="0" fillId="14" borderId="1" xfId="0" applyNumberFormat="1" applyFont="1" applyFill="1" applyBorder="1" applyAlignment="1"/>
    <xf numFmtId="3" fontId="0" fillId="13" borderId="1" xfId="0" applyNumberFormat="1" applyFont="1" applyFill="1" applyBorder="1" applyAlignment="1">
      <alignment vertical="center"/>
    </xf>
    <xf numFmtId="177" fontId="0" fillId="13" borderId="1" xfId="8" applyNumberFormat="1" applyFont="1" applyFill="1" applyBorder="1" applyAlignment="1">
      <alignment vertical="center"/>
    </xf>
    <xf numFmtId="3" fontId="0" fillId="15" borderId="1" xfId="0" applyNumberFormat="1" applyFont="1" applyFill="1" applyBorder="1" applyAlignment="1"/>
    <xf numFmtId="177" fontId="0" fillId="15" borderId="1" xfId="8" applyNumberFormat="1" applyFont="1" applyFill="1" applyBorder="1"/>
    <xf numFmtId="3" fontId="0" fillId="3" borderId="1" xfId="0" applyNumberFormat="1" applyFont="1" applyFill="1" applyBorder="1" applyAlignment="1"/>
    <xf numFmtId="177" fontId="0" fillId="3" borderId="1" xfId="8" applyNumberFormat="1" applyFont="1" applyFill="1" applyBorder="1"/>
    <xf numFmtId="3" fontId="0" fillId="16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0" borderId="0" xfId="0" applyFont="1" applyFill="1" applyAlignment="1"/>
    <xf numFmtId="0" fontId="3" fillId="2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/>
    <xf numFmtId="16" fontId="3" fillId="4" borderId="1" xfId="0" applyNumberFormat="1" applyFont="1" applyFill="1" applyBorder="1" applyAlignment="1">
      <alignment horizontal="right"/>
    </xf>
    <xf numFmtId="0" fontId="3" fillId="17" borderId="1" xfId="0" applyFont="1" applyFill="1" applyBorder="1" applyAlignment="1">
      <alignment horizontal="right"/>
    </xf>
    <xf numFmtId="0" fontId="3" fillId="17" borderId="1" xfId="0" applyFont="1" applyFill="1" applyBorder="1" applyAlignment="1"/>
    <xf numFmtId="16" fontId="3" fillId="17" borderId="1" xfId="0" applyNumberFormat="1" applyFont="1" applyFill="1" applyBorder="1" applyAlignment="1">
      <alignment horizontal="right"/>
    </xf>
    <xf numFmtId="0" fontId="3" fillId="17" borderId="4" xfId="0" applyFont="1" applyFill="1" applyBorder="1" applyAlignment="1">
      <alignment horizontal="right" vertical="center"/>
    </xf>
    <xf numFmtId="0" fontId="3" fillId="17" borderId="4" xfId="0" applyFont="1" applyFill="1" applyBorder="1" applyAlignment="1">
      <alignment horizontal="left" vertical="center"/>
    </xf>
    <xf numFmtId="0" fontId="3" fillId="17" borderId="5" xfId="0" applyFont="1" applyFill="1" applyBorder="1" applyAlignment="1">
      <alignment horizontal="right" vertical="center"/>
    </xf>
    <xf numFmtId="0" fontId="3" fillId="17" borderId="5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right"/>
    </xf>
    <xf numFmtId="0" fontId="3" fillId="11" borderId="1" xfId="0" applyFont="1" applyFill="1" applyBorder="1" applyAlignment="1"/>
    <xf numFmtId="16" fontId="3" fillId="11" borderId="1" xfId="0" applyNumberFormat="1" applyFont="1" applyFill="1" applyBorder="1" applyAlignment="1">
      <alignment horizontal="right"/>
    </xf>
    <xf numFmtId="0" fontId="3" fillId="11" borderId="4" xfId="0" applyFont="1" applyFill="1" applyBorder="1" applyAlignment="1">
      <alignment horizontal="right" vertical="center"/>
    </xf>
    <xf numFmtId="0" fontId="3" fillId="11" borderId="4" xfId="0" applyFont="1" applyFill="1" applyBorder="1" applyAlignment="1">
      <alignment vertical="center"/>
    </xf>
    <xf numFmtId="0" fontId="3" fillId="11" borderId="4" xfId="0" applyFont="1" applyFill="1" applyBorder="1" applyAlignment="1">
      <alignment horizontal="left" vertical="center"/>
    </xf>
    <xf numFmtId="0" fontId="3" fillId="11" borderId="5" xfId="0" applyFont="1" applyFill="1" applyBorder="1" applyAlignment="1">
      <alignment horizontal="right" vertical="center"/>
    </xf>
    <xf numFmtId="0" fontId="3" fillId="11" borderId="5" xfId="0" applyFont="1" applyFill="1" applyBorder="1" applyAlignment="1">
      <alignment vertical="center"/>
    </xf>
    <xf numFmtId="0" fontId="3" fillId="11" borderId="5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right"/>
    </xf>
    <xf numFmtId="0" fontId="3" fillId="18" borderId="1" xfId="0" applyFont="1" applyFill="1" applyBorder="1" applyAlignment="1"/>
    <xf numFmtId="16" fontId="3" fillId="18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77" fontId="3" fillId="3" borderId="1" xfId="0" applyNumberFormat="1" applyFont="1" applyFill="1" applyBorder="1" applyAlignment="1"/>
    <xf numFmtId="177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/>
    </xf>
    <xf numFmtId="177" fontId="3" fillId="4" borderId="1" xfId="8" applyNumberFormat="1" applyFont="1" applyFill="1" applyBorder="1"/>
    <xf numFmtId="177" fontId="3" fillId="4" borderId="1" xfId="0" applyNumberFormat="1" applyFont="1" applyFill="1" applyBorder="1" applyAlignment="1"/>
    <xf numFmtId="177" fontId="3" fillId="4" borderId="4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/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/>
    <xf numFmtId="0" fontId="3" fillId="4" borderId="5" xfId="0" applyFont="1" applyFill="1" applyBorder="1" applyAlignment="1">
      <alignment horizontal="center" vertical="center"/>
    </xf>
    <xf numFmtId="3" fontId="3" fillId="17" borderId="1" xfId="0" applyNumberFormat="1" applyFont="1" applyFill="1" applyBorder="1" applyAlignment="1"/>
    <xf numFmtId="177" fontId="3" fillId="17" borderId="1" xfId="8" applyNumberFormat="1" applyFont="1" applyFill="1" applyBorder="1"/>
    <xf numFmtId="177" fontId="3" fillId="17" borderId="1" xfId="0" applyNumberFormat="1" applyFont="1" applyFill="1" applyBorder="1" applyAlignment="1"/>
    <xf numFmtId="177" fontId="3" fillId="17" borderId="4" xfId="0" applyNumberFormat="1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3" fontId="3" fillId="11" borderId="1" xfId="0" applyNumberFormat="1" applyFont="1" applyFill="1" applyBorder="1" applyAlignment="1"/>
    <xf numFmtId="177" fontId="3" fillId="11" borderId="1" xfId="8" applyNumberFormat="1" applyFont="1" applyFill="1" applyBorder="1"/>
    <xf numFmtId="177" fontId="3" fillId="11" borderId="1" xfId="0" applyNumberFormat="1" applyFont="1" applyFill="1" applyBorder="1" applyAlignment="1"/>
    <xf numFmtId="177" fontId="3" fillId="11" borderId="4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3" fontId="3" fillId="18" borderId="1" xfId="0" applyNumberFormat="1" applyFont="1" applyFill="1" applyBorder="1" applyAlignment="1"/>
    <xf numFmtId="177" fontId="3" fillId="18" borderId="1" xfId="8" applyNumberFormat="1" applyFont="1" applyFill="1" applyBorder="1"/>
    <xf numFmtId="177" fontId="3" fillId="18" borderId="1" xfId="0" applyNumberFormat="1" applyFont="1" applyFill="1" applyBorder="1" applyAlignment="1"/>
    <xf numFmtId="177" fontId="3" fillId="18" borderId="4" xfId="0" applyNumberFormat="1" applyFont="1" applyFill="1" applyBorder="1" applyAlignment="1">
      <alignment horizontal="center"/>
    </xf>
    <xf numFmtId="0" fontId="3" fillId="18" borderId="7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right"/>
    </xf>
    <xf numFmtId="0" fontId="3" fillId="19" borderId="1" xfId="0" applyFont="1" applyFill="1" applyBorder="1" applyAlignment="1"/>
    <xf numFmtId="16" fontId="3" fillId="19" borderId="1" xfId="0" applyNumberFormat="1" applyFont="1" applyFill="1" applyBorder="1" applyAlignment="1">
      <alignment horizontal="right"/>
    </xf>
    <xf numFmtId="0" fontId="3" fillId="19" borderId="4" xfId="0" applyFont="1" applyFill="1" applyBorder="1" applyAlignment="1">
      <alignment horizontal="right"/>
    </xf>
    <xf numFmtId="0" fontId="3" fillId="19" borderId="4" xfId="0" applyFont="1" applyFill="1" applyBorder="1" applyAlignment="1"/>
    <xf numFmtId="16" fontId="3" fillId="19" borderId="4" xfId="0" applyNumberFormat="1" applyFont="1" applyFill="1" applyBorder="1" applyAlignment="1">
      <alignment horizontal="right"/>
    </xf>
    <xf numFmtId="0" fontId="3" fillId="19" borderId="4" xfId="0" applyFont="1" applyFill="1" applyBorder="1" applyAlignment="1">
      <alignment horizontal="right" vertical="center"/>
    </xf>
    <xf numFmtId="0" fontId="3" fillId="19" borderId="4" xfId="0" applyFont="1" applyFill="1" applyBorder="1" applyAlignment="1">
      <alignment vertical="center"/>
    </xf>
    <xf numFmtId="0" fontId="3" fillId="19" borderId="4" xfId="0" applyFont="1" applyFill="1" applyBorder="1" applyAlignment="1">
      <alignment horizontal="center" vertical="center"/>
    </xf>
    <xf numFmtId="16" fontId="3" fillId="19" borderId="4" xfId="0" applyNumberFormat="1" applyFont="1" applyFill="1" applyBorder="1" applyAlignment="1">
      <alignment horizontal="right" vertical="center"/>
    </xf>
    <xf numFmtId="0" fontId="3" fillId="19" borderId="5" xfId="0" applyFont="1" applyFill="1" applyBorder="1" applyAlignment="1">
      <alignment horizontal="right" vertical="center"/>
    </xf>
    <xf numFmtId="0" fontId="3" fillId="19" borderId="5" xfId="0" applyFont="1" applyFill="1" applyBorder="1" applyAlignment="1">
      <alignment vertical="center"/>
    </xf>
    <xf numFmtId="0" fontId="3" fillId="19" borderId="5" xfId="0" applyFont="1" applyFill="1" applyBorder="1" applyAlignment="1">
      <alignment horizontal="center" vertical="center"/>
    </xf>
    <xf numFmtId="16" fontId="3" fillId="19" borderId="5" xfId="0" applyNumberFormat="1" applyFont="1" applyFill="1" applyBorder="1" applyAlignment="1">
      <alignment horizontal="right" vertical="center"/>
    </xf>
    <xf numFmtId="0" fontId="3" fillId="19" borderId="7" xfId="0" applyFont="1" applyFill="1" applyBorder="1" applyAlignment="1">
      <alignment horizontal="right" vertical="center"/>
    </xf>
    <xf numFmtId="0" fontId="3" fillId="19" borderId="7" xfId="0" applyFont="1" applyFill="1" applyBorder="1" applyAlignment="1">
      <alignment vertical="center"/>
    </xf>
    <xf numFmtId="0" fontId="3" fillId="19" borderId="5" xfId="0" applyFont="1" applyFill="1" applyBorder="1" applyAlignment="1">
      <alignment horizontal="left" vertical="center"/>
    </xf>
    <xf numFmtId="16" fontId="3" fillId="19" borderId="1" xfId="0" applyNumberFormat="1" applyFont="1" applyFill="1" applyBorder="1" applyAlignment="1"/>
    <xf numFmtId="0" fontId="3" fillId="19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/>
    <xf numFmtId="0" fontId="3" fillId="3" borderId="1" xfId="0" applyFont="1" applyFill="1" applyBorder="1" applyAlignment="1"/>
    <xf numFmtId="16" fontId="3" fillId="3" borderId="1" xfId="0" applyNumberFormat="1" applyFont="1" applyFill="1" applyBorder="1" applyAlignment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16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wrapText="1"/>
    </xf>
    <xf numFmtId="16" fontId="3" fillId="3" borderId="4" xfId="0" applyNumberFormat="1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20" borderId="1" xfId="0" applyFont="1" applyFill="1" applyBorder="1" applyAlignment="1">
      <alignment vertical="center"/>
    </xf>
    <xf numFmtId="0" fontId="3" fillId="20" borderId="1" xfId="0" applyFont="1" applyFill="1" applyBorder="1" applyAlignment="1">
      <alignment horizontal="right" vertical="center"/>
    </xf>
    <xf numFmtId="0" fontId="3" fillId="20" borderId="4" xfId="0" applyFont="1" applyFill="1" applyBorder="1" applyAlignment="1">
      <alignment wrapText="1"/>
    </xf>
    <xf numFmtId="16" fontId="3" fillId="20" borderId="4" xfId="0" applyNumberFormat="1" applyFont="1" applyFill="1" applyBorder="1" applyAlignment="1"/>
    <xf numFmtId="0" fontId="3" fillId="20" borderId="4" xfId="0" applyFont="1" applyFill="1" applyBorder="1" applyAlignment="1"/>
    <xf numFmtId="0" fontId="3" fillId="20" borderId="1" xfId="0" applyFont="1" applyFill="1" applyBorder="1" applyAlignment="1"/>
    <xf numFmtId="0" fontId="3" fillId="20" borderId="4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right"/>
    </xf>
    <xf numFmtId="0" fontId="3" fillId="15" borderId="1" xfId="0" applyFont="1" applyFill="1" applyBorder="1" applyAlignment="1"/>
    <xf numFmtId="16" fontId="3" fillId="15" borderId="1" xfId="0" applyNumberFormat="1" applyFont="1" applyFill="1" applyBorder="1" applyAlignment="1">
      <alignment horizontal="right"/>
    </xf>
    <xf numFmtId="0" fontId="3" fillId="15" borderId="1" xfId="0" applyFont="1" applyFill="1" applyBorder="1" applyAlignment="1">
      <alignment vertical="center"/>
    </xf>
    <xf numFmtId="0" fontId="3" fillId="15" borderId="1" xfId="0" applyFont="1" applyFill="1" applyBorder="1" applyAlignment="1">
      <alignment horizontal="right" vertical="center"/>
    </xf>
    <xf numFmtId="0" fontId="3" fillId="15" borderId="4" xfId="0" applyFont="1" applyFill="1" applyBorder="1" applyAlignment="1">
      <alignment wrapText="1"/>
    </xf>
    <xf numFmtId="16" fontId="3" fillId="15" borderId="4" xfId="0" applyNumberFormat="1" applyFont="1" applyFill="1" applyBorder="1" applyAlignment="1"/>
    <xf numFmtId="0" fontId="3" fillId="15" borderId="4" xfId="0" applyFont="1" applyFill="1" applyBorder="1" applyAlignment="1"/>
    <xf numFmtId="0" fontId="3" fillId="15" borderId="4" xfId="0" applyFont="1" applyFill="1" applyBorder="1" applyAlignment="1">
      <alignment horizontal="left"/>
    </xf>
    <xf numFmtId="0" fontId="3" fillId="15" borderId="5" xfId="0" applyFont="1" applyFill="1" applyBorder="1" applyAlignment="1">
      <alignment horizontal="right"/>
    </xf>
    <xf numFmtId="0" fontId="3" fillId="15" borderId="5" xfId="0" applyFont="1" applyFill="1" applyBorder="1" applyAlignment="1"/>
    <xf numFmtId="0" fontId="3" fillId="10" borderId="5" xfId="0" applyFont="1" applyFill="1" applyBorder="1" applyAlignment="1">
      <alignment horizontal="right"/>
    </xf>
    <xf numFmtId="0" fontId="3" fillId="10" borderId="5" xfId="0" applyFont="1" applyFill="1" applyBorder="1" applyAlignment="1"/>
    <xf numFmtId="0" fontId="3" fillId="10" borderId="1" xfId="0" applyFont="1" applyFill="1" applyBorder="1" applyAlignment="1"/>
    <xf numFmtId="16" fontId="3" fillId="10" borderId="1" xfId="0" applyNumberFormat="1" applyFont="1" applyFill="1" applyBorder="1" applyAlignment="1">
      <alignment horizontal="right"/>
    </xf>
    <xf numFmtId="0" fontId="3" fillId="10" borderId="5" xfId="0" applyFont="1" applyFill="1" applyBorder="1" applyAlignment="1">
      <alignment horizontal="right" vertical="center"/>
    </xf>
    <xf numFmtId="0" fontId="3" fillId="10" borderId="5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right"/>
    </xf>
    <xf numFmtId="0" fontId="3" fillId="10" borderId="1" xfId="0" applyFont="1" applyFill="1" applyBorder="1" applyAlignment="1">
      <alignment wrapText="1"/>
    </xf>
    <xf numFmtId="3" fontId="3" fillId="18" borderId="1" xfId="0" applyNumberFormat="1" applyFont="1" applyFill="1" applyBorder="1" applyAlignment="1">
      <alignment horizontal="right"/>
    </xf>
    <xf numFmtId="0" fontId="3" fillId="18" borderId="5" xfId="0" applyFont="1" applyFill="1" applyBorder="1" applyAlignment="1">
      <alignment horizontal="center"/>
    </xf>
    <xf numFmtId="3" fontId="3" fillId="19" borderId="1" xfId="0" applyNumberFormat="1" applyFont="1" applyFill="1" applyBorder="1" applyAlignment="1"/>
    <xf numFmtId="177" fontId="3" fillId="19" borderId="1" xfId="8" applyNumberFormat="1" applyFont="1" applyFill="1" applyBorder="1"/>
    <xf numFmtId="177" fontId="3" fillId="19" borderId="1" xfId="0" applyNumberFormat="1" applyFont="1" applyFill="1" applyBorder="1" applyAlignment="1"/>
    <xf numFmtId="177" fontId="3" fillId="19" borderId="4" xfId="0" applyNumberFormat="1" applyFont="1" applyFill="1" applyBorder="1" applyAlignment="1">
      <alignment horizontal="center"/>
    </xf>
    <xf numFmtId="0" fontId="3" fillId="19" borderId="7" xfId="0" applyFont="1" applyFill="1" applyBorder="1" applyAlignment="1">
      <alignment horizontal="center"/>
    </xf>
    <xf numFmtId="3" fontId="3" fillId="19" borderId="1" xfId="0" applyNumberFormat="1" applyFont="1" applyFill="1" applyBorder="1" applyAlignment="1">
      <alignment horizontal="right"/>
    </xf>
    <xf numFmtId="177" fontId="3" fillId="19" borderId="1" xfId="8" applyNumberFormat="1" applyFont="1" applyFill="1" applyBorder="1" applyAlignment="1"/>
    <xf numFmtId="0" fontId="3" fillId="19" borderId="5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right"/>
    </xf>
    <xf numFmtId="177" fontId="3" fillId="3" borderId="1" xfId="8" applyNumberFormat="1" applyFont="1" applyFill="1" applyBorder="1"/>
    <xf numFmtId="177" fontId="3" fillId="3" borderId="4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77" fontId="3" fillId="3" borderId="1" xfId="8" applyNumberFormat="1" applyFont="1" applyFill="1" applyBorder="1" applyAlignment="1">
      <alignment horizontal="right" indent="1"/>
    </xf>
    <xf numFmtId="177" fontId="3" fillId="20" borderId="1" xfId="8" applyNumberFormat="1" applyFont="1" applyFill="1" applyBorder="1" applyAlignment="1">
      <alignment horizontal="right" indent="1"/>
    </xf>
    <xf numFmtId="177" fontId="3" fillId="20" borderId="1" xfId="8" applyNumberFormat="1" applyFont="1" applyFill="1" applyBorder="1"/>
    <xf numFmtId="177" fontId="3" fillId="20" borderId="1" xfId="0" applyNumberFormat="1" applyFont="1" applyFill="1" applyBorder="1" applyAlignment="1"/>
    <xf numFmtId="177" fontId="3" fillId="20" borderId="4" xfId="0" applyNumberFormat="1" applyFont="1" applyFill="1" applyBorder="1" applyAlignment="1">
      <alignment horizontal="center"/>
    </xf>
    <xf numFmtId="0" fontId="3" fillId="20" borderId="5" xfId="0" applyFont="1" applyFill="1" applyBorder="1" applyAlignment="1">
      <alignment horizontal="center"/>
    </xf>
    <xf numFmtId="3" fontId="3" fillId="15" borderId="1" xfId="0" applyNumberFormat="1" applyFont="1" applyFill="1" applyBorder="1" applyAlignment="1"/>
    <xf numFmtId="177" fontId="3" fillId="15" borderId="1" xfId="8" applyNumberFormat="1" applyFont="1" applyFill="1" applyBorder="1"/>
    <xf numFmtId="177" fontId="3" fillId="15" borderId="1" xfId="0" applyNumberFormat="1" applyFont="1" applyFill="1" applyBorder="1" applyAlignment="1"/>
    <xf numFmtId="177" fontId="3" fillId="15" borderId="4" xfId="0" applyNumberFormat="1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177" fontId="3" fillId="15" borderId="1" xfId="8" applyNumberFormat="1" applyFont="1" applyFill="1" applyBorder="1" applyAlignment="1">
      <alignment horizontal="right" indent="1"/>
    </xf>
    <xf numFmtId="0" fontId="3" fillId="15" borderId="5" xfId="0" applyFont="1" applyFill="1" applyBorder="1" applyAlignment="1">
      <alignment horizontal="center"/>
    </xf>
    <xf numFmtId="3" fontId="3" fillId="10" borderId="1" xfId="0" applyNumberFormat="1" applyFont="1" applyFill="1" applyBorder="1" applyAlignment="1"/>
    <xf numFmtId="177" fontId="3" fillId="10" borderId="1" xfId="8" applyNumberFormat="1" applyFont="1" applyFill="1" applyBorder="1"/>
    <xf numFmtId="177" fontId="3" fillId="10" borderId="1" xfId="0" applyNumberFormat="1" applyFont="1" applyFill="1" applyBorder="1" applyAlignment="1"/>
    <xf numFmtId="177" fontId="3" fillId="10" borderId="4" xfId="0" applyNumberFormat="1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right"/>
    </xf>
    <xf numFmtId="0" fontId="3" fillId="21" borderId="1" xfId="0" applyFont="1" applyFill="1" applyBorder="1" applyAlignment="1"/>
    <xf numFmtId="16" fontId="3" fillId="21" borderId="1" xfId="0" applyNumberFormat="1" applyFont="1" applyFill="1" applyBorder="1" applyAlignment="1">
      <alignment horizontal="right"/>
    </xf>
    <xf numFmtId="0" fontId="3" fillId="19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right"/>
    </xf>
    <xf numFmtId="0" fontId="3" fillId="22" borderId="1" xfId="0" applyFont="1" applyFill="1" applyBorder="1" applyAlignment="1"/>
    <xf numFmtId="0" fontId="3" fillId="22" borderId="1" xfId="0" applyFont="1" applyFill="1" applyBorder="1" applyAlignment="1">
      <alignment wrapText="1"/>
    </xf>
    <xf numFmtId="16" fontId="3" fillId="22" borderId="1" xfId="0" applyNumberFormat="1" applyFont="1" applyFill="1" applyBorder="1" applyAlignment="1"/>
    <xf numFmtId="16" fontId="3" fillId="22" borderId="1" xfId="0" applyNumberFormat="1" applyFont="1" applyFill="1" applyBorder="1" applyAlignment="1">
      <alignment horizontal="right"/>
    </xf>
    <xf numFmtId="0" fontId="3" fillId="14" borderId="1" xfId="0" applyFont="1" applyFill="1" applyBorder="1" applyAlignment="1">
      <alignment horizontal="right"/>
    </xf>
    <xf numFmtId="0" fontId="3" fillId="14" borderId="1" xfId="0" applyFont="1" applyFill="1" applyBorder="1" applyAlignment="1"/>
    <xf numFmtId="16" fontId="3" fillId="14" borderId="1" xfId="0" applyNumberFormat="1" applyFont="1" applyFill="1" applyBorder="1" applyAlignment="1"/>
    <xf numFmtId="16" fontId="3" fillId="14" borderId="1" xfId="0" applyNumberFormat="1" applyFont="1" applyFill="1" applyBorder="1" applyAlignment="1">
      <alignment horizontal="right"/>
    </xf>
    <xf numFmtId="0" fontId="3" fillId="14" borderId="1" xfId="0" applyFont="1" applyFill="1" applyBorder="1" applyAlignment="1">
      <alignment wrapText="1"/>
    </xf>
    <xf numFmtId="1" fontId="3" fillId="14" borderId="1" xfId="0" applyNumberFormat="1" applyFont="1" applyFill="1" applyBorder="1" applyAlignment="1"/>
    <xf numFmtId="0" fontId="3" fillId="23" borderId="1" xfId="0" applyFont="1" applyFill="1" applyBorder="1" applyAlignment="1">
      <alignment horizontal="right"/>
    </xf>
    <xf numFmtId="0" fontId="3" fillId="23" borderId="1" xfId="0" applyFont="1" applyFill="1" applyBorder="1" applyAlignment="1"/>
    <xf numFmtId="16" fontId="3" fillId="23" borderId="1" xfId="0" applyNumberFormat="1" applyFont="1" applyFill="1" applyBorder="1" applyAlignment="1">
      <alignment horizontal="right"/>
    </xf>
    <xf numFmtId="0" fontId="3" fillId="23" borderId="1" xfId="0" applyFont="1" applyFill="1" applyBorder="1" applyAlignment="1">
      <alignment wrapText="1"/>
    </xf>
    <xf numFmtId="3" fontId="3" fillId="10" borderId="1" xfId="0" applyNumberFormat="1" applyFont="1" applyFill="1" applyBorder="1" applyAlignment="1">
      <alignment horizontal="right"/>
    </xf>
    <xf numFmtId="0" fontId="3" fillId="10" borderId="5" xfId="0" applyFont="1" applyFill="1" applyBorder="1" applyAlignment="1">
      <alignment horizontal="center"/>
    </xf>
    <xf numFmtId="3" fontId="3" fillId="21" borderId="1" xfId="0" applyNumberFormat="1" applyFont="1" applyFill="1" applyBorder="1" applyAlignment="1"/>
    <xf numFmtId="177" fontId="3" fillId="21" borderId="1" xfId="8" applyNumberFormat="1" applyFont="1" applyFill="1" applyBorder="1"/>
    <xf numFmtId="177" fontId="3" fillId="21" borderId="1" xfId="0" applyNumberFormat="1" applyFont="1" applyFill="1" applyBorder="1" applyAlignment="1"/>
    <xf numFmtId="177" fontId="3" fillId="21" borderId="4" xfId="0" applyNumberFormat="1" applyFont="1" applyFill="1" applyBorder="1" applyAlignment="1">
      <alignment horizontal="center"/>
    </xf>
    <xf numFmtId="0" fontId="3" fillId="21" borderId="7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177" fontId="3" fillId="22" borderId="1" xfId="8" applyNumberFormat="1" applyFont="1" applyFill="1" applyBorder="1"/>
    <xf numFmtId="177" fontId="3" fillId="22" borderId="1" xfId="0" applyNumberFormat="1" applyFont="1" applyFill="1" applyBorder="1" applyAlignment="1"/>
    <xf numFmtId="177" fontId="3" fillId="22" borderId="4" xfId="0" applyNumberFormat="1" applyFont="1" applyFill="1" applyBorder="1" applyAlignment="1">
      <alignment horizontal="center"/>
    </xf>
    <xf numFmtId="3" fontId="3" fillId="22" borderId="1" xfId="0" applyNumberFormat="1" applyFont="1" applyFill="1" applyBorder="1" applyAlignment="1"/>
    <xf numFmtId="0" fontId="3" fillId="22" borderId="5" xfId="0" applyFont="1" applyFill="1" applyBorder="1" applyAlignment="1">
      <alignment horizontal="center"/>
    </xf>
    <xf numFmtId="3" fontId="3" fillId="14" borderId="1" xfId="0" applyNumberFormat="1" applyFont="1" applyFill="1" applyBorder="1" applyAlignment="1"/>
    <xf numFmtId="177" fontId="3" fillId="14" borderId="1" xfId="8" applyNumberFormat="1" applyFont="1" applyFill="1" applyBorder="1"/>
    <xf numFmtId="177" fontId="3" fillId="14" borderId="1" xfId="0" applyNumberFormat="1" applyFont="1" applyFill="1" applyBorder="1" applyAlignment="1"/>
    <xf numFmtId="177" fontId="3" fillId="14" borderId="4" xfId="0" applyNumberFormat="1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3" fontId="3" fillId="23" borderId="1" xfId="0" applyNumberFormat="1" applyFont="1" applyFill="1" applyBorder="1" applyAlignment="1"/>
    <xf numFmtId="177" fontId="3" fillId="23" borderId="1" xfId="8" applyNumberFormat="1" applyFont="1" applyFill="1" applyBorder="1"/>
    <xf numFmtId="177" fontId="3" fillId="23" borderId="1" xfId="0" applyNumberFormat="1" applyFont="1" applyFill="1" applyBorder="1" applyAlignment="1"/>
    <xf numFmtId="177" fontId="3" fillId="23" borderId="4" xfId="0" applyNumberFormat="1" applyFont="1" applyFill="1" applyBorder="1" applyAlignment="1">
      <alignment horizontal="center"/>
    </xf>
    <xf numFmtId="0" fontId="3" fillId="23" borderId="7" xfId="0" applyFont="1" applyFill="1" applyBorder="1" applyAlignment="1">
      <alignment horizontal="center"/>
    </xf>
    <xf numFmtId="0" fontId="3" fillId="19" borderId="1" xfId="0" applyFont="1" applyFill="1" applyBorder="1" applyAlignment="1">
      <alignment wrapText="1"/>
    </xf>
    <xf numFmtId="0" fontId="6" fillId="0" borderId="0" xfId="0" applyFont="1"/>
    <xf numFmtId="0" fontId="3" fillId="23" borderId="5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10" borderId="1" xfId="0" applyFont="1" applyFill="1" applyBorder="1" applyAlignment="1">
      <alignment horizontal="right" vertical="center" wrapText="1"/>
    </xf>
    <xf numFmtId="0" fontId="10" fillId="24" borderId="8" xfId="0" applyFont="1" applyFill="1" applyBorder="1" applyAlignment="1">
      <alignment vertical="top" wrapText="1"/>
    </xf>
    <xf numFmtId="0" fontId="11" fillId="10" borderId="1" xfId="0" applyNumberFormat="1" applyFont="1" applyFill="1" applyBorder="1" applyAlignment="1">
      <alignment horizontal="right" vertical="center" wrapText="1"/>
    </xf>
    <xf numFmtId="0" fontId="0" fillId="10" borderId="7" xfId="0" applyFont="1" applyFill="1" applyBorder="1" applyAlignment="1">
      <alignment horizontal="right"/>
    </xf>
    <xf numFmtId="179" fontId="0" fillId="10" borderId="1" xfId="0" applyNumberFormat="1" applyFont="1" applyFill="1" applyBorder="1" applyAlignment="1"/>
    <xf numFmtId="179" fontId="0" fillId="10" borderId="1" xfId="0" applyNumberFormat="1" applyFont="1" applyFill="1" applyBorder="1" applyAlignment="1">
      <alignment horizontal="right"/>
    </xf>
    <xf numFmtId="0" fontId="0" fillId="10" borderId="1" xfId="0" applyFont="1" applyFill="1" applyBorder="1" applyAlignment="1">
      <alignment horizontal="right" vertical="center"/>
    </xf>
    <xf numFmtId="0" fontId="0" fillId="10" borderId="1" xfId="0" applyFont="1" applyFill="1" applyBorder="1" applyAlignment="1">
      <alignment horizontal="left" vertical="top"/>
    </xf>
    <xf numFmtId="0" fontId="0" fillId="15" borderId="1" xfId="0" applyFont="1" applyFill="1" applyBorder="1" applyAlignment="1">
      <alignment horizontal="right"/>
    </xf>
    <xf numFmtId="0" fontId="0" fillId="18" borderId="1" xfId="0" applyFont="1" applyFill="1" applyBorder="1" applyAlignment="1">
      <alignment horizontal="right"/>
    </xf>
    <xf numFmtId="0" fontId="0" fillId="18" borderId="1" xfId="0" applyFont="1" applyFill="1" applyBorder="1" applyAlignment="1"/>
    <xf numFmtId="16" fontId="0" fillId="18" borderId="1" xfId="0" applyNumberFormat="1" applyFont="1" applyFill="1" applyBorder="1" applyAlignment="1"/>
    <xf numFmtId="0" fontId="0" fillId="17" borderId="1" xfId="0" applyFont="1" applyFill="1" applyBorder="1" applyAlignment="1">
      <alignment horizontal="right"/>
    </xf>
    <xf numFmtId="0" fontId="0" fillId="17" borderId="1" xfId="0" applyFont="1" applyFill="1" applyBorder="1" applyAlignment="1"/>
    <xf numFmtId="16" fontId="0" fillId="17" borderId="1" xfId="0" applyNumberFormat="1" applyFont="1" applyFill="1" applyBorder="1" applyAlignment="1"/>
    <xf numFmtId="0" fontId="0" fillId="21" borderId="1" xfId="0" applyFont="1" applyFill="1" applyBorder="1" applyAlignment="1">
      <alignment horizontal="right"/>
    </xf>
    <xf numFmtId="0" fontId="0" fillId="21" borderId="1" xfId="0" applyFont="1" applyFill="1" applyBorder="1" applyAlignment="1"/>
    <xf numFmtId="16" fontId="0" fillId="21" borderId="1" xfId="0" applyNumberFormat="1" applyFont="1" applyFill="1" applyBorder="1" applyAlignment="1"/>
    <xf numFmtId="49" fontId="1" fillId="0" borderId="0" xfId="0" applyNumberFormat="1" applyFont="1" applyFill="1" applyAlignment="1">
      <alignment horizontal="right"/>
    </xf>
    <xf numFmtId="177" fontId="0" fillId="3" borderId="1" xfId="0" applyNumberFormat="1" applyFont="1" applyFill="1" applyBorder="1" applyAlignment="1">
      <alignment horizontal="right"/>
    </xf>
    <xf numFmtId="177" fontId="0" fillId="3" borderId="6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3" fontId="0" fillId="10" borderId="1" xfId="0" applyNumberFormat="1" applyFont="1" applyFill="1" applyBorder="1" applyAlignment="1">
      <alignment horizontal="right"/>
    </xf>
    <xf numFmtId="49" fontId="0" fillId="0" borderId="1" xfId="8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vertical="center" wrapText="1"/>
    </xf>
    <xf numFmtId="3" fontId="0" fillId="15" borderId="1" xfId="0" applyNumberFormat="1" applyFont="1" applyFill="1" applyBorder="1" applyAlignment="1">
      <alignment horizontal="right"/>
    </xf>
    <xf numFmtId="3" fontId="0" fillId="13" borderId="1" xfId="0" applyNumberFormat="1" applyFont="1" applyFill="1" applyBorder="1" applyAlignment="1">
      <alignment horizontal="right"/>
    </xf>
    <xf numFmtId="3" fontId="0" fillId="18" borderId="1" xfId="0" applyNumberFormat="1" applyFont="1" applyFill="1" applyBorder="1" applyAlignment="1">
      <alignment horizontal="right"/>
    </xf>
    <xf numFmtId="177" fontId="0" fillId="18" borderId="1" xfId="8" applyNumberFormat="1" applyFont="1" applyFill="1" applyBorder="1"/>
    <xf numFmtId="3" fontId="0" fillId="17" borderId="1" xfId="0" applyNumberFormat="1" applyFont="1" applyFill="1" applyBorder="1" applyAlignment="1">
      <alignment horizontal="right"/>
    </xf>
    <xf numFmtId="177" fontId="0" fillId="17" borderId="1" xfId="8" applyNumberFormat="1" applyFont="1" applyFill="1" applyBorder="1"/>
    <xf numFmtId="3" fontId="0" fillId="21" borderId="1" xfId="0" applyNumberFormat="1" applyFont="1" applyFill="1" applyBorder="1" applyAlignment="1">
      <alignment horizontal="right"/>
    </xf>
    <xf numFmtId="177" fontId="0" fillId="21" borderId="1" xfId="8" applyNumberFormat="1" applyFont="1" applyFill="1" applyBorder="1"/>
    <xf numFmtId="0" fontId="0" fillId="25" borderId="1" xfId="0" applyFont="1" applyFill="1" applyBorder="1" applyAlignment="1">
      <alignment horizontal="right"/>
    </xf>
    <xf numFmtId="0" fontId="0" fillId="25" borderId="1" xfId="0" applyFont="1" applyFill="1" applyBorder="1" applyAlignment="1"/>
    <xf numFmtId="16" fontId="0" fillId="25" borderId="1" xfId="0" applyNumberFormat="1" applyFont="1" applyFill="1" applyBorder="1" applyAlignment="1"/>
    <xf numFmtId="16" fontId="0" fillId="12" borderId="1" xfId="0" applyNumberFormat="1" applyFont="1" applyFill="1" applyBorder="1" applyAlignment="1">
      <alignment horizontal="right"/>
    </xf>
    <xf numFmtId="0" fontId="0" fillId="12" borderId="1" xfId="0" applyFont="1" applyFill="1" applyBorder="1" applyAlignment="1">
      <alignment horizontal="left"/>
    </xf>
    <xf numFmtId="0" fontId="11" fillId="23" borderId="1" xfId="0" applyFont="1" applyFill="1" applyBorder="1" applyAlignment="1">
      <alignment horizontal="right"/>
    </xf>
    <xf numFmtId="0" fontId="11" fillId="23" borderId="1" xfId="0" applyFont="1" applyFill="1" applyBorder="1" applyAlignment="1"/>
    <xf numFmtId="16" fontId="11" fillId="23" borderId="1" xfId="0" applyNumberFormat="1" applyFont="1" applyFill="1" applyBorder="1" applyAlignment="1"/>
    <xf numFmtId="0" fontId="0" fillId="23" borderId="1" xfId="0" applyFont="1" applyFill="1" applyBorder="1" applyAlignment="1">
      <alignment horizontal="right"/>
    </xf>
    <xf numFmtId="0" fontId="0" fillId="23" borderId="1" xfId="0" applyFont="1" applyFill="1" applyBorder="1" applyAlignment="1"/>
    <xf numFmtId="16" fontId="0" fillId="23" borderId="1" xfId="0" applyNumberFormat="1" applyFont="1" applyFill="1" applyBorder="1" applyAlignment="1"/>
    <xf numFmtId="0" fontId="0" fillId="20" borderId="1" xfId="0" applyFont="1" applyFill="1" applyBorder="1" applyAlignment="1">
      <alignment horizontal="right"/>
    </xf>
    <xf numFmtId="0" fontId="0" fillId="20" borderId="1" xfId="0" applyFont="1" applyFill="1" applyBorder="1" applyAlignment="1"/>
    <xf numFmtId="16" fontId="0" fillId="20" borderId="1" xfId="0" applyNumberFormat="1" applyFont="1" applyFill="1" applyBorder="1" applyAlignment="1"/>
    <xf numFmtId="0" fontId="0" fillId="3" borderId="1" xfId="0" applyFont="1" applyFill="1" applyBorder="1" applyAlignment="1">
      <alignment horizontal="right"/>
    </xf>
    <xf numFmtId="3" fontId="0" fillId="25" borderId="1" xfId="0" applyNumberFormat="1" applyFont="1" applyFill="1" applyBorder="1" applyAlignment="1">
      <alignment horizontal="right"/>
    </xf>
    <xf numFmtId="177" fontId="0" fillId="25" borderId="1" xfId="8" applyNumberFormat="1" applyFont="1" applyFill="1" applyBorder="1"/>
    <xf numFmtId="3" fontId="0" fillId="12" borderId="1" xfId="0" applyNumberFormat="1" applyFont="1" applyFill="1" applyBorder="1" applyAlignment="1">
      <alignment horizontal="right"/>
    </xf>
    <xf numFmtId="3" fontId="0" fillId="9" borderId="1" xfId="0" applyNumberFormat="1" applyFont="1" applyFill="1" applyBorder="1" applyAlignment="1">
      <alignment horizontal="right"/>
    </xf>
    <xf numFmtId="0" fontId="0" fillId="9" borderId="1" xfId="0" applyFont="1" applyFill="1" applyBorder="1" applyAlignment="1">
      <alignment horizontal="left" vertical="top"/>
    </xf>
    <xf numFmtId="3" fontId="0" fillId="23" borderId="1" xfId="0" applyNumberFormat="1" applyFont="1" applyFill="1" applyBorder="1" applyAlignment="1">
      <alignment horizontal="right"/>
    </xf>
    <xf numFmtId="177" fontId="11" fillId="23" borderId="1" xfId="8" applyNumberFormat="1" applyFont="1" applyFill="1" applyBorder="1"/>
    <xf numFmtId="49" fontId="11" fillId="0" borderId="1" xfId="8" applyNumberFormat="1" applyFont="1" applyFill="1" applyBorder="1" applyAlignment="1">
      <alignment horizontal="right"/>
    </xf>
    <xf numFmtId="177" fontId="0" fillId="23" borderId="1" xfId="8" applyNumberFormat="1" applyFont="1" applyFill="1" applyBorder="1"/>
    <xf numFmtId="3" fontId="0" fillId="20" borderId="1" xfId="0" applyNumberFormat="1" applyFont="1" applyFill="1" applyBorder="1" applyAlignment="1">
      <alignment horizontal="right"/>
    </xf>
    <xf numFmtId="177" fontId="0" fillId="20" borderId="1" xfId="8" applyNumberFormat="1" applyFont="1" applyFill="1" applyBorder="1"/>
    <xf numFmtId="3" fontId="0" fillId="3" borderId="1" xfId="0" applyNumberFormat="1" applyFont="1" applyFill="1" applyBorder="1" applyAlignment="1">
      <alignment horizontal="right"/>
    </xf>
    <xf numFmtId="0" fontId="0" fillId="22" borderId="1" xfId="0" applyFont="1" applyFill="1" applyBorder="1" applyAlignment="1">
      <alignment horizontal="right"/>
    </xf>
    <xf numFmtId="0" fontId="0" fillId="22" borderId="1" xfId="0" applyFont="1" applyFill="1" applyBorder="1" applyAlignment="1"/>
    <xf numFmtId="16" fontId="0" fillId="22" borderId="1" xfId="0" applyNumberFormat="1" applyFont="1" applyFill="1" applyBorder="1" applyAlignment="1"/>
    <xf numFmtId="0" fontId="12" fillId="8" borderId="0" xfId="0" applyFont="1" applyFill="1" applyAlignment="1"/>
    <xf numFmtId="0" fontId="0" fillId="23" borderId="4" xfId="0" applyFont="1" applyFill="1" applyBorder="1" applyAlignment="1">
      <alignment horizontal="center" vertical="center"/>
    </xf>
    <xf numFmtId="0" fontId="0" fillId="23" borderId="5" xfId="0" applyFont="1" applyFill="1" applyBorder="1" applyAlignment="1">
      <alignment horizontal="center" vertical="center"/>
    </xf>
    <xf numFmtId="0" fontId="0" fillId="23" borderId="4" xfId="0" applyFont="1" applyFill="1" applyBorder="1" applyAlignment="1">
      <alignment horizontal="right"/>
    </xf>
    <xf numFmtId="0" fontId="0" fillId="23" borderId="4" xfId="0" applyFont="1" applyFill="1" applyBorder="1" applyAlignment="1"/>
    <xf numFmtId="16" fontId="0" fillId="23" borderId="4" xfId="0" applyNumberFormat="1" applyFont="1" applyFill="1" applyBorder="1" applyAlignment="1"/>
    <xf numFmtId="3" fontId="0" fillId="22" borderId="1" xfId="0" applyNumberFormat="1" applyFont="1" applyFill="1" applyBorder="1" applyAlignment="1">
      <alignment horizontal="right"/>
    </xf>
    <xf numFmtId="177" fontId="0" fillId="22" borderId="1" xfId="8" applyNumberFormat="1" applyFont="1" applyFill="1" applyBorder="1"/>
    <xf numFmtId="3" fontId="0" fillId="8" borderId="1" xfId="0" applyNumberFormat="1" applyFont="1" applyFill="1" applyBorder="1" applyAlignment="1">
      <alignment horizontal="right"/>
    </xf>
    <xf numFmtId="3" fontId="0" fillId="14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177" fontId="0" fillId="23" borderId="4" xfId="8" applyNumberFormat="1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177" fontId="0" fillId="2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/>
    <xf numFmtId="16" fontId="0" fillId="2" borderId="1" xfId="0" applyNumberFormat="1" applyFill="1" applyBorder="1"/>
    <xf numFmtId="0" fontId="4" fillId="2" borderId="1" xfId="0" applyFont="1" applyFill="1" applyBorder="1"/>
    <xf numFmtId="16" fontId="4" fillId="2" borderId="1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/>
    <xf numFmtId="0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7" fontId="0" fillId="2" borderId="1" xfId="8" applyNumberFormat="1" applyFont="1" applyFill="1" applyBorder="1"/>
    <xf numFmtId="0" fontId="0" fillId="4" borderId="1" xfId="0" applyFill="1" applyBorder="1"/>
    <xf numFmtId="177" fontId="0" fillId="4" borderId="1" xfId="0" applyNumberFormat="1" applyFill="1" applyBorder="1"/>
    <xf numFmtId="3" fontId="0" fillId="4" borderId="7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0" fontId="0" fillId="18" borderId="1" xfId="0" applyFill="1" applyBorder="1"/>
    <xf numFmtId="177" fontId="0" fillId="18" borderId="1" xfId="0" applyNumberFormat="1" applyFill="1" applyBorder="1"/>
    <xf numFmtId="3" fontId="0" fillId="18" borderId="4" xfId="0" applyNumberFormat="1" applyFill="1" applyBorder="1" applyAlignment="1">
      <alignment horizontal="center"/>
    </xf>
    <xf numFmtId="177" fontId="4" fillId="2" borderId="1" xfId="8" applyNumberFormat="1" applyFont="1" applyFill="1" applyBorder="1"/>
    <xf numFmtId="0" fontId="13" fillId="18" borderId="1" xfId="0" applyFont="1" applyFill="1" applyBorder="1"/>
    <xf numFmtId="177" fontId="13" fillId="18" borderId="1" xfId="0" applyNumberFormat="1" applyFont="1" applyFill="1" applyBorder="1"/>
    <xf numFmtId="3" fontId="0" fillId="18" borderId="7" xfId="0" applyNumberFormat="1" applyFill="1" applyBorder="1" applyAlignment="1">
      <alignment horizontal="center"/>
    </xf>
    <xf numFmtId="3" fontId="0" fillId="18" borderId="5" xfId="0" applyNumberFormat="1" applyFill="1" applyBorder="1" applyAlignment="1">
      <alignment horizontal="center"/>
    </xf>
    <xf numFmtId="0" fontId="0" fillId="8" borderId="1" xfId="0" applyFill="1" applyBorder="1"/>
    <xf numFmtId="177" fontId="0" fillId="8" borderId="1" xfId="0" applyNumberFormat="1" applyFill="1" applyBorder="1"/>
    <xf numFmtId="177" fontId="0" fillId="8" borderId="4" xfId="0" applyNumberFormat="1" applyFill="1" applyBorder="1" applyAlignment="1">
      <alignment horizontal="center"/>
    </xf>
    <xf numFmtId="3" fontId="0" fillId="2" borderId="1" xfId="0" applyNumberFormat="1" applyFill="1" applyBorder="1"/>
    <xf numFmtId="177" fontId="0" fillId="8" borderId="7" xfId="0" applyNumberFormat="1" applyFill="1" applyBorder="1" applyAlignment="1">
      <alignment horizontal="center"/>
    </xf>
    <xf numFmtId="177" fontId="0" fillId="8" borderId="5" xfId="0" applyNumberFormat="1" applyFill="1" applyBorder="1" applyAlignment="1">
      <alignment horizontal="center"/>
    </xf>
    <xf numFmtId="0" fontId="0" fillId="7" borderId="1" xfId="0" applyFill="1" applyBorder="1"/>
    <xf numFmtId="177" fontId="0" fillId="7" borderId="1" xfId="0" applyNumberFormat="1" applyFill="1" applyBorder="1"/>
    <xf numFmtId="3" fontId="0" fillId="7" borderId="4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5" xfId="0" applyNumberFormat="1" applyFill="1" applyBorder="1" applyAlignment="1">
      <alignment horizontal="center"/>
    </xf>
    <xf numFmtId="0" fontId="0" fillId="25" borderId="1" xfId="0" applyFill="1" applyBorder="1"/>
    <xf numFmtId="177" fontId="0" fillId="25" borderId="1" xfId="0" applyNumberFormat="1" applyFill="1" applyBorder="1"/>
    <xf numFmtId="177" fontId="0" fillId="25" borderId="4" xfId="0" applyNumberFormat="1" applyFill="1" applyBorder="1" applyAlignment="1">
      <alignment horizontal="center"/>
    </xf>
    <xf numFmtId="177" fontId="0" fillId="25" borderId="5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 applyAlignment="1">
      <alignment wrapText="1"/>
    </xf>
    <xf numFmtId="0" fontId="0" fillId="22" borderId="1" xfId="0" applyFill="1" applyBorder="1"/>
    <xf numFmtId="177" fontId="0" fillId="22" borderId="1" xfId="0" applyNumberFormat="1" applyFill="1" applyBorder="1"/>
    <xf numFmtId="3" fontId="0" fillId="22" borderId="4" xfId="0" applyNumberFormat="1" applyFill="1" applyBorder="1" applyAlignment="1">
      <alignment horizontal="center"/>
    </xf>
    <xf numFmtId="3" fontId="0" fillId="22" borderId="7" xfId="0" applyNumberFormat="1" applyFill="1" applyBorder="1" applyAlignment="1">
      <alignment horizontal="center"/>
    </xf>
    <xf numFmtId="3" fontId="0" fillId="22" borderId="5" xfId="0" applyNumberFormat="1" applyFill="1" applyBorder="1" applyAlignment="1">
      <alignment horizontal="center"/>
    </xf>
    <xf numFmtId="0" fontId="0" fillId="16" borderId="1" xfId="0" applyFill="1" applyBorder="1"/>
    <xf numFmtId="177" fontId="0" fillId="16" borderId="1" xfId="0" applyNumberFormat="1" applyFill="1" applyBorder="1"/>
    <xf numFmtId="177" fontId="0" fillId="16" borderId="4" xfId="8" applyNumberFormat="1" applyFont="1" applyFill="1" applyBorder="1" applyAlignment="1">
      <alignment horizontal="center"/>
    </xf>
    <xf numFmtId="177" fontId="0" fillId="16" borderId="7" xfId="8" applyNumberFormat="1" applyFont="1" applyFill="1" applyBorder="1" applyAlignment="1">
      <alignment horizontal="center"/>
    </xf>
    <xf numFmtId="177" fontId="0" fillId="16" borderId="5" xfId="8" applyNumberFormat="1" applyFont="1" applyFill="1" applyBorder="1" applyAlignment="1">
      <alignment horizontal="center"/>
    </xf>
    <xf numFmtId="0" fontId="0" fillId="23" borderId="1" xfId="0" applyFill="1" applyBorder="1"/>
    <xf numFmtId="177" fontId="0" fillId="23" borderId="1" xfId="0" applyNumberFormat="1" applyFill="1" applyBorder="1"/>
    <xf numFmtId="177" fontId="0" fillId="23" borderId="4" xfId="0" applyNumberFormat="1" applyFill="1" applyBorder="1" applyAlignment="1">
      <alignment horizontal="center"/>
    </xf>
    <xf numFmtId="177" fontId="0" fillId="23" borderId="7" xfId="0" applyNumberFormat="1" applyFill="1" applyBorder="1" applyAlignment="1">
      <alignment horizontal="center"/>
    </xf>
    <xf numFmtId="177" fontId="0" fillId="23" borderId="5" xfId="0" applyNumberFormat="1" applyFill="1" applyBorder="1" applyAlignment="1">
      <alignment horizontal="center"/>
    </xf>
    <xf numFmtId="0" fontId="0" fillId="21" borderId="1" xfId="0" applyFill="1" applyBorder="1"/>
    <xf numFmtId="177" fontId="0" fillId="21" borderId="1" xfId="0" applyNumberFormat="1" applyFill="1" applyBorder="1"/>
    <xf numFmtId="177" fontId="0" fillId="21" borderId="4" xfId="0" applyNumberFormat="1" applyFill="1" applyBorder="1" applyAlignment="1">
      <alignment horizontal="center"/>
    </xf>
    <xf numFmtId="177" fontId="0" fillId="21" borderId="7" xfId="0" applyNumberFormat="1" applyFill="1" applyBorder="1" applyAlignment="1">
      <alignment horizontal="center"/>
    </xf>
    <xf numFmtId="177" fontId="0" fillId="21" borderId="5" xfId="0" applyNumberFormat="1" applyFill="1" applyBorder="1" applyAlignment="1">
      <alignment horizontal="center"/>
    </xf>
    <xf numFmtId="0" fontId="0" fillId="17" borderId="1" xfId="0" applyFill="1" applyBorder="1"/>
    <xf numFmtId="177" fontId="0" fillId="17" borderId="1" xfId="0" applyNumberFormat="1" applyFill="1" applyBorder="1"/>
    <xf numFmtId="177" fontId="0" fillId="17" borderId="4" xfId="8" applyNumberFormat="1" applyFont="1" applyFill="1" applyBorder="1" applyAlignment="1">
      <alignment horizontal="center"/>
    </xf>
    <xf numFmtId="177" fontId="0" fillId="17" borderId="5" xfId="8" applyNumberFormat="1" applyFont="1" applyFill="1" applyBorder="1" applyAlignment="1">
      <alignment horizontal="center"/>
    </xf>
    <xf numFmtId="177" fontId="0" fillId="4" borderId="5" xfId="8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5" borderId="1" xfId="0" applyFill="1" applyBorder="1"/>
    <xf numFmtId="177" fontId="0" fillId="15" borderId="1" xfId="0" applyNumberFormat="1" applyFill="1" applyBorder="1"/>
    <xf numFmtId="0" fontId="0" fillId="15" borderId="4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26" borderId="1" xfId="0" applyFill="1" applyBorder="1"/>
    <xf numFmtId="177" fontId="0" fillId="26" borderId="1" xfId="0" applyNumberFormat="1" applyFill="1" applyBorder="1"/>
    <xf numFmtId="177" fontId="0" fillId="26" borderId="4" xfId="0" applyNumberFormat="1" applyFill="1" applyBorder="1" applyAlignment="1">
      <alignment horizontal="center"/>
    </xf>
    <xf numFmtId="177" fontId="0" fillId="26" borderId="7" xfId="0" applyNumberFormat="1" applyFill="1" applyBorder="1" applyAlignment="1">
      <alignment horizontal="center"/>
    </xf>
    <xf numFmtId="177" fontId="0" fillId="26" borderId="5" xfId="0" applyNumberFormat="1" applyFill="1" applyBorder="1" applyAlignment="1">
      <alignment horizontal="center"/>
    </xf>
    <xf numFmtId="0" fontId="0" fillId="14" borderId="1" xfId="0" applyFill="1" applyBorder="1"/>
    <xf numFmtId="177" fontId="0" fillId="14" borderId="1" xfId="0" applyNumberFormat="1" applyFill="1" applyBorder="1"/>
    <xf numFmtId="0" fontId="2" fillId="3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16" fontId="0" fillId="2" borderId="1" xfId="0" applyNumberFormat="1" applyFont="1" applyFill="1" applyBorder="1" applyAlignment="1"/>
    <xf numFmtId="0" fontId="0" fillId="2" borderId="7" xfId="0" applyFont="1" applyFill="1" applyBorder="1" applyAlignment="1"/>
    <xf numFmtId="16" fontId="0" fillId="2" borderId="0" xfId="0" applyNumberFormat="1" applyFont="1" applyFill="1" applyAlignment="1"/>
    <xf numFmtId="0" fontId="14" fillId="2" borderId="0" xfId="0" applyFont="1" applyFill="1" applyAlignment="1">
      <alignment vertical="center"/>
    </xf>
    <xf numFmtId="0" fontId="0" fillId="3" borderId="4" xfId="0" applyFont="1" applyFill="1" applyBorder="1" applyAlignment="1">
      <alignment horizontal="center"/>
    </xf>
    <xf numFmtId="177" fontId="0" fillId="3" borderId="4" xfId="0" applyNumberFormat="1" applyFont="1" applyFill="1" applyBorder="1" applyAlignment="1">
      <alignment horizontal="center"/>
    </xf>
    <xf numFmtId="177" fontId="0" fillId="0" borderId="0" xfId="0" applyNumberFormat="1" applyFont="1" applyFill="1" applyAlignment="1">
      <alignment horizontal="center"/>
    </xf>
    <xf numFmtId="177" fontId="0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7" fontId="0" fillId="0" borderId="0" xfId="8" applyNumberFormat="1" applyFont="1" applyFill="1"/>
    <xf numFmtId="3" fontId="0" fillId="2" borderId="1" xfId="0" applyNumberFormat="1" applyFont="1" applyFill="1" applyBorder="1" applyAlignment="1"/>
    <xf numFmtId="0" fontId="0" fillId="2" borderId="5" xfId="0" applyFont="1" applyFill="1" applyBorder="1" applyAlignment="1"/>
    <xf numFmtId="177" fontId="0" fillId="2" borderId="7" xfId="8" applyNumberFormat="1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16" fontId="0" fillId="2" borderId="3" xfId="0" applyNumberFormat="1" applyFont="1" applyFill="1" applyBorder="1" applyAlignment="1"/>
    <xf numFmtId="3" fontId="0" fillId="2" borderId="5" xfId="0" applyNumberFormat="1" applyFont="1" applyFill="1" applyBorder="1" applyAlignment="1"/>
    <xf numFmtId="3" fontId="0" fillId="0" borderId="1" xfId="0" applyNumberFormat="1" applyFont="1" applyFill="1" applyBorder="1" applyAlignment="1"/>
    <xf numFmtId="177" fontId="0" fillId="2" borderId="1" xfId="0" applyNumberFormat="1" applyFont="1" applyFill="1" applyBorder="1" applyAlignment="1"/>
    <xf numFmtId="177" fontId="0" fillId="2" borderId="4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77" fontId="0" fillId="2" borderId="7" xfId="0" applyNumberFormat="1" applyFont="1" applyFill="1" applyBorder="1" applyAlignment="1"/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/>
    </xf>
    <xf numFmtId="0" fontId="0" fillId="0" borderId="0" xfId="0" applyFont="1" applyFill="1" applyBorder="1" applyAlignment="1"/>
    <xf numFmtId="16" fontId="0" fillId="0" borderId="0" xfId="0" applyNumberFormat="1" applyFont="1" applyFill="1" applyAlignment="1"/>
    <xf numFmtId="0" fontId="0" fillId="0" borderId="7" xfId="0" applyFont="1" applyFill="1" applyBorder="1" applyAlignment="1"/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/>
    <xf numFmtId="177" fontId="0" fillId="0" borderId="1" xfId="0" applyNumberFormat="1" applyFont="1" applyFill="1" applyBorder="1" applyAlignment="1"/>
    <xf numFmtId="0" fontId="0" fillId="0" borderId="7" xfId="0" applyFont="1" applyFill="1" applyBorder="1" applyAlignment="1">
      <alignment horizontal="center"/>
    </xf>
    <xf numFmtId="0" fontId="15" fillId="0" borderId="0" xfId="0" applyNumberFormat="1" applyFont="1" applyFill="1" applyBorder="1" applyAlignment="1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77" fontId="0" fillId="3" borderId="1" xfId="0" applyNumberFormat="1" applyFill="1" applyBorder="1" applyAlignment="1">
      <alignment horizontal="center"/>
    </xf>
    <xf numFmtId="177" fontId="0" fillId="0" borderId="0" xfId="0" applyNumberFormat="1" applyFont="1" applyFill="1" applyAlignment="1"/>
    <xf numFmtId="0" fontId="0" fillId="2" borderId="1" xfId="0" applyNumberFormat="1" applyFont="1" applyFill="1" applyBorder="1" applyAlignment="1"/>
    <xf numFmtId="1" fontId="1" fillId="0" borderId="0" xfId="0" applyNumberFormat="1" applyFont="1" applyFill="1" applyAlignment="1">
      <alignment horizontal="center"/>
    </xf>
    <xf numFmtId="1" fontId="2" fillId="0" borderId="0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/>
    <xf numFmtId="1" fontId="0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16" fillId="2" borderId="1" xfId="0" applyFont="1" applyFill="1" applyBorder="1" applyAlignment="1"/>
    <xf numFmtId="1" fontId="0" fillId="2" borderId="1" xfId="0" applyNumberFormat="1" applyFont="1" applyFill="1" applyBorder="1" applyAlignment="1">
      <alignment horizontal="right"/>
    </xf>
    <xf numFmtId="1" fontId="16" fillId="2" borderId="1" xfId="0" applyNumberFormat="1" applyFont="1" applyFill="1" applyBorder="1" applyAlignment="1"/>
    <xf numFmtId="1" fontId="0" fillId="2" borderId="7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10" fillId="0" borderId="0" xfId="0" applyFont="1" applyAlignment="1"/>
    <xf numFmtId="37" fontId="0" fillId="0" borderId="0" xfId="0" applyNumberFormat="1" applyFont="1" applyFill="1" applyBorder="1" applyAlignment="1"/>
    <xf numFmtId="3" fontId="1" fillId="3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 wrapText="1"/>
    </xf>
    <xf numFmtId="37" fontId="5" fillId="0" borderId="1" xfId="0" applyNumberFormat="1" applyFont="1" applyFill="1" applyBorder="1" applyAlignment="1">
      <alignment horizontal="center" vertical="center" wrapText="1"/>
    </xf>
    <xf numFmtId="3" fontId="0" fillId="2" borderId="1" xfId="8" applyNumberFormat="1" applyFont="1" applyFill="1" applyBorder="1" applyAlignment="1"/>
    <xf numFmtId="3" fontId="0" fillId="2" borderId="1" xfId="8" applyNumberFormat="1" applyFont="1" applyFill="1" applyBorder="1"/>
    <xf numFmtId="37" fontId="0" fillId="2" borderId="1" xfId="0" applyNumberFormat="1" applyFont="1" applyFill="1" applyBorder="1" applyAlignment="1"/>
    <xf numFmtId="3" fontId="0" fillId="2" borderId="7" xfId="0" applyNumberFormat="1" applyFont="1" applyFill="1" applyBorder="1" applyAlignment="1"/>
    <xf numFmtId="3" fontId="0" fillId="2" borderId="4" xfId="0" applyNumberFormat="1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1" fontId="0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1" fontId="0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" fontId="0" fillId="2" borderId="4" xfId="0" applyNumberFormat="1" applyFont="1" applyFill="1" applyBorder="1" applyAlignment="1">
      <alignment horizontal="left" vertical="center"/>
    </xf>
    <xf numFmtId="1" fontId="0" fillId="2" borderId="5" xfId="0" applyNumberFormat="1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1" fontId="0" fillId="2" borderId="4" xfId="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wrapText="1"/>
    </xf>
    <xf numFmtId="1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/>
    <xf numFmtId="0" fontId="17" fillId="2" borderId="1" xfId="0" applyFont="1" applyFill="1" applyBorder="1" applyAlignment="1"/>
    <xf numFmtId="1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3" fontId="0" fillId="2" borderId="5" xfId="0" applyNumberFormat="1" applyFont="1" applyFill="1" applyBorder="1" applyAlignment="1">
      <alignment horizontal="center"/>
    </xf>
    <xf numFmtId="37" fontId="0" fillId="2" borderId="4" xfId="0" applyNumberFormat="1" applyFont="1" applyFill="1" applyBorder="1" applyAlignment="1">
      <alignment vertical="center"/>
    </xf>
    <xf numFmtId="37" fontId="0" fillId="2" borderId="5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/>
    <xf numFmtId="3" fontId="0" fillId="2" borderId="4" xfId="0" applyNumberFormat="1" applyFont="1" applyFill="1" applyBorder="1" applyAlignment="1"/>
    <xf numFmtId="37" fontId="0" fillId="2" borderId="4" xfId="0" applyNumberFormat="1" applyFont="1" applyFill="1" applyBorder="1" applyAlignment="1">
      <alignment horizontal="center"/>
    </xf>
    <xf numFmtId="177" fontId="0" fillId="2" borderId="1" xfId="8" applyNumberFormat="1" applyFont="1" applyFill="1" applyBorder="1" applyAlignment="1"/>
    <xf numFmtId="37" fontId="0" fillId="0" borderId="1" xfId="0" applyNumberFormat="1" applyFont="1" applyFill="1" applyBorder="1" applyAlignment="1"/>
    <xf numFmtId="0" fontId="0" fillId="27" borderId="1" xfId="0" applyFont="1" applyFill="1" applyBorder="1" applyAlignment="1"/>
    <xf numFmtId="16" fontId="0" fillId="27" borderId="1" xfId="0" applyNumberFormat="1" applyFont="1" applyFill="1" applyBorder="1" applyAlignment="1"/>
    <xf numFmtId="0" fontId="0" fillId="27" borderId="1" xfId="0" applyFont="1" applyFill="1" applyBorder="1" applyAlignment="1">
      <alignment horizontal="right" vertical="center"/>
    </xf>
    <xf numFmtId="0" fontId="0" fillId="27" borderId="1" xfId="0" applyFont="1" applyFill="1" applyBorder="1" applyAlignment="1">
      <alignment horizontal="left" vertical="top"/>
    </xf>
    <xf numFmtId="0" fontId="0" fillId="27" borderId="5" xfId="0" applyFont="1" applyFill="1" applyBorder="1" applyAlignment="1"/>
    <xf numFmtId="0" fontId="0" fillId="27" borderId="4" xfId="0" applyFont="1" applyFill="1" applyBorder="1" applyAlignment="1">
      <alignment horizontal="right" vertical="center"/>
    </xf>
    <xf numFmtId="0" fontId="0" fillId="27" borderId="4" xfId="0" applyFont="1" applyFill="1" applyBorder="1" applyAlignment="1">
      <alignment horizontal="center" vertical="center"/>
    </xf>
    <xf numFmtId="0" fontId="0" fillId="27" borderId="4" xfId="0" applyFont="1" applyFill="1" applyBorder="1" applyAlignment="1">
      <alignment horizontal="left" vertical="center"/>
    </xf>
    <xf numFmtId="0" fontId="0" fillId="27" borderId="5" xfId="0" applyFont="1" applyFill="1" applyBorder="1" applyAlignment="1">
      <alignment horizontal="right" vertical="center"/>
    </xf>
    <xf numFmtId="0" fontId="0" fillId="27" borderId="5" xfId="0" applyFont="1" applyFill="1" applyBorder="1" applyAlignment="1">
      <alignment horizontal="center" vertical="center"/>
    </xf>
    <xf numFmtId="0" fontId="0" fillId="27" borderId="5" xfId="0" applyFont="1" applyFill="1" applyBorder="1" applyAlignment="1">
      <alignment horizontal="left" vertical="center"/>
    </xf>
    <xf numFmtId="0" fontId="0" fillId="27" borderId="4" xfId="0" applyFont="1" applyFill="1" applyBorder="1" applyAlignment="1">
      <alignment horizontal="center"/>
    </xf>
    <xf numFmtId="0" fontId="0" fillId="27" borderId="5" xfId="0" applyFont="1" applyFill="1" applyBorder="1" applyAlignment="1">
      <alignment horizontal="center"/>
    </xf>
    <xf numFmtId="177" fontId="13" fillId="3" borderId="1" xfId="0" applyNumberFormat="1" applyFont="1" applyFill="1" applyBorder="1" applyAlignment="1">
      <alignment horizontal="center"/>
    </xf>
    <xf numFmtId="3" fontId="0" fillId="27" borderId="1" xfId="0" applyNumberFormat="1" applyFont="1" applyFill="1" applyBorder="1" applyAlignment="1"/>
    <xf numFmtId="177" fontId="0" fillId="27" borderId="1" xfId="8" applyNumberFormat="1" applyFont="1" applyFill="1" applyBorder="1"/>
    <xf numFmtId="177" fontId="0" fillId="27" borderId="1" xfId="0" applyNumberFormat="1" applyFont="1" applyFill="1" applyBorder="1" applyAlignment="1"/>
    <xf numFmtId="3" fontId="0" fillId="0" borderId="1" xfId="0" applyNumberFormat="1" applyFont="1" applyFill="1" applyBorder="1" applyAlignment="1">
      <alignment horizontal="center"/>
    </xf>
    <xf numFmtId="0" fontId="0" fillId="27" borderId="4" xfId="0" applyFont="1" applyFill="1" applyBorder="1" applyAlignment="1"/>
    <xf numFmtId="177" fontId="0" fillId="27" borderId="5" xfId="8" applyNumberFormat="1" applyFont="1" applyFill="1" applyBorder="1"/>
    <xf numFmtId="177" fontId="0" fillId="27" borderId="5" xfId="0" applyNumberFormat="1" applyFont="1" applyFill="1" applyBorder="1" applyAlignment="1"/>
    <xf numFmtId="3" fontId="0" fillId="4" borderId="1" xfId="0" applyNumberFormat="1" applyFont="1" applyFill="1" applyBorder="1" applyAlignment="1">
      <alignment horizontal="center"/>
    </xf>
    <xf numFmtId="3" fontId="0" fillId="27" borderId="4" xfId="0" applyNumberFormat="1" applyFont="1" applyFill="1" applyBorder="1" applyAlignment="1">
      <alignment horizontal="center"/>
    </xf>
    <xf numFmtId="3" fontId="0" fillId="27" borderId="7" xfId="0" applyNumberFormat="1" applyFont="1" applyFill="1" applyBorder="1" applyAlignment="1">
      <alignment horizontal="center"/>
    </xf>
    <xf numFmtId="0" fontId="0" fillId="27" borderId="1" xfId="0" applyFont="1" applyFill="1" applyBorder="1" applyAlignment="1">
      <alignment vertical="center"/>
    </xf>
    <xf numFmtId="16" fontId="0" fillId="27" borderId="4" xfId="0" applyNumberFormat="1" applyFont="1" applyFill="1" applyBorder="1" applyAlignment="1"/>
    <xf numFmtId="0" fontId="0" fillId="28" borderId="1" xfId="0" applyFont="1" applyFill="1" applyBorder="1" applyAlignment="1"/>
    <xf numFmtId="16" fontId="0" fillId="28" borderId="1" xfId="0" applyNumberFormat="1" applyFont="1" applyFill="1" applyBorder="1" applyAlignment="1"/>
    <xf numFmtId="0" fontId="0" fillId="29" borderId="1" xfId="0" applyFont="1" applyFill="1" applyBorder="1" applyAlignment="1"/>
    <xf numFmtId="16" fontId="0" fillId="29" borderId="1" xfId="0" applyNumberFormat="1" applyFont="1" applyFill="1" applyBorder="1" applyAlignment="1"/>
    <xf numFmtId="177" fontId="0" fillId="27" borderId="4" xfId="8" applyNumberFormat="1" applyFont="1" applyFill="1" applyBorder="1"/>
    <xf numFmtId="177" fontId="0" fillId="27" borderId="4" xfId="0" applyNumberFormat="1" applyFont="1" applyFill="1" applyBorder="1" applyAlignment="1"/>
    <xf numFmtId="3" fontId="0" fillId="27" borderId="5" xfId="0" applyNumberFormat="1" applyFont="1" applyFill="1" applyBorder="1" applyAlignment="1">
      <alignment horizontal="center"/>
    </xf>
    <xf numFmtId="177" fontId="0" fillId="28" borderId="1" xfId="8" applyNumberFormat="1" applyFont="1" applyFill="1" applyBorder="1"/>
    <xf numFmtId="177" fontId="0" fillId="28" borderId="1" xfId="0" applyNumberFormat="1" applyFont="1" applyFill="1" applyBorder="1" applyAlignment="1"/>
    <xf numFmtId="3" fontId="0" fillId="28" borderId="4" xfId="0" applyNumberFormat="1" applyFont="1" applyFill="1" applyBorder="1" applyAlignment="1">
      <alignment horizontal="center"/>
    </xf>
    <xf numFmtId="3" fontId="0" fillId="28" borderId="1" xfId="0" applyNumberFormat="1" applyFont="1" applyFill="1" applyBorder="1" applyAlignment="1"/>
    <xf numFmtId="3" fontId="0" fillId="28" borderId="7" xfId="0" applyNumberFormat="1" applyFont="1" applyFill="1" applyBorder="1" applyAlignment="1">
      <alignment horizontal="center"/>
    </xf>
    <xf numFmtId="3" fontId="0" fillId="28" borderId="5" xfId="0" applyNumberFormat="1" applyFont="1" applyFill="1" applyBorder="1" applyAlignment="1">
      <alignment horizontal="center"/>
    </xf>
    <xf numFmtId="177" fontId="0" fillId="29" borderId="1" xfId="8" applyNumberFormat="1" applyFont="1" applyFill="1" applyBorder="1"/>
    <xf numFmtId="177" fontId="0" fillId="29" borderId="1" xfId="0" applyNumberFormat="1" applyFont="1" applyFill="1" applyBorder="1" applyAlignment="1"/>
    <xf numFmtId="3" fontId="0" fillId="29" borderId="4" xfId="0" applyNumberFormat="1" applyFont="1" applyFill="1" applyBorder="1" applyAlignment="1">
      <alignment horizontal="center"/>
    </xf>
    <xf numFmtId="3" fontId="0" fillId="29" borderId="7" xfId="0" applyNumberFormat="1" applyFont="1" applyFill="1" applyBorder="1" applyAlignment="1">
      <alignment horizontal="center"/>
    </xf>
    <xf numFmtId="3" fontId="0" fillId="29" borderId="1" xfId="0" applyNumberFormat="1" applyFont="1" applyFill="1" applyBorder="1" applyAlignment="1"/>
    <xf numFmtId="3" fontId="0" fillId="29" borderId="5" xfId="0" applyNumberFormat="1" applyFont="1" applyFill="1" applyBorder="1" applyAlignment="1">
      <alignment horizontal="center"/>
    </xf>
    <xf numFmtId="177" fontId="0" fillId="11" borderId="1" xfId="0" applyNumberFormat="1" applyFont="1" applyFill="1" applyBorder="1" applyAlignment="1"/>
    <xf numFmtId="177" fontId="0" fillId="0" borderId="1" xfId="8" applyNumberFormat="1" applyFont="1" applyBorder="1"/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0" fillId="0" borderId="4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0" fillId="0" borderId="1" xfId="8" applyNumberFormat="1" applyFont="1" applyBorder="1"/>
    <xf numFmtId="0" fontId="18" fillId="0" borderId="0" xfId="0" applyFont="1"/>
    <xf numFmtId="16" fontId="18" fillId="0" borderId="0" xfId="0" applyNumberFormat="1" applyFont="1"/>
    <xf numFmtId="3" fontId="0" fillId="0" borderId="1" xfId="0" applyNumberFormat="1" applyBorder="1"/>
    <xf numFmtId="0" fontId="18" fillId="0" borderId="10" xfId="0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Fill="1" applyBorder="1"/>
    <xf numFmtId="16" fontId="0" fillId="0" borderId="0" xfId="0" applyNumberFormat="1"/>
    <xf numFmtId="0" fontId="0" fillId="0" borderId="11" xfId="0" applyFill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7" sqref="D17"/>
    </sheetView>
  </sheetViews>
  <sheetFormatPr defaultColWidth="9.14166666666667" defaultRowHeight="18" customHeight="1" outlineLevelCol="3"/>
  <cols>
    <col min="1" max="1" width="13.125" style="792" customWidth="1"/>
    <col min="2" max="2" width="11.125" style="792"/>
    <col min="3" max="3" width="7.875" style="792" customWidth="1"/>
    <col min="4" max="4" width="16.375" style="792" customWidth="1"/>
    <col min="5" max="16384" width="9.14166666666667" style="792"/>
  </cols>
  <sheetData>
    <row r="1" customHeight="1" spans="1:4">
      <c r="A1" s="793" t="s">
        <v>0</v>
      </c>
      <c r="B1" s="793">
        <v>270000000</v>
      </c>
      <c r="C1" s="793" t="s">
        <v>1</v>
      </c>
      <c r="D1" s="78">
        <v>1076680000</v>
      </c>
    </row>
    <row r="2" customHeight="1" spans="1:4">
      <c r="A2" s="793" t="s">
        <v>0</v>
      </c>
      <c r="B2" s="793">
        <v>636320000</v>
      </c>
      <c r="C2" s="793"/>
      <c r="D2" s="792">
        <v>1558660000</v>
      </c>
    </row>
    <row r="3" customHeight="1" spans="1:3">
      <c r="A3" s="793" t="s">
        <v>2</v>
      </c>
      <c r="B3" s="793">
        <v>3112733300</v>
      </c>
      <c r="C3" s="793"/>
    </row>
    <row r="4" customHeight="1" spans="1:3">
      <c r="A4" s="793" t="s">
        <v>2</v>
      </c>
      <c r="B4" s="793">
        <v>921256800</v>
      </c>
      <c r="C4" s="793"/>
    </row>
    <row r="5" customHeight="1" spans="1:3">
      <c r="A5" s="793" t="s">
        <v>3</v>
      </c>
      <c r="B5" s="793">
        <v>1304979900</v>
      </c>
      <c r="C5" s="793"/>
    </row>
    <row r="6" customHeight="1" spans="1:3">
      <c r="A6" s="793" t="s">
        <v>4</v>
      </c>
      <c r="B6" s="793">
        <v>2351540000</v>
      </c>
      <c r="C6" s="793"/>
    </row>
    <row r="7" customHeight="1" spans="1:3">
      <c r="A7" s="793" t="s">
        <v>5</v>
      </c>
      <c r="B7" s="793">
        <v>2105594005</v>
      </c>
      <c r="C7" s="793"/>
    </row>
    <row r="8" customHeight="1" spans="1:3">
      <c r="A8" s="793" t="s">
        <v>6</v>
      </c>
      <c r="B8" s="793">
        <v>2004314180</v>
      </c>
      <c r="C8" s="793"/>
    </row>
    <row r="9" customHeight="1" spans="1:3">
      <c r="A9" s="793" t="s">
        <v>7</v>
      </c>
      <c r="B9" s="793">
        <v>1381552040</v>
      </c>
      <c r="C9" s="793"/>
    </row>
    <row r="10" customHeight="1" spans="1:3">
      <c r="A10" s="793" t="s">
        <v>8</v>
      </c>
      <c r="B10" s="793">
        <v>-233010000</v>
      </c>
      <c r="C10" s="793"/>
    </row>
    <row r="11" customHeight="1" spans="1:3">
      <c r="A11" s="793" t="s">
        <v>9</v>
      </c>
      <c r="B11" s="793">
        <v>-673880000</v>
      </c>
      <c r="C11" s="793"/>
    </row>
    <row r="12" customHeight="1" spans="1:4">
      <c r="A12" s="793" t="s">
        <v>10</v>
      </c>
      <c r="B12" s="793">
        <v>-1076680000</v>
      </c>
      <c r="C12" s="793"/>
      <c r="D12" s="78">
        <v>1076680000</v>
      </c>
    </row>
    <row r="13" customHeight="1" spans="1:4">
      <c r="A13" s="793" t="s">
        <v>11</v>
      </c>
      <c r="B13" s="793">
        <v>-1558660000</v>
      </c>
      <c r="C13" s="793"/>
      <c r="D13" s="77">
        <v>1558660000</v>
      </c>
    </row>
    <row r="14" customHeight="1" spans="1:4">
      <c r="A14" s="793" t="s">
        <v>12</v>
      </c>
      <c r="B14" s="793">
        <v>-957900000</v>
      </c>
      <c r="C14" s="793"/>
      <c r="D14" s="792">
        <v>957900000</v>
      </c>
    </row>
    <row r="15" customHeight="1" spans="1:4">
      <c r="A15" s="793" t="s">
        <v>13</v>
      </c>
      <c r="B15" s="793">
        <v>-1051700000</v>
      </c>
      <c r="C15" s="793"/>
      <c r="D15" s="792">
        <v>1028500000</v>
      </c>
    </row>
    <row r="16" customHeight="1" spans="1:3">
      <c r="A16" s="793" t="s">
        <v>14</v>
      </c>
      <c r="B16" s="793">
        <v>-1292081080</v>
      </c>
      <c r="C16" s="793"/>
    </row>
    <row r="17" customHeight="1" spans="1:3">
      <c r="A17" s="793" t="s">
        <v>15</v>
      </c>
      <c r="B17" s="793">
        <v>-1729802000</v>
      </c>
      <c r="C17" s="793"/>
    </row>
    <row r="18" customHeight="1" spans="1:3">
      <c r="A18" s="793" t="s">
        <v>16</v>
      </c>
      <c r="B18" s="793">
        <v>-1912590000</v>
      </c>
      <c r="C18" s="793"/>
    </row>
    <row r="19" customHeight="1" spans="1:3">
      <c r="A19" s="793" t="s">
        <v>6</v>
      </c>
      <c r="B19" s="793">
        <v>-2326240000</v>
      </c>
      <c r="C19" s="793"/>
    </row>
    <row r="20" customHeight="1" spans="1:3">
      <c r="A20" s="793" t="s">
        <v>7</v>
      </c>
      <c r="B20" s="793"/>
      <c r="C20" s="793"/>
    </row>
    <row r="21" customHeight="1" spans="1:3">
      <c r="A21" s="793" t="s">
        <v>17</v>
      </c>
      <c r="B21" s="793">
        <f>SUM(B1:B20)</f>
        <v>1275747145</v>
      </c>
      <c r="C21" s="793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1"/>
    <col min="5" max="5" width="10.625" style="1" customWidth="1"/>
    <col min="6" max="10" width="9" style="1"/>
    <col min="11" max="11" width="12.375" style="1" customWidth="1"/>
    <col min="12" max="12" width="17.625" style="1" customWidth="1"/>
    <col min="13" max="14" width="17.625" style="428" customWidth="1"/>
    <col min="15" max="16384" width="9" style="1"/>
  </cols>
  <sheetData>
    <row r="1" s="1" customFormat="1" ht="25.5" spans="1:14">
      <c r="A1" s="6" t="s">
        <v>1143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453"/>
      <c r="N1" s="453"/>
    </row>
    <row r="2" s="1" customFormat="1" ht="25.5" spans="1:14">
      <c r="A2" s="429"/>
      <c r="B2" s="6"/>
      <c r="C2" s="6"/>
      <c r="D2" s="6"/>
      <c r="E2" s="6"/>
      <c r="F2" s="6"/>
      <c r="G2" s="429"/>
      <c r="H2" s="429"/>
      <c r="I2" s="429"/>
      <c r="J2" s="6"/>
      <c r="K2" s="429"/>
      <c r="L2" s="6"/>
      <c r="M2" s="453"/>
      <c r="N2" s="453"/>
    </row>
    <row r="3" s="1" customFormat="1" ht="25.5" spans="1:14">
      <c r="A3" s="430"/>
      <c r="B3" s="8"/>
      <c r="C3" s="431"/>
      <c r="D3" s="10"/>
      <c r="E3" s="10"/>
      <c r="F3" s="11"/>
      <c r="G3" s="429"/>
      <c r="H3" s="12" t="s">
        <v>21</v>
      </c>
      <c r="I3" s="12"/>
      <c r="J3" s="76">
        <f>SUM(J9:J245)-1</f>
        <v>534</v>
      </c>
      <c r="K3" s="454"/>
      <c r="L3" s="78">
        <f>SUM(L9:L315)</f>
        <v>1912590000</v>
      </c>
      <c r="M3" s="428" t="s">
        <v>1144</v>
      </c>
      <c r="N3" s="428"/>
    </row>
    <row r="4" s="1" customFormat="1" ht="25.5" spans="1:14">
      <c r="A4" s="430"/>
      <c r="B4" s="8"/>
      <c r="C4" s="431"/>
      <c r="D4" s="10"/>
      <c r="E4" s="10"/>
      <c r="F4" s="11"/>
      <c r="G4" s="429"/>
      <c r="H4" s="12" t="s">
        <v>1145</v>
      </c>
      <c r="I4" s="12"/>
      <c r="J4" s="76"/>
      <c r="K4" s="454"/>
      <c r="L4" s="455">
        <v>2105594005</v>
      </c>
      <c r="M4" s="428"/>
      <c r="N4" s="428"/>
    </row>
    <row r="5" s="1" customFormat="1" ht="25.5" spans="1:14">
      <c r="A5" s="430"/>
      <c r="B5" s="8"/>
      <c r="C5" s="431"/>
      <c r="D5" s="10"/>
      <c r="E5" s="10"/>
      <c r="F5" s="11"/>
      <c r="G5" s="429"/>
      <c r="H5" s="12" t="s">
        <v>1146</v>
      </c>
      <c r="I5" s="12"/>
      <c r="J5" s="76"/>
      <c r="K5" s="454"/>
      <c r="L5" s="455">
        <f>Jun!L5</f>
        <v>23116920</v>
      </c>
      <c r="M5" s="428"/>
      <c r="N5" s="428"/>
    </row>
    <row r="6" s="1" customFormat="1" ht="25.5" spans="1:14">
      <c r="A6" s="430"/>
      <c r="B6" s="8"/>
      <c r="C6" s="431"/>
      <c r="D6" s="10"/>
      <c r="E6" s="10"/>
      <c r="F6" s="11"/>
      <c r="G6" s="429"/>
      <c r="H6" s="12"/>
      <c r="I6" s="12"/>
      <c r="J6" s="76"/>
      <c r="K6" s="454"/>
      <c r="L6" s="455">
        <f>L4+L5-L3</f>
        <v>216120925</v>
      </c>
      <c r="M6" s="428"/>
      <c r="N6" s="428"/>
    </row>
    <row r="7" s="1" customFormat="1" spans="1:14">
      <c r="A7" s="432" t="s">
        <v>24</v>
      </c>
      <c r="B7" s="16" t="s">
        <v>25</v>
      </c>
      <c r="C7" s="16" t="s">
        <v>26</v>
      </c>
      <c r="D7" s="17" t="s">
        <v>27</v>
      </c>
      <c r="E7" s="17" t="s">
        <v>28</v>
      </c>
      <c r="F7" s="15" t="s">
        <v>29</v>
      </c>
      <c r="G7" s="433" t="s">
        <v>30</v>
      </c>
      <c r="H7" s="18" t="s">
        <v>31</v>
      </c>
      <c r="I7" s="18"/>
      <c r="J7" s="18" t="s">
        <v>32</v>
      </c>
      <c r="K7" s="456" t="s">
        <v>33</v>
      </c>
      <c r="L7" s="457" t="s">
        <v>34</v>
      </c>
      <c r="M7" s="458" t="s">
        <v>1147</v>
      </c>
      <c r="N7" s="458" t="s">
        <v>1148</v>
      </c>
    </row>
    <row r="8" s="1" customFormat="1" spans="1:14">
      <c r="A8" s="432"/>
      <c r="B8" s="19"/>
      <c r="C8" s="19"/>
      <c r="D8" s="17"/>
      <c r="E8" s="17"/>
      <c r="F8" s="15"/>
      <c r="G8" s="433"/>
      <c r="H8" s="18"/>
      <c r="I8" s="18"/>
      <c r="J8" s="18"/>
      <c r="K8" s="456"/>
      <c r="L8" s="457"/>
      <c r="M8" s="459"/>
      <c r="N8" s="459"/>
    </row>
    <row r="9" s="1" customFormat="1" ht="14.25" spans="1:14">
      <c r="A9" s="125">
        <v>300013</v>
      </c>
      <c r="B9" s="434">
        <v>1330080</v>
      </c>
      <c r="C9" s="112" t="s">
        <v>1149</v>
      </c>
      <c r="D9" s="114">
        <v>43282</v>
      </c>
      <c r="E9" s="114">
        <v>43283</v>
      </c>
      <c r="F9" s="112">
        <f t="shared" ref="F9:F72" si="0">E9-D9</f>
        <v>1</v>
      </c>
      <c r="G9" s="125">
        <v>1</v>
      </c>
      <c r="H9" s="125" t="s">
        <v>391</v>
      </c>
      <c r="I9" s="125" t="s">
        <v>37</v>
      </c>
      <c r="J9" s="112">
        <f t="shared" ref="J9:J72" si="1">G9*F9</f>
        <v>1</v>
      </c>
      <c r="K9" s="460">
        <v>3500000</v>
      </c>
      <c r="L9" s="137">
        <f t="shared" ref="L9:L72" si="2">K9*F9*G9</f>
        <v>3500000</v>
      </c>
      <c r="M9" s="461">
        <v>1326381</v>
      </c>
      <c r="N9" s="461"/>
    </row>
    <row r="10" s="1" customFormat="1" ht="14.25" spans="1:14">
      <c r="A10" s="125">
        <v>1339784</v>
      </c>
      <c r="B10" s="434">
        <v>1330071</v>
      </c>
      <c r="C10" s="112" t="s">
        <v>1150</v>
      </c>
      <c r="D10" s="114">
        <v>43282</v>
      </c>
      <c r="E10" s="114">
        <v>43284</v>
      </c>
      <c r="F10" s="112">
        <f t="shared" si="0"/>
        <v>2</v>
      </c>
      <c r="G10" s="125">
        <v>1</v>
      </c>
      <c r="H10" s="125" t="s">
        <v>391</v>
      </c>
      <c r="I10" s="125" t="s">
        <v>37</v>
      </c>
      <c r="J10" s="112">
        <f t="shared" si="1"/>
        <v>2</v>
      </c>
      <c r="K10" s="460">
        <v>4050000</v>
      </c>
      <c r="L10" s="137">
        <f t="shared" si="2"/>
        <v>8100000</v>
      </c>
      <c r="M10" s="462">
        <v>1317544</v>
      </c>
      <c r="N10" s="462"/>
    </row>
    <row r="11" s="1" customFormat="1" ht="14.25" spans="1:14">
      <c r="A11" s="125">
        <v>301265</v>
      </c>
      <c r="B11" s="125">
        <v>1328898</v>
      </c>
      <c r="C11" s="112" t="s">
        <v>1151</v>
      </c>
      <c r="D11" s="114">
        <v>43282</v>
      </c>
      <c r="E11" s="114">
        <v>43284</v>
      </c>
      <c r="F11" s="112">
        <f t="shared" si="0"/>
        <v>2</v>
      </c>
      <c r="G11" s="125">
        <v>1</v>
      </c>
      <c r="H11" s="125" t="s">
        <v>53</v>
      </c>
      <c r="I11" s="125" t="s">
        <v>37</v>
      </c>
      <c r="J11" s="112">
        <f t="shared" si="1"/>
        <v>2</v>
      </c>
      <c r="K11" s="460">
        <v>3500000</v>
      </c>
      <c r="L11" s="137">
        <f t="shared" si="2"/>
        <v>7000000</v>
      </c>
      <c r="M11" s="461"/>
      <c r="N11" s="461"/>
    </row>
    <row r="12" s="1" customFormat="1" ht="15" spans="1:14">
      <c r="A12" s="435">
        <v>300580</v>
      </c>
      <c r="B12" s="436">
        <v>1330086</v>
      </c>
      <c r="C12" s="112" t="s">
        <v>1152</v>
      </c>
      <c r="D12" s="114">
        <v>43282</v>
      </c>
      <c r="E12" s="114">
        <v>43284</v>
      </c>
      <c r="F12" s="112">
        <f t="shared" si="0"/>
        <v>2</v>
      </c>
      <c r="G12" s="437">
        <v>1</v>
      </c>
      <c r="H12" s="437" t="s">
        <v>53</v>
      </c>
      <c r="I12" s="437" t="s">
        <v>37</v>
      </c>
      <c r="J12" s="112">
        <f t="shared" si="1"/>
        <v>2</v>
      </c>
      <c r="K12" s="460">
        <v>3500000</v>
      </c>
      <c r="L12" s="137">
        <f t="shared" si="2"/>
        <v>7000000</v>
      </c>
      <c r="M12" s="463">
        <v>1327000</v>
      </c>
      <c r="N12" s="463"/>
    </row>
    <row r="13" s="1" customFormat="1" spans="1:14">
      <c r="A13" s="125">
        <v>301257</v>
      </c>
      <c r="B13" s="125">
        <v>1328372</v>
      </c>
      <c r="C13" s="112" t="s">
        <v>1153</v>
      </c>
      <c r="D13" s="114">
        <v>43282</v>
      </c>
      <c r="E13" s="114">
        <v>43283</v>
      </c>
      <c r="F13" s="112">
        <f t="shared" si="0"/>
        <v>1</v>
      </c>
      <c r="G13" s="125">
        <v>1</v>
      </c>
      <c r="H13" s="125" t="s">
        <v>391</v>
      </c>
      <c r="I13" s="125" t="s">
        <v>37</v>
      </c>
      <c r="J13" s="112">
        <f t="shared" si="1"/>
        <v>1</v>
      </c>
      <c r="K13" s="460">
        <v>3500000</v>
      </c>
      <c r="L13" s="137">
        <f t="shared" si="2"/>
        <v>3500000</v>
      </c>
      <c r="M13" s="461"/>
      <c r="N13" s="461"/>
    </row>
    <row r="14" s="1" customFormat="1" ht="14.25" spans="1:14">
      <c r="A14" s="435">
        <v>301008</v>
      </c>
      <c r="B14" s="434">
        <v>1330094</v>
      </c>
      <c r="C14" s="112" t="s">
        <v>1154</v>
      </c>
      <c r="D14" s="114">
        <v>43282</v>
      </c>
      <c r="E14" s="114">
        <v>43283</v>
      </c>
      <c r="F14" s="112">
        <f t="shared" si="0"/>
        <v>1</v>
      </c>
      <c r="G14" s="437">
        <v>1</v>
      </c>
      <c r="H14" s="437" t="s">
        <v>53</v>
      </c>
      <c r="I14" s="437" t="s">
        <v>37</v>
      </c>
      <c r="J14" s="112">
        <f t="shared" si="1"/>
        <v>1</v>
      </c>
      <c r="K14" s="460">
        <v>3500000</v>
      </c>
      <c r="L14" s="137">
        <f t="shared" si="2"/>
        <v>3500000</v>
      </c>
      <c r="M14" s="463">
        <v>1328456</v>
      </c>
      <c r="N14" s="463"/>
    </row>
    <row r="15" s="1" customFormat="1" spans="1:14">
      <c r="A15" s="125">
        <v>299909</v>
      </c>
      <c r="B15" s="125">
        <v>1325636</v>
      </c>
      <c r="C15" s="112" t="s">
        <v>1155</v>
      </c>
      <c r="D15" s="114">
        <v>43282</v>
      </c>
      <c r="E15" s="114">
        <v>43284</v>
      </c>
      <c r="F15" s="112">
        <f t="shared" si="0"/>
        <v>2</v>
      </c>
      <c r="G15" s="125">
        <v>1</v>
      </c>
      <c r="H15" s="125" t="s">
        <v>53</v>
      </c>
      <c r="I15" s="125" t="s">
        <v>37</v>
      </c>
      <c r="J15" s="112">
        <f t="shared" si="1"/>
        <v>2</v>
      </c>
      <c r="K15" s="460">
        <v>3500000</v>
      </c>
      <c r="L15" s="137">
        <f t="shared" si="2"/>
        <v>7000000</v>
      </c>
      <c r="M15" s="461"/>
      <c r="N15" s="461"/>
    </row>
    <row r="16" s="1" customFormat="1" ht="14.25" spans="1:14">
      <c r="A16" s="125">
        <v>300752</v>
      </c>
      <c r="B16" s="434">
        <v>1330088</v>
      </c>
      <c r="C16" s="112" t="s">
        <v>1156</v>
      </c>
      <c r="D16" s="114">
        <v>43282</v>
      </c>
      <c r="E16" s="114">
        <v>43286</v>
      </c>
      <c r="F16" s="112">
        <f t="shared" si="0"/>
        <v>4</v>
      </c>
      <c r="G16" s="125">
        <v>2</v>
      </c>
      <c r="H16" s="438" t="s">
        <v>53</v>
      </c>
      <c r="I16" s="438" t="s">
        <v>37</v>
      </c>
      <c r="J16" s="112">
        <f t="shared" si="1"/>
        <v>8</v>
      </c>
      <c r="K16" s="460">
        <v>3500000</v>
      </c>
      <c r="L16" s="137">
        <f t="shared" si="2"/>
        <v>28000000</v>
      </c>
      <c r="M16" s="462">
        <v>1328071</v>
      </c>
      <c r="N16" s="462"/>
    </row>
    <row r="17" s="1" customFormat="1" ht="14.25" spans="1:14">
      <c r="A17" s="125">
        <v>297726</v>
      </c>
      <c r="B17" s="434">
        <v>1330069</v>
      </c>
      <c r="C17" s="439" t="s">
        <v>1157</v>
      </c>
      <c r="D17" s="114">
        <v>43282</v>
      </c>
      <c r="E17" s="114">
        <v>43284</v>
      </c>
      <c r="F17" s="112">
        <f t="shared" si="0"/>
        <v>2</v>
      </c>
      <c r="G17" s="125">
        <v>1</v>
      </c>
      <c r="H17" s="440" t="s">
        <v>391</v>
      </c>
      <c r="I17" s="440" t="s">
        <v>37</v>
      </c>
      <c r="J17" s="112">
        <f t="shared" si="1"/>
        <v>2</v>
      </c>
      <c r="K17" s="460">
        <v>4050000</v>
      </c>
      <c r="L17" s="137">
        <f t="shared" si="2"/>
        <v>8100000</v>
      </c>
      <c r="M17" s="462">
        <v>1317539</v>
      </c>
      <c r="N17" s="462"/>
    </row>
    <row r="18" s="1" customFormat="1" spans="1:14">
      <c r="A18" s="125">
        <v>299897</v>
      </c>
      <c r="B18" s="125">
        <v>1325432</v>
      </c>
      <c r="C18" s="112" t="s">
        <v>1158</v>
      </c>
      <c r="D18" s="114">
        <v>43282</v>
      </c>
      <c r="E18" s="114">
        <v>43283</v>
      </c>
      <c r="F18" s="112">
        <f t="shared" si="0"/>
        <v>1</v>
      </c>
      <c r="G18" s="125">
        <v>1</v>
      </c>
      <c r="H18" s="125" t="s">
        <v>53</v>
      </c>
      <c r="I18" s="125" t="s">
        <v>37</v>
      </c>
      <c r="J18" s="112">
        <f t="shared" si="1"/>
        <v>1</v>
      </c>
      <c r="K18" s="460">
        <v>3500000</v>
      </c>
      <c r="L18" s="137">
        <f t="shared" si="2"/>
        <v>3500000</v>
      </c>
      <c r="M18" s="461"/>
      <c r="N18" s="461"/>
    </row>
    <row r="19" s="1" customFormat="1" spans="1:14">
      <c r="A19" s="125">
        <v>300100</v>
      </c>
      <c r="B19" s="125">
        <v>1326104</v>
      </c>
      <c r="C19" s="112" t="s">
        <v>1159</v>
      </c>
      <c r="D19" s="114">
        <v>43283</v>
      </c>
      <c r="E19" s="114">
        <v>43284</v>
      </c>
      <c r="F19" s="112">
        <f t="shared" si="0"/>
        <v>1</v>
      </c>
      <c r="G19" s="125">
        <v>1</v>
      </c>
      <c r="H19" s="125" t="s">
        <v>53</v>
      </c>
      <c r="I19" s="125" t="s">
        <v>37</v>
      </c>
      <c r="J19" s="112">
        <f t="shared" si="1"/>
        <v>1</v>
      </c>
      <c r="K19" s="460">
        <v>3500000</v>
      </c>
      <c r="L19" s="137">
        <f t="shared" si="2"/>
        <v>3500000</v>
      </c>
      <c r="M19" s="461"/>
      <c r="N19" s="461"/>
    </row>
    <row r="20" s="1" customFormat="1" spans="1:14">
      <c r="A20" s="125" t="s">
        <v>1160</v>
      </c>
      <c r="B20" s="125">
        <v>1324277</v>
      </c>
      <c r="C20" s="112" t="s">
        <v>1161</v>
      </c>
      <c r="D20" s="114">
        <v>43283</v>
      </c>
      <c r="E20" s="114">
        <v>43285</v>
      </c>
      <c r="F20" s="112">
        <f t="shared" si="0"/>
        <v>2</v>
      </c>
      <c r="G20" s="125">
        <v>3</v>
      </c>
      <c r="H20" s="125" t="s">
        <v>53</v>
      </c>
      <c r="I20" s="125" t="s">
        <v>37</v>
      </c>
      <c r="J20" s="112">
        <f t="shared" si="1"/>
        <v>6</v>
      </c>
      <c r="K20" s="460">
        <v>4050000</v>
      </c>
      <c r="L20" s="137">
        <f t="shared" si="2"/>
        <v>24300000</v>
      </c>
      <c r="M20" s="461"/>
      <c r="N20" s="461"/>
    </row>
    <row r="21" s="1" customFormat="1" spans="1:14">
      <c r="A21" s="441">
        <v>294360</v>
      </c>
      <c r="B21" s="441">
        <v>1308764</v>
      </c>
      <c r="C21" s="442" t="s">
        <v>1162</v>
      </c>
      <c r="D21" s="114">
        <v>43283</v>
      </c>
      <c r="E21" s="114">
        <v>43285</v>
      </c>
      <c r="F21" s="112">
        <f t="shared" si="0"/>
        <v>2</v>
      </c>
      <c r="G21" s="125">
        <v>2</v>
      </c>
      <c r="H21" s="125" t="s">
        <v>53</v>
      </c>
      <c r="I21" s="125" t="s">
        <v>37</v>
      </c>
      <c r="J21" s="112">
        <f t="shared" si="1"/>
        <v>4</v>
      </c>
      <c r="K21" s="460">
        <v>4050000</v>
      </c>
      <c r="L21" s="137">
        <f t="shared" si="2"/>
        <v>16200000</v>
      </c>
      <c r="M21" s="461"/>
      <c r="N21" s="461"/>
    </row>
    <row r="22" s="1" customFormat="1" spans="1:14">
      <c r="A22" s="125">
        <v>299911</v>
      </c>
      <c r="B22" s="125">
        <v>1325885</v>
      </c>
      <c r="C22" s="112" t="s">
        <v>1163</v>
      </c>
      <c r="D22" s="114">
        <v>43283</v>
      </c>
      <c r="E22" s="114">
        <v>43285</v>
      </c>
      <c r="F22" s="112">
        <f t="shared" si="0"/>
        <v>2</v>
      </c>
      <c r="G22" s="125">
        <v>1</v>
      </c>
      <c r="H22" s="125" t="s">
        <v>53</v>
      </c>
      <c r="I22" s="125" t="s">
        <v>37</v>
      </c>
      <c r="J22" s="112">
        <f t="shared" si="1"/>
        <v>2</v>
      </c>
      <c r="K22" s="460">
        <v>3500000</v>
      </c>
      <c r="L22" s="137">
        <f t="shared" si="2"/>
        <v>7000000</v>
      </c>
      <c r="M22" s="461"/>
      <c r="N22" s="461"/>
    </row>
    <row r="23" s="1" customFormat="1" spans="1:14">
      <c r="A23" s="125">
        <v>301497</v>
      </c>
      <c r="B23" s="125">
        <v>1328989</v>
      </c>
      <c r="C23" s="112" t="s">
        <v>1164</v>
      </c>
      <c r="D23" s="114">
        <v>43284</v>
      </c>
      <c r="E23" s="114">
        <v>43285</v>
      </c>
      <c r="F23" s="112">
        <f t="shared" si="0"/>
        <v>1</v>
      </c>
      <c r="G23" s="125">
        <v>1</v>
      </c>
      <c r="H23" s="125" t="s">
        <v>53</v>
      </c>
      <c r="I23" s="125" t="s">
        <v>37</v>
      </c>
      <c r="J23" s="112">
        <f t="shared" si="1"/>
        <v>1</v>
      </c>
      <c r="K23" s="460">
        <v>3500000</v>
      </c>
      <c r="L23" s="137">
        <f t="shared" si="2"/>
        <v>3500000</v>
      </c>
      <c r="M23" s="461"/>
      <c r="N23" s="461"/>
    </row>
    <row r="24" s="1" customFormat="1" spans="1:14">
      <c r="A24" s="125">
        <v>301266</v>
      </c>
      <c r="B24" s="125">
        <v>1328826</v>
      </c>
      <c r="C24" s="112" t="s">
        <v>1165</v>
      </c>
      <c r="D24" s="114">
        <v>43286</v>
      </c>
      <c r="E24" s="114">
        <v>43289</v>
      </c>
      <c r="F24" s="112">
        <f t="shared" si="0"/>
        <v>3</v>
      </c>
      <c r="G24" s="125">
        <v>1</v>
      </c>
      <c r="H24" s="125" t="s">
        <v>53</v>
      </c>
      <c r="I24" s="125" t="s">
        <v>37</v>
      </c>
      <c r="J24" s="112">
        <f t="shared" si="1"/>
        <v>3</v>
      </c>
      <c r="K24" s="460">
        <v>3500000</v>
      </c>
      <c r="L24" s="137">
        <f t="shared" si="2"/>
        <v>10500000</v>
      </c>
      <c r="M24" s="461"/>
      <c r="N24" s="461"/>
    </row>
    <row r="25" s="1" customFormat="1" spans="1:14">
      <c r="A25" s="125">
        <v>300830</v>
      </c>
      <c r="B25" s="125">
        <v>1327795</v>
      </c>
      <c r="C25" s="112" t="s">
        <v>1166</v>
      </c>
      <c r="D25" s="114">
        <v>43286</v>
      </c>
      <c r="E25" s="114">
        <v>43288</v>
      </c>
      <c r="F25" s="112">
        <f t="shared" si="0"/>
        <v>2</v>
      </c>
      <c r="G25" s="125">
        <v>1</v>
      </c>
      <c r="H25" s="125" t="s">
        <v>53</v>
      </c>
      <c r="I25" s="125" t="s">
        <v>37</v>
      </c>
      <c r="J25" s="112">
        <f t="shared" si="1"/>
        <v>2</v>
      </c>
      <c r="K25" s="460">
        <v>3500000</v>
      </c>
      <c r="L25" s="137">
        <f t="shared" si="2"/>
        <v>7000000</v>
      </c>
      <c r="M25" s="461"/>
      <c r="N25" s="461"/>
    </row>
    <row r="26" s="1" customFormat="1" spans="1:14">
      <c r="A26" s="443">
        <v>301586</v>
      </c>
      <c r="B26" s="443">
        <v>1329653</v>
      </c>
      <c r="C26" s="182" t="s">
        <v>1167</v>
      </c>
      <c r="D26" s="184">
        <v>43284</v>
      </c>
      <c r="E26" s="184">
        <v>43285</v>
      </c>
      <c r="F26" s="182">
        <f t="shared" si="0"/>
        <v>1</v>
      </c>
      <c r="G26" s="443">
        <v>1</v>
      </c>
      <c r="H26" s="443" t="s">
        <v>53</v>
      </c>
      <c r="I26" s="443" t="s">
        <v>37</v>
      </c>
      <c r="J26" s="182">
        <f t="shared" si="1"/>
        <v>1</v>
      </c>
      <c r="K26" s="464">
        <v>3500000</v>
      </c>
      <c r="L26" s="209">
        <f t="shared" si="2"/>
        <v>3500000</v>
      </c>
      <c r="M26" s="461"/>
      <c r="N26" s="461"/>
    </row>
    <row r="27" s="1" customFormat="1" spans="1:14">
      <c r="A27" s="443">
        <v>301705</v>
      </c>
      <c r="B27" s="443">
        <v>1330325</v>
      </c>
      <c r="C27" s="182" t="s">
        <v>1168</v>
      </c>
      <c r="D27" s="184">
        <v>43285</v>
      </c>
      <c r="E27" s="184">
        <v>43286</v>
      </c>
      <c r="F27" s="182">
        <f t="shared" si="0"/>
        <v>1</v>
      </c>
      <c r="G27" s="443">
        <v>1</v>
      </c>
      <c r="H27" s="443" t="s">
        <v>53</v>
      </c>
      <c r="I27" s="443" t="s">
        <v>37</v>
      </c>
      <c r="J27" s="182">
        <f t="shared" si="1"/>
        <v>1</v>
      </c>
      <c r="K27" s="464">
        <v>3500000</v>
      </c>
      <c r="L27" s="209">
        <f t="shared" si="2"/>
        <v>3500000</v>
      </c>
      <c r="M27" s="461"/>
      <c r="N27" s="461"/>
    </row>
    <row r="28" s="1" customFormat="1" spans="1:14">
      <c r="A28" s="443">
        <v>299774</v>
      </c>
      <c r="B28" s="443">
        <v>1324909</v>
      </c>
      <c r="C28" s="182" t="s">
        <v>1169</v>
      </c>
      <c r="D28" s="184">
        <v>43287</v>
      </c>
      <c r="E28" s="184">
        <v>43288</v>
      </c>
      <c r="F28" s="182">
        <f t="shared" si="0"/>
        <v>1</v>
      </c>
      <c r="G28" s="443">
        <v>1</v>
      </c>
      <c r="H28" s="443" t="s">
        <v>53</v>
      </c>
      <c r="I28" s="443" t="s">
        <v>37</v>
      </c>
      <c r="J28" s="182">
        <f t="shared" si="1"/>
        <v>1</v>
      </c>
      <c r="K28" s="464">
        <v>4050000</v>
      </c>
      <c r="L28" s="209">
        <f t="shared" si="2"/>
        <v>4050000</v>
      </c>
      <c r="M28" s="461"/>
      <c r="N28" s="461"/>
    </row>
    <row r="29" s="1" customFormat="1" spans="1:14">
      <c r="A29" s="443">
        <v>300516</v>
      </c>
      <c r="B29" s="443">
        <v>1326663</v>
      </c>
      <c r="C29" s="182" t="s">
        <v>1170</v>
      </c>
      <c r="D29" s="184">
        <v>43287</v>
      </c>
      <c r="E29" s="184">
        <v>43290</v>
      </c>
      <c r="F29" s="182">
        <f t="shared" si="0"/>
        <v>3</v>
      </c>
      <c r="G29" s="443">
        <v>1</v>
      </c>
      <c r="H29" s="443" t="s">
        <v>53</v>
      </c>
      <c r="I29" s="443" t="s">
        <v>37</v>
      </c>
      <c r="J29" s="182">
        <f t="shared" si="1"/>
        <v>3</v>
      </c>
      <c r="K29" s="464">
        <v>3500000</v>
      </c>
      <c r="L29" s="209">
        <f t="shared" si="2"/>
        <v>10500000</v>
      </c>
      <c r="M29" s="461"/>
      <c r="N29" s="461"/>
    </row>
    <row r="30" s="1" customFormat="1" spans="1:14">
      <c r="A30" s="443">
        <v>299775</v>
      </c>
      <c r="B30" s="443">
        <v>1324910</v>
      </c>
      <c r="C30" s="182" t="s">
        <v>1171</v>
      </c>
      <c r="D30" s="184">
        <v>43287</v>
      </c>
      <c r="E30" s="184">
        <v>43288</v>
      </c>
      <c r="F30" s="182">
        <f t="shared" si="0"/>
        <v>1</v>
      </c>
      <c r="G30" s="443">
        <v>1</v>
      </c>
      <c r="H30" s="443" t="s">
        <v>53</v>
      </c>
      <c r="I30" s="443" t="s">
        <v>37</v>
      </c>
      <c r="J30" s="182">
        <f t="shared" si="1"/>
        <v>1</v>
      </c>
      <c r="K30" s="464">
        <v>3500000</v>
      </c>
      <c r="L30" s="209">
        <f t="shared" si="2"/>
        <v>3500000</v>
      </c>
      <c r="M30" s="461"/>
      <c r="N30" s="461"/>
    </row>
    <row r="31" s="1" customFormat="1" spans="1:14">
      <c r="A31" s="443">
        <v>298780</v>
      </c>
      <c r="B31" s="443">
        <v>1322283</v>
      </c>
      <c r="C31" s="182" t="s">
        <v>1172</v>
      </c>
      <c r="D31" s="184">
        <v>43287</v>
      </c>
      <c r="E31" s="184">
        <v>43289</v>
      </c>
      <c r="F31" s="182">
        <f t="shared" si="0"/>
        <v>2</v>
      </c>
      <c r="G31" s="443">
        <v>1</v>
      </c>
      <c r="H31" s="443" t="s">
        <v>391</v>
      </c>
      <c r="I31" s="443" t="s">
        <v>37</v>
      </c>
      <c r="J31" s="182">
        <f t="shared" si="1"/>
        <v>2</v>
      </c>
      <c r="K31" s="464">
        <v>4050000</v>
      </c>
      <c r="L31" s="209">
        <f t="shared" si="2"/>
        <v>8100000</v>
      </c>
      <c r="M31" s="461"/>
      <c r="N31" s="461"/>
    </row>
    <row r="32" s="1" customFormat="1" spans="1:14">
      <c r="A32" s="443">
        <v>301525</v>
      </c>
      <c r="B32" s="443">
        <v>1329080</v>
      </c>
      <c r="C32" s="182" t="s">
        <v>1173</v>
      </c>
      <c r="D32" s="184">
        <v>43287</v>
      </c>
      <c r="E32" s="184">
        <v>43292</v>
      </c>
      <c r="F32" s="182">
        <f t="shared" si="0"/>
        <v>5</v>
      </c>
      <c r="G32" s="443">
        <v>1</v>
      </c>
      <c r="H32" s="443" t="s">
        <v>53</v>
      </c>
      <c r="I32" s="443" t="s">
        <v>37</v>
      </c>
      <c r="J32" s="182">
        <f t="shared" si="1"/>
        <v>5</v>
      </c>
      <c r="K32" s="464">
        <v>3500000</v>
      </c>
      <c r="L32" s="209">
        <f t="shared" si="2"/>
        <v>17500000</v>
      </c>
      <c r="M32" s="461"/>
      <c r="N32" s="461"/>
    </row>
    <row r="33" s="1" customFormat="1" spans="1:14">
      <c r="A33" s="443">
        <v>299901</v>
      </c>
      <c r="B33" s="443">
        <v>1325070</v>
      </c>
      <c r="C33" s="182" t="s">
        <v>1174</v>
      </c>
      <c r="D33" s="184">
        <v>43287</v>
      </c>
      <c r="E33" s="184">
        <v>43289</v>
      </c>
      <c r="F33" s="182">
        <f t="shared" si="0"/>
        <v>2</v>
      </c>
      <c r="G33" s="443">
        <v>1</v>
      </c>
      <c r="H33" s="443" t="s">
        <v>53</v>
      </c>
      <c r="I33" s="443" t="s">
        <v>37</v>
      </c>
      <c r="J33" s="182">
        <f t="shared" si="1"/>
        <v>2</v>
      </c>
      <c r="K33" s="464">
        <v>3500000</v>
      </c>
      <c r="L33" s="209">
        <f t="shared" si="2"/>
        <v>7000000</v>
      </c>
      <c r="M33" s="461"/>
      <c r="N33" s="461"/>
    </row>
    <row r="34" s="1" customFormat="1" spans="1:14">
      <c r="A34" s="443">
        <v>301710</v>
      </c>
      <c r="B34" s="443">
        <v>1330375</v>
      </c>
      <c r="C34" s="182" t="s">
        <v>1175</v>
      </c>
      <c r="D34" s="184">
        <v>43288</v>
      </c>
      <c r="E34" s="184">
        <v>43290</v>
      </c>
      <c r="F34" s="182">
        <f t="shared" si="0"/>
        <v>2</v>
      </c>
      <c r="G34" s="443">
        <v>1</v>
      </c>
      <c r="H34" s="443" t="s">
        <v>391</v>
      </c>
      <c r="I34" s="443" t="s">
        <v>37</v>
      </c>
      <c r="J34" s="182">
        <f t="shared" si="1"/>
        <v>2</v>
      </c>
      <c r="K34" s="464">
        <v>3500000</v>
      </c>
      <c r="L34" s="209">
        <f t="shared" si="2"/>
        <v>7000000</v>
      </c>
      <c r="M34" s="461"/>
      <c r="N34" s="461"/>
    </row>
    <row r="35" s="1" customFormat="1" spans="1:14">
      <c r="A35" s="443">
        <v>300756</v>
      </c>
      <c r="B35" s="443">
        <v>1327507</v>
      </c>
      <c r="C35" s="182" t="s">
        <v>1176</v>
      </c>
      <c r="D35" s="184">
        <v>43288</v>
      </c>
      <c r="E35" s="184">
        <v>43291</v>
      </c>
      <c r="F35" s="182">
        <f t="shared" si="0"/>
        <v>3</v>
      </c>
      <c r="G35" s="443">
        <v>1</v>
      </c>
      <c r="H35" s="443" t="s">
        <v>53</v>
      </c>
      <c r="I35" s="443" t="s">
        <v>37</v>
      </c>
      <c r="J35" s="182">
        <f t="shared" si="1"/>
        <v>3</v>
      </c>
      <c r="K35" s="464">
        <v>3500000</v>
      </c>
      <c r="L35" s="209">
        <f t="shared" si="2"/>
        <v>10500000</v>
      </c>
      <c r="M35" s="461"/>
      <c r="N35" s="461"/>
    </row>
    <row r="36" s="1" customFormat="1" spans="1:14">
      <c r="A36" s="148">
        <v>301861</v>
      </c>
      <c r="B36" s="148">
        <v>1331411</v>
      </c>
      <c r="C36" s="129" t="s">
        <v>1177</v>
      </c>
      <c r="D36" s="131">
        <v>43286</v>
      </c>
      <c r="E36" s="131">
        <v>43290</v>
      </c>
      <c r="F36" s="129">
        <f t="shared" si="0"/>
        <v>4</v>
      </c>
      <c r="G36" s="148">
        <v>1</v>
      </c>
      <c r="H36" s="148"/>
      <c r="I36" s="148" t="s">
        <v>37</v>
      </c>
      <c r="J36" s="129">
        <f t="shared" si="1"/>
        <v>4</v>
      </c>
      <c r="K36" s="465">
        <v>3500000</v>
      </c>
      <c r="L36" s="146">
        <f t="shared" si="2"/>
        <v>14000000</v>
      </c>
      <c r="M36" s="461"/>
      <c r="N36" s="461"/>
    </row>
    <row r="37" s="1" customFormat="1" spans="1:14">
      <c r="A37" s="148">
        <v>301795</v>
      </c>
      <c r="B37" s="148">
        <v>1331048</v>
      </c>
      <c r="C37" s="129" t="s">
        <v>1167</v>
      </c>
      <c r="D37" s="131">
        <v>43286</v>
      </c>
      <c r="E37" s="131">
        <v>43287</v>
      </c>
      <c r="F37" s="129">
        <f t="shared" si="0"/>
        <v>1</v>
      </c>
      <c r="G37" s="148">
        <v>1</v>
      </c>
      <c r="H37" s="148"/>
      <c r="I37" s="148" t="s">
        <v>37</v>
      </c>
      <c r="J37" s="129">
        <f t="shared" si="1"/>
        <v>1</v>
      </c>
      <c r="K37" s="465">
        <v>3500000</v>
      </c>
      <c r="L37" s="146">
        <f t="shared" si="2"/>
        <v>3500000</v>
      </c>
      <c r="M37" s="461"/>
      <c r="N37" s="461"/>
    </row>
    <row r="38" s="1" customFormat="1" spans="1:14">
      <c r="A38" s="148">
        <v>301815</v>
      </c>
      <c r="B38" s="148">
        <v>1331171</v>
      </c>
      <c r="C38" s="129" t="s">
        <v>1178</v>
      </c>
      <c r="D38" s="131">
        <v>43286</v>
      </c>
      <c r="E38" s="131">
        <v>43287</v>
      </c>
      <c r="F38" s="129">
        <f t="shared" si="0"/>
        <v>1</v>
      </c>
      <c r="G38" s="148">
        <v>1</v>
      </c>
      <c r="H38" s="148"/>
      <c r="I38" s="148" t="s">
        <v>37</v>
      </c>
      <c r="J38" s="129">
        <f t="shared" si="1"/>
        <v>1</v>
      </c>
      <c r="K38" s="465">
        <v>3500000</v>
      </c>
      <c r="L38" s="146">
        <f t="shared" si="2"/>
        <v>3500000</v>
      </c>
      <c r="M38" s="461"/>
      <c r="N38" s="461"/>
    </row>
    <row r="39" s="1" customFormat="1" spans="1:14">
      <c r="A39" s="148">
        <v>301644</v>
      </c>
      <c r="B39" s="148">
        <v>1329521</v>
      </c>
      <c r="C39" s="129" t="s">
        <v>1179</v>
      </c>
      <c r="D39" s="131">
        <v>43287</v>
      </c>
      <c r="E39" s="131">
        <v>43289</v>
      </c>
      <c r="F39" s="129">
        <f t="shared" si="0"/>
        <v>2</v>
      </c>
      <c r="G39" s="148">
        <v>1</v>
      </c>
      <c r="H39" s="148" t="s">
        <v>391</v>
      </c>
      <c r="I39" s="148" t="s">
        <v>37</v>
      </c>
      <c r="J39" s="129">
        <f t="shared" si="1"/>
        <v>2</v>
      </c>
      <c r="K39" s="465">
        <v>3500000</v>
      </c>
      <c r="L39" s="146">
        <f t="shared" si="2"/>
        <v>7000000</v>
      </c>
      <c r="M39" s="461"/>
      <c r="N39" s="461"/>
    </row>
    <row r="40" s="1" customFormat="1" spans="1:14">
      <c r="A40" s="148">
        <v>301715</v>
      </c>
      <c r="B40" s="148">
        <v>1330295</v>
      </c>
      <c r="C40" s="129" t="s">
        <v>1180</v>
      </c>
      <c r="D40" s="131">
        <v>43287</v>
      </c>
      <c r="E40" s="131">
        <v>43290</v>
      </c>
      <c r="F40" s="129">
        <f t="shared" si="0"/>
        <v>3</v>
      </c>
      <c r="G40" s="148">
        <v>1</v>
      </c>
      <c r="H40" s="148" t="s">
        <v>53</v>
      </c>
      <c r="I40" s="148" t="s">
        <v>37</v>
      </c>
      <c r="J40" s="129">
        <f t="shared" si="1"/>
        <v>3</v>
      </c>
      <c r="K40" s="465">
        <v>3500000</v>
      </c>
      <c r="L40" s="146">
        <f t="shared" si="2"/>
        <v>10500000</v>
      </c>
      <c r="M40" s="461"/>
      <c r="N40" s="461"/>
    </row>
    <row r="41" s="1" customFormat="1" spans="1:14">
      <c r="A41" s="148">
        <v>301716</v>
      </c>
      <c r="B41" s="148">
        <v>1330292</v>
      </c>
      <c r="C41" s="129" t="s">
        <v>1181</v>
      </c>
      <c r="D41" s="131">
        <v>43287</v>
      </c>
      <c r="E41" s="131">
        <v>43290</v>
      </c>
      <c r="F41" s="129">
        <f t="shared" si="0"/>
        <v>3</v>
      </c>
      <c r="G41" s="148">
        <v>4</v>
      </c>
      <c r="H41" s="148"/>
      <c r="I41" s="148" t="s">
        <v>37</v>
      </c>
      <c r="J41" s="129">
        <f t="shared" si="1"/>
        <v>12</v>
      </c>
      <c r="K41" s="465">
        <v>3500000</v>
      </c>
      <c r="L41" s="146">
        <f t="shared" si="2"/>
        <v>42000000</v>
      </c>
      <c r="M41" s="461"/>
      <c r="N41" s="461"/>
    </row>
    <row r="42" s="1" customFormat="1" spans="1:14">
      <c r="A42" s="148">
        <v>301862</v>
      </c>
      <c r="B42" s="148">
        <v>1331416</v>
      </c>
      <c r="C42" s="129" t="s">
        <v>1182</v>
      </c>
      <c r="D42" s="131">
        <v>43288</v>
      </c>
      <c r="E42" s="131">
        <v>43290</v>
      </c>
      <c r="F42" s="129">
        <f t="shared" si="0"/>
        <v>2</v>
      </c>
      <c r="G42" s="148">
        <v>1</v>
      </c>
      <c r="H42" s="148"/>
      <c r="I42" s="148" t="s">
        <v>37</v>
      </c>
      <c r="J42" s="129">
        <f t="shared" si="1"/>
        <v>2</v>
      </c>
      <c r="K42" s="465">
        <v>3500000</v>
      </c>
      <c r="L42" s="146">
        <f t="shared" si="2"/>
        <v>7000000</v>
      </c>
      <c r="M42" s="461"/>
      <c r="N42" s="461"/>
    </row>
    <row r="43" s="1" customFormat="1" spans="1:14">
      <c r="A43" s="148">
        <v>301762</v>
      </c>
      <c r="B43" s="148">
        <v>1330704</v>
      </c>
      <c r="C43" s="129" t="s">
        <v>1183</v>
      </c>
      <c r="D43" s="131">
        <v>43288</v>
      </c>
      <c r="E43" s="131">
        <v>43290</v>
      </c>
      <c r="F43" s="129">
        <f t="shared" si="0"/>
        <v>2</v>
      </c>
      <c r="G43" s="148">
        <v>1</v>
      </c>
      <c r="H43" s="148"/>
      <c r="I43" s="148" t="s">
        <v>37</v>
      </c>
      <c r="J43" s="129">
        <f t="shared" si="1"/>
        <v>2</v>
      </c>
      <c r="K43" s="465">
        <v>3500000</v>
      </c>
      <c r="L43" s="146">
        <f t="shared" si="2"/>
        <v>7000000</v>
      </c>
      <c r="M43" s="461"/>
      <c r="N43" s="461"/>
    </row>
    <row r="44" s="1" customFormat="1" spans="1:14">
      <c r="A44" s="148">
        <v>301763</v>
      </c>
      <c r="B44" s="148">
        <v>1330696</v>
      </c>
      <c r="C44" s="129" t="s">
        <v>1184</v>
      </c>
      <c r="D44" s="131">
        <v>43288</v>
      </c>
      <c r="E44" s="131">
        <v>43290</v>
      </c>
      <c r="F44" s="129">
        <f t="shared" si="0"/>
        <v>2</v>
      </c>
      <c r="G44" s="148">
        <v>1</v>
      </c>
      <c r="H44" s="148"/>
      <c r="I44" s="148" t="s">
        <v>37</v>
      </c>
      <c r="J44" s="129">
        <f t="shared" si="1"/>
        <v>2</v>
      </c>
      <c r="K44" s="465">
        <v>3500000</v>
      </c>
      <c r="L44" s="146">
        <f t="shared" si="2"/>
        <v>7000000</v>
      </c>
      <c r="M44" s="461"/>
      <c r="N44" s="461"/>
    </row>
    <row r="45" s="1" customFormat="1" spans="1:14">
      <c r="A45" s="148">
        <v>299869</v>
      </c>
      <c r="B45" s="148">
        <v>1325513</v>
      </c>
      <c r="C45" s="129" t="s">
        <v>1185</v>
      </c>
      <c r="D45" s="131">
        <v>43289</v>
      </c>
      <c r="E45" s="131">
        <v>43291</v>
      </c>
      <c r="F45" s="129">
        <f t="shared" si="0"/>
        <v>2</v>
      </c>
      <c r="G45" s="148">
        <v>1</v>
      </c>
      <c r="H45" s="148" t="s">
        <v>53</v>
      </c>
      <c r="I45" s="148" t="s">
        <v>37</v>
      </c>
      <c r="J45" s="129">
        <f t="shared" si="1"/>
        <v>2</v>
      </c>
      <c r="K45" s="465">
        <v>3500000</v>
      </c>
      <c r="L45" s="146">
        <f t="shared" si="2"/>
        <v>7000000</v>
      </c>
      <c r="M45" s="461"/>
      <c r="N45" s="461"/>
    </row>
    <row r="46" s="1" customFormat="1" spans="1:14">
      <c r="A46" s="148">
        <v>301800</v>
      </c>
      <c r="B46" s="148">
        <v>1330840</v>
      </c>
      <c r="C46" s="129" t="s">
        <v>1186</v>
      </c>
      <c r="D46" s="131">
        <v>43290</v>
      </c>
      <c r="E46" s="131">
        <v>43292</v>
      </c>
      <c r="F46" s="129">
        <f t="shared" si="0"/>
        <v>2</v>
      </c>
      <c r="G46" s="148">
        <v>1</v>
      </c>
      <c r="H46" s="148"/>
      <c r="I46" s="148" t="s">
        <v>37</v>
      </c>
      <c r="J46" s="129">
        <f t="shared" si="1"/>
        <v>2</v>
      </c>
      <c r="K46" s="465">
        <v>3500000</v>
      </c>
      <c r="L46" s="146">
        <f t="shared" si="2"/>
        <v>7000000</v>
      </c>
      <c r="M46" s="461"/>
      <c r="N46" s="461"/>
    </row>
    <row r="47" s="1" customFormat="1" spans="1:14">
      <c r="A47" s="148">
        <v>298225</v>
      </c>
      <c r="B47" s="148">
        <v>1319318</v>
      </c>
      <c r="C47" s="129" t="s">
        <v>1187</v>
      </c>
      <c r="D47" s="131">
        <v>43290</v>
      </c>
      <c r="E47" s="131">
        <v>43292</v>
      </c>
      <c r="F47" s="129">
        <f t="shared" si="0"/>
        <v>2</v>
      </c>
      <c r="G47" s="148">
        <v>2</v>
      </c>
      <c r="H47" s="148" t="s">
        <v>53</v>
      </c>
      <c r="I47" s="148" t="s">
        <v>37</v>
      </c>
      <c r="J47" s="129">
        <f t="shared" si="1"/>
        <v>4</v>
      </c>
      <c r="K47" s="465">
        <v>4050000</v>
      </c>
      <c r="L47" s="146">
        <f t="shared" si="2"/>
        <v>16200000</v>
      </c>
      <c r="M47" s="461"/>
      <c r="N47" s="461"/>
    </row>
    <row r="48" s="1" customFormat="1" spans="1:14">
      <c r="A48" s="148" t="s">
        <v>1188</v>
      </c>
      <c r="B48" s="148">
        <v>1317867</v>
      </c>
      <c r="C48" s="129" t="s">
        <v>1189</v>
      </c>
      <c r="D48" s="131">
        <v>43290</v>
      </c>
      <c r="E48" s="131">
        <v>43295</v>
      </c>
      <c r="F48" s="129">
        <f t="shared" si="0"/>
        <v>5</v>
      </c>
      <c r="G48" s="148">
        <v>3</v>
      </c>
      <c r="H48" s="148" t="s">
        <v>53</v>
      </c>
      <c r="I48" s="148" t="s">
        <v>37</v>
      </c>
      <c r="J48" s="129">
        <f t="shared" si="1"/>
        <v>15</v>
      </c>
      <c r="K48" s="465">
        <v>4050000</v>
      </c>
      <c r="L48" s="146">
        <f t="shared" si="2"/>
        <v>60750000</v>
      </c>
      <c r="M48" s="461"/>
      <c r="N48" s="461"/>
    </row>
    <row r="49" s="1" customFormat="1" spans="1:14">
      <c r="A49" s="148">
        <v>299002</v>
      </c>
      <c r="B49" s="148">
        <v>1323411</v>
      </c>
      <c r="C49" s="129" t="s">
        <v>1190</v>
      </c>
      <c r="D49" s="131">
        <v>43291</v>
      </c>
      <c r="E49" s="131">
        <v>43294</v>
      </c>
      <c r="F49" s="129">
        <f t="shared" si="0"/>
        <v>3</v>
      </c>
      <c r="G49" s="148">
        <v>1</v>
      </c>
      <c r="H49" s="148" t="s">
        <v>53</v>
      </c>
      <c r="I49" s="148" t="s">
        <v>37</v>
      </c>
      <c r="J49" s="129">
        <f t="shared" si="1"/>
        <v>3</v>
      </c>
      <c r="K49" s="465">
        <v>4050000</v>
      </c>
      <c r="L49" s="146">
        <f t="shared" si="2"/>
        <v>12150000</v>
      </c>
      <c r="M49" s="461"/>
      <c r="N49" s="461"/>
    </row>
    <row r="50" s="1" customFormat="1" spans="1:14">
      <c r="A50" s="148">
        <v>299004</v>
      </c>
      <c r="B50" s="148">
        <v>1323318</v>
      </c>
      <c r="C50" s="129" t="s">
        <v>1191</v>
      </c>
      <c r="D50" s="131">
        <v>43291</v>
      </c>
      <c r="E50" s="131">
        <v>43294</v>
      </c>
      <c r="F50" s="129">
        <f t="shared" si="0"/>
        <v>3</v>
      </c>
      <c r="G50" s="148">
        <v>1</v>
      </c>
      <c r="H50" s="148" t="s">
        <v>391</v>
      </c>
      <c r="I50" s="148" t="s">
        <v>37</v>
      </c>
      <c r="J50" s="129">
        <f t="shared" si="1"/>
        <v>3</v>
      </c>
      <c r="K50" s="465">
        <v>4050000</v>
      </c>
      <c r="L50" s="146">
        <f t="shared" si="2"/>
        <v>12150000</v>
      </c>
      <c r="M50" s="461"/>
      <c r="N50" s="461"/>
    </row>
    <row r="51" s="1" customFormat="1" spans="1:14">
      <c r="A51" s="444">
        <v>301888</v>
      </c>
      <c r="B51" s="444">
        <v>1331518</v>
      </c>
      <c r="C51" s="445" t="s">
        <v>1192</v>
      </c>
      <c r="D51" s="446">
        <v>43287</v>
      </c>
      <c r="E51" s="446">
        <v>43288</v>
      </c>
      <c r="F51" s="445">
        <f t="shared" si="0"/>
        <v>1</v>
      </c>
      <c r="G51" s="444">
        <v>1</v>
      </c>
      <c r="H51" s="444"/>
      <c r="I51" s="444" t="s">
        <v>37</v>
      </c>
      <c r="J51" s="445">
        <f t="shared" si="1"/>
        <v>1</v>
      </c>
      <c r="K51" s="466">
        <v>3500000</v>
      </c>
      <c r="L51" s="467">
        <f t="shared" si="2"/>
        <v>3500000</v>
      </c>
      <c r="M51" s="461"/>
      <c r="N51" s="461"/>
    </row>
    <row r="52" s="1" customFormat="1" spans="1:14">
      <c r="A52" s="444">
        <v>302113</v>
      </c>
      <c r="B52" s="444">
        <v>1331930</v>
      </c>
      <c r="C52" s="445" t="s">
        <v>1168</v>
      </c>
      <c r="D52" s="446">
        <v>43287</v>
      </c>
      <c r="E52" s="446">
        <v>43288</v>
      </c>
      <c r="F52" s="445">
        <f t="shared" si="0"/>
        <v>1</v>
      </c>
      <c r="G52" s="444">
        <v>1</v>
      </c>
      <c r="H52" s="444"/>
      <c r="I52" s="444" t="s">
        <v>37</v>
      </c>
      <c r="J52" s="445">
        <f t="shared" si="1"/>
        <v>1</v>
      </c>
      <c r="K52" s="466">
        <v>3500000</v>
      </c>
      <c r="L52" s="467">
        <f t="shared" si="2"/>
        <v>3500000</v>
      </c>
      <c r="M52" s="461"/>
      <c r="N52" s="461"/>
    </row>
    <row r="53" s="1" customFormat="1" spans="1:14">
      <c r="A53" s="444">
        <v>302005</v>
      </c>
      <c r="B53" s="444">
        <v>1331789</v>
      </c>
      <c r="C53" s="445" t="s">
        <v>1193</v>
      </c>
      <c r="D53" s="446">
        <v>43287</v>
      </c>
      <c r="E53" s="446">
        <v>43290</v>
      </c>
      <c r="F53" s="445">
        <f t="shared" si="0"/>
        <v>3</v>
      </c>
      <c r="G53" s="444">
        <v>1</v>
      </c>
      <c r="H53" s="444"/>
      <c r="I53" s="444" t="s">
        <v>37</v>
      </c>
      <c r="J53" s="445">
        <f t="shared" si="1"/>
        <v>3</v>
      </c>
      <c r="K53" s="466">
        <v>3500000</v>
      </c>
      <c r="L53" s="467">
        <f t="shared" si="2"/>
        <v>10500000</v>
      </c>
      <c r="M53" s="461"/>
      <c r="N53" s="461"/>
    </row>
    <row r="54" s="1" customFormat="1" spans="1:14">
      <c r="A54" s="444">
        <v>302001</v>
      </c>
      <c r="B54" s="444">
        <v>1331233</v>
      </c>
      <c r="C54" s="445" t="s">
        <v>1194</v>
      </c>
      <c r="D54" s="446">
        <v>43288</v>
      </c>
      <c r="E54" s="446">
        <v>43289</v>
      </c>
      <c r="F54" s="445">
        <f t="shared" si="0"/>
        <v>1</v>
      </c>
      <c r="G54" s="444">
        <v>1</v>
      </c>
      <c r="H54" s="444"/>
      <c r="I54" s="444" t="s">
        <v>37</v>
      </c>
      <c r="J54" s="445">
        <f t="shared" si="1"/>
        <v>1</v>
      </c>
      <c r="K54" s="466">
        <v>3500000</v>
      </c>
      <c r="L54" s="467">
        <f t="shared" si="2"/>
        <v>3500000</v>
      </c>
      <c r="M54" s="461"/>
      <c r="N54" s="461"/>
    </row>
    <row r="55" s="1" customFormat="1" spans="1:14">
      <c r="A55" s="444">
        <v>302006</v>
      </c>
      <c r="B55" s="444">
        <v>1331793</v>
      </c>
      <c r="C55" s="445" t="s">
        <v>1195</v>
      </c>
      <c r="D55" s="446">
        <v>43291</v>
      </c>
      <c r="E55" s="446">
        <v>43292</v>
      </c>
      <c r="F55" s="445">
        <f t="shared" si="0"/>
        <v>1</v>
      </c>
      <c r="G55" s="444">
        <v>1</v>
      </c>
      <c r="H55" s="444"/>
      <c r="I55" s="444" t="s">
        <v>37</v>
      </c>
      <c r="J55" s="445">
        <f t="shared" si="1"/>
        <v>1</v>
      </c>
      <c r="K55" s="466">
        <v>3500000</v>
      </c>
      <c r="L55" s="467">
        <f t="shared" si="2"/>
        <v>3500000</v>
      </c>
      <c r="M55" s="461"/>
      <c r="N55" s="461"/>
    </row>
    <row r="56" s="1" customFormat="1" spans="1:14">
      <c r="A56" s="447">
        <v>302227</v>
      </c>
      <c r="B56" s="447">
        <v>1332519</v>
      </c>
      <c r="C56" s="448" t="s">
        <v>1196</v>
      </c>
      <c r="D56" s="449">
        <v>43288</v>
      </c>
      <c r="E56" s="449">
        <v>43289</v>
      </c>
      <c r="F56" s="448">
        <f t="shared" si="0"/>
        <v>1</v>
      </c>
      <c r="G56" s="447">
        <v>1</v>
      </c>
      <c r="H56" s="447"/>
      <c r="I56" s="447" t="s">
        <v>37</v>
      </c>
      <c r="J56" s="448">
        <f t="shared" si="1"/>
        <v>1</v>
      </c>
      <c r="K56" s="468">
        <v>3500000</v>
      </c>
      <c r="L56" s="469">
        <f t="shared" si="2"/>
        <v>3500000</v>
      </c>
      <c r="M56" s="461"/>
      <c r="N56" s="461"/>
    </row>
    <row r="57" s="1" customFormat="1" spans="1:14">
      <c r="A57" s="450">
        <v>302200</v>
      </c>
      <c r="B57" s="450">
        <v>1332380</v>
      </c>
      <c r="C57" s="451" t="s">
        <v>1197</v>
      </c>
      <c r="D57" s="452">
        <v>43288</v>
      </c>
      <c r="E57" s="452">
        <v>43290</v>
      </c>
      <c r="F57" s="451">
        <f t="shared" si="0"/>
        <v>2</v>
      </c>
      <c r="G57" s="450">
        <v>1</v>
      </c>
      <c r="H57" s="450"/>
      <c r="I57" s="450" t="s">
        <v>37</v>
      </c>
      <c r="J57" s="451">
        <f t="shared" si="1"/>
        <v>2</v>
      </c>
      <c r="K57" s="470">
        <v>3500000</v>
      </c>
      <c r="L57" s="471">
        <f t="shared" si="2"/>
        <v>7000000</v>
      </c>
      <c r="M57" s="461"/>
      <c r="N57" s="461"/>
    </row>
    <row r="58" s="1" customFormat="1" spans="1:14">
      <c r="A58" s="450">
        <v>302246</v>
      </c>
      <c r="B58" s="450">
        <v>1332597</v>
      </c>
      <c r="C58" s="451" t="s">
        <v>1198</v>
      </c>
      <c r="D58" s="452">
        <v>43290</v>
      </c>
      <c r="E58" s="452">
        <v>43291</v>
      </c>
      <c r="F58" s="451">
        <f t="shared" si="0"/>
        <v>1</v>
      </c>
      <c r="G58" s="450">
        <v>1</v>
      </c>
      <c r="H58" s="450"/>
      <c r="I58" s="450" t="s">
        <v>37</v>
      </c>
      <c r="J58" s="451">
        <f t="shared" si="1"/>
        <v>1</v>
      </c>
      <c r="K58" s="470">
        <v>3500000</v>
      </c>
      <c r="L58" s="471">
        <f t="shared" si="2"/>
        <v>3500000</v>
      </c>
      <c r="M58" s="461"/>
      <c r="N58" s="461"/>
    </row>
    <row r="59" s="1" customFormat="1" spans="1:14">
      <c r="A59" s="450">
        <v>302405</v>
      </c>
      <c r="B59" s="450">
        <v>1333099</v>
      </c>
      <c r="C59" s="451" t="s">
        <v>1199</v>
      </c>
      <c r="D59" s="452">
        <v>43290</v>
      </c>
      <c r="E59" s="452">
        <v>43292</v>
      </c>
      <c r="F59" s="451">
        <f t="shared" si="0"/>
        <v>2</v>
      </c>
      <c r="G59" s="450">
        <v>1</v>
      </c>
      <c r="H59" s="450"/>
      <c r="I59" s="450" t="s">
        <v>37</v>
      </c>
      <c r="J59" s="451">
        <f t="shared" si="1"/>
        <v>2</v>
      </c>
      <c r="K59" s="470">
        <v>3500000</v>
      </c>
      <c r="L59" s="471">
        <f t="shared" si="2"/>
        <v>7000000</v>
      </c>
      <c r="M59" s="461"/>
      <c r="N59" s="461"/>
    </row>
    <row r="60" s="1" customFormat="1" spans="1:14">
      <c r="A60" s="450">
        <v>302458</v>
      </c>
      <c r="B60" s="450">
        <v>1333227</v>
      </c>
      <c r="C60" s="451" t="s">
        <v>1200</v>
      </c>
      <c r="D60" s="452">
        <v>43290</v>
      </c>
      <c r="E60" s="452">
        <v>43292</v>
      </c>
      <c r="F60" s="451">
        <f t="shared" si="0"/>
        <v>2</v>
      </c>
      <c r="G60" s="450">
        <v>1</v>
      </c>
      <c r="H60" s="450"/>
      <c r="I60" s="450" t="s">
        <v>37</v>
      </c>
      <c r="J60" s="451">
        <f t="shared" si="1"/>
        <v>2</v>
      </c>
      <c r="K60" s="470">
        <v>3500000</v>
      </c>
      <c r="L60" s="471">
        <f t="shared" si="2"/>
        <v>7000000</v>
      </c>
      <c r="M60" s="461"/>
      <c r="N60" s="461"/>
    </row>
    <row r="61" s="1" customFormat="1" spans="1:14">
      <c r="A61" s="450">
        <v>300614</v>
      </c>
      <c r="B61" s="450">
        <v>1327260</v>
      </c>
      <c r="C61" s="451" t="s">
        <v>1201</v>
      </c>
      <c r="D61" s="452">
        <v>43292</v>
      </c>
      <c r="E61" s="452">
        <v>43293</v>
      </c>
      <c r="F61" s="451">
        <f t="shared" si="0"/>
        <v>1</v>
      </c>
      <c r="G61" s="450">
        <v>1</v>
      </c>
      <c r="H61" s="450" t="s">
        <v>53</v>
      </c>
      <c r="I61" s="450" t="s">
        <v>37</v>
      </c>
      <c r="J61" s="451">
        <f t="shared" si="1"/>
        <v>1</v>
      </c>
      <c r="K61" s="470">
        <v>3500000</v>
      </c>
      <c r="L61" s="471">
        <f t="shared" si="2"/>
        <v>3500000</v>
      </c>
      <c r="M61" s="461"/>
      <c r="N61" s="461"/>
    </row>
    <row r="62" s="1" customFormat="1" spans="1:14">
      <c r="A62" s="450">
        <v>299244</v>
      </c>
      <c r="B62" s="450">
        <v>1323949</v>
      </c>
      <c r="C62" s="451" t="s">
        <v>1202</v>
      </c>
      <c r="D62" s="452">
        <v>43293</v>
      </c>
      <c r="E62" s="452">
        <v>43294</v>
      </c>
      <c r="F62" s="451">
        <f t="shared" si="0"/>
        <v>1</v>
      </c>
      <c r="G62" s="450">
        <v>1</v>
      </c>
      <c r="H62" s="450" t="s">
        <v>391</v>
      </c>
      <c r="I62" s="450" t="s">
        <v>37</v>
      </c>
      <c r="J62" s="451">
        <f t="shared" si="1"/>
        <v>1</v>
      </c>
      <c r="K62" s="470">
        <v>4050000</v>
      </c>
      <c r="L62" s="471">
        <f t="shared" si="2"/>
        <v>4050000</v>
      </c>
      <c r="M62" s="461"/>
      <c r="N62" s="461"/>
    </row>
    <row r="63" s="1" customFormat="1" spans="1:14">
      <c r="A63" s="450">
        <v>297064</v>
      </c>
      <c r="B63" s="450">
        <v>1314447</v>
      </c>
      <c r="C63" s="451" t="s">
        <v>1203</v>
      </c>
      <c r="D63" s="452">
        <v>43293</v>
      </c>
      <c r="E63" s="452">
        <v>43294</v>
      </c>
      <c r="F63" s="451">
        <f t="shared" si="0"/>
        <v>1</v>
      </c>
      <c r="G63" s="450">
        <v>1</v>
      </c>
      <c r="H63" s="450" t="s">
        <v>53</v>
      </c>
      <c r="I63" s="450" t="s">
        <v>37</v>
      </c>
      <c r="J63" s="451">
        <f t="shared" si="1"/>
        <v>1</v>
      </c>
      <c r="K63" s="470">
        <v>4050000</v>
      </c>
      <c r="L63" s="471">
        <f t="shared" si="2"/>
        <v>4050000</v>
      </c>
      <c r="M63" s="461"/>
      <c r="N63" s="461"/>
    </row>
    <row r="64" s="1" customFormat="1" spans="1:14">
      <c r="A64" s="450">
        <v>302202</v>
      </c>
      <c r="B64" s="450">
        <v>1332355</v>
      </c>
      <c r="C64" s="451" t="s">
        <v>1204</v>
      </c>
      <c r="D64" s="452">
        <v>43293</v>
      </c>
      <c r="E64" s="452">
        <v>43295</v>
      </c>
      <c r="F64" s="451">
        <f t="shared" si="0"/>
        <v>2</v>
      </c>
      <c r="G64" s="450">
        <v>1</v>
      </c>
      <c r="H64" s="450"/>
      <c r="I64" s="450" t="s">
        <v>37</v>
      </c>
      <c r="J64" s="451">
        <f t="shared" si="1"/>
        <v>2</v>
      </c>
      <c r="K64" s="470">
        <v>3500000</v>
      </c>
      <c r="L64" s="471">
        <f t="shared" si="2"/>
        <v>7000000</v>
      </c>
      <c r="M64" s="461"/>
      <c r="N64" s="461"/>
    </row>
    <row r="65" s="1" customFormat="1" spans="1:14">
      <c r="A65" s="450">
        <v>301660</v>
      </c>
      <c r="B65" s="450">
        <v>1329812</v>
      </c>
      <c r="C65" s="451" t="s">
        <v>1205</v>
      </c>
      <c r="D65" s="452">
        <v>43293</v>
      </c>
      <c r="E65" s="452">
        <v>43295</v>
      </c>
      <c r="F65" s="451">
        <f t="shared" si="0"/>
        <v>2</v>
      </c>
      <c r="G65" s="450">
        <v>1</v>
      </c>
      <c r="H65" s="450"/>
      <c r="I65" s="450" t="s">
        <v>37</v>
      </c>
      <c r="J65" s="451">
        <f t="shared" si="1"/>
        <v>2</v>
      </c>
      <c r="K65" s="470">
        <v>3500000</v>
      </c>
      <c r="L65" s="471">
        <f t="shared" si="2"/>
        <v>7000000</v>
      </c>
      <c r="M65" s="461"/>
      <c r="N65" s="461"/>
    </row>
    <row r="66" s="1" customFormat="1" spans="1:14">
      <c r="A66" s="450">
        <v>301591</v>
      </c>
      <c r="B66" s="450">
        <v>1329461</v>
      </c>
      <c r="C66" s="451" t="s">
        <v>1206</v>
      </c>
      <c r="D66" s="452">
        <v>43293</v>
      </c>
      <c r="E66" s="452">
        <v>43295</v>
      </c>
      <c r="F66" s="451">
        <f t="shared" si="0"/>
        <v>2</v>
      </c>
      <c r="G66" s="450">
        <v>1</v>
      </c>
      <c r="H66" s="450" t="s">
        <v>53</v>
      </c>
      <c r="I66" s="450" t="s">
        <v>37</v>
      </c>
      <c r="J66" s="451">
        <f t="shared" si="1"/>
        <v>2</v>
      </c>
      <c r="K66" s="470">
        <v>3500000</v>
      </c>
      <c r="L66" s="471">
        <f t="shared" si="2"/>
        <v>7000000</v>
      </c>
      <c r="M66" s="461"/>
      <c r="N66" s="461"/>
    </row>
    <row r="67" s="1" customFormat="1" spans="1:14">
      <c r="A67" s="472" t="s">
        <v>1207</v>
      </c>
      <c r="B67" s="472">
        <v>1333996</v>
      </c>
      <c r="C67" s="473" t="s">
        <v>1208</v>
      </c>
      <c r="D67" s="474">
        <v>43291</v>
      </c>
      <c r="E67" s="474">
        <v>43292</v>
      </c>
      <c r="F67" s="473">
        <f t="shared" si="0"/>
        <v>1</v>
      </c>
      <c r="G67" s="472">
        <v>2</v>
      </c>
      <c r="H67" s="472"/>
      <c r="I67" s="472" t="s">
        <v>37</v>
      </c>
      <c r="J67" s="473">
        <f t="shared" si="1"/>
        <v>2</v>
      </c>
      <c r="K67" s="487">
        <v>3500000</v>
      </c>
      <c r="L67" s="488">
        <f t="shared" si="2"/>
        <v>7000000</v>
      </c>
      <c r="M67" s="461"/>
      <c r="N67" s="461"/>
    </row>
    <row r="68" s="1" customFormat="1" spans="1:14">
      <c r="A68" s="472" t="s">
        <v>1209</v>
      </c>
      <c r="B68" s="472">
        <v>1334142</v>
      </c>
      <c r="C68" s="473" t="s">
        <v>1210</v>
      </c>
      <c r="D68" s="474">
        <v>43291</v>
      </c>
      <c r="E68" s="474">
        <v>43293</v>
      </c>
      <c r="F68" s="473">
        <f t="shared" si="0"/>
        <v>2</v>
      </c>
      <c r="G68" s="472">
        <v>2</v>
      </c>
      <c r="H68" s="472"/>
      <c r="I68" s="472" t="s">
        <v>37</v>
      </c>
      <c r="J68" s="473">
        <f t="shared" si="1"/>
        <v>4</v>
      </c>
      <c r="K68" s="487">
        <v>3500000</v>
      </c>
      <c r="L68" s="488">
        <f t="shared" si="2"/>
        <v>14000000</v>
      </c>
      <c r="M68" s="461"/>
      <c r="N68" s="461"/>
    </row>
    <row r="69" s="1" customFormat="1" spans="1:14">
      <c r="A69" s="472">
        <v>302161</v>
      </c>
      <c r="B69" s="472">
        <v>1331833</v>
      </c>
      <c r="C69" s="473" t="s">
        <v>1211</v>
      </c>
      <c r="D69" s="474">
        <v>43294</v>
      </c>
      <c r="E69" s="474">
        <v>43297</v>
      </c>
      <c r="F69" s="473">
        <f t="shared" si="0"/>
        <v>3</v>
      </c>
      <c r="G69" s="472">
        <v>2</v>
      </c>
      <c r="H69" s="472"/>
      <c r="I69" s="472" t="s">
        <v>37</v>
      </c>
      <c r="J69" s="473">
        <f t="shared" si="1"/>
        <v>6</v>
      </c>
      <c r="K69" s="487">
        <v>3500000</v>
      </c>
      <c r="L69" s="488">
        <f t="shared" si="2"/>
        <v>21000000</v>
      </c>
      <c r="M69" s="461"/>
      <c r="N69" s="461"/>
    </row>
    <row r="70" s="1" customFormat="1" spans="1:14">
      <c r="A70" s="472">
        <v>302501</v>
      </c>
      <c r="B70" s="472">
        <v>1333548</v>
      </c>
      <c r="C70" s="473" t="s">
        <v>1212</v>
      </c>
      <c r="D70" s="474">
        <v>43294</v>
      </c>
      <c r="E70" s="474">
        <v>43295</v>
      </c>
      <c r="F70" s="473">
        <f t="shared" si="0"/>
        <v>1</v>
      </c>
      <c r="G70" s="472">
        <v>1</v>
      </c>
      <c r="H70" s="472"/>
      <c r="I70" s="472" t="s">
        <v>37</v>
      </c>
      <c r="J70" s="473">
        <f t="shared" si="1"/>
        <v>1</v>
      </c>
      <c r="K70" s="487">
        <v>3500000</v>
      </c>
      <c r="L70" s="488">
        <f t="shared" si="2"/>
        <v>3500000</v>
      </c>
      <c r="M70" s="461"/>
      <c r="N70" s="461"/>
    </row>
    <row r="71" s="1" customFormat="1" spans="1:14">
      <c r="A71" s="472">
        <v>299520</v>
      </c>
      <c r="B71" s="472">
        <v>1324237</v>
      </c>
      <c r="C71" s="473" t="s">
        <v>1213</v>
      </c>
      <c r="D71" s="474">
        <v>43295</v>
      </c>
      <c r="E71" s="474">
        <v>43296</v>
      </c>
      <c r="F71" s="473">
        <f t="shared" si="0"/>
        <v>1</v>
      </c>
      <c r="G71" s="472">
        <v>1</v>
      </c>
      <c r="H71" s="472" t="s">
        <v>53</v>
      </c>
      <c r="I71" s="472" t="s">
        <v>37</v>
      </c>
      <c r="J71" s="473">
        <f t="shared" si="1"/>
        <v>1</v>
      </c>
      <c r="K71" s="487">
        <v>4050000</v>
      </c>
      <c r="L71" s="488">
        <f t="shared" si="2"/>
        <v>4050000</v>
      </c>
      <c r="M71" s="461"/>
      <c r="N71" s="461"/>
    </row>
    <row r="72" s="1" customFormat="1" spans="1:14">
      <c r="A72" s="472">
        <v>302015</v>
      </c>
      <c r="B72" s="472">
        <v>1331528</v>
      </c>
      <c r="C72" s="473" t="s">
        <v>1214</v>
      </c>
      <c r="D72" s="474">
        <v>43295</v>
      </c>
      <c r="E72" s="474">
        <v>43296</v>
      </c>
      <c r="F72" s="473">
        <f t="shared" si="0"/>
        <v>1</v>
      </c>
      <c r="G72" s="472">
        <v>1</v>
      </c>
      <c r="H72" s="472"/>
      <c r="I72" s="472" t="s">
        <v>37</v>
      </c>
      <c r="J72" s="473">
        <f t="shared" si="1"/>
        <v>1</v>
      </c>
      <c r="K72" s="487">
        <v>3500000</v>
      </c>
      <c r="L72" s="488">
        <f t="shared" si="2"/>
        <v>3500000</v>
      </c>
      <c r="M72" s="461"/>
      <c r="N72" s="461"/>
    </row>
    <row r="73" s="1" customFormat="1" spans="1:14">
      <c r="A73" s="472">
        <v>302510</v>
      </c>
      <c r="B73" s="472">
        <v>1333561</v>
      </c>
      <c r="C73" s="473" t="s">
        <v>1215</v>
      </c>
      <c r="D73" s="474">
        <v>43296</v>
      </c>
      <c r="E73" s="474">
        <v>43297</v>
      </c>
      <c r="F73" s="473">
        <f t="shared" ref="F73:F136" si="3">E73-D73</f>
        <v>1</v>
      </c>
      <c r="G73" s="472">
        <v>1</v>
      </c>
      <c r="H73" s="472"/>
      <c r="I73" s="472" t="s">
        <v>37</v>
      </c>
      <c r="J73" s="473">
        <f t="shared" ref="J73:J136" si="4">G73*F73</f>
        <v>1</v>
      </c>
      <c r="K73" s="487">
        <v>3500000</v>
      </c>
      <c r="L73" s="488">
        <f t="shared" ref="L73:L136" si="5">K73*F73*G73</f>
        <v>3500000</v>
      </c>
      <c r="M73" s="461"/>
      <c r="N73" s="461"/>
    </row>
    <row r="74" s="1" customFormat="1" spans="1:14">
      <c r="A74" s="472">
        <v>301840</v>
      </c>
      <c r="B74" s="472">
        <v>1331092</v>
      </c>
      <c r="C74" s="473" t="s">
        <v>1216</v>
      </c>
      <c r="D74" s="474">
        <v>43296</v>
      </c>
      <c r="E74" s="474">
        <v>43300</v>
      </c>
      <c r="F74" s="473">
        <f t="shared" si="3"/>
        <v>4</v>
      </c>
      <c r="G74" s="472">
        <v>1</v>
      </c>
      <c r="H74" s="472"/>
      <c r="I74" s="472" t="s">
        <v>37</v>
      </c>
      <c r="J74" s="473">
        <f t="shared" si="4"/>
        <v>4</v>
      </c>
      <c r="K74" s="487">
        <v>3500000</v>
      </c>
      <c r="L74" s="488">
        <f t="shared" si="5"/>
        <v>14000000</v>
      </c>
      <c r="M74" s="461"/>
      <c r="N74" s="461"/>
    </row>
    <row r="75" s="1" customFormat="1" spans="1:14">
      <c r="A75" s="121">
        <v>302882</v>
      </c>
      <c r="B75" s="121">
        <v>1334997</v>
      </c>
      <c r="C75" s="122" t="s">
        <v>1210</v>
      </c>
      <c r="D75" s="124">
        <v>43293</v>
      </c>
      <c r="E75" s="124">
        <v>43294</v>
      </c>
      <c r="F75" s="122">
        <f t="shared" si="3"/>
        <v>1</v>
      </c>
      <c r="G75" s="121">
        <v>2</v>
      </c>
      <c r="H75" s="121"/>
      <c r="I75" s="121" t="s">
        <v>37</v>
      </c>
      <c r="J75" s="122">
        <f t="shared" si="4"/>
        <v>2</v>
      </c>
      <c r="K75" s="489">
        <v>3500000</v>
      </c>
      <c r="L75" s="143">
        <f t="shared" si="5"/>
        <v>7000000</v>
      </c>
      <c r="M75" s="461"/>
      <c r="N75" s="461"/>
    </row>
    <row r="76" s="1" customFormat="1" spans="1:14">
      <c r="A76" s="121" t="s">
        <v>1217</v>
      </c>
      <c r="B76" s="121">
        <v>1335084</v>
      </c>
      <c r="C76" s="122" t="s">
        <v>1208</v>
      </c>
      <c r="D76" s="475">
        <v>43293</v>
      </c>
      <c r="E76" s="475">
        <v>43294</v>
      </c>
      <c r="F76" s="122">
        <f t="shared" si="3"/>
        <v>1</v>
      </c>
      <c r="G76" s="122">
        <v>2</v>
      </c>
      <c r="H76" s="476"/>
      <c r="I76" s="121" t="s">
        <v>37</v>
      </c>
      <c r="J76" s="122">
        <f t="shared" si="4"/>
        <v>2</v>
      </c>
      <c r="K76" s="489">
        <v>3500000</v>
      </c>
      <c r="L76" s="143">
        <f t="shared" si="5"/>
        <v>7000000</v>
      </c>
      <c r="M76" s="461"/>
      <c r="N76" s="461"/>
    </row>
    <row r="77" s="1" customFormat="1" spans="1:14">
      <c r="A77" s="121">
        <v>302922</v>
      </c>
      <c r="B77" s="121">
        <v>1335138</v>
      </c>
      <c r="C77" s="122" t="s">
        <v>1218</v>
      </c>
      <c r="D77" s="124">
        <v>43293</v>
      </c>
      <c r="E77" s="124">
        <v>43297</v>
      </c>
      <c r="F77" s="122">
        <f t="shared" si="3"/>
        <v>4</v>
      </c>
      <c r="G77" s="121">
        <v>1</v>
      </c>
      <c r="H77" s="121"/>
      <c r="I77" s="121" t="s">
        <v>37</v>
      </c>
      <c r="J77" s="122">
        <f t="shared" si="4"/>
        <v>4</v>
      </c>
      <c r="K77" s="489">
        <v>3500000</v>
      </c>
      <c r="L77" s="143">
        <f t="shared" si="5"/>
        <v>14000000</v>
      </c>
      <c r="M77" s="461"/>
      <c r="N77" s="461"/>
    </row>
    <row r="78" s="1" customFormat="1" spans="1:14">
      <c r="A78" s="121">
        <v>302663</v>
      </c>
      <c r="B78" s="121">
        <v>1333939</v>
      </c>
      <c r="C78" s="122" t="s">
        <v>1219</v>
      </c>
      <c r="D78" s="124">
        <v>43294</v>
      </c>
      <c r="E78" s="124">
        <v>43297</v>
      </c>
      <c r="F78" s="122">
        <f t="shared" si="3"/>
        <v>3</v>
      </c>
      <c r="G78" s="121">
        <v>1</v>
      </c>
      <c r="H78" s="121"/>
      <c r="I78" s="121" t="s">
        <v>37</v>
      </c>
      <c r="J78" s="122">
        <f t="shared" si="4"/>
        <v>3</v>
      </c>
      <c r="K78" s="489">
        <v>3500000</v>
      </c>
      <c r="L78" s="143">
        <f t="shared" si="5"/>
        <v>10500000</v>
      </c>
      <c r="M78" s="461"/>
      <c r="N78" s="461"/>
    </row>
    <row r="79" s="1" customFormat="1" spans="1:14">
      <c r="A79" s="121">
        <v>302877</v>
      </c>
      <c r="B79" s="121">
        <v>1334950</v>
      </c>
      <c r="C79" s="122" t="s">
        <v>1220</v>
      </c>
      <c r="D79" s="124">
        <v>43294</v>
      </c>
      <c r="E79" s="124">
        <v>43296</v>
      </c>
      <c r="F79" s="122">
        <f t="shared" si="3"/>
        <v>2</v>
      </c>
      <c r="G79" s="121">
        <v>1</v>
      </c>
      <c r="H79" s="121"/>
      <c r="I79" s="121" t="s">
        <v>37</v>
      </c>
      <c r="J79" s="122">
        <f t="shared" si="4"/>
        <v>2</v>
      </c>
      <c r="K79" s="489">
        <v>3500000</v>
      </c>
      <c r="L79" s="143">
        <f t="shared" si="5"/>
        <v>7000000</v>
      </c>
      <c r="M79" s="461"/>
      <c r="N79" s="461"/>
    </row>
    <row r="80" s="1" customFormat="1" spans="1:14">
      <c r="A80" s="121">
        <v>302750</v>
      </c>
      <c r="B80" s="121">
        <v>1334278</v>
      </c>
      <c r="C80" s="122" t="s">
        <v>1221</v>
      </c>
      <c r="D80" s="124">
        <v>43294</v>
      </c>
      <c r="E80" s="124">
        <v>43297</v>
      </c>
      <c r="F80" s="122">
        <f t="shared" si="3"/>
        <v>3</v>
      </c>
      <c r="G80" s="121">
        <v>1</v>
      </c>
      <c r="H80" s="121"/>
      <c r="I80" s="121" t="s">
        <v>37</v>
      </c>
      <c r="J80" s="122">
        <f t="shared" si="4"/>
        <v>3</v>
      </c>
      <c r="K80" s="489">
        <v>3500000</v>
      </c>
      <c r="L80" s="143">
        <f t="shared" si="5"/>
        <v>10500000</v>
      </c>
      <c r="M80" s="461"/>
      <c r="N80" s="461"/>
    </row>
    <row r="81" s="1" customFormat="1" spans="1:14">
      <c r="A81" s="121">
        <v>302749</v>
      </c>
      <c r="B81" s="121">
        <v>1334281</v>
      </c>
      <c r="C81" s="122" t="s">
        <v>1222</v>
      </c>
      <c r="D81" s="124">
        <v>43294</v>
      </c>
      <c r="E81" s="124">
        <v>43297</v>
      </c>
      <c r="F81" s="122">
        <f t="shared" si="3"/>
        <v>3</v>
      </c>
      <c r="G81" s="121">
        <v>1</v>
      </c>
      <c r="H81" s="121"/>
      <c r="I81" s="121" t="s">
        <v>37</v>
      </c>
      <c r="J81" s="122">
        <f t="shared" si="4"/>
        <v>3</v>
      </c>
      <c r="K81" s="489">
        <v>3500000</v>
      </c>
      <c r="L81" s="143">
        <f t="shared" si="5"/>
        <v>10500000</v>
      </c>
      <c r="M81" s="461"/>
      <c r="N81" s="461"/>
    </row>
    <row r="82" s="1" customFormat="1" spans="1:14">
      <c r="A82" s="121">
        <v>302818</v>
      </c>
      <c r="B82" s="121">
        <v>1334607</v>
      </c>
      <c r="C82" s="122" t="s">
        <v>1223</v>
      </c>
      <c r="D82" s="124">
        <v>43295</v>
      </c>
      <c r="E82" s="124">
        <v>43297</v>
      </c>
      <c r="F82" s="122">
        <f t="shared" si="3"/>
        <v>2</v>
      </c>
      <c r="G82" s="121">
        <v>1</v>
      </c>
      <c r="H82" s="121"/>
      <c r="I82" s="121" t="s">
        <v>37</v>
      </c>
      <c r="J82" s="122">
        <f t="shared" si="4"/>
        <v>2</v>
      </c>
      <c r="K82" s="489">
        <v>3500000</v>
      </c>
      <c r="L82" s="143">
        <f t="shared" si="5"/>
        <v>7000000</v>
      </c>
      <c r="M82" s="461"/>
      <c r="N82" s="461"/>
    </row>
    <row r="83" s="1" customFormat="1" spans="1:14">
      <c r="A83" s="127">
        <v>303245</v>
      </c>
      <c r="B83" s="127">
        <v>1336009</v>
      </c>
      <c r="C83" s="109" t="s">
        <v>1224</v>
      </c>
      <c r="D83" s="111">
        <v>43295</v>
      </c>
      <c r="E83" s="111">
        <v>43297</v>
      </c>
      <c r="F83" s="109">
        <f t="shared" si="3"/>
        <v>2</v>
      </c>
      <c r="G83" s="127">
        <v>1</v>
      </c>
      <c r="H83" s="127"/>
      <c r="I83" s="127" t="s">
        <v>37</v>
      </c>
      <c r="J83" s="109">
        <f t="shared" si="4"/>
        <v>2</v>
      </c>
      <c r="K83" s="490">
        <v>3500000</v>
      </c>
      <c r="L83" s="135">
        <f t="shared" si="5"/>
        <v>7000000</v>
      </c>
      <c r="M83" s="461"/>
      <c r="N83" s="461"/>
    </row>
    <row r="84" s="1" customFormat="1" spans="1:14">
      <c r="A84" s="127">
        <v>303256</v>
      </c>
      <c r="B84" s="127">
        <v>1335892</v>
      </c>
      <c r="C84" s="109" t="s">
        <v>1225</v>
      </c>
      <c r="D84" s="111">
        <v>43296</v>
      </c>
      <c r="E84" s="111">
        <v>43297</v>
      </c>
      <c r="F84" s="109">
        <f t="shared" si="3"/>
        <v>1</v>
      </c>
      <c r="G84" s="127">
        <v>1</v>
      </c>
      <c r="H84" s="127"/>
      <c r="I84" s="127" t="s">
        <v>37</v>
      </c>
      <c r="J84" s="109">
        <f t="shared" si="4"/>
        <v>1</v>
      </c>
      <c r="K84" s="490">
        <v>3500000</v>
      </c>
      <c r="L84" s="135">
        <f t="shared" si="5"/>
        <v>3500000</v>
      </c>
      <c r="M84" s="461"/>
      <c r="N84" s="461"/>
    </row>
    <row r="85" s="1" customFormat="1" spans="1:14">
      <c r="A85" s="127">
        <v>301624</v>
      </c>
      <c r="B85" s="127">
        <v>1329260</v>
      </c>
      <c r="C85" s="109" t="s">
        <v>1226</v>
      </c>
      <c r="D85" s="111">
        <v>43297</v>
      </c>
      <c r="E85" s="111">
        <v>43299</v>
      </c>
      <c r="F85" s="109">
        <f t="shared" si="3"/>
        <v>2</v>
      </c>
      <c r="G85" s="127">
        <v>1</v>
      </c>
      <c r="H85" s="127" t="s">
        <v>53</v>
      </c>
      <c r="I85" s="127" t="s">
        <v>37</v>
      </c>
      <c r="J85" s="109">
        <f t="shared" si="4"/>
        <v>2</v>
      </c>
      <c r="K85" s="490">
        <v>3500000</v>
      </c>
      <c r="L85" s="135">
        <f t="shared" si="5"/>
        <v>7000000</v>
      </c>
      <c r="M85" s="461"/>
      <c r="N85" s="461"/>
    </row>
    <row r="86" s="1" customFormat="1" spans="1:14">
      <c r="A86" s="127">
        <v>302788</v>
      </c>
      <c r="B86" s="127">
        <v>1334243</v>
      </c>
      <c r="C86" s="109" t="s">
        <v>1227</v>
      </c>
      <c r="D86" s="111">
        <v>43297</v>
      </c>
      <c r="E86" s="111">
        <v>43299</v>
      </c>
      <c r="F86" s="109">
        <f t="shared" si="3"/>
        <v>2</v>
      </c>
      <c r="G86" s="127">
        <v>1</v>
      </c>
      <c r="H86" s="127"/>
      <c r="I86" s="127" t="s">
        <v>37</v>
      </c>
      <c r="J86" s="109">
        <f t="shared" si="4"/>
        <v>2</v>
      </c>
      <c r="K86" s="490">
        <v>3500000</v>
      </c>
      <c r="L86" s="135">
        <f t="shared" si="5"/>
        <v>7000000</v>
      </c>
      <c r="M86" s="461"/>
      <c r="N86" s="461"/>
    </row>
    <row r="87" s="1" customFormat="1" spans="1:14">
      <c r="A87" s="127">
        <v>303258</v>
      </c>
      <c r="B87" s="127">
        <v>1335997</v>
      </c>
      <c r="C87" s="109" t="s">
        <v>1228</v>
      </c>
      <c r="D87" s="111">
        <v>43297</v>
      </c>
      <c r="E87" s="111">
        <v>43300</v>
      </c>
      <c r="F87" s="109">
        <f t="shared" si="3"/>
        <v>3</v>
      </c>
      <c r="G87" s="127">
        <v>1</v>
      </c>
      <c r="H87" s="127"/>
      <c r="I87" s="127" t="s">
        <v>37</v>
      </c>
      <c r="J87" s="109">
        <f t="shared" si="4"/>
        <v>3</v>
      </c>
      <c r="K87" s="490">
        <v>3500000</v>
      </c>
      <c r="L87" s="135">
        <f t="shared" si="5"/>
        <v>10500000</v>
      </c>
      <c r="M87" s="461"/>
      <c r="N87" s="461"/>
    </row>
    <row r="88" s="1" customFormat="1" spans="1:14">
      <c r="A88" s="127" t="s">
        <v>1229</v>
      </c>
      <c r="B88" s="127">
        <v>1330622</v>
      </c>
      <c r="C88" s="109" t="s">
        <v>1230</v>
      </c>
      <c r="D88" s="111">
        <v>43298</v>
      </c>
      <c r="E88" s="111">
        <v>43300</v>
      </c>
      <c r="F88" s="109">
        <f t="shared" si="3"/>
        <v>2</v>
      </c>
      <c r="G88" s="127">
        <v>2</v>
      </c>
      <c r="H88" s="127"/>
      <c r="I88" s="127" t="s">
        <v>37</v>
      </c>
      <c r="J88" s="109">
        <f t="shared" si="4"/>
        <v>4</v>
      </c>
      <c r="K88" s="490">
        <v>3500000</v>
      </c>
      <c r="L88" s="135">
        <f t="shared" si="5"/>
        <v>14000000</v>
      </c>
      <c r="M88" s="461"/>
      <c r="N88" s="461"/>
    </row>
    <row r="89" s="1" customFormat="1" spans="1:14">
      <c r="A89" s="127">
        <v>301027</v>
      </c>
      <c r="B89" s="127">
        <v>1328000</v>
      </c>
      <c r="C89" s="109" t="s">
        <v>1231</v>
      </c>
      <c r="D89" s="111">
        <v>43298</v>
      </c>
      <c r="E89" s="111">
        <v>43300</v>
      </c>
      <c r="F89" s="109">
        <f t="shared" si="3"/>
        <v>2</v>
      </c>
      <c r="G89" s="127">
        <v>1</v>
      </c>
      <c r="H89" s="127" t="s">
        <v>391</v>
      </c>
      <c r="I89" s="127" t="s">
        <v>37</v>
      </c>
      <c r="J89" s="109">
        <f t="shared" si="4"/>
        <v>2</v>
      </c>
      <c r="K89" s="490">
        <v>3500000</v>
      </c>
      <c r="L89" s="135">
        <f t="shared" si="5"/>
        <v>7000000</v>
      </c>
      <c r="M89" s="461"/>
      <c r="N89" s="461"/>
    </row>
    <row r="90" s="1" customFormat="1" spans="1:14">
      <c r="A90" s="127">
        <v>301755</v>
      </c>
      <c r="B90" s="127">
        <v>1328964</v>
      </c>
      <c r="C90" s="109" t="s">
        <v>1232</v>
      </c>
      <c r="D90" s="111">
        <v>43298</v>
      </c>
      <c r="E90" s="111">
        <v>43300</v>
      </c>
      <c r="F90" s="109">
        <f t="shared" si="3"/>
        <v>2</v>
      </c>
      <c r="G90" s="127">
        <v>1</v>
      </c>
      <c r="H90" s="127"/>
      <c r="I90" s="491" t="s">
        <v>1233</v>
      </c>
      <c r="J90" s="109">
        <f t="shared" si="4"/>
        <v>2</v>
      </c>
      <c r="K90" s="490">
        <v>3780000</v>
      </c>
      <c r="L90" s="135">
        <f t="shared" si="5"/>
        <v>7560000</v>
      </c>
      <c r="M90" s="461"/>
      <c r="N90" s="461"/>
    </row>
    <row r="91" s="1" customFormat="1" spans="1:14">
      <c r="A91" s="127">
        <v>302203</v>
      </c>
      <c r="B91" s="127">
        <v>1332342</v>
      </c>
      <c r="C91" s="109" t="s">
        <v>1234</v>
      </c>
      <c r="D91" s="111">
        <v>43300</v>
      </c>
      <c r="E91" s="111">
        <v>43302</v>
      </c>
      <c r="F91" s="109">
        <f t="shared" si="3"/>
        <v>2</v>
      </c>
      <c r="G91" s="127">
        <v>1</v>
      </c>
      <c r="H91" s="127"/>
      <c r="I91" s="127" t="s">
        <v>37</v>
      </c>
      <c r="J91" s="109">
        <f t="shared" si="4"/>
        <v>2</v>
      </c>
      <c r="K91" s="490">
        <v>3500000</v>
      </c>
      <c r="L91" s="135">
        <f t="shared" si="5"/>
        <v>7000000</v>
      </c>
      <c r="M91" s="461"/>
      <c r="N91" s="461"/>
    </row>
    <row r="92" s="1" customFormat="1" spans="1:14">
      <c r="A92" s="127">
        <v>302790</v>
      </c>
      <c r="B92" s="127">
        <v>1334237</v>
      </c>
      <c r="C92" s="109" t="s">
        <v>1235</v>
      </c>
      <c r="D92" s="111">
        <v>43300</v>
      </c>
      <c r="E92" s="111">
        <v>43302</v>
      </c>
      <c r="F92" s="109">
        <f t="shared" si="3"/>
        <v>2</v>
      </c>
      <c r="G92" s="127">
        <v>1</v>
      </c>
      <c r="H92" s="127"/>
      <c r="I92" s="127" t="s">
        <v>37</v>
      </c>
      <c r="J92" s="109">
        <f t="shared" si="4"/>
        <v>2</v>
      </c>
      <c r="K92" s="490">
        <v>3500000</v>
      </c>
      <c r="L92" s="135">
        <f t="shared" si="5"/>
        <v>7000000</v>
      </c>
      <c r="M92" s="461"/>
      <c r="N92" s="461"/>
    </row>
    <row r="93" s="1" customFormat="1" spans="1:14">
      <c r="A93" s="127">
        <v>300518</v>
      </c>
      <c r="B93" s="127">
        <v>1326730</v>
      </c>
      <c r="C93" s="109" t="s">
        <v>1236</v>
      </c>
      <c r="D93" s="111">
        <v>43300</v>
      </c>
      <c r="E93" s="111">
        <v>43302</v>
      </c>
      <c r="F93" s="109">
        <f t="shared" si="3"/>
        <v>2</v>
      </c>
      <c r="G93" s="127">
        <v>1</v>
      </c>
      <c r="H93" s="127" t="s">
        <v>391</v>
      </c>
      <c r="I93" s="127" t="s">
        <v>37</v>
      </c>
      <c r="J93" s="109">
        <f t="shared" si="4"/>
        <v>2</v>
      </c>
      <c r="K93" s="490">
        <v>3500000</v>
      </c>
      <c r="L93" s="135">
        <f t="shared" si="5"/>
        <v>7000000</v>
      </c>
      <c r="M93" s="461"/>
      <c r="N93" s="461"/>
    </row>
    <row r="94" s="1" customFormat="1" spans="1:14">
      <c r="A94" s="127" t="s">
        <v>1237</v>
      </c>
      <c r="B94" s="127">
        <v>1327892</v>
      </c>
      <c r="C94" s="109" t="s">
        <v>1238</v>
      </c>
      <c r="D94" s="111">
        <v>43300</v>
      </c>
      <c r="E94" s="111">
        <v>43303</v>
      </c>
      <c r="F94" s="109">
        <f t="shared" si="3"/>
        <v>3</v>
      </c>
      <c r="G94" s="127">
        <v>2</v>
      </c>
      <c r="H94" s="127" t="s">
        <v>53</v>
      </c>
      <c r="I94" s="127" t="s">
        <v>37</v>
      </c>
      <c r="J94" s="109">
        <f t="shared" si="4"/>
        <v>6</v>
      </c>
      <c r="K94" s="490">
        <v>3500000</v>
      </c>
      <c r="L94" s="135">
        <f t="shared" si="5"/>
        <v>21000000</v>
      </c>
      <c r="M94" s="461"/>
      <c r="N94" s="461"/>
    </row>
    <row r="95" s="1" customFormat="1" spans="1:14">
      <c r="A95" s="477">
        <v>301833</v>
      </c>
      <c r="B95" s="477">
        <v>1331224</v>
      </c>
      <c r="C95" s="478" t="s">
        <v>1239</v>
      </c>
      <c r="D95" s="479">
        <v>43286</v>
      </c>
      <c r="E95" s="479">
        <v>43296</v>
      </c>
      <c r="F95" s="478">
        <f t="shared" si="3"/>
        <v>10</v>
      </c>
      <c r="G95" s="477">
        <v>1</v>
      </c>
      <c r="H95" s="477"/>
      <c r="I95" s="477" t="s">
        <v>37</v>
      </c>
      <c r="J95" s="478">
        <f t="shared" si="4"/>
        <v>10</v>
      </c>
      <c r="K95" s="492">
        <v>3500000</v>
      </c>
      <c r="L95" s="493">
        <f t="shared" si="5"/>
        <v>35000000</v>
      </c>
      <c r="M95" s="494"/>
      <c r="N95" s="494"/>
    </row>
    <row r="96" s="1" customFormat="1" spans="1:14">
      <c r="A96" s="480">
        <v>303315</v>
      </c>
      <c r="B96" s="480">
        <v>1336349</v>
      </c>
      <c r="C96" s="481" t="s">
        <v>1240</v>
      </c>
      <c r="D96" s="482">
        <v>43296</v>
      </c>
      <c r="E96" s="482">
        <v>43297</v>
      </c>
      <c r="F96" s="481">
        <f t="shared" si="3"/>
        <v>1</v>
      </c>
      <c r="G96" s="480">
        <v>1</v>
      </c>
      <c r="H96" s="480"/>
      <c r="I96" s="480" t="s">
        <v>37</v>
      </c>
      <c r="J96" s="481">
        <f t="shared" si="4"/>
        <v>1</v>
      </c>
      <c r="K96" s="492">
        <v>3500000</v>
      </c>
      <c r="L96" s="495">
        <f t="shared" si="5"/>
        <v>3500000</v>
      </c>
      <c r="M96" s="461"/>
      <c r="N96" s="461"/>
    </row>
    <row r="97" s="1" customFormat="1" spans="1:14">
      <c r="A97" s="480" t="s">
        <v>1241</v>
      </c>
      <c r="B97" s="480">
        <v>1336639</v>
      </c>
      <c r="C97" s="481" t="s">
        <v>1242</v>
      </c>
      <c r="D97" s="482">
        <v>43297</v>
      </c>
      <c r="E97" s="482">
        <v>43298</v>
      </c>
      <c r="F97" s="481">
        <f t="shared" si="3"/>
        <v>1</v>
      </c>
      <c r="G97" s="480">
        <v>2</v>
      </c>
      <c r="H97" s="480"/>
      <c r="I97" s="480" t="s">
        <v>37</v>
      </c>
      <c r="J97" s="481">
        <f t="shared" si="4"/>
        <v>2</v>
      </c>
      <c r="K97" s="492">
        <v>3500000</v>
      </c>
      <c r="L97" s="495">
        <f t="shared" si="5"/>
        <v>7000000</v>
      </c>
      <c r="M97" s="461"/>
      <c r="N97" s="461"/>
    </row>
    <row r="98" s="1" customFormat="1" spans="1:14">
      <c r="A98" s="480">
        <v>303511</v>
      </c>
      <c r="B98" s="480">
        <v>1336355</v>
      </c>
      <c r="C98" s="481" t="s">
        <v>1243</v>
      </c>
      <c r="D98" s="482">
        <v>43299</v>
      </c>
      <c r="E98" s="482">
        <v>43301</v>
      </c>
      <c r="F98" s="481">
        <f t="shared" si="3"/>
        <v>2</v>
      </c>
      <c r="G98" s="480">
        <v>1</v>
      </c>
      <c r="H98" s="480"/>
      <c r="I98" s="480" t="s">
        <v>37</v>
      </c>
      <c r="J98" s="481">
        <f t="shared" si="4"/>
        <v>2</v>
      </c>
      <c r="K98" s="492">
        <v>3500000</v>
      </c>
      <c r="L98" s="495">
        <f t="shared" si="5"/>
        <v>7000000</v>
      </c>
      <c r="M98" s="461"/>
      <c r="N98" s="461"/>
    </row>
    <row r="99" s="1" customFormat="1" spans="1:14">
      <c r="A99" s="480">
        <v>303512</v>
      </c>
      <c r="B99" s="480">
        <v>1336490</v>
      </c>
      <c r="C99" s="481" t="s">
        <v>1244</v>
      </c>
      <c r="D99" s="482">
        <v>43299</v>
      </c>
      <c r="E99" s="482">
        <v>43301</v>
      </c>
      <c r="F99" s="481">
        <f t="shared" si="3"/>
        <v>2</v>
      </c>
      <c r="G99" s="480">
        <v>1</v>
      </c>
      <c r="H99" s="480"/>
      <c r="I99" s="480" t="s">
        <v>37</v>
      </c>
      <c r="J99" s="481">
        <f t="shared" si="4"/>
        <v>2</v>
      </c>
      <c r="K99" s="492">
        <v>3500000</v>
      </c>
      <c r="L99" s="495">
        <f t="shared" si="5"/>
        <v>7000000</v>
      </c>
      <c r="M99" s="461"/>
      <c r="N99" s="461"/>
    </row>
    <row r="100" s="1" customFormat="1" spans="1:14">
      <c r="A100" s="480">
        <v>303507</v>
      </c>
      <c r="B100" s="480">
        <v>1336481</v>
      </c>
      <c r="C100" s="481" t="s">
        <v>1245</v>
      </c>
      <c r="D100" s="482">
        <v>43298</v>
      </c>
      <c r="E100" s="482">
        <v>43301</v>
      </c>
      <c r="F100" s="481">
        <f t="shared" si="3"/>
        <v>3</v>
      </c>
      <c r="G100" s="480">
        <v>2</v>
      </c>
      <c r="H100" s="480"/>
      <c r="I100" s="480" t="s">
        <v>37</v>
      </c>
      <c r="J100" s="481">
        <f t="shared" si="4"/>
        <v>6</v>
      </c>
      <c r="K100" s="492">
        <v>3500000</v>
      </c>
      <c r="L100" s="495">
        <f t="shared" si="5"/>
        <v>21000000</v>
      </c>
      <c r="M100" s="461"/>
      <c r="N100" s="461"/>
    </row>
    <row r="101" s="1" customFormat="1" spans="1:14">
      <c r="A101" s="480" t="s">
        <v>1246</v>
      </c>
      <c r="B101" s="480">
        <v>1332525</v>
      </c>
      <c r="C101" s="481" t="s">
        <v>1247</v>
      </c>
      <c r="D101" s="482">
        <v>43301</v>
      </c>
      <c r="E101" s="482">
        <v>43304</v>
      </c>
      <c r="F101" s="481">
        <f t="shared" si="3"/>
        <v>3</v>
      </c>
      <c r="G101" s="480">
        <v>2</v>
      </c>
      <c r="H101" s="480"/>
      <c r="I101" s="480" t="s">
        <v>37</v>
      </c>
      <c r="J101" s="481">
        <f t="shared" si="4"/>
        <v>6</v>
      </c>
      <c r="K101" s="492">
        <v>3500000</v>
      </c>
      <c r="L101" s="495">
        <f t="shared" si="5"/>
        <v>21000000</v>
      </c>
      <c r="M101" s="461"/>
      <c r="N101" s="461"/>
    </row>
    <row r="102" s="1" customFormat="1" spans="1:14">
      <c r="A102" s="480">
        <v>303327</v>
      </c>
      <c r="B102" s="480">
        <v>1336114</v>
      </c>
      <c r="C102" s="481" t="s">
        <v>1248</v>
      </c>
      <c r="D102" s="482">
        <v>43301</v>
      </c>
      <c r="E102" s="482">
        <v>43303</v>
      </c>
      <c r="F102" s="481">
        <f t="shared" si="3"/>
        <v>2</v>
      </c>
      <c r="G102" s="480">
        <v>1</v>
      </c>
      <c r="H102" s="480"/>
      <c r="I102" s="480" t="s">
        <v>37</v>
      </c>
      <c r="J102" s="481">
        <f t="shared" si="4"/>
        <v>2</v>
      </c>
      <c r="K102" s="492">
        <v>3500000</v>
      </c>
      <c r="L102" s="495">
        <f t="shared" si="5"/>
        <v>7000000</v>
      </c>
      <c r="M102" s="461"/>
      <c r="N102" s="461"/>
    </row>
    <row r="103" s="1" customFormat="1" spans="1:14">
      <c r="A103" s="480">
        <v>302791</v>
      </c>
      <c r="B103" s="480">
        <v>1334234</v>
      </c>
      <c r="C103" s="481" t="s">
        <v>1249</v>
      </c>
      <c r="D103" s="482">
        <v>43301</v>
      </c>
      <c r="E103" s="482">
        <v>43304</v>
      </c>
      <c r="F103" s="481">
        <f t="shared" si="3"/>
        <v>3</v>
      </c>
      <c r="G103" s="480">
        <v>1</v>
      </c>
      <c r="H103" s="480"/>
      <c r="I103" s="480" t="s">
        <v>37</v>
      </c>
      <c r="J103" s="481">
        <f t="shared" si="4"/>
        <v>3</v>
      </c>
      <c r="K103" s="492">
        <v>3500000</v>
      </c>
      <c r="L103" s="495">
        <f t="shared" si="5"/>
        <v>10500000</v>
      </c>
      <c r="M103" s="461"/>
      <c r="N103" s="461"/>
    </row>
    <row r="104" s="1" customFormat="1" spans="1:14">
      <c r="A104" s="480">
        <v>300114</v>
      </c>
      <c r="B104" s="480">
        <v>1326280</v>
      </c>
      <c r="C104" s="481" t="s">
        <v>1250</v>
      </c>
      <c r="D104" s="482">
        <v>43302</v>
      </c>
      <c r="E104" s="482">
        <v>43305</v>
      </c>
      <c r="F104" s="481">
        <f t="shared" si="3"/>
        <v>3</v>
      </c>
      <c r="G104" s="480">
        <v>1</v>
      </c>
      <c r="H104" s="480" t="s">
        <v>53</v>
      </c>
      <c r="I104" s="480" t="s">
        <v>37</v>
      </c>
      <c r="J104" s="481">
        <f t="shared" si="4"/>
        <v>3</v>
      </c>
      <c r="K104" s="492">
        <v>3500000</v>
      </c>
      <c r="L104" s="495">
        <f t="shared" si="5"/>
        <v>10500000</v>
      </c>
      <c r="M104" s="461"/>
      <c r="N104" s="461"/>
    </row>
    <row r="105" s="1" customFormat="1" spans="1:14">
      <c r="A105" s="480">
        <v>300740</v>
      </c>
      <c r="B105" s="480">
        <v>1327373</v>
      </c>
      <c r="C105" s="481" t="s">
        <v>1251</v>
      </c>
      <c r="D105" s="482">
        <v>43302</v>
      </c>
      <c r="E105" s="482">
        <v>43303</v>
      </c>
      <c r="F105" s="481">
        <f t="shared" si="3"/>
        <v>1</v>
      </c>
      <c r="G105" s="480">
        <v>1</v>
      </c>
      <c r="H105" s="480" t="s">
        <v>53</v>
      </c>
      <c r="I105" s="480" t="s">
        <v>37</v>
      </c>
      <c r="J105" s="481">
        <f t="shared" si="4"/>
        <v>1</v>
      </c>
      <c r="K105" s="492">
        <v>3500000</v>
      </c>
      <c r="L105" s="495">
        <f t="shared" si="5"/>
        <v>3500000</v>
      </c>
      <c r="M105" s="461"/>
      <c r="N105" s="461"/>
    </row>
    <row r="106" s="1" customFormat="1" spans="1:14">
      <c r="A106" s="480">
        <v>302629</v>
      </c>
      <c r="B106" s="480">
        <v>1334012</v>
      </c>
      <c r="C106" s="481" t="s">
        <v>1252</v>
      </c>
      <c r="D106" s="482">
        <v>43302</v>
      </c>
      <c r="E106" s="482">
        <v>43304</v>
      </c>
      <c r="F106" s="481">
        <f t="shared" si="3"/>
        <v>2</v>
      </c>
      <c r="G106" s="480">
        <v>1</v>
      </c>
      <c r="H106" s="480"/>
      <c r="I106" s="480" t="s">
        <v>37</v>
      </c>
      <c r="J106" s="481">
        <f t="shared" si="4"/>
        <v>2</v>
      </c>
      <c r="K106" s="492">
        <v>3500000</v>
      </c>
      <c r="L106" s="495">
        <f t="shared" si="5"/>
        <v>7000000</v>
      </c>
      <c r="M106" s="461"/>
      <c r="N106" s="461"/>
    </row>
    <row r="107" s="1" customFormat="1" spans="1:14">
      <c r="A107" s="480" t="s">
        <v>1253</v>
      </c>
      <c r="B107" s="480">
        <v>1335350</v>
      </c>
      <c r="C107" s="481" t="s">
        <v>1254</v>
      </c>
      <c r="D107" s="482">
        <v>43302</v>
      </c>
      <c r="E107" s="482">
        <v>43306</v>
      </c>
      <c r="F107" s="481">
        <f t="shared" si="3"/>
        <v>4</v>
      </c>
      <c r="G107" s="480">
        <v>2</v>
      </c>
      <c r="H107" s="480"/>
      <c r="I107" s="480" t="s">
        <v>37</v>
      </c>
      <c r="J107" s="481">
        <f t="shared" si="4"/>
        <v>8</v>
      </c>
      <c r="K107" s="492">
        <v>3500000</v>
      </c>
      <c r="L107" s="495">
        <f t="shared" si="5"/>
        <v>28000000</v>
      </c>
      <c r="M107" s="461"/>
      <c r="N107" s="461"/>
    </row>
    <row r="108" s="1" customFormat="1" spans="1:14">
      <c r="A108" s="480" t="s">
        <v>1255</v>
      </c>
      <c r="B108" s="480">
        <v>1336178</v>
      </c>
      <c r="C108" s="481" t="s">
        <v>1256</v>
      </c>
      <c r="D108" s="482">
        <v>43302</v>
      </c>
      <c r="E108" s="482">
        <v>43303</v>
      </c>
      <c r="F108" s="481">
        <f t="shared" si="3"/>
        <v>1</v>
      </c>
      <c r="G108" s="480">
        <v>2</v>
      </c>
      <c r="H108" s="480"/>
      <c r="I108" s="480" t="s">
        <v>37</v>
      </c>
      <c r="J108" s="481">
        <f t="shared" si="4"/>
        <v>2</v>
      </c>
      <c r="K108" s="492">
        <v>3500000</v>
      </c>
      <c r="L108" s="495">
        <f t="shared" si="5"/>
        <v>7000000</v>
      </c>
      <c r="M108" s="461"/>
      <c r="N108" s="461"/>
    </row>
    <row r="109" s="1" customFormat="1" spans="1:14">
      <c r="A109" s="443">
        <v>303566</v>
      </c>
      <c r="B109" s="443">
        <v>1336871</v>
      </c>
      <c r="C109" s="182" t="s">
        <v>1257</v>
      </c>
      <c r="D109" s="184">
        <v>43297</v>
      </c>
      <c r="E109" s="184">
        <v>43298</v>
      </c>
      <c r="F109" s="182">
        <f t="shared" si="3"/>
        <v>1</v>
      </c>
      <c r="G109" s="443">
        <v>1</v>
      </c>
      <c r="H109" s="443"/>
      <c r="I109" s="443" t="s">
        <v>37</v>
      </c>
      <c r="J109" s="182">
        <f t="shared" si="4"/>
        <v>1</v>
      </c>
      <c r="K109" s="464">
        <v>3500000</v>
      </c>
      <c r="L109" s="209">
        <f t="shared" si="5"/>
        <v>3500000</v>
      </c>
      <c r="M109" s="461"/>
      <c r="N109" s="461"/>
    </row>
    <row r="110" s="1" customFormat="1" spans="1:14">
      <c r="A110" s="443">
        <v>303565</v>
      </c>
      <c r="B110" s="443">
        <v>1336869</v>
      </c>
      <c r="C110" s="182" t="s">
        <v>1258</v>
      </c>
      <c r="D110" s="184">
        <v>43297</v>
      </c>
      <c r="E110" s="184">
        <v>43299</v>
      </c>
      <c r="F110" s="182">
        <f t="shared" si="3"/>
        <v>2</v>
      </c>
      <c r="G110" s="443">
        <v>1</v>
      </c>
      <c r="H110" s="443"/>
      <c r="I110" s="443" t="s">
        <v>37</v>
      </c>
      <c r="J110" s="182">
        <f t="shared" si="4"/>
        <v>2</v>
      </c>
      <c r="K110" s="464">
        <v>3500000</v>
      </c>
      <c r="L110" s="209">
        <f t="shared" si="5"/>
        <v>7000000</v>
      </c>
      <c r="M110" s="461"/>
      <c r="N110" s="461"/>
    </row>
    <row r="111" s="1" customFormat="1" spans="1:14">
      <c r="A111" s="443">
        <v>303563</v>
      </c>
      <c r="B111" s="443">
        <v>1336868</v>
      </c>
      <c r="C111" s="182" t="s">
        <v>1259</v>
      </c>
      <c r="D111" s="184">
        <v>43297</v>
      </c>
      <c r="E111" s="184">
        <v>43299</v>
      </c>
      <c r="F111" s="182">
        <f t="shared" si="3"/>
        <v>2</v>
      </c>
      <c r="G111" s="443">
        <v>1</v>
      </c>
      <c r="H111" s="443"/>
      <c r="I111" s="443" t="s">
        <v>37</v>
      </c>
      <c r="J111" s="182">
        <f t="shared" si="4"/>
        <v>2</v>
      </c>
      <c r="K111" s="464">
        <v>3500000</v>
      </c>
      <c r="L111" s="209">
        <f t="shared" si="5"/>
        <v>7000000</v>
      </c>
      <c r="M111" s="461"/>
      <c r="N111" s="461"/>
    </row>
    <row r="112" s="1" customFormat="1" spans="1:14">
      <c r="A112" s="443">
        <v>302879</v>
      </c>
      <c r="B112" s="443">
        <v>1334781</v>
      </c>
      <c r="C112" s="182" t="s">
        <v>1260</v>
      </c>
      <c r="D112" s="184">
        <v>43298</v>
      </c>
      <c r="E112" s="184">
        <v>43300</v>
      </c>
      <c r="F112" s="182">
        <f t="shared" si="3"/>
        <v>2</v>
      </c>
      <c r="G112" s="443">
        <v>1</v>
      </c>
      <c r="H112" s="443"/>
      <c r="I112" s="443" t="s">
        <v>37</v>
      </c>
      <c r="J112" s="182">
        <f t="shared" si="4"/>
        <v>2</v>
      </c>
      <c r="K112" s="464">
        <v>3500000</v>
      </c>
      <c r="L112" s="209">
        <f t="shared" si="5"/>
        <v>7000000</v>
      </c>
      <c r="M112" s="461"/>
      <c r="N112" s="461"/>
    </row>
    <row r="113" s="1" customFormat="1" spans="1:14">
      <c r="A113" s="443">
        <v>303587</v>
      </c>
      <c r="B113" s="443">
        <v>1336929</v>
      </c>
      <c r="C113" s="182" t="s">
        <v>1261</v>
      </c>
      <c r="D113" s="184">
        <v>43298</v>
      </c>
      <c r="E113" s="184">
        <v>43301</v>
      </c>
      <c r="F113" s="182">
        <f t="shared" si="3"/>
        <v>3</v>
      </c>
      <c r="G113" s="443">
        <v>1</v>
      </c>
      <c r="H113" s="443"/>
      <c r="I113" s="443" t="s">
        <v>37</v>
      </c>
      <c r="J113" s="182">
        <f t="shared" si="4"/>
        <v>3</v>
      </c>
      <c r="K113" s="464">
        <v>3500000</v>
      </c>
      <c r="L113" s="209">
        <f t="shared" si="5"/>
        <v>10500000</v>
      </c>
      <c r="M113" s="461"/>
      <c r="N113" s="461"/>
    </row>
    <row r="114" s="1" customFormat="1" spans="1:14">
      <c r="A114" s="483">
        <v>303685</v>
      </c>
      <c r="B114" s="483">
        <v>1336936</v>
      </c>
      <c r="C114" s="484" t="s">
        <v>1262</v>
      </c>
      <c r="D114" s="485">
        <v>43298</v>
      </c>
      <c r="E114" s="485">
        <v>43299</v>
      </c>
      <c r="F114" s="484">
        <f t="shared" si="3"/>
        <v>1</v>
      </c>
      <c r="G114" s="483">
        <v>3</v>
      </c>
      <c r="H114" s="483"/>
      <c r="I114" s="483" t="s">
        <v>37</v>
      </c>
      <c r="J114" s="484">
        <f t="shared" si="4"/>
        <v>3</v>
      </c>
      <c r="K114" s="496">
        <v>3500000</v>
      </c>
      <c r="L114" s="497">
        <f t="shared" si="5"/>
        <v>10500000</v>
      </c>
      <c r="M114" s="461"/>
      <c r="N114" s="461"/>
    </row>
    <row r="115" s="1" customFormat="1" spans="1:14">
      <c r="A115" s="486">
        <v>303772</v>
      </c>
      <c r="B115" s="486">
        <v>1337535</v>
      </c>
      <c r="C115" s="188" t="s">
        <v>1259</v>
      </c>
      <c r="D115" s="187">
        <v>43299</v>
      </c>
      <c r="E115" s="187">
        <v>43301</v>
      </c>
      <c r="F115" s="188">
        <f t="shared" si="3"/>
        <v>2</v>
      </c>
      <c r="G115" s="486">
        <v>1</v>
      </c>
      <c r="H115" s="486"/>
      <c r="I115" s="486" t="s">
        <v>37</v>
      </c>
      <c r="J115" s="188">
        <f t="shared" si="4"/>
        <v>2</v>
      </c>
      <c r="K115" s="498">
        <v>3500000</v>
      </c>
      <c r="L115" s="211">
        <f t="shared" si="5"/>
        <v>7000000</v>
      </c>
      <c r="M115" s="461"/>
      <c r="N115" s="461"/>
    </row>
    <row r="116" s="1" customFormat="1" spans="1:14">
      <c r="A116" s="486">
        <v>303773</v>
      </c>
      <c r="B116" s="486">
        <v>1337569</v>
      </c>
      <c r="C116" s="188" t="s">
        <v>1263</v>
      </c>
      <c r="D116" s="187">
        <v>43299</v>
      </c>
      <c r="E116" s="187">
        <v>43300</v>
      </c>
      <c r="F116" s="188">
        <f t="shared" si="3"/>
        <v>1</v>
      </c>
      <c r="G116" s="486">
        <v>2</v>
      </c>
      <c r="H116" s="486"/>
      <c r="I116" s="486" t="s">
        <v>37</v>
      </c>
      <c r="J116" s="188">
        <f t="shared" si="4"/>
        <v>2</v>
      </c>
      <c r="K116" s="498">
        <v>3500000</v>
      </c>
      <c r="L116" s="211">
        <f t="shared" si="5"/>
        <v>7000000</v>
      </c>
      <c r="M116" s="461"/>
      <c r="N116" s="461"/>
    </row>
    <row r="117" s="1" customFormat="1" spans="1:14">
      <c r="A117" s="486">
        <v>303776</v>
      </c>
      <c r="B117" s="486">
        <v>1337485</v>
      </c>
      <c r="C117" s="188" t="s">
        <v>1264</v>
      </c>
      <c r="D117" s="187">
        <v>43299</v>
      </c>
      <c r="E117" s="187">
        <v>43301</v>
      </c>
      <c r="F117" s="188">
        <f t="shared" si="3"/>
        <v>2</v>
      </c>
      <c r="G117" s="486">
        <v>1</v>
      </c>
      <c r="H117" s="486"/>
      <c r="I117" s="486" t="s">
        <v>37</v>
      </c>
      <c r="J117" s="188">
        <f t="shared" si="4"/>
        <v>2</v>
      </c>
      <c r="K117" s="498">
        <v>3500000</v>
      </c>
      <c r="L117" s="211">
        <f t="shared" si="5"/>
        <v>7000000</v>
      </c>
      <c r="M117" s="461"/>
      <c r="N117" s="461"/>
    </row>
    <row r="118" s="1" customFormat="1" spans="1:14">
      <c r="A118" s="486">
        <v>303778</v>
      </c>
      <c r="B118" s="486">
        <v>1337618</v>
      </c>
      <c r="C118" s="188" t="s">
        <v>1265</v>
      </c>
      <c r="D118" s="187">
        <v>43299</v>
      </c>
      <c r="E118" s="187">
        <v>43301</v>
      </c>
      <c r="F118" s="188">
        <f t="shared" si="3"/>
        <v>2</v>
      </c>
      <c r="G118" s="486">
        <v>1</v>
      </c>
      <c r="H118" s="486"/>
      <c r="I118" s="486" t="s">
        <v>37</v>
      </c>
      <c r="J118" s="188">
        <f t="shared" si="4"/>
        <v>2</v>
      </c>
      <c r="K118" s="498">
        <v>3500000</v>
      </c>
      <c r="L118" s="211">
        <f t="shared" si="5"/>
        <v>7000000</v>
      </c>
      <c r="M118" s="461"/>
      <c r="N118" s="461"/>
    </row>
    <row r="119" s="1" customFormat="1" spans="1:14">
      <c r="A119" s="486">
        <v>303793</v>
      </c>
      <c r="B119" s="486">
        <v>1337678</v>
      </c>
      <c r="C119" s="188" t="s">
        <v>1266</v>
      </c>
      <c r="D119" s="187">
        <v>43300</v>
      </c>
      <c r="E119" s="187">
        <v>43303</v>
      </c>
      <c r="F119" s="188">
        <f t="shared" si="3"/>
        <v>3</v>
      </c>
      <c r="G119" s="486">
        <v>1</v>
      </c>
      <c r="H119" s="486"/>
      <c r="I119" s="486" t="s">
        <v>37</v>
      </c>
      <c r="J119" s="188">
        <f t="shared" si="4"/>
        <v>3</v>
      </c>
      <c r="K119" s="498">
        <v>3500000</v>
      </c>
      <c r="L119" s="211">
        <f t="shared" si="5"/>
        <v>10500000</v>
      </c>
      <c r="M119" s="461"/>
      <c r="N119" s="461"/>
    </row>
    <row r="120" s="1" customFormat="1" spans="1:14">
      <c r="A120" s="486">
        <v>300606</v>
      </c>
      <c r="B120" s="486">
        <v>1327102</v>
      </c>
      <c r="C120" s="188" t="s">
        <v>1267</v>
      </c>
      <c r="D120" s="187">
        <v>43303</v>
      </c>
      <c r="E120" s="187">
        <v>43307</v>
      </c>
      <c r="F120" s="188">
        <f t="shared" si="3"/>
        <v>4</v>
      </c>
      <c r="G120" s="486">
        <v>1</v>
      </c>
      <c r="H120" s="486" t="s">
        <v>53</v>
      </c>
      <c r="I120" s="486" t="s">
        <v>37</v>
      </c>
      <c r="J120" s="188">
        <f t="shared" si="4"/>
        <v>4</v>
      </c>
      <c r="K120" s="498">
        <v>3500000</v>
      </c>
      <c r="L120" s="211">
        <f t="shared" si="5"/>
        <v>14000000</v>
      </c>
      <c r="M120" s="461"/>
      <c r="N120" s="461"/>
    </row>
    <row r="121" s="1" customFormat="1" spans="1:14">
      <c r="A121" s="486">
        <v>303691</v>
      </c>
      <c r="B121" s="486">
        <v>1337128</v>
      </c>
      <c r="C121" s="188" t="s">
        <v>1268</v>
      </c>
      <c r="D121" s="187">
        <v>43303</v>
      </c>
      <c r="E121" s="187">
        <v>43305</v>
      </c>
      <c r="F121" s="188">
        <f t="shared" si="3"/>
        <v>2</v>
      </c>
      <c r="G121" s="486">
        <v>1</v>
      </c>
      <c r="H121" s="486"/>
      <c r="I121" s="486" t="s">
        <v>37</v>
      </c>
      <c r="J121" s="188">
        <f t="shared" si="4"/>
        <v>2</v>
      </c>
      <c r="K121" s="498">
        <v>3500000</v>
      </c>
      <c r="L121" s="211">
        <f t="shared" si="5"/>
        <v>7000000</v>
      </c>
      <c r="M121" s="461"/>
      <c r="N121" s="461"/>
    </row>
    <row r="122" s="1" customFormat="1" spans="1:14">
      <c r="A122" s="486">
        <v>303692</v>
      </c>
      <c r="B122" s="486">
        <v>1337131</v>
      </c>
      <c r="C122" s="188" t="s">
        <v>1269</v>
      </c>
      <c r="D122" s="187">
        <v>43303</v>
      </c>
      <c r="E122" s="187">
        <v>43305</v>
      </c>
      <c r="F122" s="188">
        <f t="shared" si="3"/>
        <v>2</v>
      </c>
      <c r="G122" s="486">
        <v>1</v>
      </c>
      <c r="H122" s="486"/>
      <c r="I122" s="486" t="s">
        <v>37</v>
      </c>
      <c r="J122" s="188">
        <f t="shared" si="4"/>
        <v>2</v>
      </c>
      <c r="K122" s="498">
        <v>3500000</v>
      </c>
      <c r="L122" s="211">
        <f t="shared" si="5"/>
        <v>7000000</v>
      </c>
      <c r="M122" s="461"/>
      <c r="N122" s="461"/>
    </row>
    <row r="123" s="1" customFormat="1" spans="1:14">
      <c r="A123" s="486">
        <v>301548</v>
      </c>
      <c r="B123" s="486">
        <v>1329370</v>
      </c>
      <c r="C123" s="188" t="s">
        <v>1270</v>
      </c>
      <c r="D123" s="187">
        <v>43304</v>
      </c>
      <c r="E123" s="187">
        <v>43305</v>
      </c>
      <c r="F123" s="188">
        <f t="shared" si="3"/>
        <v>1</v>
      </c>
      <c r="G123" s="486">
        <v>1</v>
      </c>
      <c r="H123" s="486" t="s">
        <v>53</v>
      </c>
      <c r="I123" s="486" t="s">
        <v>37</v>
      </c>
      <c r="J123" s="188">
        <f t="shared" si="4"/>
        <v>1</v>
      </c>
      <c r="K123" s="498">
        <v>3500000</v>
      </c>
      <c r="L123" s="211">
        <f t="shared" si="5"/>
        <v>3500000</v>
      </c>
      <c r="M123" s="461"/>
      <c r="N123" s="461"/>
    </row>
    <row r="124" s="1" customFormat="1" spans="1:14">
      <c r="A124" s="486">
        <v>302029</v>
      </c>
      <c r="B124" s="486">
        <v>1331354</v>
      </c>
      <c r="C124" s="188" t="s">
        <v>1271</v>
      </c>
      <c r="D124" s="187">
        <v>43304</v>
      </c>
      <c r="E124" s="187">
        <v>43306</v>
      </c>
      <c r="F124" s="188">
        <f t="shared" si="3"/>
        <v>2</v>
      </c>
      <c r="G124" s="486">
        <v>1</v>
      </c>
      <c r="H124" s="486"/>
      <c r="I124" s="486" t="s">
        <v>37</v>
      </c>
      <c r="J124" s="188">
        <f t="shared" si="4"/>
        <v>2</v>
      </c>
      <c r="K124" s="498">
        <v>3500000</v>
      </c>
      <c r="L124" s="211">
        <f t="shared" si="5"/>
        <v>7000000</v>
      </c>
      <c r="M124" s="461"/>
      <c r="N124" s="461"/>
    </row>
    <row r="125" s="1" customFormat="1" spans="1:14">
      <c r="A125" s="472">
        <v>303982</v>
      </c>
      <c r="B125" s="472">
        <v>1338363</v>
      </c>
      <c r="C125" s="473" t="s">
        <v>1272</v>
      </c>
      <c r="D125" s="474">
        <v>43300</v>
      </c>
      <c r="E125" s="474">
        <v>43301</v>
      </c>
      <c r="F125" s="473">
        <f t="shared" si="3"/>
        <v>1</v>
      </c>
      <c r="G125" s="472">
        <v>1</v>
      </c>
      <c r="H125" s="472"/>
      <c r="I125" s="472" t="s">
        <v>37</v>
      </c>
      <c r="J125" s="473">
        <f t="shared" si="4"/>
        <v>1</v>
      </c>
      <c r="K125" s="487">
        <v>3500000</v>
      </c>
      <c r="L125" s="488">
        <f t="shared" si="5"/>
        <v>3500000</v>
      </c>
      <c r="M125" s="461"/>
      <c r="N125" s="461"/>
    </row>
    <row r="126" s="1" customFormat="1" spans="1:14">
      <c r="A126" s="472">
        <v>303906</v>
      </c>
      <c r="B126" s="472">
        <v>1338011</v>
      </c>
      <c r="C126" s="473" t="s">
        <v>1273</v>
      </c>
      <c r="D126" s="474">
        <v>43300</v>
      </c>
      <c r="E126" s="474">
        <v>43302</v>
      </c>
      <c r="F126" s="473">
        <f t="shared" si="3"/>
        <v>2</v>
      </c>
      <c r="G126" s="472">
        <v>1</v>
      </c>
      <c r="H126" s="472"/>
      <c r="I126" s="472" t="s">
        <v>37</v>
      </c>
      <c r="J126" s="473">
        <f t="shared" si="4"/>
        <v>2</v>
      </c>
      <c r="K126" s="487">
        <v>3500000</v>
      </c>
      <c r="L126" s="488">
        <f t="shared" si="5"/>
        <v>7000000</v>
      </c>
      <c r="M126" s="461"/>
      <c r="N126" s="461"/>
    </row>
    <row r="127" s="1" customFormat="1" spans="1:14">
      <c r="A127" s="472">
        <v>303941</v>
      </c>
      <c r="B127" s="472">
        <v>1337901</v>
      </c>
      <c r="C127" s="473" t="s">
        <v>1274</v>
      </c>
      <c r="D127" s="474">
        <v>43300</v>
      </c>
      <c r="E127" s="474">
        <v>43302</v>
      </c>
      <c r="F127" s="473">
        <f t="shared" si="3"/>
        <v>2</v>
      </c>
      <c r="G127" s="472">
        <v>1</v>
      </c>
      <c r="H127" s="472"/>
      <c r="I127" s="472" t="s">
        <v>37</v>
      </c>
      <c r="J127" s="473">
        <f t="shared" si="4"/>
        <v>2</v>
      </c>
      <c r="K127" s="487">
        <v>3500000</v>
      </c>
      <c r="L127" s="488">
        <f t="shared" si="5"/>
        <v>7000000</v>
      </c>
      <c r="M127" s="461"/>
      <c r="N127" s="461"/>
    </row>
    <row r="128" s="1" customFormat="1" spans="1:14">
      <c r="A128" s="472">
        <v>303983</v>
      </c>
      <c r="B128" s="472">
        <v>1338356</v>
      </c>
      <c r="C128" s="473" t="s">
        <v>1259</v>
      </c>
      <c r="D128" s="474">
        <v>43301</v>
      </c>
      <c r="E128" s="474">
        <v>43304</v>
      </c>
      <c r="F128" s="473">
        <f t="shared" si="3"/>
        <v>3</v>
      </c>
      <c r="G128" s="472">
        <v>1</v>
      </c>
      <c r="H128" s="472"/>
      <c r="I128" s="472" t="s">
        <v>37</v>
      </c>
      <c r="J128" s="473">
        <f t="shared" si="4"/>
        <v>3</v>
      </c>
      <c r="K128" s="487">
        <v>3500000</v>
      </c>
      <c r="L128" s="488">
        <f t="shared" si="5"/>
        <v>10500000</v>
      </c>
      <c r="M128" s="461"/>
      <c r="N128" s="461"/>
    </row>
    <row r="129" s="1" customFormat="1" spans="1:14">
      <c r="A129" s="499">
        <v>304122</v>
      </c>
      <c r="B129" s="499">
        <v>1338905</v>
      </c>
      <c r="C129" s="500" t="s">
        <v>1275</v>
      </c>
      <c r="D129" s="501">
        <v>43301</v>
      </c>
      <c r="E129" s="501">
        <v>43302</v>
      </c>
      <c r="F129" s="500">
        <f t="shared" si="3"/>
        <v>1</v>
      </c>
      <c r="G129" s="499">
        <v>1</v>
      </c>
      <c r="H129" s="499"/>
      <c r="I129" s="499" t="s">
        <v>37</v>
      </c>
      <c r="J129" s="500">
        <f t="shared" si="4"/>
        <v>1</v>
      </c>
      <c r="K129" s="508">
        <v>3500000</v>
      </c>
      <c r="L129" s="509">
        <f t="shared" si="5"/>
        <v>3500000</v>
      </c>
      <c r="M129" s="461"/>
      <c r="N129" s="461"/>
    </row>
    <row r="130" s="1" customFormat="1" spans="1:14">
      <c r="A130" s="499">
        <v>304117</v>
      </c>
      <c r="B130" s="499">
        <v>1338810</v>
      </c>
      <c r="C130" s="500" t="s">
        <v>1276</v>
      </c>
      <c r="D130" s="501">
        <v>43304</v>
      </c>
      <c r="E130" s="501">
        <v>43305</v>
      </c>
      <c r="F130" s="500">
        <f t="shared" si="3"/>
        <v>1</v>
      </c>
      <c r="G130" s="499">
        <v>1</v>
      </c>
      <c r="H130" s="499"/>
      <c r="I130" s="499" t="s">
        <v>37</v>
      </c>
      <c r="J130" s="500">
        <f t="shared" si="4"/>
        <v>1</v>
      </c>
      <c r="K130" s="508">
        <v>3500000</v>
      </c>
      <c r="L130" s="509">
        <f t="shared" si="5"/>
        <v>3500000</v>
      </c>
      <c r="M130" s="461"/>
      <c r="N130" s="461"/>
    </row>
    <row r="131" s="1" customFormat="1" spans="1:14">
      <c r="A131" s="499">
        <v>304064</v>
      </c>
      <c r="B131" s="499">
        <v>1338604</v>
      </c>
      <c r="C131" s="500" t="s">
        <v>1277</v>
      </c>
      <c r="D131" s="501">
        <v>43301</v>
      </c>
      <c r="E131" s="501">
        <v>43302</v>
      </c>
      <c r="F131" s="500">
        <f t="shared" si="3"/>
        <v>1</v>
      </c>
      <c r="G131" s="499">
        <v>2</v>
      </c>
      <c r="H131" s="499"/>
      <c r="I131" s="499" t="s">
        <v>37</v>
      </c>
      <c r="J131" s="500">
        <f t="shared" si="4"/>
        <v>2</v>
      </c>
      <c r="K131" s="508">
        <v>3500000</v>
      </c>
      <c r="L131" s="509">
        <f t="shared" si="5"/>
        <v>7000000</v>
      </c>
      <c r="M131" s="461"/>
      <c r="N131" s="461"/>
    </row>
    <row r="132" s="1" customFormat="1" spans="1:14">
      <c r="A132" s="499">
        <v>304099</v>
      </c>
      <c r="B132" s="499">
        <v>1338546</v>
      </c>
      <c r="C132" s="500" t="s">
        <v>1278</v>
      </c>
      <c r="D132" s="501">
        <v>43301</v>
      </c>
      <c r="E132" s="501">
        <v>43302</v>
      </c>
      <c r="F132" s="500">
        <f t="shared" si="3"/>
        <v>1</v>
      </c>
      <c r="G132" s="499">
        <v>1</v>
      </c>
      <c r="H132" s="499"/>
      <c r="I132" s="499" t="s">
        <v>37</v>
      </c>
      <c r="J132" s="500">
        <f t="shared" si="4"/>
        <v>1</v>
      </c>
      <c r="K132" s="508">
        <v>3500000</v>
      </c>
      <c r="L132" s="509">
        <f t="shared" si="5"/>
        <v>3500000</v>
      </c>
      <c r="M132" s="461"/>
      <c r="N132" s="461"/>
    </row>
    <row r="133" s="1" customFormat="1" spans="1:14">
      <c r="A133" s="499">
        <v>304066</v>
      </c>
      <c r="B133" s="499">
        <v>1338534</v>
      </c>
      <c r="C133" s="500" t="s">
        <v>1279</v>
      </c>
      <c r="D133" s="501">
        <v>43301</v>
      </c>
      <c r="E133" s="501">
        <v>43302</v>
      </c>
      <c r="F133" s="500">
        <f t="shared" si="3"/>
        <v>1</v>
      </c>
      <c r="G133" s="499">
        <v>1</v>
      </c>
      <c r="H133" s="499"/>
      <c r="I133" s="499" t="s">
        <v>37</v>
      </c>
      <c r="J133" s="500">
        <f t="shared" si="4"/>
        <v>1</v>
      </c>
      <c r="K133" s="508">
        <v>3500000</v>
      </c>
      <c r="L133" s="509">
        <f t="shared" si="5"/>
        <v>3500000</v>
      </c>
      <c r="M133" s="461"/>
      <c r="N133" s="461"/>
    </row>
    <row r="134" s="1" customFormat="1" spans="1:14">
      <c r="A134" s="499">
        <v>304062</v>
      </c>
      <c r="B134" s="499">
        <v>1338655</v>
      </c>
      <c r="C134" s="500" t="s">
        <v>1280</v>
      </c>
      <c r="D134" s="501">
        <v>43301</v>
      </c>
      <c r="E134" s="501">
        <v>43303</v>
      </c>
      <c r="F134" s="500">
        <f t="shared" si="3"/>
        <v>2</v>
      </c>
      <c r="G134" s="499">
        <v>1</v>
      </c>
      <c r="H134" s="499"/>
      <c r="I134" s="499" t="s">
        <v>37</v>
      </c>
      <c r="J134" s="500">
        <f t="shared" si="4"/>
        <v>2</v>
      </c>
      <c r="K134" s="508">
        <v>3500000</v>
      </c>
      <c r="L134" s="509">
        <f t="shared" si="5"/>
        <v>7000000</v>
      </c>
      <c r="M134" s="461"/>
      <c r="N134" s="461"/>
    </row>
    <row r="135" s="1" customFormat="1" spans="1:14">
      <c r="A135" s="499">
        <v>304063</v>
      </c>
      <c r="B135" s="499">
        <v>1338622</v>
      </c>
      <c r="C135" s="500" t="s">
        <v>1281</v>
      </c>
      <c r="D135" s="501">
        <v>43301</v>
      </c>
      <c r="E135" s="501">
        <v>43303</v>
      </c>
      <c r="F135" s="500">
        <f t="shared" si="3"/>
        <v>2</v>
      </c>
      <c r="G135" s="499">
        <v>1</v>
      </c>
      <c r="H135" s="499"/>
      <c r="I135" s="499" t="s">
        <v>37</v>
      </c>
      <c r="J135" s="500">
        <f t="shared" si="4"/>
        <v>2</v>
      </c>
      <c r="K135" s="508">
        <v>3500000</v>
      </c>
      <c r="L135" s="509">
        <f t="shared" si="5"/>
        <v>7000000</v>
      </c>
      <c r="M135" s="461"/>
      <c r="N135" s="461"/>
    </row>
    <row r="136" s="1" customFormat="1" spans="1:14">
      <c r="A136" s="499">
        <v>304108</v>
      </c>
      <c r="B136" s="499">
        <v>1338544</v>
      </c>
      <c r="C136" s="500" t="s">
        <v>1282</v>
      </c>
      <c r="D136" s="501">
        <v>43302</v>
      </c>
      <c r="E136" s="501">
        <v>43304</v>
      </c>
      <c r="F136" s="500">
        <f t="shared" si="3"/>
        <v>2</v>
      </c>
      <c r="G136" s="499">
        <v>1</v>
      </c>
      <c r="H136" s="499"/>
      <c r="I136" s="499" t="s">
        <v>37</v>
      </c>
      <c r="J136" s="500">
        <f t="shared" si="4"/>
        <v>2</v>
      </c>
      <c r="K136" s="508">
        <v>3500000</v>
      </c>
      <c r="L136" s="509">
        <f t="shared" si="5"/>
        <v>7000000</v>
      </c>
      <c r="M136" s="461"/>
      <c r="N136" s="461"/>
    </row>
    <row r="137" s="1" customFormat="1" spans="1:14">
      <c r="A137" s="499">
        <v>304017</v>
      </c>
      <c r="B137" s="499">
        <v>1338343</v>
      </c>
      <c r="C137" s="500" t="s">
        <v>1283</v>
      </c>
      <c r="D137" s="501">
        <v>43303</v>
      </c>
      <c r="E137" s="501">
        <v>43307</v>
      </c>
      <c r="F137" s="500">
        <f t="shared" ref="F137:F165" si="6">E137-D137</f>
        <v>4</v>
      </c>
      <c r="G137" s="499">
        <v>1</v>
      </c>
      <c r="H137" s="499"/>
      <c r="I137" s="499" t="s">
        <v>37</v>
      </c>
      <c r="J137" s="500">
        <f t="shared" ref="J137:J165" si="7">G137*F137</f>
        <v>4</v>
      </c>
      <c r="K137" s="508">
        <v>3500000</v>
      </c>
      <c r="L137" s="509">
        <f t="shared" ref="L137:L178" si="8">K137*F137*G137</f>
        <v>14000000</v>
      </c>
      <c r="M137" s="461"/>
      <c r="N137" s="461"/>
    </row>
    <row r="138" s="1" customFormat="1" spans="1:14">
      <c r="A138" s="499">
        <v>304085</v>
      </c>
      <c r="B138" s="499">
        <v>1338770</v>
      </c>
      <c r="C138" s="500" t="s">
        <v>1284</v>
      </c>
      <c r="D138" s="501">
        <v>43303</v>
      </c>
      <c r="E138" s="501">
        <v>43304</v>
      </c>
      <c r="F138" s="500">
        <f t="shared" si="6"/>
        <v>1</v>
      </c>
      <c r="G138" s="499">
        <v>1</v>
      </c>
      <c r="H138" s="499"/>
      <c r="I138" s="499" t="s">
        <v>37</v>
      </c>
      <c r="J138" s="500">
        <f t="shared" si="7"/>
        <v>1</v>
      </c>
      <c r="K138" s="508">
        <v>3500000</v>
      </c>
      <c r="L138" s="509">
        <f t="shared" si="8"/>
        <v>3500000</v>
      </c>
      <c r="M138" s="461"/>
      <c r="N138" s="461"/>
    </row>
    <row r="139" s="1" customFormat="1" spans="1:14">
      <c r="A139" s="499">
        <v>302007</v>
      </c>
      <c r="B139" s="499">
        <v>1331326</v>
      </c>
      <c r="C139" s="500" t="s">
        <v>1285</v>
      </c>
      <c r="D139" s="501">
        <v>43304</v>
      </c>
      <c r="E139" s="501">
        <v>43308</v>
      </c>
      <c r="F139" s="500">
        <f t="shared" si="6"/>
        <v>4</v>
      </c>
      <c r="G139" s="499">
        <v>1</v>
      </c>
      <c r="H139" s="499"/>
      <c r="I139" s="499" t="s">
        <v>37</v>
      </c>
      <c r="J139" s="500">
        <f t="shared" si="7"/>
        <v>4</v>
      </c>
      <c r="K139" s="508">
        <v>3500000</v>
      </c>
      <c r="L139" s="509">
        <f t="shared" si="8"/>
        <v>14000000</v>
      </c>
      <c r="M139" s="461"/>
      <c r="N139" s="461"/>
    </row>
    <row r="140" s="1" customFormat="1" spans="1:14">
      <c r="A140" s="499">
        <v>303689</v>
      </c>
      <c r="B140" s="499">
        <v>1336940</v>
      </c>
      <c r="C140" s="500" t="s">
        <v>1286</v>
      </c>
      <c r="D140" s="501">
        <v>43305</v>
      </c>
      <c r="E140" s="501">
        <v>43307</v>
      </c>
      <c r="F140" s="500">
        <f t="shared" si="6"/>
        <v>2</v>
      </c>
      <c r="G140" s="499">
        <v>1</v>
      </c>
      <c r="H140" s="499"/>
      <c r="I140" s="499" t="s">
        <v>37</v>
      </c>
      <c r="J140" s="500">
        <f t="shared" si="7"/>
        <v>2</v>
      </c>
      <c r="K140" s="508">
        <v>3500000</v>
      </c>
      <c r="L140" s="509">
        <f t="shared" si="8"/>
        <v>7000000</v>
      </c>
      <c r="M140" s="461"/>
      <c r="N140" s="461"/>
    </row>
    <row r="141" s="1" customFormat="1" spans="1:14">
      <c r="A141" s="499">
        <v>302881</v>
      </c>
      <c r="B141" s="499">
        <v>1334598</v>
      </c>
      <c r="C141" s="500" t="s">
        <v>1287</v>
      </c>
      <c r="D141" s="501">
        <v>43305</v>
      </c>
      <c r="E141" s="501">
        <v>43308</v>
      </c>
      <c r="F141" s="500">
        <f t="shared" si="6"/>
        <v>3</v>
      </c>
      <c r="G141" s="499">
        <v>2</v>
      </c>
      <c r="H141" s="499"/>
      <c r="I141" s="499" t="s">
        <v>37</v>
      </c>
      <c r="J141" s="500">
        <f t="shared" si="7"/>
        <v>6</v>
      </c>
      <c r="K141" s="508">
        <v>3500000</v>
      </c>
      <c r="L141" s="509">
        <f t="shared" si="8"/>
        <v>21000000</v>
      </c>
      <c r="M141" s="461"/>
      <c r="N141" s="461"/>
    </row>
    <row r="142" s="1" customFormat="1" spans="1:14">
      <c r="A142" s="499">
        <v>302016</v>
      </c>
      <c r="B142" s="499">
        <v>1331523</v>
      </c>
      <c r="C142" s="500" t="s">
        <v>1288</v>
      </c>
      <c r="D142" s="501">
        <v>43305</v>
      </c>
      <c r="E142" s="501">
        <v>43309</v>
      </c>
      <c r="F142" s="500">
        <f t="shared" si="6"/>
        <v>4</v>
      </c>
      <c r="G142" s="499">
        <v>5</v>
      </c>
      <c r="H142" s="499"/>
      <c r="I142" s="499" t="s">
        <v>37</v>
      </c>
      <c r="J142" s="500">
        <f t="shared" si="7"/>
        <v>20</v>
      </c>
      <c r="K142" s="508">
        <v>3500000</v>
      </c>
      <c r="L142" s="509">
        <f t="shared" si="8"/>
        <v>70000000</v>
      </c>
      <c r="M142" s="461"/>
      <c r="N142" s="461"/>
    </row>
    <row r="143" s="1" customFormat="1" spans="1:14">
      <c r="A143" s="499" t="s">
        <v>1289</v>
      </c>
      <c r="B143" s="499">
        <v>1334115</v>
      </c>
      <c r="C143" s="500" t="s">
        <v>1290</v>
      </c>
      <c r="D143" s="501">
        <v>43305</v>
      </c>
      <c r="E143" s="501">
        <v>43306</v>
      </c>
      <c r="F143" s="500">
        <f t="shared" si="6"/>
        <v>1</v>
      </c>
      <c r="G143" s="499">
        <v>3</v>
      </c>
      <c r="H143" s="499"/>
      <c r="I143" s="499" t="s">
        <v>37</v>
      </c>
      <c r="J143" s="500">
        <f t="shared" si="7"/>
        <v>3</v>
      </c>
      <c r="K143" s="508">
        <v>3500000</v>
      </c>
      <c r="L143" s="509">
        <f t="shared" si="8"/>
        <v>10500000</v>
      </c>
      <c r="M143" s="461"/>
      <c r="N143" s="461"/>
    </row>
    <row r="144" s="1" customFormat="1" spans="1:14">
      <c r="A144" s="499">
        <v>303996</v>
      </c>
      <c r="B144" s="499">
        <v>1337924</v>
      </c>
      <c r="C144" s="500" t="s">
        <v>1291</v>
      </c>
      <c r="D144" s="501">
        <v>43305</v>
      </c>
      <c r="E144" s="501">
        <v>43307</v>
      </c>
      <c r="F144" s="500">
        <f t="shared" si="6"/>
        <v>2</v>
      </c>
      <c r="G144" s="499">
        <v>1</v>
      </c>
      <c r="H144" s="499"/>
      <c r="I144" s="499" t="s">
        <v>37</v>
      </c>
      <c r="J144" s="500">
        <f t="shared" si="7"/>
        <v>2</v>
      </c>
      <c r="K144" s="508">
        <v>3500000</v>
      </c>
      <c r="L144" s="509">
        <f t="shared" si="8"/>
        <v>7000000</v>
      </c>
      <c r="M144" s="461"/>
      <c r="N144" s="461"/>
    </row>
    <row r="145" s="1" customFormat="1" spans="1:14">
      <c r="A145" s="65">
        <v>304335</v>
      </c>
      <c r="B145" s="65">
        <v>1339706</v>
      </c>
      <c r="C145" s="66" t="s">
        <v>1292</v>
      </c>
      <c r="D145" s="68">
        <v>43303</v>
      </c>
      <c r="E145" s="68">
        <v>43305</v>
      </c>
      <c r="F145" s="66">
        <f t="shared" si="6"/>
        <v>2</v>
      </c>
      <c r="G145" s="65">
        <v>1</v>
      </c>
      <c r="H145" s="65"/>
      <c r="I145" s="65" t="s">
        <v>37</v>
      </c>
      <c r="J145" s="66">
        <f t="shared" si="7"/>
        <v>2</v>
      </c>
      <c r="K145" s="510">
        <v>3500000</v>
      </c>
      <c r="L145" s="99">
        <f t="shared" si="8"/>
        <v>7000000</v>
      </c>
      <c r="M145" s="461"/>
      <c r="N145" s="461"/>
    </row>
    <row r="146" s="1" customFormat="1" spans="1:14">
      <c r="A146" s="65">
        <v>304544</v>
      </c>
      <c r="B146" s="65">
        <v>1340147</v>
      </c>
      <c r="C146" s="66" t="s">
        <v>1293</v>
      </c>
      <c r="D146" s="68">
        <v>43304</v>
      </c>
      <c r="E146" s="68">
        <v>43305</v>
      </c>
      <c r="F146" s="66">
        <f t="shared" si="6"/>
        <v>1</v>
      </c>
      <c r="G146" s="65">
        <v>2</v>
      </c>
      <c r="H146" s="65"/>
      <c r="I146" s="65" t="s">
        <v>37</v>
      </c>
      <c r="J146" s="66">
        <f t="shared" si="7"/>
        <v>2</v>
      </c>
      <c r="K146" s="510">
        <v>3500000</v>
      </c>
      <c r="L146" s="99">
        <f t="shared" si="8"/>
        <v>7000000</v>
      </c>
      <c r="M146" s="461"/>
      <c r="N146" s="461"/>
    </row>
    <row r="147" s="1" customFormat="1" spans="1:14">
      <c r="A147" s="65">
        <v>304331</v>
      </c>
      <c r="B147" s="65">
        <v>1339421</v>
      </c>
      <c r="C147" s="66" t="s">
        <v>1228</v>
      </c>
      <c r="D147" s="68">
        <v>43303</v>
      </c>
      <c r="E147" s="68">
        <v>43305</v>
      </c>
      <c r="F147" s="66">
        <f t="shared" si="6"/>
        <v>2</v>
      </c>
      <c r="G147" s="65">
        <v>1</v>
      </c>
      <c r="H147" s="65"/>
      <c r="I147" s="65" t="s">
        <v>37</v>
      </c>
      <c r="J147" s="66">
        <f t="shared" si="7"/>
        <v>2</v>
      </c>
      <c r="K147" s="510">
        <v>3500000</v>
      </c>
      <c r="L147" s="99">
        <f t="shared" si="8"/>
        <v>7000000</v>
      </c>
      <c r="M147" s="461"/>
      <c r="N147" s="461"/>
    </row>
    <row r="148" s="1" customFormat="1" spans="1:14">
      <c r="A148" s="65" t="s">
        <v>1294</v>
      </c>
      <c r="B148" s="65">
        <v>1339311</v>
      </c>
      <c r="C148" s="66" t="s">
        <v>1295</v>
      </c>
      <c r="D148" s="68">
        <v>43303</v>
      </c>
      <c r="E148" s="68">
        <v>43306</v>
      </c>
      <c r="F148" s="66">
        <f t="shared" si="6"/>
        <v>3</v>
      </c>
      <c r="G148" s="65">
        <v>2</v>
      </c>
      <c r="H148" s="65"/>
      <c r="I148" s="65" t="s">
        <v>37</v>
      </c>
      <c r="J148" s="66">
        <f t="shared" si="7"/>
        <v>6</v>
      </c>
      <c r="K148" s="510">
        <v>3500000</v>
      </c>
      <c r="L148" s="99">
        <f t="shared" si="8"/>
        <v>21000000</v>
      </c>
      <c r="M148" s="461"/>
      <c r="N148" s="461"/>
    </row>
    <row r="149" s="1" customFormat="1" spans="1:14">
      <c r="A149" s="65">
        <v>304332</v>
      </c>
      <c r="B149" s="65">
        <v>1339692</v>
      </c>
      <c r="C149" s="66" t="s">
        <v>1296</v>
      </c>
      <c r="D149" s="68">
        <v>43303</v>
      </c>
      <c r="E149" s="68">
        <v>43305</v>
      </c>
      <c r="F149" s="66">
        <f t="shared" si="6"/>
        <v>2</v>
      </c>
      <c r="G149" s="65">
        <v>1</v>
      </c>
      <c r="H149" s="65"/>
      <c r="I149" s="65" t="s">
        <v>37</v>
      </c>
      <c r="J149" s="66">
        <f t="shared" si="7"/>
        <v>2</v>
      </c>
      <c r="K149" s="510">
        <v>3500000</v>
      </c>
      <c r="L149" s="99">
        <f t="shared" si="8"/>
        <v>7000000</v>
      </c>
      <c r="M149" s="461"/>
      <c r="N149" s="461"/>
    </row>
    <row r="150" s="1" customFormat="1" spans="1:14">
      <c r="A150" s="65">
        <v>304540</v>
      </c>
      <c r="B150" s="65">
        <v>1339889</v>
      </c>
      <c r="C150" s="66" t="s">
        <v>1296</v>
      </c>
      <c r="D150" s="68">
        <v>43305</v>
      </c>
      <c r="E150" s="68">
        <v>43306</v>
      </c>
      <c r="F150" s="66">
        <f t="shared" si="6"/>
        <v>1</v>
      </c>
      <c r="G150" s="65">
        <v>1</v>
      </c>
      <c r="H150" s="65"/>
      <c r="I150" s="65" t="s">
        <v>37</v>
      </c>
      <c r="J150" s="66">
        <f t="shared" si="7"/>
        <v>1</v>
      </c>
      <c r="K150" s="510">
        <v>3500000</v>
      </c>
      <c r="L150" s="99">
        <f t="shared" si="8"/>
        <v>3500000</v>
      </c>
      <c r="M150" s="461"/>
      <c r="N150" s="461"/>
    </row>
    <row r="151" s="1" customFormat="1" ht="14.25" spans="1:14">
      <c r="A151" s="502">
        <v>303974</v>
      </c>
      <c r="B151" s="65">
        <v>1338278</v>
      </c>
      <c r="C151" s="66" t="s">
        <v>1297</v>
      </c>
      <c r="D151" s="68">
        <v>43306</v>
      </c>
      <c r="E151" s="68">
        <v>43309</v>
      </c>
      <c r="F151" s="66">
        <f t="shared" si="6"/>
        <v>3</v>
      </c>
      <c r="G151" s="65">
        <v>3</v>
      </c>
      <c r="H151" s="65"/>
      <c r="I151" s="65" t="s">
        <v>37</v>
      </c>
      <c r="J151" s="66">
        <f t="shared" si="7"/>
        <v>9</v>
      </c>
      <c r="K151" s="510">
        <v>3500000</v>
      </c>
      <c r="L151" s="99">
        <f t="shared" si="8"/>
        <v>31500000</v>
      </c>
      <c r="M151" s="461"/>
      <c r="N151" s="461"/>
    </row>
    <row r="152" s="1" customFormat="1" spans="1:14">
      <c r="A152" s="65">
        <v>301897</v>
      </c>
      <c r="B152" s="65">
        <v>1330095</v>
      </c>
      <c r="C152" s="66" t="s">
        <v>1298</v>
      </c>
      <c r="D152" s="68">
        <v>43306</v>
      </c>
      <c r="E152" s="68">
        <v>43310</v>
      </c>
      <c r="F152" s="66">
        <f t="shared" si="6"/>
        <v>4</v>
      </c>
      <c r="G152" s="65">
        <v>1</v>
      </c>
      <c r="H152" s="65"/>
      <c r="I152" s="65" t="s">
        <v>37</v>
      </c>
      <c r="J152" s="66">
        <f t="shared" si="7"/>
        <v>4</v>
      </c>
      <c r="K152" s="510">
        <v>3500000</v>
      </c>
      <c r="L152" s="99">
        <f t="shared" si="8"/>
        <v>14000000</v>
      </c>
      <c r="M152" s="461"/>
      <c r="N152" s="461"/>
    </row>
    <row r="153" s="1" customFormat="1" spans="1:14">
      <c r="A153" s="65">
        <v>299522</v>
      </c>
      <c r="B153" s="65">
        <v>1324107</v>
      </c>
      <c r="C153" s="66" t="s">
        <v>1299</v>
      </c>
      <c r="D153" s="68">
        <v>43307</v>
      </c>
      <c r="E153" s="68">
        <v>43308</v>
      </c>
      <c r="F153" s="66">
        <f t="shared" si="6"/>
        <v>1</v>
      </c>
      <c r="G153" s="65">
        <v>1</v>
      </c>
      <c r="H153" s="65" t="s">
        <v>53</v>
      </c>
      <c r="I153" s="65" t="s">
        <v>37</v>
      </c>
      <c r="J153" s="66">
        <f t="shared" si="7"/>
        <v>1</v>
      </c>
      <c r="K153" s="510">
        <v>4050000</v>
      </c>
      <c r="L153" s="99">
        <f t="shared" si="8"/>
        <v>4050000</v>
      </c>
      <c r="M153" s="461"/>
      <c r="N153" s="461"/>
    </row>
    <row r="154" s="1" customFormat="1" spans="1:14">
      <c r="A154" s="65">
        <v>302937</v>
      </c>
      <c r="B154" s="65">
        <v>1335215</v>
      </c>
      <c r="C154" s="66" t="s">
        <v>1300</v>
      </c>
      <c r="D154" s="68">
        <v>43307</v>
      </c>
      <c r="E154" s="68">
        <v>43309</v>
      </c>
      <c r="F154" s="66">
        <f t="shared" si="6"/>
        <v>2</v>
      </c>
      <c r="G154" s="65">
        <v>1</v>
      </c>
      <c r="H154" s="65"/>
      <c r="I154" s="65" t="s">
        <v>37</v>
      </c>
      <c r="J154" s="66">
        <f t="shared" si="7"/>
        <v>2</v>
      </c>
      <c r="K154" s="510">
        <v>3500000</v>
      </c>
      <c r="L154" s="99">
        <f t="shared" si="8"/>
        <v>7000000</v>
      </c>
      <c r="M154" s="461"/>
      <c r="N154" s="461"/>
    </row>
    <row r="155" s="1" customFormat="1" spans="1:14">
      <c r="A155" s="65">
        <v>302624</v>
      </c>
      <c r="B155" s="65">
        <v>1333570</v>
      </c>
      <c r="C155" s="66" t="s">
        <v>1301</v>
      </c>
      <c r="D155" s="68">
        <v>43307</v>
      </c>
      <c r="E155" s="68">
        <v>43309</v>
      </c>
      <c r="F155" s="66">
        <f t="shared" si="6"/>
        <v>2</v>
      </c>
      <c r="G155" s="65">
        <v>3</v>
      </c>
      <c r="H155" s="65"/>
      <c r="I155" s="65" t="s">
        <v>37</v>
      </c>
      <c r="J155" s="66">
        <f t="shared" si="7"/>
        <v>6</v>
      </c>
      <c r="K155" s="510">
        <v>3500000</v>
      </c>
      <c r="L155" s="99">
        <f t="shared" si="8"/>
        <v>21000000</v>
      </c>
      <c r="M155" s="461"/>
      <c r="N155" s="461"/>
    </row>
    <row r="156" s="1" customFormat="1" spans="1:14">
      <c r="A156" s="65">
        <v>302800</v>
      </c>
      <c r="B156" s="65">
        <v>1334091</v>
      </c>
      <c r="C156" s="66" t="s">
        <v>1302</v>
      </c>
      <c r="D156" s="68">
        <v>43307</v>
      </c>
      <c r="E156" s="68">
        <v>43309</v>
      </c>
      <c r="F156" s="66">
        <f t="shared" si="6"/>
        <v>2</v>
      </c>
      <c r="G156" s="65">
        <v>1</v>
      </c>
      <c r="H156" s="65"/>
      <c r="I156" s="65" t="s">
        <v>37</v>
      </c>
      <c r="J156" s="66">
        <f t="shared" si="7"/>
        <v>2</v>
      </c>
      <c r="K156" s="510">
        <v>3500000</v>
      </c>
      <c r="L156" s="99">
        <f t="shared" si="8"/>
        <v>7000000</v>
      </c>
      <c r="M156" s="461"/>
      <c r="N156" s="461"/>
    </row>
    <row r="157" s="1" customFormat="1" spans="1:14">
      <c r="A157" s="65">
        <v>303254</v>
      </c>
      <c r="B157" s="65">
        <v>1335799</v>
      </c>
      <c r="C157" s="66" t="s">
        <v>1303</v>
      </c>
      <c r="D157" s="68">
        <v>43307</v>
      </c>
      <c r="E157" s="68">
        <v>43308</v>
      </c>
      <c r="F157" s="66">
        <f t="shared" si="6"/>
        <v>1</v>
      </c>
      <c r="G157" s="65">
        <v>2</v>
      </c>
      <c r="H157" s="65"/>
      <c r="I157" s="65" t="s">
        <v>37</v>
      </c>
      <c r="J157" s="66">
        <f t="shared" si="7"/>
        <v>2</v>
      </c>
      <c r="K157" s="510">
        <v>3500000</v>
      </c>
      <c r="L157" s="99">
        <f t="shared" si="8"/>
        <v>7000000</v>
      </c>
      <c r="M157" s="461"/>
      <c r="N157" s="461"/>
    </row>
    <row r="158" s="1" customFormat="1" spans="1:14">
      <c r="A158" s="65">
        <v>303576</v>
      </c>
      <c r="B158" s="65">
        <v>1336637</v>
      </c>
      <c r="C158" s="66" t="s">
        <v>1304</v>
      </c>
      <c r="D158" s="68">
        <v>43307</v>
      </c>
      <c r="E158" s="68">
        <v>43310</v>
      </c>
      <c r="F158" s="66">
        <f t="shared" si="6"/>
        <v>3</v>
      </c>
      <c r="G158" s="65">
        <v>1</v>
      </c>
      <c r="H158" s="65"/>
      <c r="I158" s="65" t="s">
        <v>37</v>
      </c>
      <c r="J158" s="66">
        <f t="shared" si="7"/>
        <v>3</v>
      </c>
      <c r="K158" s="510">
        <v>3500000</v>
      </c>
      <c r="L158" s="99">
        <f t="shared" si="8"/>
        <v>10500000</v>
      </c>
      <c r="M158" s="461"/>
      <c r="N158" s="461"/>
    </row>
    <row r="159" s="1" customFormat="1" spans="1:14">
      <c r="A159" s="499">
        <v>304658</v>
      </c>
      <c r="B159" s="499">
        <v>1340495</v>
      </c>
      <c r="C159" s="500" t="s">
        <v>1305</v>
      </c>
      <c r="D159" s="501">
        <v>43305</v>
      </c>
      <c r="E159" s="501">
        <v>43306</v>
      </c>
      <c r="F159" s="500">
        <f t="shared" si="6"/>
        <v>1</v>
      </c>
      <c r="G159" s="499">
        <v>3</v>
      </c>
      <c r="H159" s="499"/>
      <c r="I159" s="499" t="s">
        <v>37</v>
      </c>
      <c r="J159" s="500">
        <f t="shared" si="7"/>
        <v>3</v>
      </c>
      <c r="K159" s="508">
        <v>3500000</v>
      </c>
      <c r="L159" s="509">
        <f t="shared" si="8"/>
        <v>10500000</v>
      </c>
      <c r="M159" s="461"/>
      <c r="N159" s="461"/>
    </row>
    <row r="160" s="1" customFormat="1" spans="1:14">
      <c r="A160" s="499">
        <v>304659</v>
      </c>
      <c r="B160" s="499">
        <v>1340610</v>
      </c>
      <c r="C160" s="500" t="s">
        <v>1306</v>
      </c>
      <c r="D160" s="501">
        <v>43305</v>
      </c>
      <c r="E160" s="501">
        <v>43306</v>
      </c>
      <c r="F160" s="500">
        <f t="shared" si="6"/>
        <v>1</v>
      </c>
      <c r="G160" s="499">
        <v>1</v>
      </c>
      <c r="H160" s="499"/>
      <c r="I160" s="499" t="s">
        <v>37</v>
      </c>
      <c r="J160" s="500">
        <f t="shared" si="7"/>
        <v>1</v>
      </c>
      <c r="K160" s="508">
        <v>3500000</v>
      </c>
      <c r="L160" s="509">
        <f t="shared" si="8"/>
        <v>3500000</v>
      </c>
      <c r="M160" s="461"/>
      <c r="N160" s="461"/>
    </row>
    <row r="161" s="1" customFormat="1" spans="1:14">
      <c r="A161" s="499" t="s">
        <v>1307</v>
      </c>
      <c r="B161" s="499">
        <v>1338202</v>
      </c>
      <c r="C161" s="500" t="s">
        <v>1308</v>
      </c>
      <c r="D161" s="501">
        <v>43308</v>
      </c>
      <c r="E161" s="501">
        <v>43313</v>
      </c>
      <c r="F161" s="500">
        <f t="shared" si="6"/>
        <v>5</v>
      </c>
      <c r="G161" s="499">
        <v>10</v>
      </c>
      <c r="H161" s="499"/>
      <c r="I161" s="499" t="s">
        <v>37</v>
      </c>
      <c r="J161" s="500">
        <f t="shared" si="7"/>
        <v>50</v>
      </c>
      <c r="K161" s="508">
        <v>3500000</v>
      </c>
      <c r="L161" s="509">
        <f t="shared" si="8"/>
        <v>175000000</v>
      </c>
      <c r="M161" s="461"/>
      <c r="N161" s="461"/>
    </row>
    <row r="162" s="1" customFormat="1" spans="1:14">
      <c r="A162" s="499">
        <v>301273</v>
      </c>
      <c r="B162" s="499">
        <v>1328448</v>
      </c>
      <c r="C162" s="500" t="s">
        <v>1309</v>
      </c>
      <c r="D162" s="501">
        <v>43308</v>
      </c>
      <c r="E162" s="501">
        <v>43311</v>
      </c>
      <c r="F162" s="500">
        <f t="shared" si="6"/>
        <v>3</v>
      </c>
      <c r="G162" s="499">
        <v>2</v>
      </c>
      <c r="H162" s="499" t="s">
        <v>391</v>
      </c>
      <c r="I162" s="499" t="s">
        <v>37</v>
      </c>
      <c r="J162" s="500">
        <f t="shared" si="7"/>
        <v>6</v>
      </c>
      <c r="K162" s="508">
        <v>3500000</v>
      </c>
      <c r="L162" s="509">
        <f t="shared" si="8"/>
        <v>21000000</v>
      </c>
      <c r="M162" s="461"/>
      <c r="N162" s="461"/>
    </row>
    <row r="163" s="1" customFormat="1" spans="1:14">
      <c r="A163" s="499" t="s">
        <v>1310</v>
      </c>
      <c r="B163" s="499">
        <v>1287400</v>
      </c>
      <c r="C163" s="500" t="s">
        <v>1311</v>
      </c>
      <c r="D163" s="501">
        <v>43308</v>
      </c>
      <c r="E163" s="501">
        <v>43311</v>
      </c>
      <c r="F163" s="500">
        <f t="shared" si="6"/>
        <v>3</v>
      </c>
      <c r="G163" s="499">
        <v>2</v>
      </c>
      <c r="H163" s="499"/>
      <c r="I163" s="499" t="s">
        <v>37</v>
      </c>
      <c r="J163" s="500">
        <f t="shared" si="7"/>
        <v>6</v>
      </c>
      <c r="K163" s="508">
        <v>4050000</v>
      </c>
      <c r="L163" s="509">
        <f t="shared" si="8"/>
        <v>24300000</v>
      </c>
      <c r="M163" s="461"/>
      <c r="N163" s="461"/>
    </row>
    <row r="164" s="1" customFormat="1" spans="1:14">
      <c r="A164" s="499">
        <v>299247</v>
      </c>
      <c r="B164" s="499">
        <v>1323968</v>
      </c>
      <c r="C164" s="500" t="s">
        <v>1312</v>
      </c>
      <c r="D164" s="501">
        <v>43308</v>
      </c>
      <c r="E164" s="501">
        <v>43309</v>
      </c>
      <c r="F164" s="500">
        <f t="shared" si="6"/>
        <v>1</v>
      </c>
      <c r="G164" s="499">
        <v>1</v>
      </c>
      <c r="H164" s="499" t="s">
        <v>53</v>
      </c>
      <c r="I164" s="499" t="s">
        <v>37</v>
      </c>
      <c r="J164" s="500">
        <f t="shared" si="7"/>
        <v>1</v>
      </c>
      <c r="K164" s="508">
        <v>4050000</v>
      </c>
      <c r="L164" s="509">
        <f t="shared" si="8"/>
        <v>4050000</v>
      </c>
      <c r="M164" s="461"/>
      <c r="N164" s="461"/>
    </row>
    <row r="165" s="1" customFormat="1" spans="1:14">
      <c r="A165" s="499">
        <v>302249</v>
      </c>
      <c r="B165" s="499">
        <v>1332557</v>
      </c>
      <c r="C165" s="500" t="s">
        <v>1313</v>
      </c>
      <c r="D165" s="501">
        <v>43308</v>
      </c>
      <c r="E165" s="501">
        <v>43311</v>
      </c>
      <c r="F165" s="500">
        <f t="shared" si="6"/>
        <v>3</v>
      </c>
      <c r="G165" s="499">
        <v>1</v>
      </c>
      <c r="H165" s="499"/>
      <c r="I165" s="499" t="s">
        <v>37</v>
      </c>
      <c r="J165" s="500">
        <f t="shared" si="7"/>
        <v>3</v>
      </c>
      <c r="K165" s="508">
        <v>3500000</v>
      </c>
      <c r="L165" s="509">
        <f t="shared" si="8"/>
        <v>10500000</v>
      </c>
      <c r="M165" s="461"/>
      <c r="N165" s="461"/>
    </row>
    <row r="166" s="1" customFormat="1" spans="1:14">
      <c r="A166" s="174">
        <v>303925</v>
      </c>
      <c r="B166" s="174">
        <v>1341530</v>
      </c>
      <c r="C166" s="161" t="s">
        <v>1314</v>
      </c>
      <c r="D166" s="160"/>
      <c r="E166" s="160" t="s">
        <v>1315</v>
      </c>
      <c r="F166" s="161">
        <v>5</v>
      </c>
      <c r="G166" s="174">
        <v>4</v>
      </c>
      <c r="H166" s="174"/>
      <c r="I166" s="174"/>
      <c r="J166" s="161"/>
      <c r="K166" s="511">
        <v>280000</v>
      </c>
      <c r="L166" s="204">
        <f t="shared" si="8"/>
        <v>5600000</v>
      </c>
      <c r="M166" s="461"/>
      <c r="N166" s="461"/>
    </row>
    <row r="167" s="1" customFormat="1" spans="1:14">
      <c r="A167" s="174">
        <v>304012</v>
      </c>
      <c r="B167" s="174">
        <v>1338397</v>
      </c>
      <c r="C167" s="161" t="s">
        <v>1316</v>
      </c>
      <c r="D167" s="160">
        <v>43309</v>
      </c>
      <c r="E167" s="160">
        <v>43313</v>
      </c>
      <c r="F167" s="161">
        <f t="shared" ref="F167:F191" si="9">E167-D167</f>
        <v>4</v>
      </c>
      <c r="G167" s="174">
        <v>2</v>
      </c>
      <c r="H167" s="174"/>
      <c r="I167" s="174" t="s">
        <v>37</v>
      </c>
      <c r="J167" s="161">
        <f t="shared" ref="J167:J191" si="10">G167*F167</f>
        <v>8</v>
      </c>
      <c r="K167" s="511">
        <v>3500000</v>
      </c>
      <c r="L167" s="204">
        <f t="shared" si="8"/>
        <v>28000000</v>
      </c>
      <c r="M167" s="461"/>
      <c r="N167" s="461"/>
    </row>
    <row r="168" s="1" customFormat="1" spans="1:14">
      <c r="A168" s="174">
        <v>301024</v>
      </c>
      <c r="B168" s="174">
        <v>1328353</v>
      </c>
      <c r="C168" s="161" t="s">
        <v>1317</v>
      </c>
      <c r="D168" s="160">
        <v>43309</v>
      </c>
      <c r="E168" s="160">
        <v>43310</v>
      </c>
      <c r="F168" s="161">
        <f t="shared" si="9"/>
        <v>1</v>
      </c>
      <c r="G168" s="174">
        <v>1</v>
      </c>
      <c r="H168" s="174" t="s">
        <v>53</v>
      </c>
      <c r="I168" s="174" t="s">
        <v>37</v>
      </c>
      <c r="J168" s="161">
        <f t="shared" si="10"/>
        <v>1</v>
      </c>
      <c r="K168" s="511">
        <v>3500000</v>
      </c>
      <c r="L168" s="204">
        <f t="shared" si="8"/>
        <v>3500000</v>
      </c>
      <c r="M168" s="461"/>
      <c r="N168" s="461"/>
    </row>
    <row r="169" s="1" customFormat="1" spans="1:14">
      <c r="A169" s="174" t="s">
        <v>1318</v>
      </c>
      <c r="B169" s="174">
        <v>1326457</v>
      </c>
      <c r="C169" s="161" t="s">
        <v>1319</v>
      </c>
      <c r="D169" s="160">
        <v>43309</v>
      </c>
      <c r="E169" s="160">
        <v>43311</v>
      </c>
      <c r="F169" s="161">
        <f t="shared" si="9"/>
        <v>2</v>
      </c>
      <c r="G169" s="174">
        <v>2</v>
      </c>
      <c r="H169" s="174" t="s">
        <v>53</v>
      </c>
      <c r="I169" s="174" t="s">
        <v>37</v>
      </c>
      <c r="J169" s="161">
        <f t="shared" si="10"/>
        <v>4</v>
      </c>
      <c r="K169" s="511">
        <v>3500000</v>
      </c>
      <c r="L169" s="204">
        <f t="shared" si="8"/>
        <v>14000000</v>
      </c>
      <c r="M169" s="461"/>
      <c r="N169" s="461"/>
    </row>
    <row r="170" s="1" customFormat="1" spans="1:14">
      <c r="A170" s="174">
        <v>303578</v>
      </c>
      <c r="B170" s="174">
        <v>1336886</v>
      </c>
      <c r="C170" s="161" t="s">
        <v>1320</v>
      </c>
      <c r="D170" s="160">
        <v>43309</v>
      </c>
      <c r="E170" s="160">
        <v>43312</v>
      </c>
      <c r="F170" s="161">
        <f t="shared" si="9"/>
        <v>3</v>
      </c>
      <c r="G170" s="174">
        <v>1</v>
      </c>
      <c r="H170" s="174"/>
      <c r="I170" s="174" t="s">
        <v>37</v>
      </c>
      <c r="J170" s="161">
        <f t="shared" si="10"/>
        <v>3</v>
      </c>
      <c r="K170" s="511">
        <v>3500000</v>
      </c>
      <c r="L170" s="204">
        <f t="shared" si="8"/>
        <v>10500000</v>
      </c>
      <c r="M170" s="461"/>
      <c r="N170" s="461"/>
    </row>
    <row r="171" s="1" customFormat="1" spans="1:14">
      <c r="A171" s="174">
        <v>303865</v>
      </c>
      <c r="B171" s="174">
        <v>1337777</v>
      </c>
      <c r="C171" s="161" t="s">
        <v>1321</v>
      </c>
      <c r="D171" s="160">
        <v>43309</v>
      </c>
      <c r="E171" s="160">
        <v>43310</v>
      </c>
      <c r="F171" s="161">
        <f t="shared" si="9"/>
        <v>1</v>
      </c>
      <c r="G171" s="174">
        <v>1</v>
      </c>
      <c r="H171" s="174"/>
      <c r="I171" s="174" t="s">
        <v>37</v>
      </c>
      <c r="J171" s="161">
        <f t="shared" si="10"/>
        <v>1</v>
      </c>
      <c r="K171" s="511">
        <v>3500000</v>
      </c>
      <c r="L171" s="161">
        <f t="shared" si="8"/>
        <v>3500000</v>
      </c>
      <c r="M171" s="512"/>
      <c r="N171" s="512"/>
    </row>
    <row r="172" s="1" customFormat="1" spans="1:14">
      <c r="A172" s="174">
        <v>301268</v>
      </c>
      <c r="B172" s="174">
        <v>1328376</v>
      </c>
      <c r="C172" s="161" t="s">
        <v>1322</v>
      </c>
      <c r="D172" s="160">
        <v>43310</v>
      </c>
      <c r="E172" s="160">
        <v>43311</v>
      </c>
      <c r="F172" s="161">
        <f t="shared" si="9"/>
        <v>1</v>
      </c>
      <c r="G172" s="174">
        <v>1</v>
      </c>
      <c r="H172" s="174" t="s">
        <v>53</v>
      </c>
      <c r="I172" s="174" t="s">
        <v>37</v>
      </c>
      <c r="J172" s="161">
        <f t="shared" si="10"/>
        <v>1</v>
      </c>
      <c r="K172" s="511">
        <v>3500000</v>
      </c>
      <c r="L172" s="204">
        <f t="shared" si="8"/>
        <v>3500000</v>
      </c>
      <c r="M172" s="461"/>
      <c r="N172" s="461"/>
    </row>
    <row r="173" s="1" customFormat="1" spans="1:14">
      <c r="A173" s="174">
        <v>301272</v>
      </c>
      <c r="B173" s="174">
        <v>1328404</v>
      </c>
      <c r="C173" s="161" t="s">
        <v>1323</v>
      </c>
      <c r="D173" s="160">
        <v>43311</v>
      </c>
      <c r="E173" s="160">
        <v>43312</v>
      </c>
      <c r="F173" s="161">
        <f t="shared" si="9"/>
        <v>1</v>
      </c>
      <c r="G173" s="174">
        <v>1</v>
      </c>
      <c r="H173" s="174" t="s">
        <v>53</v>
      </c>
      <c r="I173" s="174" t="s">
        <v>37</v>
      </c>
      <c r="J173" s="161">
        <f t="shared" si="10"/>
        <v>1</v>
      </c>
      <c r="K173" s="511">
        <v>3500000</v>
      </c>
      <c r="L173" s="204">
        <f t="shared" si="8"/>
        <v>3500000</v>
      </c>
      <c r="M173" s="461"/>
      <c r="N173" s="461"/>
    </row>
    <row r="174" s="1" customFormat="1" ht="14.25" spans="1:14">
      <c r="A174" s="174">
        <v>299915</v>
      </c>
      <c r="B174" s="434">
        <v>1345898</v>
      </c>
      <c r="C174" s="161" t="s">
        <v>1324</v>
      </c>
      <c r="D174" s="160">
        <v>43311</v>
      </c>
      <c r="E174" s="160">
        <v>43313</v>
      </c>
      <c r="F174" s="161">
        <f t="shared" si="9"/>
        <v>2</v>
      </c>
      <c r="G174" s="174">
        <v>1</v>
      </c>
      <c r="H174" s="174" t="s">
        <v>53</v>
      </c>
      <c r="I174" s="174" t="s">
        <v>37</v>
      </c>
      <c r="J174" s="161">
        <f t="shared" si="10"/>
        <v>2</v>
      </c>
      <c r="K174" s="511">
        <v>3500000</v>
      </c>
      <c r="L174" s="204">
        <f t="shared" si="8"/>
        <v>7000000</v>
      </c>
      <c r="M174" s="462">
        <v>1325579</v>
      </c>
      <c r="N174" s="513">
        <v>1345897</v>
      </c>
    </row>
    <row r="175" s="1" customFormat="1" spans="1:14">
      <c r="A175" s="174">
        <v>303257</v>
      </c>
      <c r="B175" s="174">
        <v>1335803</v>
      </c>
      <c r="C175" s="161" t="s">
        <v>1325</v>
      </c>
      <c r="D175" s="160">
        <v>43311</v>
      </c>
      <c r="E175" s="160">
        <v>43312</v>
      </c>
      <c r="F175" s="161">
        <f t="shared" si="9"/>
        <v>1</v>
      </c>
      <c r="G175" s="174">
        <v>2</v>
      </c>
      <c r="H175" s="174"/>
      <c r="I175" s="174" t="s">
        <v>37</v>
      </c>
      <c r="J175" s="161">
        <f t="shared" si="10"/>
        <v>2</v>
      </c>
      <c r="K175" s="511">
        <v>3500000</v>
      </c>
      <c r="L175" s="204">
        <f t="shared" si="8"/>
        <v>7000000</v>
      </c>
      <c r="M175" s="461"/>
      <c r="N175" s="461"/>
    </row>
    <row r="176" s="1" customFormat="1" spans="1:14">
      <c r="A176" s="174">
        <v>302801</v>
      </c>
      <c r="B176" s="174">
        <v>1334038</v>
      </c>
      <c r="C176" s="161" t="s">
        <v>1326</v>
      </c>
      <c r="D176" s="160">
        <v>43311</v>
      </c>
      <c r="E176" s="160">
        <v>43312</v>
      </c>
      <c r="F176" s="161">
        <f t="shared" si="9"/>
        <v>1</v>
      </c>
      <c r="G176" s="174">
        <v>1</v>
      </c>
      <c r="H176" s="174"/>
      <c r="I176" s="174" t="s">
        <v>37</v>
      </c>
      <c r="J176" s="161">
        <f t="shared" si="10"/>
        <v>1</v>
      </c>
      <c r="K176" s="511">
        <v>3500000</v>
      </c>
      <c r="L176" s="204">
        <f t="shared" si="8"/>
        <v>3500000</v>
      </c>
      <c r="M176" s="461"/>
      <c r="N176" s="461"/>
    </row>
    <row r="177" s="1" customFormat="1" spans="1:14">
      <c r="A177" s="480">
        <v>305531</v>
      </c>
      <c r="B177" s="480">
        <v>1343135</v>
      </c>
      <c r="C177" s="481" t="s">
        <v>1327</v>
      </c>
      <c r="D177" s="482">
        <v>43310</v>
      </c>
      <c r="E177" s="482">
        <v>43311</v>
      </c>
      <c r="F177" s="481">
        <f t="shared" si="9"/>
        <v>1</v>
      </c>
      <c r="G177" s="480">
        <v>1</v>
      </c>
      <c r="H177" s="480"/>
      <c r="I177" s="480" t="s">
        <v>37</v>
      </c>
      <c r="J177" s="481">
        <f t="shared" si="10"/>
        <v>1</v>
      </c>
      <c r="K177" s="492">
        <v>3500000</v>
      </c>
      <c r="L177" s="495">
        <f t="shared" si="8"/>
        <v>3500000</v>
      </c>
      <c r="M177" s="461"/>
      <c r="N177" s="461"/>
    </row>
    <row r="178" s="1" customFormat="1" spans="1:14">
      <c r="A178" s="503">
        <v>304528</v>
      </c>
      <c r="B178" s="503">
        <v>1339784</v>
      </c>
      <c r="C178" s="503" t="s">
        <v>1328</v>
      </c>
      <c r="D178" s="482">
        <v>43311</v>
      </c>
      <c r="E178" s="482">
        <v>43313</v>
      </c>
      <c r="F178" s="481">
        <f t="shared" si="9"/>
        <v>2</v>
      </c>
      <c r="G178" s="480">
        <v>1</v>
      </c>
      <c r="H178" s="480"/>
      <c r="I178" s="480" t="s">
        <v>37</v>
      </c>
      <c r="J178" s="481">
        <f t="shared" si="10"/>
        <v>2</v>
      </c>
      <c r="K178" s="492">
        <v>3500000</v>
      </c>
      <c r="L178" s="495">
        <f t="shared" si="8"/>
        <v>7000000</v>
      </c>
      <c r="M178" s="461"/>
      <c r="N178" s="461"/>
    </row>
    <row r="179" s="1" customFormat="1" spans="1:14">
      <c r="A179" s="504"/>
      <c r="B179" s="504"/>
      <c r="C179" s="504"/>
      <c r="D179" s="482">
        <v>43311</v>
      </c>
      <c r="E179" s="482">
        <v>43313</v>
      </c>
      <c r="F179" s="481">
        <f t="shared" si="9"/>
        <v>2</v>
      </c>
      <c r="G179" s="480">
        <v>0</v>
      </c>
      <c r="H179" s="480"/>
      <c r="I179" s="480" t="s">
        <v>37</v>
      </c>
      <c r="J179" s="481">
        <f t="shared" si="10"/>
        <v>0</v>
      </c>
      <c r="K179" s="492">
        <v>1840000</v>
      </c>
      <c r="L179" s="495">
        <f>K179*F179</f>
        <v>3680000</v>
      </c>
      <c r="M179" s="461"/>
      <c r="N179" s="461"/>
    </row>
    <row r="180" s="1" customFormat="1" ht="14.25" spans="1:14">
      <c r="A180" s="480">
        <v>303089</v>
      </c>
      <c r="B180" s="434">
        <v>1345889</v>
      </c>
      <c r="C180" s="481" t="s">
        <v>1329</v>
      </c>
      <c r="D180" s="482">
        <v>43311</v>
      </c>
      <c r="E180" s="482">
        <v>43313</v>
      </c>
      <c r="F180" s="481">
        <f t="shared" si="9"/>
        <v>2</v>
      </c>
      <c r="G180" s="480">
        <v>1</v>
      </c>
      <c r="H180" s="480"/>
      <c r="I180" s="480" t="s">
        <v>37</v>
      </c>
      <c r="J180" s="481">
        <f t="shared" si="10"/>
        <v>2</v>
      </c>
      <c r="K180" s="492">
        <v>3500000</v>
      </c>
      <c r="L180" s="495">
        <f t="shared" ref="L180:L191" si="11">K180*F180*G180</f>
        <v>7000000</v>
      </c>
      <c r="M180" s="462">
        <v>1335457</v>
      </c>
      <c r="N180" s="513">
        <v>1345890</v>
      </c>
    </row>
    <row r="181" s="1" customFormat="1" spans="1:14">
      <c r="A181" s="480">
        <v>304125</v>
      </c>
      <c r="B181" s="480">
        <v>1338469</v>
      </c>
      <c r="C181" s="481" t="s">
        <v>1330</v>
      </c>
      <c r="D181" s="482">
        <v>43311</v>
      </c>
      <c r="E181" s="482">
        <v>43313</v>
      </c>
      <c r="F181" s="481">
        <f t="shared" si="9"/>
        <v>2</v>
      </c>
      <c r="G181" s="480">
        <v>1</v>
      </c>
      <c r="H181" s="480"/>
      <c r="I181" s="480" t="s">
        <v>37</v>
      </c>
      <c r="J181" s="481">
        <f t="shared" si="10"/>
        <v>2</v>
      </c>
      <c r="K181" s="492">
        <v>3500000</v>
      </c>
      <c r="L181" s="495">
        <f t="shared" si="11"/>
        <v>7000000</v>
      </c>
      <c r="M181" s="461"/>
      <c r="N181" s="461"/>
    </row>
    <row r="182" s="1" customFormat="1" spans="1:14">
      <c r="A182" s="480">
        <v>303724</v>
      </c>
      <c r="B182" s="480">
        <v>1337290</v>
      </c>
      <c r="C182" s="481" t="s">
        <v>1331</v>
      </c>
      <c r="D182" s="482">
        <v>43311</v>
      </c>
      <c r="E182" s="482">
        <v>43313</v>
      </c>
      <c r="F182" s="481">
        <f t="shared" si="9"/>
        <v>2</v>
      </c>
      <c r="G182" s="480">
        <v>2</v>
      </c>
      <c r="H182" s="480"/>
      <c r="I182" s="480" t="s">
        <v>37</v>
      </c>
      <c r="J182" s="481">
        <f t="shared" si="10"/>
        <v>4</v>
      </c>
      <c r="K182" s="492">
        <v>3500000</v>
      </c>
      <c r="L182" s="495">
        <f t="shared" si="11"/>
        <v>14000000</v>
      </c>
      <c r="M182" s="461"/>
      <c r="N182" s="461"/>
    </row>
    <row r="183" s="1" customFormat="1" spans="1:14">
      <c r="A183" s="480">
        <v>303955</v>
      </c>
      <c r="B183" s="480">
        <v>1338293</v>
      </c>
      <c r="C183" s="481" t="s">
        <v>1332</v>
      </c>
      <c r="D183" s="482">
        <v>43311</v>
      </c>
      <c r="E183" s="482">
        <v>43313</v>
      </c>
      <c r="F183" s="481">
        <f t="shared" si="9"/>
        <v>2</v>
      </c>
      <c r="G183" s="480">
        <v>5</v>
      </c>
      <c r="H183" s="480"/>
      <c r="I183" s="480" t="s">
        <v>37</v>
      </c>
      <c r="J183" s="481">
        <f t="shared" si="10"/>
        <v>10</v>
      </c>
      <c r="K183" s="492">
        <v>3500000</v>
      </c>
      <c r="L183" s="495">
        <f t="shared" si="11"/>
        <v>35000000</v>
      </c>
      <c r="M183" s="461"/>
      <c r="N183" s="461"/>
    </row>
    <row r="184" s="1" customFormat="1" ht="14.25" spans="1:14">
      <c r="A184" s="480">
        <v>304118</v>
      </c>
      <c r="B184" s="434">
        <v>1345884</v>
      </c>
      <c r="C184" s="481" t="s">
        <v>1333</v>
      </c>
      <c r="D184" s="482">
        <v>43311</v>
      </c>
      <c r="E184" s="482">
        <v>43313</v>
      </c>
      <c r="F184" s="481">
        <f t="shared" si="9"/>
        <v>2</v>
      </c>
      <c r="G184" s="480">
        <v>3</v>
      </c>
      <c r="H184" s="480"/>
      <c r="I184" s="480" t="s">
        <v>37</v>
      </c>
      <c r="J184" s="481">
        <f t="shared" si="10"/>
        <v>6</v>
      </c>
      <c r="K184" s="492">
        <v>3500000</v>
      </c>
      <c r="L184" s="495">
        <f t="shared" si="11"/>
        <v>21000000</v>
      </c>
      <c r="M184" s="462">
        <v>1338740</v>
      </c>
      <c r="N184" s="513">
        <v>1345883</v>
      </c>
    </row>
    <row r="185" s="1" customFormat="1" spans="1:14">
      <c r="A185" s="480">
        <v>305003</v>
      </c>
      <c r="B185" s="480">
        <v>1340684</v>
      </c>
      <c r="C185" s="481" t="s">
        <v>1334</v>
      </c>
      <c r="D185" s="482">
        <v>43311</v>
      </c>
      <c r="E185" s="482">
        <v>43313</v>
      </c>
      <c r="F185" s="481">
        <f t="shared" si="9"/>
        <v>2</v>
      </c>
      <c r="G185" s="480">
        <v>1</v>
      </c>
      <c r="H185" s="480"/>
      <c r="I185" s="480" t="s">
        <v>37</v>
      </c>
      <c r="J185" s="481">
        <f t="shared" si="10"/>
        <v>2</v>
      </c>
      <c r="K185" s="492">
        <v>3500000</v>
      </c>
      <c r="L185" s="495">
        <f t="shared" si="11"/>
        <v>7000000</v>
      </c>
      <c r="M185" s="461"/>
      <c r="N185" s="461"/>
    </row>
    <row r="186" s="1" customFormat="1" ht="14.25" spans="1:14">
      <c r="A186" s="480">
        <v>304069</v>
      </c>
      <c r="B186" s="434">
        <v>1345891</v>
      </c>
      <c r="C186" s="481" t="s">
        <v>1335</v>
      </c>
      <c r="D186" s="482">
        <v>43312</v>
      </c>
      <c r="E186" s="482">
        <v>43313</v>
      </c>
      <c r="F186" s="481">
        <f t="shared" si="9"/>
        <v>1</v>
      </c>
      <c r="G186" s="480">
        <v>1</v>
      </c>
      <c r="H186" s="480"/>
      <c r="I186" s="480" t="s">
        <v>37</v>
      </c>
      <c r="J186" s="481">
        <f t="shared" si="10"/>
        <v>1</v>
      </c>
      <c r="K186" s="492">
        <v>3500000</v>
      </c>
      <c r="L186" s="495">
        <f t="shared" si="11"/>
        <v>3500000</v>
      </c>
      <c r="M186" s="462">
        <v>1338624</v>
      </c>
      <c r="N186" s="513">
        <v>1345892</v>
      </c>
    </row>
    <row r="187" s="1" customFormat="1" ht="14.25" spans="1:14">
      <c r="A187" s="480">
        <v>299006</v>
      </c>
      <c r="B187" s="434">
        <v>1345963</v>
      </c>
      <c r="C187" s="481" t="s">
        <v>1336</v>
      </c>
      <c r="D187" s="482">
        <v>43312</v>
      </c>
      <c r="E187" s="482">
        <v>43313</v>
      </c>
      <c r="F187" s="481">
        <f t="shared" si="9"/>
        <v>1</v>
      </c>
      <c r="G187" s="480">
        <v>1</v>
      </c>
      <c r="H187" s="480" t="s">
        <v>53</v>
      </c>
      <c r="I187" s="480" t="s">
        <v>37</v>
      </c>
      <c r="J187" s="481">
        <f t="shared" si="10"/>
        <v>1</v>
      </c>
      <c r="K187" s="492">
        <v>4050000</v>
      </c>
      <c r="L187" s="495">
        <f t="shared" si="11"/>
        <v>4050000</v>
      </c>
      <c r="M187" s="462">
        <v>1323537</v>
      </c>
      <c r="N187" s="513">
        <v>1345962</v>
      </c>
    </row>
    <row r="188" s="1" customFormat="1" ht="14.25" spans="1:14">
      <c r="A188" s="505">
        <v>297450</v>
      </c>
      <c r="B188" s="434">
        <v>1345966</v>
      </c>
      <c r="C188" s="506" t="s">
        <v>1337</v>
      </c>
      <c r="D188" s="507">
        <v>43312</v>
      </c>
      <c r="E188" s="507">
        <v>43313</v>
      </c>
      <c r="F188" s="506">
        <f t="shared" si="9"/>
        <v>1</v>
      </c>
      <c r="G188" s="505">
        <v>1</v>
      </c>
      <c r="H188" s="505" t="s">
        <v>53</v>
      </c>
      <c r="I188" s="505" t="s">
        <v>37</v>
      </c>
      <c r="J188" s="481">
        <f t="shared" si="10"/>
        <v>1</v>
      </c>
      <c r="K188" s="492">
        <v>4050000</v>
      </c>
      <c r="L188" s="514">
        <f t="shared" si="11"/>
        <v>4050000</v>
      </c>
      <c r="M188" s="462">
        <v>1316554</v>
      </c>
      <c r="N188" s="513">
        <v>1345965</v>
      </c>
    </row>
    <row r="189" s="1" customFormat="1" ht="14.25" spans="1:14">
      <c r="A189" s="480">
        <v>302518</v>
      </c>
      <c r="B189" s="434">
        <v>1345904</v>
      </c>
      <c r="C189" s="481" t="s">
        <v>1338</v>
      </c>
      <c r="D189" s="482">
        <v>43312</v>
      </c>
      <c r="E189" s="482">
        <v>43313</v>
      </c>
      <c r="F189" s="481">
        <f t="shared" si="9"/>
        <v>1</v>
      </c>
      <c r="G189" s="480">
        <v>1</v>
      </c>
      <c r="H189" s="480"/>
      <c r="I189" s="480" t="s">
        <v>37</v>
      </c>
      <c r="J189" s="481">
        <f t="shared" si="10"/>
        <v>1</v>
      </c>
      <c r="K189" s="492">
        <v>3500000</v>
      </c>
      <c r="L189" s="495">
        <f t="shared" si="11"/>
        <v>3500000</v>
      </c>
      <c r="M189" s="462">
        <v>1333038</v>
      </c>
      <c r="N189" s="513">
        <v>1345905</v>
      </c>
    </row>
    <row r="190" s="1" customFormat="1" ht="14.25" spans="1:14">
      <c r="A190" s="480">
        <v>304087</v>
      </c>
      <c r="B190" s="434">
        <v>1345906</v>
      </c>
      <c r="C190" s="481" t="s">
        <v>1339</v>
      </c>
      <c r="D190" s="482">
        <v>43312</v>
      </c>
      <c r="E190" s="482">
        <v>43313</v>
      </c>
      <c r="F190" s="481">
        <f t="shared" si="9"/>
        <v>1</v>
      </c>
      <c r="G190" s="480">
        <v>1</v>
      </c>
      <c r="H190" s="480"/>
      <c r="I190" s="480" t="s">
        <v>37</v>
      </c>
      <c r="J190" s="481">
        <f t="shared" si="10"/>
        <v>1</v>
      </c>
      <c r="K190" s="492">
        <v>3500000</v>
      </c>
      <c r="L190" s="495">
        <f t="shared" si="11"/>
        <v>3500000</v>
      </c>
      <c r="M190" s="462">
        <v>1338676</v>
      </c>
      <c r="N190" s="513">
        <v>1345907</v>
      </c>
    </row>
    <row r="191" s="1" customFormat="1" ht="14.25" spans="1:14">
      <c r="A191" s="480">
        <v>304263</v>
      </c>
      <c r="B191" s="434">
        <v>1345908</v>
      </c>
      <c r="C191" s="481" t="s">
        <v>1340</v>
      </c>
      <c r="D191" s="482">
        <v>43312</v>
      </c>
      <c r="E191" s="482">
        <v>43313</v>
      </c>
      <c r="F191" s="481">
        <f t="shared" si="9"/>
        <v>1</v>
      </c>
      <c r="G191" s="480">
        <v>1</v>
      </c>
      <c r="H191" s="480"/>
      <c r="I191" s="480" t="s">
        <v>37</v>
      </c>
      <c r="J191" s="481">
        <f t="shared" si="10"/>
        <v>1</v>
      </c>
      <c r="K191" s="492">
        <v>3500000</v>
      </c>
      <c r="L191" s="481">
        <f t="shared" si="11"/>
        <v>3500000</v>
      </c>
      <c r="M191" s="462">
        <v>1339069</v>
      </c>
      <c r="N191" s="513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E145" workbookViewId="0">
      <selection activeCell="P199" sqref="P199:Q200"/>
    </sheetView>
  </sheetViews>
  <sheetFormatPr defaultColWidth="9" defaultRowHeight="12"/>
  <cols>
    <col min="1" max="1" width="9.28333333333333" style="216" customWidth="1"/>
    <col min="2" max="2" width="8.70833333333333" style="214" customWidth="1"/>
    <col min="3" max="3" width="13.875" style="214" customWidth="1"/>
    <col min="4" max="4" width="10.7083333333333" style="216" customWidth="1"/>
    <col min="5" max="5" width="7.5" style="216" customWidth="1"/>
    <col min="6" max="6" width="6.70833333333333" style="214" customWidth="1"/>
    <col min="7" max="7" width="6.85833333333333" style="214" customWidth="1"/>
    <col min="8" max="8" width="14.125" style="214" customWidth="1"/>
    <col min="9" max="9" width="10.875" style="214" customWidth="1"/>
    <col min="10" max="10" width="11.125" style="214" customWidth="1"/>
    <col min="11" max="11" width="17.625" style="214" customWidth="1"/>
    <col min="12" max="12" width="9" style="214" customWidth="1"/>
    <col min="13" max="13" width="14.125" style="214" customWidth="1"/>
    <col min="14" max="14" width="18.1416666666667" style="214" customWidth="1"/>
    <col min="15" max="15" width="9" style="214" hidden="1" customWidth="1"/>
    <col min="16" max="16384" width="9" style="214"/>
  </cols>
  <sheetData>
    <row r="1" s="214" customFormat="1" spans="1:11">
      <c r="A1" s="217" t="s">
        <v>1341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="214" customFormat="1" ht="21" customHeight="1" spans="1:11">
      <c r="A2" s="218"/>
      <c r="B2" s="219"/>
      <c r="C2" s="217"/>
      <c r="D2" s="218"/>
      <c r="E2" s="218"/>
      <c r="F2" s="217"/>
      <c r="G2" s="217"/>
      <c r="H2" s="217"/>
      <c r="I2" s="217"/>
      <c r="J2" s="219"/>
      <c r="K2" s="217"/>
    </row>
    <row r="3" s="214" customFormat="1" ht="20.25" customHeight="1" spans="1:12">
      <c r="A3" s="220"/>
      <c r="B3" s="221"/>
      <c r="C3" s="222"/>
      <c r="D3" s="223"/>
      <c r="E3" s="223"/>
      <c r="F3" s="224"/>
      <c r="G3" s="217"/>
      <c r="H3" s="225" t="s">
        <v>21</v>
      </c>
      <c r="I3" s="256">
        <f>SUM(I10:I243)</f>
        <v>658</v>
      </c>
      <c r="J3" s="257"/>
      <c r="K3" s="258">
        <f>SUM(K10:K347)</f>
        <v>2326240000</v>
      </c>
      <c r="L3" s="214" t="s">
        <v>1342</v>
      </c>
    </row>
    <row r="4" s="214" customFormat="1" ht="20.25" customHeight="1" spans="1:11">
      <c r="A4" s="218"/>
      <c r="B4" s="219"/>
      <c r="C4" s="217"/>
      <c r="D4" s="218"/>
      <c r="E4" s="218"/>
      <c r="F4" s="217"/>
      <c r="G4" s="217"/>
      <c r="H4" s="225" t="s">
        <v>1343</v>
      </c>
      <c r="I4" s="256" t="s">
        <v>1344</v>
      </c>
      <c r="J4" s="257"/>
      <c r="K4" s="258">
        <v>2004314180</v>
      </c>
    </row>
    <row r="5" s="214" customFormat="1" ht="20.25" customHeight="1" spans="1:11">
      <c r="A5" s="218"/>
      <c r="B5" s="219"/>
      <c r="C5" s="217"/>
      <c r="D5" s="218"/>
      <c r="E5" s="218"/>
      <c r="F5" s="217"/>
      <c r="G5" s="217"/>
      <c r="H5" s="225" t="s">
        <v>1345</v>
      </c>
      <c r="I5" s="256"/>
      <c r="J5" s="257"/>
      <c r="K5" s="258">
        <v>1381552040</v>
      </c>
    </row>
    <row r="6" s="214" customFormat="1" ht="20.25" customHeight="1" spans="1:11">
      <c r="A6" s="218"/>
      <c r="B6" s="219"/>
      <c r="C6" s="217"/>
      <c r="D6" s="218"/>
      <c r="E6" s="218"/>
      <c r="F6" s="217"/>
      <c r="G6" s="217"/>
      <c r="H6" s="225" t="s">
        <v>1346</v>
      </c>
      <c r="I6" s="259"/>
      <c r="J6" s="76"/>
      <c r="K6" s="258">
        <f>Jul!L6</f>
        <v>216120925</v>
      </c>
    </row>
    <row r="7" s="214" customFormat="1" ht="20.25" customHeight="1" spans="1:11">
      <c r="A7" s="218"/>
      <c r="B7" s="219"/>
      <c r="C7" s="217"/>
      <c r="D7" s="218"/>
      <c r="E7" s="218"/>
      <c r="F7" s="217"/>
      <c r="G7" s="217"/>
      <c r="H7" s="225" t="s">
        <v>17</v>
      </c>
      <c r="I7" s="260"/>
      <c r="J7" s="261"/>
      <c r="K7" s="258">
        <f>K6+K5+K4-K3</f>
        <v>1275747145</v>
      </c>
    </row>
    <row r="8" s="214" customFormat="1" spans="1:17">
      <c r="A8" s="226" t="s">
        <v>24</v>
      </c>
      <c r="B8" s="227" t="s">
        <v>25</v>
      </c>
      <c r="C8" s="228" t="s">
        <v>26</v>
      </c>
      <c r="D8" s="229" t="s">
        <v>27</v>
      </c>
      <c r="E8" s="229" t="s">
        <v>28</v>
      </c>
      <c r="F8" s="230" t="s">
        <v>29</v>
      </c>
      <c r="G8" s="231" t="s">
        <v>30</v>
      </c>
      <c r="H8" s="231"/>
      <c r="I8" s="231" t="s">
        <v>32</v>
      </c>
      <c r="J8" s="262" t="s">
        <v>33</v>
      </c>
      <c r="K8" s="263" t="s">
        <v>34</v>
      </c>
      <c r="L8" s="263" t="s">
        <v>166</v>
      </c>
      <c r="M8" s="263" t="s">
        <v>167</v>
      </c>
      <c r="N8" s="263" t="s">
        <v>168</v>
      </c>
      <c r="P8" s="264" t="s">
        <v>1147</v>
      </c>
      <c r="Q8" s="264" t="s">
        <v>1347</v>
      </c>
    </row>
    <row r="9" s="214" customFormat="1" spans="1:17">
      <c r="A9" s="226"/>
      <c r="B9" s="232"/>
      <c r="C9" s="233"/>
      <c r="D9" s="229"/>
      <c r="E9" s="229"/>
      <c r="F9" s="230"/>
      <c r="G9" s="231"/>
      <c r="H9" s="231"/>
      <c r="I9" s="231"/>
      <c r="J9" s="262"/>
      <c r="K9" s="263"/>
      <c r="L9" s="263"/>
      <c r="M9" s="263"/>
      <c r="N9" s="263"/>
      <c r="P9" s="265"/>
      <c r="Q9" s="265"/>
    </row>
    <row r="10" s="214" customFormat="1" spans="1:17">
      <c r="A10" s="234">
        <v>292534</v>
      </c>
      <c r="B10" s="235">
        <v>1305195</v>
      </c>
      <c r="C10" s="235" t="s">
        <v>1348</v>
      </c>
      <c r="D10" s="236">
        <v>43313</v>
      </c>
      <c r="E10" s="236">
        <v>43316</v>
      </c>
      <c r="F10" s="235">
        <f t="shared" ref="F10:F36" si="0">E10-D10</f>
        <v>3</v>
      </c>
      <c r="G10" s="235">
        <v>2</v>
      </c>
      <c r="H10" s="235" t="s">
        <v>37</v>
      </c>
      <c r="I10" s="235">
        <f t="shared" ref="I10:I36" si="1">G10*F10</f>
        <v>6</v>
      </c>
      <c r="J10" s="266">
        <v>4050000</v>
      </c>
      <c r="K10" s="267">
        <f t="shared" ref="K10:K36" si="2">J10*F10*G10</f>
        <v>24300000</v>
      </c>
      <c r="L10" s="235"/>
      <c r="M10" s="268">
        <f t="shared" ref="M10:M73" si="3">L10-K10</f>
        <v>-24300000</v>
      </c>
      <c r="N10" s="269">
        <f>SUM(K10:K27)</f>
        <v>165400000</v>
      </c>
      <c r="P10" s="21"/>
      <c r="Q10" s="21"/>
    </row>
    <row r="11" s="214" customFormat="1" spans="1:17">
      <c r="A11" s="234">
        <v>304088</v>
      </c>
      <c r="B11" s="214">
        <v>1345907</v>
      </c>
      <c r="C11" s="235" t="s">
        <v>1339</v>
      </c>
      <c r="D11" s="236">
        <v>43313</v>
      </c>
      <c r="E11" s="236">
        <v>43314</v>
      </c>
      <c r="F11" s="235">
        <f t="shared" si="0"/>
        <v>1</v>
      </c>
      <c r="G11" s="235">
        <v>1</v>
      </c>
      <c r="H11" s="235" t="s">
        <v>37</v>
      </c>
      <c r="I11" s="235">
        <f t="shared" si="1"/>
        <v>1</v>
      </c>
      <c r="J11" s="270">
        <v>3500000</v>
      </c>
      <c r="K11" s="267">
        <f t="shared" si="2"/>
        <v>3500000</v>
      </c>
      <c r="L11" s="235"/>
      <c r="M11" s="268">
        <f t="shared" si="3"/>
        <v>-3500000</v>
      </c>
      <c r="N11" s="271"/>
      <c r="P11" s="21">
        <v>1338676</v>
      </c>
      <c r="Q11" s="21"/>
    </row>
    <row r="12" s="214" customFormat="1" spans="1:17">
      <c r="A12" s="234">
        <v>299916</v>
      </c>
      <c r="B12" s="214">
        <v>1345897</v>
      </c>
      <c r="C12" s="235" t="s">
        <v>1324</v>
      </c>
      <c r="D12" s="236">
        <v>43313</v>
      </c>
      <c r="E12" s="236">
        <v>43314</v>
      </c>
      <c r="F12" s="235">
        <f t="shared" si="0"/>
        <v>1</v>
      </c>
      <c r="G12" s="235">
        <v>1</v>
      </c>
      <c r="H12" s="235" t="s">
        <v>37</v>
      </c>
      <c r="I12" s="235">
        <f t="shared" si="1"/>
        <v>1</v>
      </c>
      <c r="J12" s="270">
        <v>3500000</v>
      </c>
      <c r="K12" s="267">
        <f t="shared" si="2"/>
        <v>3500000</v>
      </c>
      <c r="L12" s="235"/>
      <c r="M12" s="268">
        <f t="shared" si="3"/>
        <v>-3500000</v>
      </c>
      <c r="N12" s="271"/>
      <c r="P12" s="21">
        <v>1325579</v>
      </c>
      <c r="Q12" s="21"/>
    </row>
    <row r="13" s="214" customFormat="1" spans="1:17">
      <c r="A13" s="234">
        <v>297451</v>
      </c>
      <c r="B13" s="214">
        <v>1345965</v>
      </c>
      <c r="C13" s="235" t="s">
        <v>1337</v>
      </c>
      <c r="D13" s="236">
        <v>43313</v>
      </c>
      <c r="E13" s="236">
        <v>43314</v>
      </c>
      <c r="F13" s="235">
        <f t="shared" si="0"/>
        <v>1</v>
      </c>
      <c r="G13" s="235">
        <v>1</v>
      </c>
      <c r="H13" s="235" t="s">
        <v>37</v>
      </c>
      <c r="I13" s="235">
        <f t="shared" si="1"/>
        <v>1</v>
      </c>
      <c r="J13" s="266">
        <v>4050000</v>
      </c>
      <c r="K13" s="267">
        <f t="shared" si="2"/>
        <v>4050000</v>
      </c>
      <c r="L13" s="235"/>
      <c r="M13" s="268">
        <f t="shared" si="3"/>
        <v>-4050000</v>
      </c>
      <c r="N13" s="271"/>
      <c r="P13" s="21">
        <v>1316554</v>
      </c>
      <c r="Q13" s="21"/>
    </row>
    <row r="14" s="214" customFormat="1" spans="1:17">
      <c r="A14" s="234">
        <v>299008</v>
      </c>
      <c r="B14" s="214">
        <v>1345962</v>
      </c>
      <c r="C14" s="235" t="s">
        <v>1336</v>
      </c>
      <c r="D14" s="236">
        <v>43313</v>
      </c>
      <c r="E14" s="236">
        <v>43314</v>
      </c>
      <c r="F14" s="235">
        <f t="shared" si="0"/>
        <v>1</v>
      </c>
      <c r="G14" s="235">
        <v>1</v>
      </c>
      <c r="H14" s="235" t="s">
        <v>37</v>
      </c>
      <c r="I14" s="235">
        <f t="shared" si="1"/>
        <v>1</v>
      </c>
      <c r="J14" s="266">
        <v>4050000</v>
      </c>
      <c r="K14" s="267">
        <f t="shared" si="2"/>
        <v>4050000</v>
      </c>
      <c r="L14" s="235"/>
      <c r="M14" s="268">
        <f t="shared" si="3"/>
        <v>-4050000</v>
      </c>
      <c r="N14" s="271"/>
      <c r="P14" s="21">
        <v>1323537</v>
      </c>
      <c r="Q14" s="21"/>
    </row>
    <row r="15" s="214" customFormat="1" spans="1:17">
      <c r="A15" s="234">
        <v>302519</v>
      </c>
      <c r="B15" s="214">
        <v>1345905</v>
      </c>
      <c r="C15" s="235" t="s">
        <v>1338</v>
      </c>
      <c r="D15" s="236">
        <v>43313</v>
      </c>
      <c r="E15" s="236">
        <v>43315</v>
      </c>
      <c r="F15" s="235">
        <f t="shared" si="0"/>
        <v>2</v>
      </c>
      <c r="G15" s="235">
        <v>1</v>
      </c>
      <c r="H15" s="235" t="s">
        <v>37</v>
      </c>
      <c r="I15" s="235">
        <f t="shared" si="1"/>
        <v>2</v>
      </c>
      <c r="J15" s="270">
        <v>3500000</v>
      </c>
      <c r="K15" s="267">
        <f t="shared" si="2"/>
        <v>7000000</v>
      </c>
      <c r="L15" s="235"/>
      <c r="M15" s="268">
        <f t="shared" si="3"/>
        <v>-7000000</v>
      </c>
      <c r="N15" s="271"/>
      <c r="P15" s="21">
        <v>1333038</v>
      </c>
      <c r="Q15" s="21"/>
    </row>
    <row r="16" s="214" customFormat="1" spans="1:17">
      <c r="A16" s="234">
        <v>303090</v>
      </c>
      <c r="B16" s="214">
        <v>1345890</v>
      </c>
      <c r="C16" s="235" t="s">
        <v>1329</v>
      </c>
      <c r="D16" s="236">
        <v>43313</v>
      </c>
      <c r="E16" s="236">
        <v>43315</v>
      </c>
      <c r="F16" s="235">
        <f t="shared" si="0"/>
        <v>2</v>
      </c>
      <c r="G16" s="235">
        <v>1</v>
      </c>
      <c r="H16" s="235" t="s">
        <v>37</v>
      </c>
      <c r="I16" s="235">
        <f t="shared" si="1"/>
        <v>2</v>
      </c>
      <c r="J16" s="270">
        <v>3500000</v>
      </c>
      <c r="K16" s="267">
        <f t="shared" si="2"/>
        <v>7000000</v>
      </c>
      <c r="L16" s="235"/>
      <c r="M16" s="268">
        <f t="shared" si="3"/>
        <v>-7000000</v>
      </c>
      <c r="N16" s="271"/>
      <c r="P16" s="21">
        <v>1335457</v>
      </c>
      <c r="Q16" s="21"/>
    </row>
    <row r="17" s="214" customFormat="1" spans="1:17">
      <c r="A17" s="234">
        <v>304264</v>
      </c>
      <c r="B17" s="214">
        <v>1345909</v>
      </c>
      <c r="C17" s="235" t="s">
        <v>1340</v>
      </c>
      <c r="D17" s="236">
        <v>43313</v>
      </c>
      <c r="E17" s="236">
        <v>43314</v>
      </c>
      <c r="F17" s="235">
        <f t="shared" si="0"/>
        <v>1</v>
      </c>
      <c r="G17" s="235">
        <v>1</v>
      </c>
      <c r="H17" s="235" t="s">
        <v>37</v>
      </c>
      <c r="I17" s="235">
        <f t="shared" si="1"/>
        <v>1</v>
      </c>
      <c r="J17" s="270">
        <v>3500000</v>
      </c>
      <c r="K17" s="267">
        <f t="shared" si="2"/>
        <v>3500000</v>
      </c>
      <c r="L17" s="235"/>
      <c r="M17" s="268">
        <f t="shared" si="3"/>
        <v>-3500000</v>
      </c>
      <c r="N17" s="271"/>
      <c r="P17" s="21">
        <v>1339069</v>
      </c>
      <c r="Q17" s="21"/>
    </row>
    <row r="18" s="214" customFormat="1" spans="1:17">
      <c r="A18" s="234">
        <v>302810</v>
      </c>
      <c r="B18" s="235">
        <v>1333946</v>
      </c>
      <c r="C18" s="235" t="s">
        <v>1349</v>
      </c>
      <c r="D18" s="236">
        <v>43313</v>
      </c>
      <c r="E18" s="236">
        <v>43318</v>
      </c>
      <c r="F18" s="235">
        <f t="shared" si="0"/>
        <v>5</v>
      </c>
      <c r="G18" s="235">
        <v>1</v>
      </c>
      <c r="H18" s="235" t="s">
        <v>37</v>
      </c>
      <c r="I18" s="235">
        <f t="shared" si="1"/>
        <v>5</v>
      </c>
      <c r="J18" s="270">
        <v>3500000</v>
      </c>
      <c r="K18" s="267">
        <f t="shared" si="2"/>
        <v>17500000</v>
      </c>
      <c r="L18" s="235"/>
      <c r="M18" s="268">
        <f t="shared" si="3"/>
        <v>-17500000</v>
      </c>
      <c r="N18" s="271"/>
      <c r="P18" s="21"/>
      <c r="Q18" s="21"/>
    </row>
    <row r="19" s="214" customFormat="1" spans="1:17">
      <c r="A19" s="234">
        <v>302815</v>
      </c>
      <c r="B19" s="235">
        <v>1334437</v>
      </c>
      <c r="C19" s="235" t="s">
        <v>1350</v>
      </c>
      <c r="D19" s="236">
        <v>43313</v>
      </c>
      <c r="E19" s="236">
        <v>43317</v>
      </c>
      <c r="F19" s="235">
        <f t="shared" si="0"/>
        <v>4</v>
      </c>
      <c r="G19" s="235">
        <v>1</v>
      </c>
      <c r="H19" s="235" t="s">
        <v>37</v>
      </c>
      <c r="I19" s="235">
        <f t="shared" si="1"/>
        <v>4</v>
      </c>
      <c r="J19" s="270">
        <v>3500000</v>
      </c>
      <c r="K19" s="267">
        <f t="shared" si="2"/>
        <v>14000000</v>
      </c>
      <c r="L19" s="235"/>
      <c r="M19" s="268">
        <f t="shared" si="3"/>
        <v>-14000000</v>
      </c>
      <c r="N19" s="271"/>
      <c r="P19" s="21"/>
      <c r="Q19" s="21"/>
    </row>
    <row r="20" s="214" customFormat="1" spans="1:17">
      <c r="A20" s="234">
        <v>302813</v>
      </c>
      <c r="B20" s="235">
        <v>1334161</v>
      </c>
      <c r="C20" s="235" t="s">
        <v>1351</v>
      </c>
      <c r="D20" s="236">
        <v>43313</v>
      </c>
      <c r="E20" s="236">
        <v>43318</v>
      </c>
      <c r="F20" s="235">
        <f t="shared" si="0"/>
        <v>5</v>
      </c>
      <c r="G20" s="235">
        <v>1</v>
      </c>
      <c r="H20" s="235" t="s">
        <v>37</v>
      </c>
      <c r="I20" s="235">
        <f t="shared" si="1"/>
        <v>5</v>
      </c>
      <c r="J20" s="270">
        <v>3500000</v>
      </c>
      <c r="K20" s="267">
        <f t="shared" si="2"/>
        <v>17500000</v>
      </c>
      <c r="L20" s="235"/>
      <c r="M20" s="268">
        <f t="shared" si="3"/>
        <v>-17500000</v>
      </c>
      <c r="N20" s="271"/>
      <c r="P20" s="21"/>
      <c r="Q20" s="21"/>
    </row>
    <row r="21" s="214" customFormat="1" spans="1:17">
      <c r="A21" s="234">
        <v>304070</v>
      </c>
      <c r="B21" s="214">
        <v>1345892</v>
      </c>
      <c r="C21" s="235" t="s">
        <v>1335</v>
      </c>
      <c r="D21" s="236">
        <v>43313</v>
      </c>
      <c r="E21" s="236">
        <v>43314</v>
      </c>
      <c r="F21" s="235">
        <f t="shared" si="0"/>
        <v>1</v>
      </c>
      <c r="G21" s="235">
        <v>1</v>
      </c>
      <c r="H21" s="235" t="s">
        <v>37</v>
      </c>
      <c r="I21" s="235">
        <f t="shared" si="1"/>
        <v>1</v>
      </c>
      <c r="J21" s="270">
        <v>3500000</v>
      </c>
      <c r="K21" s="267">
        <f t="shared" si="2"/>
        <v>3500000</v>
      </c>
      <c r="L21" s="235"/>
      <c r="M21" s="268">
        <f t="shared" si="3"/>
        <v>-3500000</v>
      </c>
      <c r="N21" s="271"/>
      <c r="O21" s="272" t="s">
        <v>1352</v>
      </c>
      <c r="P21" s="21">
        <v>1338624</v>
      </c>
      <c r="Q21" s="21"/>
    </row>
    <row r="22" s="214" customFormat="1" spans="1:17">
      <c r="A22" s="234">
        <v>304095</v>
      </c>
      <c r="B22" s="235">
        <v>1338745</v>
      </c>
      <c r="C22" s="235" t="s">
        <v>1353</v>
      </c>
      <c r="D22" s="236">
        <v>43313</v>
      </c>
      <c r="E22" s="236">
        <v>43316</v>
      </c>
      <c r="F22" s="235">
        <f t="shared" si="0"/>
        <v>3</v>
      </c>
      <c r="G22" s="235">
        <v>1</v>
      </c>
      <c r="H22" s="235" t="s">
        <v>37</v>
      </c>
      <c r="I22" s="235">
        <f t="shared" si="1"/>
        <v>3</v>
      </c>
      <c r="J22" s="270">
        <v>3500000</v>
      </c>
      <c r="K22" s="267">
        <f t="shared" si="2"/>
        <v>10500000</v>
      </c>
      <c r="L22" s="235"/>
      <c r="M22" s="268">
        <f t="shared" si="3"/>
        <v>-10500000</v>
      </c>
      <c r="N22" s="271"/>
      <c r="P22" s="21"/>
      <c r="Q22" s="21"/>
    </row>
    <row r="23" s="214" customFormat="1" spans="1:17">
      <c r="A23" s="234">
        <v>304121</v>
      </c>
      <c r="B23" s="214">
        <v>1345883</v>
      </c>
      <c r="C23" s="235" t="s">
        <v>1333</v>
      </c>
      <c r="D23" s="236">
        <v>43313</v>
      </c>
      <c r="E23" s="236">
        <v>43314</v>
      </c>
      <c r="F23" s="235">
        <f t="shared" si="0"/>
        <v>1</v>
      </c>
      <c r="G23" s="235">
        <v>3</v>
      </c>
      <c r="H23" s="235" t="s">
        <v>37</v>
      </c>
      <c r="I23" s="235">
        <f t="shared" si="1"/>
        <v>3</v>
      </c>
      <c r="J23" s="270">
        <v>3500000</v>
      </c>
      <c r="K23" s="267">
        <f t="shared" si="2"/>
        <v>10500000</v>
      </c>
      <c r="L23" s="235"/>
      <c r="M23" s="268">
        <f t="shared" si="3"/>
        <v>-10500000</v>
      </c>
      <c r="N23" s="271"/>
      <c r="O23" s="272" t="s">
        <v>1352</v>
      </c>
      <c r="P23" s="21">
        <v>1338740</v>
      </c>
      <c r="Q23" s="21"/>
    </row>
    <row r="24" s="214" customFormat="1" spans="1:17">
      <c r="A24" s="234">
        <v>305176</v>
      </c>
      <c r="B24" s="235">
        <v>1341578</v>
      </c>
      <c r="C24" s="235" t="s">
        <v>1354</v>
      </c>
      <c r="D24" s="236">
        <v>43313</v>
      </c>
      <c r="E24" s="236">
        <v>43314</v>
      </c>
      <c r="F24" s="235">
        <f t="shared" si="0"/>
        <v>1</v>
      </c>
      <c r="G24" s="235">
        <v>1</v>
      </c>
      <c r="H24" s="235" t="s">
        <v>37</v>
      </c>
      <c r="I24" s="235">
        <f t="shared" si="1"/>
        <v>1</v>
      </c>
      <c r="J24" s="270">
        <v>3500000</v>
      </c>
      <c r="K24" s="267">
        <f t="shared" si="2"/>
        <v>3500000</v>
      </c>
      <c r="L24" s="235"/>
      <c r="M24" s="268">
        <f t="shared" si="3"/>
        <v>-3500000</v>
      </c>
      <c r="N24" s="271"/>
      <c r="P24" s="21"/>
      <c r="Q24" s="21"/>
    </row>
    <row r="25" s="214" customFormat="1" spans="1:17">
      <c r="A25" s="234">
        <v>305541</v>
      </c>
      <c r="B25" s="235">
        <v>1343035</v>
      </c>
      <c r="C25" s="235" t="s">
        <v>1355</v>
      </c>
      <c r="D25" s="236">
        <v>43314</v>
      </c>
      <c r="E25" s="236">
        <v>43315</v>
      </c>
      <c r="F25" s="235">
        <f t="shared" si="0"/>
        <v>1</v>
      </c>
      <c r="G25" s="235">
        <v>1</v>
      </c>
      <c r="H25" s="235" t="s">
        <v>37</v>
      </c>
      <c r="I25" s="235">
        <f t="shared" si="1"/>
        <v>1</v>
      </c>
      <c r="J25" s="270">
        <v>3500000</v>
      </c>
      <c r="K25" s="267">
        <f t="shared" si="2"/>
        <v>3500000</v>
      </c>
      <c r="L25" s="235"/>
      <c r="M25" s="268">
        <f t="shared" si="3"/>
        <v>-3500000</v>
      </c>
      <c r="N25" s="271"/>
      <c r="P25" s="21"/>
      <c r="Q25" s="21"/>
    </row>
    <row r="26" s="214" customFormat="1" spans="1:17">
      <c r="A26" s="234">
        <v>305564</v>
      </c>
      <c r="B26" s="235">
        <v>1342974</v>
      </c>
      <c r="C26" s="235" t="s">
        <v>1356</v>
      </c>
      <c r="D26" s="236">
        <v>43314</v>
      </c>
      <c r="E26" s="236">
        <v>43316</v>
      </c>
      <c r="F26" s="235">
        <f t="shared" si="0"/>
        <v>2</v>
      </c>
      <c r="G26" s="235">
        <v>1</v>
      </c>
      <c r="H26" s="235" t="s">
        <v>37</v>
      </c>
      <c r="I26" s="235">
        <f t="shared" si="1"/>
        <v>2</v>
      </c>
      <c r="J26" s="270">
        <v>3500000</v>
      </c>
      <c r="K26" s="267">
        <f t="shared" si="2"/>
        <v>7000000</v>
      </c>
      <c r="L26" s="235"/>
      <c r="M26" s="268">
        <f t="shared" si="3"/>
        <v>-7000000</v>
      </c>
      <c r="N26" s="271"/>
      <c r="P26" s="21"/>
      <c r="Q26" s="21"/>
    </row>
    <row r="27" s="214" customFormat="1" spans="1:17">
      <c r="A27" s="234">
        <v>302618</v>
      </c>
      <c r="B27" s="235">
        <v>1333573</v>
      </c>
      <c r="C27" s="235" t="s">
        <v>1357</v>
      </c>
      <c r="D27" s="236">
        <v>43314</v>
      </c>
      <c r="E27" s="236">
        <v>43317</v>
      </c>
      <c r="F27" s="235">
        <f t="shared" si="0"/>
        <v>3</v>
      </c>
      <c r="G27" s="235">
        <v>2</v>
      </c>
      <c r="H27" s="235" t="s">
        <v>37</v>
      </c>
      <c r="I27" s="235">
        <f t="shared" si="1"/>
        <v>6</v>
      </c>
      <c r="J27" s="270">
        <v>3500000</v>
      </c>
      <c r="K27" s="267">
        <f t="shared" si="2"/>
        <v>21000000</v>
      </c>
      <c r="L27" s="235"/>
      <c r="M27" s="268">
        <f t="shared" si="3"/>
        <v>-21000000</v>
      </c>
      <c r="N27" s="273"/>
      <c r="P27" s="21"/>
      <c r="Q27" s="21"/>
    </row>
    <row r="28" s="214" customFormat="1" spans="1:17">
      <c r="A28" s="237" t="s">
        <v>1358</v>
      </c>
      <c r="B28" s="238">
        <v>1345664</v>
      </c>
      <c r="C28" s="238" t="s">
        <v>1359</v>
      </c>
      <c r="D28" s="239">
        <v>43314</v>
      </c>
      <c r="E28" s="239">
        <v>43316</v>
      </c>
      <c r="F28" s="238">
        <f t="shared" si="0"/>
        <v>2</v>
      </c>
      <c r="G28" s="238">
        <v>2</v>
      </c>
      <c r="H28" s="238" t="s">
        <v>37</v>
      </c>
      <c r="I28" s="238">
        <f t="shared" si="1"/>
        <v>4</v>
      </c>
      <c r="J28" s="274">
        <v>3500000</v>
      </c>
      <c r="K28" s="275">
        <f t="shared" si="2"/>
        <v>14000000</v>
      </c>
      <c r="L28" s="238"/>
      <c r="M28" s="276">
        <f t="shared" si="3"/>
        <v>-14000000</v>
      </c>
      <c r="N28" s="277">
        <f>SUM(K28:K43)</f>
        <v>131180000</v>
      </c>
      <c r="P28" s="21"/>
      <c r="Q28" s="21"/>
    </row>
    <row r="29" s="214" customFormat="1" spans="1:17">
      <c r="A29" s="237">
        <v>306822</v>
      </c>
      <c r="B29" s="238">
        <v>1345872</v>
      </c>
      <c r="C29" s="238" t="s">
        <v>1360</v>
      </c>
      <c r="D29" s="239">
        <v>43314</v>
      </c>
      <c r="E29" s="239">
        <v>43315</v>
      </c>
      <c r="F29" s="238">
        <f t="shared" si="0"/>
        <v>1</v>
      </c>
      <c r="G29" s="238">
        <v>1</v>
      </c>
      <c r="H29" s="238" t="s">
        <v>37</v>
      </c>
      <c r="I29" s="238">
        <f t="shared" si="1"/>
        <v>1</v>
      </c>
      <c r="J29" s="274">
        <v>3500000</v>
      </c>
      <c r="K29" s="275">
        <f t="shared" si="2"/>
        <v>3500000</v>
      </c>
      <c r="L29" s="238"/>
      <c r="M29" s="276">
        <f t="shared" si="3"/>
        <v>-3500000</v>
      </c>
      <c r="N29" s="278"/>
      <c r="P29" s="21"/>
      <c r="Q29" s="21"/>
    </row>
    <row r="30" s="214" customFormat="1" spans="1:17">
      <c r="A30" s="237">
        <v>302206</v>
      </c>
      <c r="B30" s="238">
        <v>1331841</v>
      </c>
      <c r="C30" s="238" t="s">
        <v>1361</v>
      </c>
      <c r="D30" s="239">
        <v>43315</v>
      </c>
      <c r="E30" s="239">
        <v>43317</v>
      </c>
      <c r="F30" s="238">
        <f t="shared" si="0"/>
        <v>2</v>
      </c>
      <c r="G30" s="238">
        <v>1</v>
      </c>
      <c r="H30" s="238" t="s">
        <v>37</v>
      </c>
      <c r="I30" s="238">
        <f t="shared" si="1"/>
        <v>2</v>
      </c>
      <c r="J30" s="274">
        <v>3500000</v>
      </c>
      <c r="K30" s="275">
        <f t="shared" si="2"/>
        <v>7000000</v>
      </c>
      <c r="L30" s="238"/>
      <c r="M30" s="276">
        <f t="shared" si="3"/>
        <v>-7000000</v>
      </c>
      <c r="N30" s="278"/>
      <c r="P30" s="21"/>
      <c r="Q30" s="21"/>
    </row>
    <row r="31" s="214" customFormat="1" spans="1:17">
      <c r="A31" s="237">
        <v>300742</v>
      </c>
      <c r="B31" s="238">
        <v>1327397</v>
      </c>
      <c r="C31" s="238" t="s">
        <v>1362</v>
      </c>
      <c r="D31" s="239">
        <v>43315</v>
      </c>
      <c r="E31" s="239">
        <v>43317</v>
      </c>
      <c r="F31" s="238">
        <f t="shared" si="0"/>
        <v>2</v>
      </c>
      <c r="G31" s="238">
        <v>1</v>
      </c>
      <c r="H31" s="238" t="s">
        <v>37</v>
      </c>
      <c r="I31" s="238">
        <f t="shared" si="1"/>
        <v>2</v>
      </c>
      <c r="J31" s="274">
        <v>3500000</v>
      </c>
      <c r="K31" s="275">
        <f t="shared" si="2"/>
        <v>7000000</v>
      </c>
      <c r="L31" s="238"/>
      <c r="M31" s="276">
        <f t="shared" si="3"/>
        <v>-7000000</v>
      </c>
      <c r="N31" s="278"/>
      <c r="P31" s="21"/>
      <c r="Q31" s="21"/>
    </row>
    <row r="32" s="214" customFormat="1" spans="1:17">
      <c r="A32" s="237">
        <v>301615</v>
      </c>
      <c r="B32" s="238">
        <v>1329149</v>
      </c>
      <c r="C32" s="238" t="s">
        <v>1363</v>
      </c>
      <c r="D32" s="239">
        <v>43315</v>
      </c>
      <c r="E32" s="239">
        <v>43317</v>
      </c>
      <c r="F32" s="238">
        <f t="shared" si="0"/>
        <v>2</v>
      </c>
      <c r="G32" s="238">
        <v>1</v>
      </c>
      <c r="H32" s="238" t="s">
        <v>37</v>
      </c>
      <c r="I32" s="238">
        <f t="shared" si="1"/>
        <v>2</v>
      </c>
      <c r="J32" s="274">
        <v>3500000</v>
      </c>
      <c r="K32" s="275">
        <f t="shared" si="2"/>
        <v>7000000</v>
      </c>
      <c r="L32" s="238"/>
      <c r="M32" s="276">
        <f t="shared" si="3"/>
        <v>-7000000</v>
      </c>
      <c r="N32" s="278"/>
      <c r="P32" s="21"/>
      <c r="Q32" s="21"/>
    </row>
    <row r="33" s="214" customFormat="1" spans="1:17">
      <c r="A33" s="237">
        <v>301748</v>
      </c>
      <c r="B33" s="238">
        <v>1329822</v>
      </c>
      <c r="C33" s="238" t="s">
        <v>1364</v>
      </c>
      <c r="D33" s="239">
        <v>43315</v>
      </c>
      <c r="E33" s="239">
        <v>43318</v>
      </c>
      <c r="F33" s="238">
        <f t="shared" si="0"/>
        <v>3</v>
      </c>
      <c r="G33" s="238">
        <v>1</v>
      </c>
      <c r="H33" s="238" t="s">
        <v>37</v>
      </c>
      <c r="I33" s="238">
        <f t="shared" si="1"/>
        <v>3</v>
      </c>
      <c r="J33" s="274">
        <v>3500000</v>
      </c>
      <c r="K33" s="275">
        <f t="shared" si="2"/>
        <v>10500000</v>
      </c>
      <c r="L33" s="238"/>
      <c r="M33" s="276">
        <f t="shared" si="3"/>
        <v>-10500000</v>
      </c>
      <c r="N33" s="278"/>
      <c r="P33" s="21"/>
      <c r="Q33" s="21"/>
    </row>
    <row r="34" s="214" customFormat="1" spans="1:17">
      <c r="A34" s="237">
        <v>304011</v>
      </c>
      <c r="B34" s="238">
        <v>1338419</v>
      </c>
      <c r="C34" s="238" t="s">
        <v>1365</v>
      </c>
      <c r="D34" s="239">
        <v>43315</v>
      </c>
      <c r="E34" s="239">
        <v>43317</v>
      </c>
      <c r="F34" s="238">
        <f t="shared" si="0"/>
        <v>2</v>
      </c>
      <c r="G34" s="238">
        <v>1</v>
      </c>
      <c r="H34" s="238" t="s">
        <v>37</v>
      </c>
      <c r="I34" s="238">
        <f t="shared" si="1"/>
        <v>2</v>
      </c>
      <c r="J34" s="274">
        <v>3500000</v>
      </c>
      <c r="K34" s="275">
        <f t="shared" si="2"/>
        <v>7000000</v>
      </c>
      <c r="L34" s="238"/>
      <c r="M34" s="276">
        <f t="shared" si="3"/>
        <v>-7000000</v>
      </c>
      <c r="N34" s="278"/>
      <c r="P34" s="21"/>
      <c r="Q34" s="21"/>
    </row>
    <row r="35" s="214" customFormat="1" spans="1:17">
      <c r="A35" s="237">
        <v>304089</v>
      </c>
      <c r="B35" s="238">
        <v>1338379</v>
      </c>
      <c r="C35" s="238" t="s">
        <v>1366</v>
      </c>
      <c r="D35" s="239">
        <v>43315</v>
      </c>
      <c r="E35" s="239">
        <v>43317</v>
      </c>
      <c r="F35" s="238">
        <f t="shared" si="0"/>
        <v>2</v>
      </c>
      <c r="G35" s="238">
        <v>1</v>
      </c>
      <c r="H35" s="238" t="s">
        <v>37</v>
      </c>
      <c r="I35" s="238">
        <f t="shared" si="1"/>
        <v>2</v>
      </c>
      <c r="J35" s="274">
        <v>3500000</v>
      </c>
      <c r="K35" s="275">
        <f t="shared" si="2"/>
        <v>7000000</v>
      </c>
      <c r="L35" s="238"/>
      <c r="M35" s="276">
        <f t="shared" si="3"/>
        <v>-7000000</v>
      </c>
      <c r="N35" s="278"/>
      <c r="P35" s="21"/>
      <c r="Q35" s="21"/>
    </row>
    <row r="36" s="214" customFormat="1" spans="1:17">
      <c r="A36" s="240">
        <v>304096</v>
      </c>
      <c r="B36" s="240">
        <v>1338752</v>
      </c>
      <c r="C36" s="241" t="s">
        <v>1367</v>
      </c>
      <c r="D36" s="239">
        <v>43315</v>
      </c>
      <c r="E36" s="239">
        <v>43318</v>
      </c>
      <c r="F36" s="238">
        <f t="shared" si="0"/>
        <v>3</v>
      </c>
      <c r="G36" s="238">
        <v>2</v>
      </c>
      <c r="H36" s="238" t="s">
        <v>37</v>
      </c>
      <c r="I36" s="238">
        <f t="shared" si="1"/>
        <v>6</v>
      </c>
      <c r="J36" s="274">
        <v>3500000</v>
      </c>
      <c r="K36" s="275">
        <f t="shared" si="2"/>
        <v>21000000</v>
      </c>
      <c r="L36" s="238"/>
      <c r="M36" s="276">
        <f t="shared" si="3"/>
        <v>-21000000</v>
      </c>
      <c r="N36" s="278"/>
      <c r="P36" s="21"/>
      <c r="Q36" s="21"/>
    </row>
    <row r="37" s="214" customFormat="1" spans="1:17">
      <c r="A37" s="242"/>
      <c r="B37" s="242"/>
      <c r="C37" s="243"/>
      <c r="D37" s="239">
        <v>43315</v>
      </c>
      <c r="E37" s="239">
        <v>43318</v>
      </c>
      <c r="F37" s="238">
        <v>6</v>
      </c>
      <c r="G37" s="238">
        <v>0</v>
      </c>
      <c r="H37" s="238" t="s">
        <v>498</v>
      </c>
      <c r="I37" s="238">
        <v>0</v>
      </c>
      <c r="J37" s="274">
        <v>280000</v>
      </c>
      <c r="K37" s="275">
        <f>J37*F37</f>
        <v>1680000</v>
      </c>
      <c r="L37" s="238"/>
      <c r="M37" s="276">
        <f t="shared" si="3"/>
        <v>-1680000</v>
      </c>
      <c r="N37" s="278"/>
      <c r="P37" s="21"/>
      <c r="Q37" s="21"/>
    </row>
    <row r="38" s="214" customFormat="1" spans="1:17">
      <c r="A38" s="237">
        <v>304110</v>
      </c>
      <c r="B38" s="238">
        <v>1338384</v>
      </c>
      <c r="C38" s="238" t="s">
        <v>1368</v>
      </c>
      <c r="D38" s="239">
        <v>43315</v>
      </c>
      <c r="E38" s="239">
        <v>43317</v>
      </c>
      <c r="F38" s="238">
        <f t="shared" ref="F38:F97" si="4">E38-D38</f>
        <v>2</v>
      </c>
      <c r="G38" s="238">
        <v>1</v>
      </c>
      <c r="H38" s="238" t="s">
        <v>37</v>
      </c>
      <c r="I38" s="238">
        <f t="shared" ref="I38:I101" si="5">G38*F38</f>
        <v>2</v>
      </c>
      <c r="J38" s="274">
        <v>3500000</v>
      </c>
      <c r="K38" s="275">
        <f t="shared" ref="K38:K53" si="6">J38*F38*G38</f>
        <v>7000000</v>
      </c>
      <c r="L38" s="238"/>
      <c r="M38" s="276">
        <f t="shared" si="3"/>
        <v>-7000000</v>
      </c>
      <c r="N38" s="278"/>
      <c r="P38" s="21"/>
      <c r="Q38" s="21"/>
    </row>
    <row r="39" s="214" customFormat="1" spans="1:17">
      <c r="A39" s="237">
        <v>302891</v>
      </c>
      <c r="B39" s="238">
        <v>1334467</v>
      </c>
      <c r="C39" s="238" t="s">
        <v>1369</v>
      </c>
      <c r="D39" s="239">
        <v>43316</v>
      </c>
      <c r="E39" s="239">
        <v>43318</v>
      </c>
      <c r="F39" s="238">
        <f t="shared" si="4"/>
        <v>2</v>
      </c>
      <c r="G39" s="238">
        <v>2</v>
      </c>
      <c r="H39" s="238" t="s">
        <v>37</v>
      </c>
      <c r="I39" s="238">
        <f t="shared" si="5"/>
        <v>4</v>
      </c>
      <c r="J39" s="274">
        <v>3500000</v>
      </c>
      <c r="K39" s="275">
        <f t="shared" si="6"/>
        <v>14000000</v>
      </c>
      <c r="L39" s="238"/>
      <c r="M39" s="276">
        <f t="shared" si="3"/>
        <v>-14000000</v>
      </c>
      <c r="N39" s="278"/>
      <c r="P39" s="21"/>
      <c r="Q39" s="21"/>
    </row>
    <row r="40" s="214" customFormat="1" spans="1:17">
      <c r="A40" s="237" t="s">
        <v>1370</v>
      </c>
      <c r="B40" s="238">
        <v>1342753</v>
      </c>
      <c r="C40" s="238" t="s">
        <v>1371</v>
      </c>
      <c r="D40" s="239">
        <v>43316</v>
      </c>
      <c r="E40" s="239">
        <v>43317</v>
      </c>
      <c r="F40" s="238">
        <f t="shared" si="4"/>
        <v>1</v>
      </c>
      <c r="G40" s="238">
        <v>2</v>
      </c>
      <c r="H40" s="238" t="s">
        <v>37</v>
      </c>
      <c r="I40" s="238">
        <f t="shared" si="5"/>
        <v>2</v>
      </c>
      <c r="J40" s="274">
        <v>3500000</v>
      </c>
      <c r="K40" s="275">
        <f t="shared" si="6"/>
        <v>7000000</v>
      </c>
      <c r="L40" s="238"/>
      <c r="M40" s="276">
        <f t="shared" si="3"/>
        <v>-7000000</v>
      </c>
      <c r="N40" s="278"/>
      <c r="P40" s="21"/>
      <c r="Q40" s="21"/>
    </row>
    <row r="41" s="214" customFormat="1" spans="1:17">
      <c r="A41" s="237">
        <v>301749</v>
      </c>
      <c r="B41" s="238">
        <v>1330312</v>
      </c>
      <c r="C41" s="238" t="s">
        <v>1372</v>
      </c>
      <c r="D41" s="239">
        <v>43316</v>
      </c>
      <c r="E41" s="239">
        <v>43318</v>
      </c>
      <c r="F41" s="238">
        <f t="shared" si="4"/>
        <v>2</v>
      </c>
      <c r="G41" s="238">
        <v>1</v>
      </c>
      <c r="H41" s="238" t="s">
        <v>37</v>
      </c>
      <c r="I41" s="238">
        <f t="shared" si="5"/>
        <v>2</v>
      </c>
      <c r="J41" s="274">
        <v>3500000</v>
      </c>
      <c r="K41" s="275">
        <f t="shared" si="6"/>
        <v>7000000</v>
      </c>
      <c r="L41" s="238"/>
      <c r="M41" s="276">
        <f t="shared" si="3"/>
        <v>-7000000</v>
      </c>
      <c r="N41" s="278"/>
      <c r="P41" s="21"/>
      <c r="Q41" s="21"/>
    </row>
    <row r="42" s="214" customFormat="1" spans="1:17">
      <c r="A42" s="237">
        <v>300739</v>
      </c>
      <c r="B42" s="238">
        <v>1327590</v>
      </c>
      <c r="C42" s="238" t="s">
        <v>1373</v>
      </c>
      <c r="D42" s="239">
        <v>43316</v>
      </c>
      <c r="E42" s="239">
        <v>43318</v>
      </c>
      <c r="F42" s="238">
        <f t="shared" si="4"/>
        <v>2</v>
      </c>
      <c r="G42" s="238">
        <v>1</v>
      </c>
      <c r="H42" s="238" t="s">
        <v>37</v>
      </c>
      <c r="I42" s="238">
        <f t="shared" si="5"/>
        <v>2</v>
      </c>
      <c r="J42" s="274">
        <v>3500000</v>
      </c>
      <c r="K42" s="275">
        <f t="shared" si="6"/>
        <v>7000000</v>
      </c>
      <c r="L42" s="238"/>
      <c r="M42" s="276">
        <f t="shared" si="3"/>
        <v>-7000000</v>
      </c>
      <c r="N42" s="278"/>
      <c r="P42" s="21"/>
      <c r="Q42" s="21"/>
    </row>
    <row r="43" s="214" customFormat="1" spans="1:17">
      <c r="A43" s="237">
        <v>305166</v>
      </c>
      <c r="B43" s="238">
        <v>1341522</v>
      </c>
      <c r="C43" s="238" t="s">
        <v>1374</v>
      </c>
      <c r="D43" s="239">
        <v>43316</v>
      </c>
      <c r="E43" s="239">
        <v>43317</v>
      </c>
      <c r="F43" s="238">
        <f t="shared" si="4"/>
        <v>1</v>
      </c>
      <c r="G43" s="238">
        <v>1</v>
      </c>
      <c r="H43" s="238" t="s">
        <v>37</v>
      </c>
      <c r="I43" s="238">
        <f t="shared" si="5"/>
        <v>1</v>
      </c>
      <c r="J43" s="274">
        <v>3500000</v>
      </c>
      <c r="K43" s="275">
        <f t="shared" si="6"/>
        <v>3500000</v>
      </c>
      <c r="L43" s="238"/>
      <c r="M43" s="276">
        <f t="shared" si="3"/>
        <v>-3500000</v>
      </c>
      <c r="N43" s="279"/>
      <c r="P43" s="21"/>
      <c r="Q43" s="21"/>
    </row>
    <row r="44" s="214" customFormat="1" spans="1:17">
      <c r="A44" s="244">
        <v>302208</v>
      </c>
      <c r="B44" s="245">
        <v>1331856</v>
      </c>
      <c r="C44" s="245" t="s">
        <v>1375</v>
      </c>
      <c r="D44" s="246">
        <v>43317</v>
      </c>
      <c r="E44" s="246">
        <v>43319</v>
      </c>
      <c r="F44" s="245">
        <f t="shared" si="4"/>
        <v>2</v>
      </c>
      <c r="G44" s="245">
        <v>2</v>
      </c>
      <c r="H44" s="245" t="s">
        <v>37</v>
      </c>
      <c r="I44" s="245">
        <f t="shared" si="5"/>
        <v>4</v>
      </c>
      <c r="J44" s="280">
        <v>3500000</v>
      </c>
      <c r="K44" s="281">
        <f t="shared" si="6"/>
        <v>14000000</v>
      </c>
      <c r="L44" s="245"/>
      <c r="M44" s="282">
        <f t="shared" si="3"/>
        <v>-14000000</v>
      </c>
      <c r="N44" s="283">
        <f>SUM(K44:K54)</f>
        <v>217840000</v>
      </c>
      <c r="P44" s="21"/>
      <c r="Q44" s="21"/>
    </row>
    <row r="45" s="214" customFormat="1" spans="1:17">
      <c r="A45" s="244">
        <v>305717</v>
      </c>
      <c r="B45" s="245">
        <v>1343021</v>
      </c>
      <c r="C45" s="245" t="s">
        <v>1376</v>
      </c>
      <c r="D45" s="246">
        <v>43317</v>
      </c>
      <c r="E45" s="246">
        <v>43320</v>
      </c>
      <c r="F45" s="245">
        <f t="shared" si="4"/>
        <v>3</v>
      </c>
      <c r="G45" s="245">
        <v>4</v>
      </c>
      <c r="H45" s="245" t="s">
        <v>37</v>
      </c>
      <c r="I45" s="245">
        <f t="shared" si="5"/>
        <v>12</v>
      </c>
      <c r="J45" s="280">
        <v>3500000</v>
      </c>
      <c r="K45" s="281">
        <f t="shared" si="6"/>
        <v>42000000</v>
      </c>
      <c r="L45" s="245"/>
      <c r="M45" s="282">
        <f t="shared" si="3"/>
        <v>-42000000</v>
      </c>
      <c r="N45" s="284"/>
      <c r="P45" s="21"/>
      <c r="Q45" s="21"/>
    </row>
    <row r="46" s="214" customFormat="1" spans="1:17">
      <c r="A46" s="244">
        <v>305558</v>
      </c>
      <c r="B46" s="245">
        <v>1343022</v>
      </c>
      <c r="C46" s="245" t="s">
        <v>1377</v>
      </c>
      <c r="D46" s="246">
        <v>43317</v>
      </c>
      <c r="E46" s="246">
        <v>43320</v>
      </c>
      <c r="F46" s="245">
        <f t="shared" si="4"/>
        <v>3</v>
      </c>
      <c r="G46" s="245">
        <v>1</v>
      </c>
      <c r="H46" s="245" t="s">
        <v>37</v>
      </c>
      <c r="I46" s="245">
        <f t="shared" si="5"/>
        <v>3</v>
      </c>
      <c r="J46" s="280">
        <v>3500000</v>
      </c>
      <c r="K46" s="281">
        <f t="shared" si="6"/>
        <v>10500000</v>
      </c>
      <c r="L46" s="245"/>
      <c r="M46" s="282">
        <f t="shared" si="3"/>
        <v>-10500000</v>
      </c>
      <c r="N46" s="284"/>
      <c r="P46" s="21"/>
      <c r="Q46" s="21"/>
    </row>
    <row r="47" s="214" customFormat="1" spans="1:17">
      <c r="A47" s="244" t="s">
        <v>1378</v>
      </c>
      <c r="B47" s="245">
        <v>1330063</v>
      </c>
      <c r="C47" s="245" t="s">
        <v>1379</v>
      </c>
      <c r="D47" s="246">
        <v>43317</v>
      </c>
      <c r="E47" s="246">
        <v>43321</v>
      </c>
      <c r="F47" s="245">
        <f t="shared" si="4"/>
        <v>4</v>
      </c>
      <c r="G47" s="245">
        <v>2</v>
      </c>
      <c r="H47" s="245" t="s">
        <v>37</v>
      </c>
      <c r="I47" s="245">
        <f t="shared" si="5"/>
        <v>8</v>
      </c>
      <c r="J47" s="280">
        <v>3500000</v>
      </c>
      <c r="K47" s="281">
        <f t="shared" si="6"/>
        <v>28000000</v>
      </c>
      <c r="L47" s="245"/>
      <c r="M47" s="282">
        <f t="shared" si="3"/>
        <v>-28000000</v>
      </c>
      <c r="N47" s="284"/>
      <c r="P47" s="21"/>
      <c r="Q47" s="21"/>
    </row>
    <row r="48" s="214" customFormat="1" spans="1:17">
      <c r="A48" s="244" t="s">
        <v>1380</v>
      </c>
      <c r="B48" s="245">
        <v>1328154</v>
      </c>
      <c r="C48" s="245" t="s">
        <v>1381</v>
      </c>
      <c r="D48" s="246">
        <v>43317</v>
      </c>
      <c r="E48" s="246">
        <v>43320</v>
      </c>
      <c r="F48" s="245">
        <f t="shared" si="4"/>
        <v>3</v>
      </c>
      <c r="G48" s="245">
        <v>2</v>
      </c>
      <c r="H48" s="245" t="s">
        <v>37</v>
      </c>
      <c r="I48" s="245">
        <f t="shared" si="5"/>
        <v>6</v>
      </c>
      <c r="J48" s="280">
        <v>3500000</v>
      </c>
      <c r="K48" s="281">
        <f t="shared" si="6"/>
        <v>21000000</v>
      </c>
      <c r="L48" s="245"/>
      <c r="M48" s="282">
        <f t="shared" si="3"/>
        <v>-21000000</v>
      </c>
      <c r="N48" s="284"/>
      <c r="P48" s="21"/>
      <c r="Q48" s="21"/>
    </row>
    <row r="49" s="214" customFormat="1" spans="1:17">
      <c r="A49" s="244">
        <v>301269</v>
      </c>
      <c r="B49" s="245">
        <v>1328377</v>
      </c>
      <c r="C49" s="245" t="s">
        <v>1382</v>
      </c>
      <c r="D49" s="246">
        <v>43317</v>
      </c>
      <c r="E49" s="246">
        <v>43319</v>
      </c>
      <c r="F49" s="245">
        <f t="shared" si="4"/>
        <v>2</v>
      </c>
      <c r="G49" s="245">
        <v>3</v>
      </c>
      <c r="H49" s="245" t="s">
        <v>37</v>
      </c>
      <c r="I49" s="245">
        <f t="shared" si="5"/>
        <v>6</v>
      </c>
      <c r="J49" s="280">
        <v>3500000</v>
      </c>
      <c r="K49" s="281">
        <f t="shared" si="6"/>
        <v>21000000</v>
      </c>
      <c r="L49" s="245"/>
      <c r="M49" s="282">
        <f t="shared" si="3"/>
        <v>-21000000</v>
      </c>
      <c r="N49" s="284"/>
      <c r="P49" s="21"/>
      <c r="Q49" s="21"/>
    </row>
    <row r="50" s="214" customFormat="1" spans="1:17">
      <c r="A50" s="244" t="s">
        <v>1383</v>
      </c>
      <c r="B50" s="245">
        <v>1328150</v>
      </c>
      <c r="C50" s="245" t="s">
        <v>1384</v>
      </c>
      <c r="D50" s="246">
        <v>43317</v>
      </c>
      <c r="E50" s="246">
        <v>43320</v>
      </c>
      <c r="F50" s="245">
        <f t="shared" si="4"/>
        <v>3</v>
      </c>
      <c r="G50" s="245">
        <v>5</v>
      </c>
      <c r="H50" s="245" t="s">
        <v>37</v>
      </c>
      <c r="I50" s="245">
        <f t="shared" si="5"/>
        <v>15</v>
      </c>
      <c r="J50" s="280">
        <v>3500000</v>
      </c>
      <c r="K50" s="281">
        <f t="shared" si="6"/>
        <v>52500000</v>
      </c>
      <c r="L50" s="245"/>
      <c r="M50" s="282">
        <f t="shared" si="3"/>
        <v>-52500000</v>
      </c>
      <c r="N50" s="284"/>
      <c r="P50" s="21"/>
      <c r="Q50" s="21"/>
    </row>
    <row r="51" s="214" customFormat="1" spans="1:17">
      <c r="A51" s="244">
        <v>305388</v>
      </c>
      <c r="B51" s="245">
        <v>1342645</v>
      </c>
      <c r="C51" s="245" t="s">
        <v>1385</v>
      </c>
      <c r="D51" s="246">
        <v>43317</v>
      </c>
      <c r="E51" s="246">
        <v>43319</v>
      </c>
      <c r="F51" s="245">
        <f t="shared" si="4"/>
        <v>2</v>
      </c>
      <c r="G51" s="245">
        <v>1</v>
      </c>
      <c r="H51" s="245" t="s">
        <v>37</v>
      </c>
      <c r="I51" s="245">
        <f t="shared" si="5"/>
        <v>2</v>
      </c>
      <c r="J51" s="280">
        <v>3500000</v>
      </c>
      <c r="K51" s="281">
        <f t="shared" si="6"/>
        <v>7000000</v>
      </c>
      <c r="L51" s="245"/>
      <c r="M51" s="282">
        <f t="shared" si="3"/>
        <v>-7000000</v>
      </c>
      <c r="N51" s="284"/>
      <c r="P51" s="21"/>
      <c r="Q51" s="21"/>
    </row>
    <row r="52" s="214" customFormat="1" spans="1:17">
      <c r="A52" s="244">
        <v>305356</v>
      </c>
      <c r="B52" s="245">
        <v>1342344</v>
      </c>
      <c r="C52" s="245" t="s">
        <v>1386</v>
      </c>
      <c r="D52" s="246">
        <v>43317</v>
      </c>
      <c r="E52" s="246">
        <v>43320</v>
      </c>
      <c r="F52" s="245">
        <f t="shared" si="4"/>
        <v>3</v>
      </c>
      <c r="G52" s="245">
        <v>1</v>
      </c>
      <c r="H52" s="245" t="s">
        <v>37</v>
      </c>
      <c r="I52" s="245">
        <f t="shared" si="5"/>
        <v>3</v>
      </c>
      <c r="J52" s="245">
        <v>3500000</v>
      </c>
      <c r="K52" s="281">
        <f t="shared" si="6"/>
        <v>10500000</v>
      </c>
      <c r="L52" s="245"/>
      <c r="M52" s="282">
        <f t="shared" si="3"/>
        <v>-10500000</v>
      </c>
      <c r="N52" s="284"/>
      <c r="P52" s="21"/>
      <c r="Q52" s="21"/>
    </row>
    <row r="53" s="214" customFormat="1" spans="1:17">
      <c r="A53" s="247">
        <v>301622</v>
      </c>
      <c r="B53" s="248">
        <v>1329540</v>
      </c>
      <c r="C53" s="249" t="s">
        <v>1387</v>
      </c>
      <c r="D53" s="246">
        <v>43318</v>
      </c>
      <c r="E53" s="246">
        <v>43321</v>
      </c>
      <c r="F53" s="245">
        <f t="shared" si="4"/>
        <v>3</v>
      </c>
      <c r="G53" s="245">
        <v>1</v>
      </c>
      <c r="H53" s="245" t="s">
        <v>37</v>
      </c>
      <c r="I53" s="245">
        <f t="shared" si="5"/>
        <v>3</v>
      </c>
      <c r="J53" s="280">
        <v>3500000</v>
      </c>
      <c r="K53" s="281">
        <f t="shared" si="6"/>
        <v>10500000</v>
      </c>
      <c r="L53" s="245"/>
      <c r="M53" s="282">
        <f t="shared" si="3"/>
        <v>-10500000</v>
      </c>
      <c r="N53" s="284"/>
      <c r="P53" s="21"/>
      <c r="Q53" s="21"/>
    </row>
    <row r="54" s="214" customFormat="1" spans="1:17">
      <c r="A54" s="250"/>
      <c r="B54" s="251"/>
      <c r="C54" s="252"/>
      <c r="D54" s="246">
        <v>43318</v>
      </c>
      <c r="E54" s="246">
        <v>43321</v>
      </c>
      <c r="F54" s="245">
        <f t="shared" si="4"/>
        <v>3</v>
      </c>
      <c r="G54" s="245">
        <v>0</v>
      </c>
      <c r="H54" s="245" t="s">
        <v>37</v>
      </c>
      <c r="I54" s="245">
        <f t="shared" si="5"/>
        <v>0</v>
      </c>
      <c r="J54" s="280">
        <v>280000</v>
      </c>
      <c r="K54" s="281">
        <f>J54*F54</f>
        <v>840000</v>
      </c>
      <c r="L54" s="245"/>
      <c r="M54" s="282">
        <f t="shared" si="3"/>
        <v>-840000</v>
      </c>
      <c r="N54" s="285"/>
      <c r="P54" s="21"/>
      <c r="Q54" s="21"/>
    </row>
    <row r="55" s="214" customFormat="1" spans="1:17">
      <c r="A55" s="253" t="s">
        <v>1388</v>
      </c>
      <c r="B55" s="254">
        <v>1327463</v>
      </c>
      <c r="C55" s="254" t="s">
        <v>1389</v>
      </c>
      <c r="D55" s="255">
        <v>43319</v>
      </c>
      <c r="E55" s="255">
        <v>43321</v>
      </c>
      <c r="F55" s="254">
        <f t="shared" si="4"/>
        <v>2</v>
      </c>
      <c r="G55" s="254">
        <v>3</v>
      </c>
      <c r="H55" s="254" t="s">
        <v>37</v>
      </c>
      <c r="I55" s="254">
        <f t="shared" si="5"/>
        <v>6</v>
      </c>
      <c r="J55" s="286">
        <v>3500000</v>
      </c>
      <c r="K55" s="287">
        <f t="shared" ref="K55:K97" si="7">J55*F55*G55</f>
        <v>21000000</v>
      </c>
      <c r="L55" s="254"/>
      <c r="M55" s="288">
        <f t="shared" si="3"/>
        <v>-21000000</v>
      </c>
      <c r="N55" s="289">
        <f>SUM(K55:K88)</f>
        <v>428450000</v>
      </c>
      <c r="P55" s="21"/>
      <c r="Q55" s="21"/>
    </row>
    <row r="56" s="214" customFormat="1" spans="1:17">
      <c r="A56" s="253">
        <v>307182</v>
      </c>
      <c r="B56" s="254">
        <v>1346750</v>
      </c>
      <c r="C56" s="254" t="s">
        <v>1390</v>
      </c>
      <c r="D56" s="255">
        <v>43319</v>
      </c>
      <c r="E56" s="255">
        <v>43322</v>
      </c>
      <c r="F56" s="254">
        <f t="shared" si="4"/>
        <v>3</v>
      </c>
      <c r="G56" s="254">
        <v>1</v>
      </c>
      <c r="H56" s="254" t="s">
        <v>37</v>
      </c>
      <c r="I56" s="254">
        <f t="shared" si="5"/>
        <v>3</v>
      </c>
      <c r="J56" s="286">
        <v>3500000</v>
      </c>
      <c r="K56" s="287">
        <f t="shared" si="7"/>
        <v>10500000</v>
      </c>
      <c r="L56" s="254"/>
      <c r="M56" s="288">
        <f t="shared" si="3"/>
        <v>-10500000</v>
      </c>
      <c r="N56" s="290"/>
      <c r="P56" s="21"/>
      <c r="Q56" s="21"/>
    </row>
    <row r="57" s="214" customFormat="1" spans="1:17">
      <c r="A57" s="253">
        <v>301270</v>
      </c>
      <c r="B57" s="254">
        <v>1328397</v>
      </c>
      <c r="C57" s="254" t="s">
        <v>1391</v>
      </c>
      <c r="D57" s="255">
        <v>43319</v>
      </c>
      <c r="E57" s="255">
        <v>43321</v>
      </c>
      <c r="F57" s="254">
        <f t="shared" si="4"/>
        <v>2</v>
      </c>
      <c r="G57" s="254">
        <v>1</v>
      </c>
      <c r="H57" s="254" t="s">
        <v>37</v>
      </c>
      <c r="I57" s="254">
        <f t="shared" si="5"/>
        <v>2</v>
      </c>
      <c r="J57" s="286">
        <v>3500000</v>
      </c>
      <c r="K57" s="287">
        <f t="shared" si="7"/>
        <v>7000000</v>
      </c>
      <c r="L57" s="254"/>
      <c r="M57" s="288">
        <f t="shared" si="3"/>
        <v>-7000000</v>
      </c>
      <c r="N57" s="290"/>
      <c r="P57" s="21"/>
      <c r="Q57" s="21"/>
    </row>
    <row r="58" s="214" customFormat="1" spans="1:17">
      <c r="A58" s="253">
        <v>301845</v>
      </c>
      <c r="B58" s="254">
        <v>1330839</v>
      </c>
      <c r="C58" s="254" t="s">
        <v>1392</v>
      </c>
      <c r="D58" s="255">
        <v>43319</v>
      </c>
      <c r="E58" s="255">
        <v>43321</v>
      </c>
      <c r="F58" s="254">
        <f t="shared" si="4"/>
        <v>2</v>
      </c>
      <c r="G58" s="254">
        <v>1</v>
      </c>
      <c r="H58" s="254" t="s">
        <v>37</v>
      </c>
      <c r="I58" s="254">
        <f t="shared" si="5"/>
        <v>2</v>
      </c>
      <c r="J58" s="286">
        <v>3500000</v>
      </c>
      <c r="K58" s="287">
        <f t="shared" si="7"/>
        <v>7000000</v>
      </c>
      <c r="L58" s="254"/>
      <c r="M58" s="288">
        <f t="shared" si="3"/>
        <v>-7000000</v>
      </c>
      <c r="N58" s="290"/>
      <c r="P58" s="21"/>
      <c r="Q58" s="21"/>
    </row>
    <row r="59" s="214" customFormat="1" spans="1:17">
      <c r="A59" s="253">
        <v>301271</v>
      </c>
      <c r="B59" s="254">
        <v>1328403</v>
      </c>
      <c r="C59" s="254" t="s">
        <v>1393</v>
      </c>
      <c r="D59" s="255">
        <v>43319</v>
      </c>
      <c r="E59" s="255">
        <v>43321</v>
      </c>
      <c r="F59" s="254">
        <f t="shared" si="4"/>
        <v>2</v>
      </c>
      <c r="G59" s="254">
        <v>1</v>
      </c>
      <c r="H59" s="254" t="s">
        <v>37</v>
      </c>
      <c r="I59" s="254">
        <f t="shared" si="5"/>
        <v>2</v>
      </c>
      <c r="J59" s="286">
        <v>3500000</v>
      </c>
      <c r="K59" s="287">
        <f t="shared" si="7"/>
        <v>7000000</v>
      </c>
      <c r="L59" s="254"/>
      <c r="M59" s="288">
        <f t="shared" si="3"/>
        <v>-7000000</v>
      </c>
      <c r="N59" s="290"/>
      <c r="P59" s="21"/>
      <c r="Q59" s="21"/>
    </row>
    <row r="60" s="214" customFormat="1" spans="1:17">
      <c r="A60" s="253">
        <v>303693</v>
      </c>
      <c r="B60" s="254">
        <v>1337174</v>
      </c>
      <c r="C60" s="254" t="s">
        <v>1394</v>
      </c>
      <c r="D60" s="255">
        <v>43319</v>
      </c>
      <c r="E60" s="255">
        <v>43320</v>
      </c>
      <c r="F60" s="254">
        <f t="shared" si="4"/>
        <v>1</v>
      </c>
      <c r="G60" s="254">
        <v>1</v>
      </c>
      <c r="H60" s="254" t="s">
        <v>37</v>
      </c>
      <c r="I60" s="254">
        <f t="shared" si="5"/>
        <v>1</v>
      </c>
      <c r="J60" s="286">
        <v>3500000</v>
      </c>
      <c r="K60" s="287">
        <f t="shared" si="7"/>
        <v>3500000</v>
      </c>
      <c r="L60" s="254"/>
      <c r="M60" s="288">
        <f t="shared" si="3"/>
        <v>-3500000</v>
      </c>
      <c r="N60" s="290"/>
      <c r="P60" s="21"/>
      <c r="Q60" s="21"/>
    </row>
    <row r="61" s="214" customFormat="1" spans="1:17">
      <c r="A61" s="253">
        <v>303228</v>
      </c>
      <c r="B61" s="254">
        <v>1335611</v>
      </c>
      <c r="C61" s="254" t="s">
        <v>1395</v>
      </c>
      <c r="D61" s="255">
        <v>43319</v>
      </c>
      <c r="E61" s="255">
        <v>43321</v>
      </c>
      <c r="F61" s="254">
        <f t="shared" si="4"/>
        <v>2</v>
      </c>
      <c r="G61" s="254">
        <v>1</v>
      </c>
      <c r="H61" s="254" t="s">
        <v>37</v>
      </c>
      <c r="I61" s="254">
        <f t="shared" si="5"/>
        <v>2</v>
      </c>
      <c r="J61" s="286">
        <v>3500000</v>
      </c>
      <c r="K61" s="287">
        <f t="shared" si="7"/>
        <v>7000000</v>
      </c>
      <c r="L61" s="254"/>
      <c r="M61" s="288">
        <f t="shared" si="3"/>
        <v>-7000000</v>
      </c>
      <c r="N61" s="290"/>
      <c r="P61" s="21"/>
      <c r="Q61" s="21"/>
    </row>
    <row r="62" s="214" customFormat="1" spans="1:17">
      <c r="A62" s="253" t="s">
        <v>1396</v>
      </c>
      <c r="B62" s="254">
        <v>1346744</v>
      </c>
      <c r="C62" s="254" t="s">
        <v>1397</v>
      </c>
      <c r="D62" s="255">
        <v>43319</v>
      </c>
      <c r="E62" s="255">
        <v>43322</v>
      </c>
      <c r="F62" s="254">
        <f t="shared" si="4"/>
        <v>3</v>
      </c>
      <c r="G62" s="254">
        <v>1</v>
      </c>
      <c r="H62" s="254" t="s">
        <v>37</v>
      </c>
      <c r="I62" s="254">
        <f t="shared" si="5"/>
        <v>3</v>
      </c>
      <c r="J62" s="286">
        <v>3500000</v>
      </c>
      <c r="K62" s="287">
        <f t="shared" si="7"/>
        <v>10500000</v>
      </c>
      <c r="L62" s="254"/>
      <c r="M62" s="288">
        <f t="shared" si="3"/>
        <v>-10500000</v>
      </c>
      <c r="N62" s="290"/>
      <c r="P62" s="21"/>
      <c r="Q62" s="21"/>
    </row>
    <row r="63" s="214" customFormat="1" spans="1:17">
      <c r="A63" s="253">
        <v>302031</v>
      </c>
      <c r="B63" s="254">
        <v>1331623</v>
      </c>
      <c r="C63" s="254" t="s">
        <v>1398</v>
      </c>
      <c r="D63" s="255">
        <v>43320</v>
      </c>
      <c r="E63" s="255">
        <v>43324</v>
      </c>
      <c r="F63" s="254">
        <f t="shared" si="4"/>
        <v>4</v>
      </c>
      <c r="G63" s="254">
        <v>1</v>
      </c>
      <c r="H63" s="254" t="s">
        <v>148</v>
      </c>
      <c r="I63" s="254">
        <f t="shared" si="5"/>
        <v>4</v>
      </c>
      <c r="J63" s="286">
        <v>3500000</v>
      </c>
      <c r="K63" s="287">
        <f t="shared" si="7"/>
        <v>14000000</v>
      </c>
      <c r="L63" s="254"/>
      <c r="M63" s="288">
        <f t="shared" si="3"/>
        <v>-14000000</v>
      </c>
      <c r="N63" s="290"/>
      <c r="P63" s="21"/>
      <c r="Q63" s="21"/>
    </row>
    <row r="64" s="214" customFormat="1" spans="1:17">
      <c r="A64" s="253" t="s">
        <v>1399</v>
      </c>
      <c r="B64" s="254">
        <v>1342758</v>
      </c>
      <c r="C64" s="254" t="s">
        <v>1400</v>
      </c>
      <c r="D64" s="255">
        <v>43320</v>
      </c>
      <c r="E64" s="255">
        <v>43321</v>
      </c>
      <c r="F64" s="254">
        <f t="shared" si="4"/>
        <v>1</v>
      </c>
      <c r="G64" s="254">
        <v>2</v>
      </c>
      <c r="H64" s="254" t="s">
        <v>37</v>
      </c>
      <c r="I64" s="254">
        <f t="shared" si="5"/>
        <v>2</v>
      </c>
      <c r="J64" s="286">
        <v>3500000</v>
      </c>
      <c r="K64" s="287">
        <f t="shared" si="7"/>
        <v>7000000</v>
      </c>
      <c r="L64" s="254"/>
      <c r="M64" s="288">
        <f t="shared" si="3"/>
        <v>-7000000</v>
      </c>
      <c r="N64" s="290"/>
      <c r="P64" s="21"/>
      <c r="Q64" s="21"/>
    </row>
    <row r="65" s="214" customFormat="1" spans="1:17">
      <c r="A65" s="253">
        <v>290156</v>
      </c>
      <c r="B65" s="254">
        <v>1299452</v>
      </c>
      <c r="C65" s="254" t="s">
        <v>1401</v>
      </c>
      <c r="D65" s="255">
        <v>43320</v>
      </c>
      <c r="E65" s="255">
        <v>43323</v>
      </c>
      <c r="F65" s="254">
        <f t="shared" si="4"/>
        <v>3</v>
      </c>
      <c r="G65" s="254">
        <v>3</v>
      </c>
      <c r="H65" s="254" t="s">
        <v>37</v>
      </c>
      <c r="I65" s="254">
        <f t="shared" si="5"/>
        <v>9</v>
      </c>
      <c r="J65" s="350">
        <v>4050000</v>
      </c>
      <c r="K65" s="287">
        <f t="shared" si="7"/>
        <v>36450000</v>
      </c>
      <c r="L65" s="254"/>
      <c r="M65" s="288">
        <f t="shared" si="3"/>
        <v>-36450000</v>
      </c>
      <c r="N65" s="290"/>
      <c r="P65" s="21"/>
      <c r="Q65" s="21"/>
    </row>
    <row r="66" s="214" customFormat="1" spans="1:17">
      <c r="A66" s="253">
        <v>302403</v>
      </c>
      <c r="B66" s="254">
        <v>1332993</v>
      </c>
      <c r="C66" s="254" t="s">
        <v>1402</v>
      </c>
      <c r="D66" s="255">
        <v>43320</v>
      </c>
      <c r="E66" s="255">
        <v>43321</v>
      </c>
      <c r="F66" s="254">
        <f t="shared" si="4"/>
        <v>1</v>
      </c>
      <c r="G66" s="254">
        <v>1</v>
      </c>
      <c r="H66" s="254" t="s">
        <v>37</v>
      </c>
      <c r="I66" s="254">
        <f t="shared" si="5"/>
        <v>1</v>
      </c>
      <c r="J66" s="286">
        <v>3500000</v>
      </c>
      <c r="K66" s="287">
        <f t="shared" si="7"/>
        <v>3500000</v>
      </c>
      <c r="L66" s="254"/>
      <c r="M66" s="288">
        <f t="shared" si="3"/>
        <v>-3500000</v>
      </c>
      <c r="N66" s="290"/>
      <c r="P66" s="21"/>
      <c r="Q66" s="21"/>
    </row>
    <row r="67" s="214" customFormat="1" spans="1:17">
      <c r="A67" s="253" t="s">
        <v>1403</v>
      </c>
      <c r="B67" s="254">
        <v>1347774</v>
      </c>
      <c r="C67" s="254" t="s">
        <v>1404</v>
      </c>
      <c r="D67" s="255">
        <v>43320</v>
      </c>
      <c r="E67" s="255">
        <v>43321</v>
      </c>
      <c r="F67" s="254">
        <f t="shared" si="4"/>
        <v>1</v>
      </c>
      <c r="G67" s="254">
        <v>2</v>
      </c>
      <c r="H67" s="254" t="s">
        <v>37</v>
      </c>
      <c r="I67" s="254">
        <f t="shared" si="5"/>
        <v>2</v>
      </c>
      <c r="J67" s="286">
        <v>3500000</v>
      </c>
      <c r="K67" s="287">
        <f t="shared" si="7"/>
        <v>7000000</v>
      </c>
      <c r="L67" s="254"/>
      <c r="M67" s="288">
        <f t="shared" si="3"/>
        <v>-7000000</v>
      </c>
      <c r="N67" s="290"/>
      <c r="P67" s="21"/>
      <c r="Q67" s="21"/>
    </row>
    <row r="68" s="214" customFormat="1" spans="1:17">
      <c r="A68" s="253">
        <v>307354</v>
      </c>
      <c r="B68" s="254">
        <v>1347944</v>
      </c>
      <c r="C68" s="254" t="s">
        <v>1405</v>
      </c>
      <c r="D68" s="255">
        <v>43320</v>
      </c>
      <c r="E68" s="255">
        <v>43322</v>
      </c>
      <c r="F68" s="254">
        <f t="shared" si="4"/>
        <v>2</v>
      </c>
      <c r="G68" s="254">
        <v>1</v>
      </c>
      <c r="H68" s="254" t="s">
        <v>37</v>
      </c>
      <c r="I68" s="254">
        <f t="shared" si="5"/>
        <v>2</v>
      </c>
      <c r="J68" s="286">
        <v>3500000</v>
      </c>
      <c r="K68" s="287">
        <f t="shared" si="7"/>
        <v>7000000</v>
      </c>
      <c r="L68" s="254"/>
      <c r="M68" s="288">
        <f t="shared" si="3"/>
        <v>-7000000</v>
      </c>
      <c r="N68" s="290"/>
      <c r="P68" s="21"/>
      <c r="Q68" s="21"/>
    </row>
    <row r="69" s="214" customFormat="1" spans="1:17">
      <c r="A69" s="253">
        <v>300510</v>
      </c>
      <c r="B69" s="254">
        <v>1326631</v>
      </c>
      <c r="C69" s="254" t="s">
        <v>1406</v>
      </c>
      <c r="D69" s="255">
        <v>43321</v>
      </c>
      <c r="E69" s="255">
        <v>43325</v>
      </c>
      <c r="F69" s="254">
        <f t="shared" si="4"/>
        <v>4</v>
      </c>
      <c r="G69" s="254">
        <v>1</v>
      </c>
      <c r="H69" s="254" t="s">
        <v>37</v>
      </c>
      <c r="I69" s="254">
        <f t="shared" si="5"/>
        <v>4</v>
      </c>
      <c r="J69" s="286">
        <v>3500000</v>
      </c>
      <c r="K69" s="287">
        <f t="shared" si="7"/>
        <v>14000000</v>
      </c>
      <c r="L69" s="254"/>
      <c r="M69" s="288">
        <f t="shared" si="3"/>
        <v>-14000000</v>
      </c>
      <c r="N69" s="290"/>
      <c r="P69" s="21"/>
      <c r="Q69" s="21"/>
    </row>
    <row r="70" s="214" customFormat="1" spans="1:17">
      <c r="A70" s="253" t="s">
        <v>1407</v>
      </c>
      <c r="B70" s="254">
        <v>1342670</v>
      </c>
      <c r="C70" s="254" t="s">
        <v>1408</v>
      </c>
      <c r="D70" s="255">
        <v>43321</v>
      </c>
      <c r="E70" s="255">
        <v>43323</v>
      </c>
      <c r="F70" s="254">
        <f t="shared" si="4"/>
        <v>2</v>
      </c>
      <c r="G70" s="254">
        <v>2</v>
      </c>
      <c r="H70" s="254" t="s">
        <v>37</v>
      </c>
      <c r="I70" s="254">
        <f t="shared" si="5"/>
        <v>4</v>
      </c>
      <c r="J70" s="286">
        <v>3500000</v>
      </c>
      <c r="K70" s="287">
        <f t="shared" si="7"/>
        <v>14000000</v>
      </c>
      <c r="L70" s="254"/>
      <c r="M70" s="288">
        <f t="shared" si="3"/>
        <v>-14000000</v>
      </c>
      <c r="N70" s="290"/>
      <c r="P70" s="21"/>
      <c r="Q70" s="21"/>
    </row>
    <row r="71" s="214" customFormat="1" spans="1:17">
      <c r="A71" s="253">
        <v>300511</v>
      </c>
      <c r="B71" s="254">
        <v>1326632</v>
      </c>
      <c r="C71" s="254" t="s">
        <v>1409</v>
      </c>
      <c r="D71" s="255">
        <v>43321</v>
      </c>
      <c r="E71" s="255">
        <v>43325</v>
      </c>
      <c r="F71" s="254">
        <f t="shared" si="4"/>
        <v>4</v>
      </c>
      <c r="G71" s="254">
        <v>1</v>
      </c>
      <c r="H71" s="254" t="s">
        <v>37</v>
      </c>
      <c r="I71" s="254">
        <f t="shared" si="5"/>
        <v>4</v>
      </c>
      <c r="J71" s="286">
        <v>3500000</v>
      </c>
      <c r="K71" s="287">
        <f t="shared" si="7"/>
        <v>14000000</v>
      </c>
      <c r="L71" s="254"/>
      <c r="M71" s="288">
        <f t="shared" si="3"/>
        <v>-14000000</v>
      </c>
      <c r="N71" s="290"/>
      <c r="P71" s="21"/>
      <c r="Q71" s="21"/>
    </row>
    <row r="72" s="214" customFormat="1" spans="1:17">
      <c r="A72" s="253">
        <v>304102</v>
      </c>
      <c r="B72" s="254">
        <v>1338590</v>
      </c>
      <c r="C72" s="254" t="s">
        <v>1410</v>
      </c>
      <c r="D72" s="255">
        <v>43321</v>
      </c>
      <c r="E72" s="255">
        <v>43323</v>
      </c>
      <c r="F72" s="254">
        <f t="shared" si="4"/>
        <v>2</v>
      </c>
      <c r="G72" s="254">
        <v>2</v>
      </c>
      <c r="H72" s="254" t="s">
        <v>37</v>
      </c>
      <c r="I72" s="254">
        <f t="shared" si="5"/>
        <v>4</v>
      </c>
      <c r="J72" s="286">
        <v>3500000</v>
      </c>
      <c r="K72" s="287">
        <f t="shared" si="7"/>
        <v>14000000</v>
      </c>
      <c r="L72" s="254"/>
      <c r="M72" s="288">
        <f t="shared" si="3"/>
        <v>-14000000</v>
      </c>
      <c r="N72" s="290"/>
      <c r="P72" s="21"/>
      <c r="Q72" s="21"/>
    </row>
    <row r="73" s="214" customFormat="1" spans="1:17">
      <c r="A73" s="253">
        <v>304520</v>
      </c>
      <c r="B73" s="254">
        <v>1339573</v>
      </c>
      <c r="C73" s="254" t="s">
        <v>1411</v>
      </c>
      <c r="D73" s="255">
        <v>43321</v>
      </c>
      <c r="E73" s="255">
        <v>43324</v>
      </c>
      <c r="F73" s="254">
        <f t="shared" si="4"/>
        <v>3</v>
      </c>
      <c r="G73" s="254">
        <v>2</v>
      </c>
      <c r="H73" s="254" t="s">
        <v>37</v>
      </c>
      <c r="I73" s="254">
        <f t="shared" si="5"/>
        <v>6</v>
      </c>
      <c r="J73" s="286">
        <v>3500000</v>
      </c>
      <c r="K73" s="287">
        <f t="shared" si="7"/>
        <v>21000000</v>
      </c>
      <c r="L73" s="254"/>
      <c r="M73" s="288">
        <f t="shared" si="3"/>
        <v>-21000000</v>
      </c>
      <c r="N73" s="290"/>
      <c r="P73" s="21"/>
      <c r="Q73" s="21"/>
    </row>
    <row r="74" s="214" customFormat="1" spans="1:17">
      <c r="A74" s="253">
        <v>303092</v>
      </c>
      <c r="B74" s="254">
        <v>1335466</v>
      </c>
      <c r="C74" s="254" t="s">
        <v>1412</v>
      </c>
      <c r="D74" s="255">
        <v>43321</v>
      </c>
      <c r="E74" s="255">
        <v>43324</v>
      </c>
      <c r="F74" s="254">
        <f t="shared" si="4"/>
        <v>3</v>
      </c>
      <c r="G74" s="254">
        <v>3</v>
      </c>
      <c r="H74" s="254" t="s">
        <v>37</v>
      </c>
      <c r="I74" s="254">
        <f t="shared" si="5"/>
        <v>9</v>
      </c>
      <c r="J74" s="286">
        <v>3500000</v>
      </c>
      <c r="K74" s="287">
        <f t="shared" si="7"/>
        <v>31500000</v>
      </c>
      <c r="L74" s="254"/>
      <c r="M74" s="288">
        <f t="shared" ref="M74:M137" si="8">L74-K74</f>
        <v>-31500000</v>
      </c>
      <c r="N74" s="290"/>
      <c r="P74" s="21"/>
      <c r="Q74" s="21"/>
    </row>
    <row r="75" s="214" customFormat="1" spans="1:17">
      <c r="A75" s="253">
        <v>305755</v>
      </c>
      <c r="B75" s="254">
        <v>1343889</v>
      </c>
      <c r="C75" s="254" t="s">
        <v>1413</v>
      </c>
      <c r="D75" s="255">
        <v>43321</v>
      </c>
      <c r="E75" s="255">
        <v>43322</v>
      </c>
      <c r="F75" s="254">
        <f t="shared" si="4"/>
        <v>1</v>
      </c>
      <c r="G75" s="254">
        <v>1</v>
      </c>
      <c r="H75" s="254" t="s">
        <v>37</v>
      </c>
      <c r="I75" s="254">
        <f t="shared" si="5"/>
        <v>1</v>
      </c>
      <c r="J75" s="286">
        <v>3500000</v>
      </c>
      <c r="K75" s="287">
        <f t="shared" si="7"/>
        <v>3500000</v>
      </c>
      <c r="L75" s="254"/>
      <c r="M75" s="288">
        <f t="shared" si="8"/>
        <v>-3500000</v>
      </c>
      <c r="N75" s="290"/>
      <c r="P75" s="21"/>
      <c r="Q75" s="21"/>
    </row>
    <row r="76" s="214" customFormat="1" spans="1:17">
      <c r="A76" s="253">
        <v>303079</v>
      </c>
      <c r="B76" s="254">
        <v>1334707</v>
      </c>
      <c r="C76" s="254" t="s">
        <v>1414</v>
      </c>
      <c r="D76" s="255">
        <v>43322</v>
      </c>
      <c r="E76" s="255">
        <v>43324</v>
      </c>
      <c r="F76" s="254">
        <f t="shared" si="4"/>
        <v>2</v>
      </c>
      <c r="G76" s="254">
        <v>1</v>
      </c>
      <c r="H76" s="254" t="s">
        <v>37</v>
      </c>
      <c r="I76" s="254">
        <f t="shared" si="5"/>
        <v>2</v>
      </c>
      <c r="J76" s="286">
        <v>3500000</v>
      </c>
      <c r="K76" s="287">
        <f t="shared" si="7"/>
        <v>7000000</v>
      </c>
      <c r="L76" s="254"/>
      <c r="M76" s="288">
        <f t="shared" si="8"/>
        <v>-7000000</v>
      </c>
      <c r="N76" s="290"/>
      <c r="P76" s="21"/>
      <c r="Q76" s="21"/>
    </row>
    <row r="77" s="214" customFormat="1" spans="1:17">
      <c r="A77" s="253">
        <v>303075</v>
      </c>
      <c r="B77" s="254">
        <v>1334710</v>
      </c>
      <c r="C77" s="254" t="s">
        <v>1415</v>
      </c>
      <c r="D77" s="255">
        <v>43322</v>
      </c>
      <c r="E77" s="255">
        <v>43324</v>
      </c>
      <c r="F77" s="254">
        <f t="shared" si="4"/>
        <v>2</v>
      </c>
      <c r="G77" s="254">
        <v>3</v>
      </c>
      <c r="H77" s="254" t="s">
        <v>37</v>
      </c>
      <c r="I77" s="254">
        <f t="shared" si="5"/>
        <v>6</v>
      </c>
      <c r="J77" s="286">
        <v>3500000</v>
      </c>
      <c r="K77" s="287">
        <f t="shared" si="7"/>
        <v>21000000</v>
      </c>
      <c r="L77" s="254"/>
      <c r="M77" s="288">
        <f t="shared" si="8"/>
        <v>-21000000</v>
      </c>
      <c r="N77" s="290"/>
      <c r="P77" s="21"/>
      <c r="Q77" s="21"/>
    </row>
    <row r="78" s="214" customFormat="1" spans="1:17">
      <c r="A78" s="253">
        <v>301812</v>
      </c>
      <c r="B78" s="254">
        <v>1330603</v>
      </c>
      <c r="C78" s="254" t="s">
        <v>1416</v>
      </c>
      <c r="D78" s="255">
        <v>43322</v>
      </c>
      <c r="E78" s="255">
        <v>43325</v>
      </c>
      <c r="F78" s="254">
        <f t="shared" si="4"/>
        <v>3</v>
      </c>
      <c r="G78" s="254">
        <v>1</v>
      </c>
      <c r="H78" s="254" t="s">
        <v>37</v>
      </c>
      <c r="I78" s="254">
        <f t="shared" si="5"/>
        <v>3</v>
      </c>
      <c r="J78" s="286">
        <v>3500000</v>
      </c>
      <c r="K78" s="287">
        <f t="shared" si="7"/>
        <v>10500000</v>
      </c>
      <c r="L78" s="254"/>
      <c r="M78" s="288">
        <f t="shared" si="8"/>
        <v>-10500000</v>
      </c>
      <c r="N78" s="290"/>
      <c r="P78" s="21"/>
      <c r="Q78" s="21"/>
    </row>
    <row r="79" s="214" customFormat="1" spans="1:17">
      <c r="A79" s="253">
        <v>304010</v>
      </c>
      <c r="B79" s="254">
        <v>1338427</v>
      </c>
      <c r="C79" s="254" t="s">
        <v>1417</v>
      </c>
      <c r="D79" s="255">
        <v>43323</v>
      </c>
      <c r="E79" s="255">
        <v>43325</v>
      </c>
      <c r="F79" s="254">
        <f t="shared" si="4"/>
        <v>2</v>
      </c>
      <c r="G79" s="254">
        <v>1</v>
      </c>
      <c r="H79" s="254" t="s">
        <v>37</v>
      </c>
      <c r="I79" s="254">
        <f t="shared" si="5"/>
        <v>2</v>
      </c>
      <c r="J79" s="286">
        <v>3500000</v>
      </c>
      <c r="K79" s="287">
        <f t="shared" si="7"/>
        <v>7000000</v>
      </c>
      <c r="L79" s="254"/>
      <c r="M79" s="288">
        <f t="shared" si="8"/>
        <v>-7000000</v>
      </c>
      <c r="N79" s="290"/>
      <c r="P79" s="21"/>
      <c r="Q79" s="21"/>
    </row>
    <row r="80" s="214" customFormat="1" spans="1:17">
      <c r="A80" s="253">
        <v>304111</v>
      </c>
      <c r="B80" s="254">
        <v>1338441</v>
      </c>
      <c r="C80" s="254" t="s">
        <v>1418</v>
      </c>
      <c r="D80" s="255">
        <v>43323</v>
      </c>
      <c r="E80" s="255">
        <v>43325</v>
      </c>
      <c r="F80" s="254">
        <f t="shared" si="4"/>
        <v>2</v>
      </c>
      <c r="G80" s="254">
        <v>1</v>
      </c>
      <c r="H80" s="254" t="s">
        <v>37</v>
      </c>
      <c r="I80" s="254">
        <f t="shared" si="5"/>
        <v>2</v>
      </c>
      <c r="J80" s="286">
        <v>3500000</v>
      </c>
      <c r="K80" s="287">
        <f t="shared" si="7"/>
        <v>7000000</v>
      </c>
      <c r="L80" s="254"/>
      <c r="M80" s="288">
        <f t="shared" si="8"/>
        <v>-7000000</v>
      </c>
      <c r="N80" s="290"/>
      <c r="P80" s="21"/>
      <c r="Q80" s="21"/>
    </row>
    <row r="81" s="214" customFormat="1" spans="1:17">
      <c r="A81" s="253" t="s">
        <v>1419</v>
      </c>
      <c r="B81" s="254">
        <v>1340115</v>
      </c>
      <c r="C81" s="254" t="s">
        <v>1420</v>
      </c>
      <c r="D81" s="255">
        <v>43323</v>
      </c>
      <c r="E81" s="255">
        <v>43326</v>
      </c>
      <c r="F81" s="254">
        <f t="shared" si="4"/>
        <v>3</v>
      </c>
      <c r="G81" s="254">
        <v>2</v>
      </c>
      <c r="H81" s="254" t="s">
        <v>37</v>
      </c>
      <c r="I81" s="254">
        <f t="shared" si="5"/>
        <v>6</v>
      </c>
      <c r="J81" s="286">
        <v>3500000</v>
      </c>
      <c r="K81" s="287">
        <f t="shared" si="7"/>
        <v>21000000</v>
      </c>
      <c r="L81" s="254"/>
      <c r="M81" s="288">
        <f t="shared" si="8"/>
        <v>-21000000</v>
      </c>
      <c r="N81" s="290"/>
      <c r="P81" s="21"/>
      <c r="Q81" s="21"/>
    </row>
    <row r="82" s="214" customFormat="1" spans="1:17">
      <c r="A82" s="253" t="s">
        <v>1421</v>
      </c>
      <c r="B82" s="254">
        <v>1340962</v>
      </c>
      <c r="C82" s="254" t="s">
        <v>1422</v>
      </c>
      <c r="D82" s="255">
        <v>43323</v>
      </c>
      <c r="E82" s="255">
        <v>43325</v>
      </c>
      <c r="F82" s="254">
        <f t="shared" si="4"/>
        <v>2</v>
      </c>
      <c r="G82" s="254">
        <v>2</v>
      </c>
      <c r="H82" s="254" t="s">
        <v>37</v>
      </c>
      <c r="I82" s="254">
        <f t="shared" si="5"/>
        <v>4</v>
      </c>
      <c r="J82" s="286">
        <v>3500000</v>
      </c>
      <c r="K82" s="287">
        <f t="shared" si="7"/>
        <v>14000000</v>
      </c>
      <c r="L82" s="254"/>
      <c r="M82" s="288">
        <f t="shared" si="8"/>
        <v>-14000000</v>
      </c>
      <c r="N82" s="290"/>
      <c r="P82" s="21"/>
      <c r="Q82" s="21"/>
    </row>
    <row r="83" s="214" customFormat="1" spans="1:17">
      <c r="A83" s="253">
        <v>306325</v>
      </c>
      <c r="B83" s="254">
        <v>1344654</v>
      </c>
      <c r="C83" s="254" t="s">
        <v>1423</v>
      </c>
      <c r="D83" s="255">
        <v>43323</v>
      </c>
      <c r="E83" s="255">
        <v>43328</v>
      </c>
      <c r="F83" s="254">
        <f t="shared" si="4"/>
        <v>5</v>
      </c>
      <c r="G83" s="254">
        <v>1</v>
      </c>
      <c r="H83" s="254" t="s">
        <v>37</v>
      </c>
      <c r="I83" s="254">
        <f t="shared" si="5"/>
        <v>5</v>
      </c>
      <c r="J83" s="286">
        <v>3500000</v>
      </c>
      <c r="K83" s="287">
        <f t="shared" si="7"/>
        <v>17500000</v>
      </c>
      <c r="L83" s="254"/>
      <c r="M83" s="288">
        <f t="shared" si="8"/>
        <v>-17500000</v>
      </c>
      <c r="N83" s="290"/>
      <c r="P83" s="21"/>
      <c r="Q83" s="21"/>
    </row>
    <row r="84" s="214" customFormat="1" spans="1:17">
      <c r="A84" s="253">
        <v>307501</v>
      </c>
      <c r="B84" s="254">
        <v>1348250</v>
      </c>
      <c r="C84" s="254" t="s">
        <v>1424</v>
      </c>
      <c r="D84" s="255">
        <v>43323</v>
      </c>
      <c r="E84" s="255">
        <v>43325</v>
      </c>
      <c r="F84" s="254">
        <f t="shared" si="4"/>
        <v>2</v>
      </c>
      <c r="G84" s="254">
        <v>1</v>
      </c>
      <c r="H84" s="254" t="s">
        <v>148</v>
      </c>
      <c r="I84" s="254">
        <f t="shared" si="5"/>
        <v>2</v>
      </c>
      <c r="J84" s="286">
        <v>3500000</v>
      </c>
      <c r="K84" s="287">
        <f t="shared" si="7"/>
        <v>7000000</v>
      </c>
      <c r="L84" s="254"/>
      <c r="M84" s="288">
        <f t="shared" si="8"/>
        <v>-7000000</v>
      </c>
      <c r="N84" s="290"/>
      <c r="P84" s="21"/>
      <c r="Q84" s="21"/>
    </row>
    <row r="85" s="214" customFormat="1" spans="1:17">
      <c r="A85" s="253">
        <v>301030</v>
      </c>
      <c r="B85" s="254">
        <v>1328035</v>
      </c>
      <c r="C85" s="254" t="s">
        <v>1425</v>
      </c>
      <c r="D85" s="255">
        <v>43324</v>
      </c>
      <c r="E85" s="255">
        <v>43328</v>
      </c>
      <c r="F85" s="254">
        <f t="shared" si="4"/>
        <v>4</v>
      </c>
      <c r="G85" s="254">
        <v>3</v>
      </c>
      <c r="H85" s="254" t="s">
        <v>37</v>
      </c>
      <c r="I85" s="254">
        <f t="shared" si="5"/>
        <v>12</v>
      </c>
      <c r="J85" s="286">
        <v>3500000</v>
      </c>
      <c r="K85" s="287">
        <f t="shared" si="7"/>
        <v>42000000</v>
      </c>
      <c r="L85" s="254"/>
      <c r="M85" s="288">
        <f t="shared" si="8"/>
        <v>-42000000</v>
      </c>
      <c r="N85" s="290"/>
      <c r="P85" s="21"/>
      <c r="Q85" s="21"/>
    </row>
    <row r="86" s="214" customFormat="1" spans="1:17">
      <c r="A86" s="253">
        <v>303822</v>
      </c>
      <c r="B86" s="254">
        <v>1337613</v>
      </c>
      <c r="C86" s="254" t="s">
        <v>1426</v>
      </c>
      <c r="D86" s="255">
        <v>43324</v>
      </c>
      <c r="E86" s="255">
        <v>43325</v>
      </c>
      <c r="F86" s="254">
        <f t="shared" si="4"/>
        <v>1</v>
      </c>
      <c r="G86" s="254">
        <v>1</v>
      </c>
      <c r="H86" s="254" t="s">
        <v>37</v>
      </c>
      <c r="I86" s="254">
        <f t="shared" si="5"/>
        <v>1</v>
      </c>
      <c r="J86" s="286">
        <v>3500000</v>
      </c>
      <c r="K86" s="287">
        <f t="shared" si="7"/>
        <v>3500000</v>
      </c>
      <c r="L86" s="254"/>
      <c r="M86" s="288">
        <f t="shared" si="8"/>
        <v>-3500000</v>
      </c>
      <c r="N86" s="290"/>
      <c r="P86" s="21"/>
      <c r="Q86" s="21"/>
    </row>
    <row r="87" s="214" customFormat="1" spans="1:17">
      <c r="A87" s="253">
        <v>307305</v>
      </c>
      <c r="B87" s="254">
        <v>1347478</v>
      </c>
      <c r="C87" s="254" t="s">
        <v>1427</v>
      </c>
      <c r="D87" s="255">
        <v>43324</v>
      </c>
      <c r="E87" s="255">
        <v>43325</v>
      </c>
      <c r="F87" s="254">
        <f t="shared" si="4"/>
        <v>1</v>
      </c>
      <c r="G87" s="254">
        <v>1</v>
      </c>
      <c r="H87" s="254" t="s">
        <v>37</v>
      </c>
      <c r="I87" s="254">
        <f t="shared" si="5"/>
        <v>1</v>
      </c>
      <c r="J87" s="286">
        <v>3500000</v>
      </c>
      <c r="K87" s="287">
        <f t="shared" si="7"/>
        <v>3500000</v>
      </c>
      <c r="L87" s="254"/>
      <c r="M87" s="288">
        <f t="shared" si="8"/>
        <v>-3500000</v>
      </c>
      <c r="N87" s="290"/>
      <c r="P87" s="21"/>
      <c r="Q87" s="21"/>
    </row>
    <row r="88" s="214" customFormat="1" spans="1:17">
      <c r="A88" s="253">
        <v>307320</v>
      </c>
      <c r="B88" s="254">
        <v>1347530</v>
      </c>
      <c r="C88" s="254" t="s">
        <v>1428</v>
      </c>
      <c r="D88" s="255">
        <v>43324</v>
      </c>
      <c r="E88" s="255">
        <v>43326</v>
      </c>
      <c r="F88" s="254">
        <f t="shared" si="4"/>
        <v>2</v>
      </c>
      <c r="G88" s="254">
        <v>1</v>
      </c>
      <c r="H88" s="254" t="s">
        <v>37</v>
      </c>
      <c r="I88" s="254">
        <f t="shared" si="5"/>
        <v>2</v>
      </c>
      <c r="J88" s="286">
        <v>3500000</v>
      </c>
      <c r="K88" s="287">
        <f t="shared" si="7"/>
        <v>7000000</v>
      </c>
      <c r="L88" s="254"/>
      <c r="M88" s="288">
        <f t="shared" si="8"/>
        <v>-7000000</v>
      </c>
      <c r="N88" s="351"/>
      <c r="P88" s="21"/>
      <c r="Q88" s="21"/>
    </row>
    <row r="89" s="215" customFormat="1" spans="1:17">
      <c r="A89" s="291">
        <v>307760</v>
      </c>
      <c r="B89" s="292">
        <v>1349574</v>
      </c>
      <c r="C89" s="292" t="s">
        <v>1429</v>
      </c>
      <c r="D89" s="293">
        <v>43324</v>
      </c>
      <c r="E89" s="293">
        <v>43325</v>
      </c>
      <c r="F89" s="292">
        <f t="shared" si="4"/>
        <v>1</v>
      </c>
      <c r="G89" s="292">
        <v>1</v>
      </c>
      <c r="H89" s="292" t="s">
        <v>37</v>
      </c>
      <c r="I89" s="292">
        <f t="shared" si="5"/>
        <v>1</v>
      </c>
      <c r="J89" s="352">
        <v>3500000</v>
      </c>
      <c r="K89" s="353">
        <f t="shared" si="7"/>
        <v>3500000</v>
      </c>
      <c r="L89" s="292"/>
      <c r="M89" s="354">
        <f t="shared" si="8"/>
        <v>-3500000</v>
      </c>
      <c r="N89" s="355">
        <f>SUM(K89:K100)</f>
        <v>230100000</v>
      </c>
      <c r="P89" s="21"/>
      <c r="Q89" s="21"/>
    </row>
    <row r="90" s="214" customFormat="1" spans="1:17">
      <c r="A90" s="291">
        <v>304148</v>
      </c>
      <c r="B90" s="292">
        <v>1338913</v>
      </c>
      <c r="C90" s="292" t="s">
        <v>1430</v>
      </c>
      <c r="D90" s="293">
        <v>43325</v>
      </c>
      <c r="E90" s="293">
        <v>43328</v>
      </c>
      <c r="F90" s="292">
        <f t="shared" si="4"/>
        <v>3</v>
      </c>
      <c r="G90" s="292">
        <v>2</v>
      </c>
      <c r="H90" s="292" t="s">
        <v>37</v>
      </c>
      <c r="I90" s="292">
        <f t="shared" si="5"/>
        <v>6</v>
      </c>
      <c r="J90" s="352">
        <v>3500000</v>
      </c>
      <c r="K90" s="353">
        <f t="shared" si="7"/>
        <v>21000000</v>
      </c>
      <c r="L90" s="292"/>
      <c r="M90" s="354">
        <f t="shared" si="8"/>
        <v>-21000000</v>
      </c>
      <c r="N90" s="356"/>
      <c r="P90" s="21"/>
      <c r="Q90" s="21"/>
    </row>
    <row r="91" s="214" customFormat="1" spans="1:17">
      <c r="A91" s="291">
        <v>304150</v>
      </c>
      <c r="B91" s="292">
        <v>1338954</v>
      </c>
      <c r="C91" s="292" t="s">
        <v>1431</v>
      </c>
      <c r="D91" s="293">
        <v>43325</v>
      </c>
      <c r="E91" s="293">
        <v>43328</v>
      </c>
      <c r="F91" s="292">
        <f t="shared" si="4"/>
        <v>3</v>
      </c>
      <c r="G91" s="292">
        <v>2</v>
      </c>
      <c r="H91" s="292" t="s">
        <v>37</v>
      </c>
      <c r="I91" s="292">
        <f t="shared" si="5"/>
        <v>6</v>
      </c>
      <c r="J91" s="352">
        <v>3500000</v>
      </c>
      <c r="K91" s="353">
        <f t="shared" si="7"/>
        <v>21000000</v>
      </c>
      <c r="L91" s="292"/>
      <c r="M91" s="354">
        <f t="shared" si="8"/>
        <v>-21000000</v>
      </c>
      <c r="N91" s="356"/>
      <c r="P91" s="21"/>
      <c r="Q91" s="21"/>
    </row>
    <row r="92" s="214" customFormat="1" spans="1:17">
      <c r="A92" s="291" t="s">
        <v>1432</v>
      </c>
      <c r="B92" s="292">
        <v>1341226</v>
      </c>
      <c r="C92" s="292" t="s">
        <v>1433</v>
      </c>
      <c r="D92" s="293">
        <v>43325</v>
      </c>
      <c r="E92" s="293">
        <v>43329</v>
      </c>
      <c r="F92" s="292">
        <f t="shared" si="4"/>
        <v>4</v>
      </c>
      <c r="G92" s="292">
        <v>2</v>
      </c>
      <c r="H92" s="292" t="s">
        <v>37</v>
      </c>
      <c r="I92" s="292">
        <f t="shared" si="5"/>
        <v>8</v>
      </c>
      <c r="J92" s="352">
        <v>3500000</v>
      </c>
      <c r="K92" s="353">
        <f t="shared" si="7"/>
        <v>28000000</v>
      </c>
      <c r="L92" s="292"/>
      <c r="M92" s="354">
        <f t="shared" si="8"/>
        <v>-28000000</v>
      </c>
      <c r="N92" s="356"/>
      <c r="P92" s="21"/>
      <c r="Q92" s="21"/>
    </row>
    <row r="93" s="214" customFormat="1" spans="1:17">
      <c r="A93" s="294">
        <v>305005</v>
      </c>
      <c r="B93" s="295">
        <v>1341138</v>
      </c>
      <c r="C93" s="295" t="s">
        <v>1434</v>
      </c>
      <c r="D93" s="296">
        <v>43325</v>
      </c>
      <c r="E93" s="296">
        <v>43326</v>
      </c>
      <c r="F93" s="292">
        <f t="shared" si="4"/>
        <v>1</v>
      </c>
      <c r="G93" s="292">
        <v>1</v>
      </c>
      <c r="H93" s="292" t="s">
        <v>37</v>
      </c>
      <c r="I93" s="292">
        <f t="shared" si="5"/>
        <v>1</v>
      </c>
      <c r="J93" s="352">
        <v>3500000</v>
      </c>
      <c r="K93" s="353">
        <f t="shared" si="7"/>
        <v>3500000</v>
      </c>
      <c r="L93" s="292"/>
      <c r="M93" s="354">
        <f t="shared" si="8"/>
        <v>-3500000</v>
      </c>
      <c r="N93" s="356"/>
      <c r="P93" s="21"/>
      <c r="Q93" s="21"/>
    </row>
    <row r="94" s="214" customFormat="1" spans="1:17">
      <c r="A94" s="294" t="s">
        <v>1435</v>
      </c>
      <c r="B94" s="295">
        <v>1341237</v>
      </c>
      <c r="C94" s="292" t="s">
        <v>1436</v>
      </c>
      <c r="D94" s="296">
        <v>43325</v>
      </c>
      <c r="E94" s="296">
        <v>43329</v>
      </c>
      <c r="F94" s="292">
        <f t="shared" si="4"/>
        <v>4</v>
      </c>
      <c r="G94" s="292">
        <v>4</v>
      </c>
      <c r="H94" s="292" t="s">
        <v>37</v>
      </c>
      <c r="I94" s="292">
        <f t="shared" si="5"/>
        <v>16</v>
      </c>
      <c r="J94" s="352">
        <v>3500000</v>
      </c>
      <c r="K94" s="353">
        <f t="shared" si="7"/>
        <v>56000000</v>
      </c>
      <c r="L94" s="292"/>
      <c r="M94" s="354">
        <f t="shared" si="8"/>
        <v>-56000000</v>
      </c>
      <c r="N94" s="356"/>
      <c r="P94" s="21"/>
      <c r="Q94" s="21"/>
    </row>
    <row r="95" s="214" customFormat="1" spans="1:17">
      <c r="A95" s="294">
        <v>305810</v>
      </c>
      <c r="B95" s="295">
        <v>1344110</v>
      </c>
      <c r="C95" s="295" t="s">
        <v>1437</v>
      </c>
      <c r="D95" s="296">
        <v>43325</v>
      </c>
      <c r="E95" s="296">
        <v>43330</v>
      </c>
      <c r="F95" s="292">
        <f t="shared" si="4"/>
        <v>5</v>
      </c>
      <c r="G95" s="292">
        <v>1</v>
      </c>
      <c r="H95" s="292" t="s">
        <v>37</v>
      </c>
      <c r="I95" s="292">
        <f t="shared" si="5"/>
        <v>5</v>
      </c>
      <c r="J95" s="352">
        <v>3500000</v>
      </c>
      <c r="K95" s="353">
        <f t="shared" si="7"/>
        <v>17500000</v>
      </c>
      <c r="L95" s="292"/>
      <c r="M95" s="354">
        <f t="shared" si="8"/>
        <v>-17500000</v>
      </c>
      <c r="N95" s="356"/>
      <c r="P95" s="21"/>
      <c r="Q95" s="21"/>
    </row>
    <row r="96" s="214" customFormat="1" spans="1:17">
      <c r="A96" s="294" t="s">
        <v>1438</v>
      </c>
      <c r="B96" s="295">
        <v>1347183</v>
      </c>
      <c r="C96" s="295" t="s">
        <v>1439</v>
      </c>
      <c r="D96" s="296">
        <v>43326</v>
      </c>
      <c r="E96" s="296">
        <v>43328</v>
      </c>
      <c r="F96" s="292">
        <f t="shared" si="4"/>
        <v>2</v>
      </c>
      <c r="G96" s="292">
        <v>2</v>
      </c>
      <c r="H96" s="292" t="s">
        <v>37</v>
      </c>
      <c r="I96" s="292">
        <f t="shared" si="5"/>
        <v>4</v>
      </c>
      <c r="J96" s="352">
        <v>3500000</v>
      </c>
      <c r="K96" s="353">
        <f t="shared" si="7"/>
        <v>14000000</v>
      </c>
      <c r="L96" s="292"/>
      <c r="M96" s="354">
        <f t="shared" si="8"/>
        <v>-14000000</v>
      </c>
      <c r="N96" s="356"/>
      <c r="P96" s="21"/>
      <c r="Q96" s="21"/>
    </row>
    <row r="97" s="214" customFormat="1" spans="1:17">
      <c r="A97" s="297" t="s">
        <v>1440</v>
      </c>
      <c r="B97" s="298">
        <v>1316779</v>
      </c>
      <c r="C97" s="299" t="s">
        <v>1441</v>
      </c>
      <c r="D97" s="300">
        <v>43326</v>
      </c>
      <c r="E97" s="300">
        <v>43328</v>
      </c>
      <c r="F97" s="292">
        <f t="shared" si="4"/>
        <v>2</v>
      </c>
      <c r="G97" s="292">
        <v>3</v>
      </c>
      <c r="H97" s="292" t="s">
        <v>37</v>
      </c>
      <c r="I97" s="292">
        <f t="shared" si="5"/>
        <v>6</v>
      </c>
      <c r="J97" s="357">
        <v>4050000</v>
      </c>
      <c r="K97" s="353">
        <f t="shared" si="7"/>
        <v>24300000</v>
      </c>
      <c r="L97" s="292"/>
      <c r="M97" s="354">
        <f t="shared" si="8"/>
        <v>-24300000</v>
      </c>
      <c r="N97" s="356"/>
      <c r="P97" s="21"/>
      <c r="Q97" s="21"/>
    </row>
    <row r="98" s="214" customFormat="1" spans="1:17">
      <c r="A98" s="301"/>
      <c r="B98" s="302"/>
      <c r="C98" s="303"/>
      <c r="D98" s="304"/>
      <c r="E98" s="304"/>
      <c r="F98" s="292">
        <v>2</v>
      </c>
      <c r="G98" s="292">
        <v>0</v>
      </c>
      <c r="H98" s="292" t="s">
        <v>37</v>
      </c>
      <c r="I98" s="292">
        <f t="shared" si="5"/>
        <v>0</v>
      </c>
      <c r="J98" s="358">
        <v>280000</v>
      </c>
      <c r="K98" s="353">
        <f>J98*F98*5</f>
        <v>2800000</v>
      </c>
      <c r="L98" s="292"/>
      <c r="M98" s="354">
        <f t="shared" si="8"/>
        <v>-2800000</v>
      </c>
      <c r="N98" s="356"/>
      <c r="P98" s="21"/>
      <c r="Q98" s="21"/>
    </row>
    <row r="99" s="214" customFormat="1" spans="1:17">
      <c r="A99" s="305">
        <v>302947</v>
      </c>
      <c r="B99" s="306">
        <v>1334654</v>
      </c>
      <c r="C99" s="307" t="s">
        <v>1442</v>
      </c>
      <c r="D99" s="304">
        <v>43326</v>
      </c>
      <c r="E99" s="304">
        <v>43328</v>
      </c>
      <c r="F99" s="292">
        <f t="shared" ref="F99:F162" si="9">E99-D99</f>
        <v>2</v>
      </c>
      <c r="G99" s="292">
        <v>1</v>
      </c>
      <c r="H99" s="292" t="s">
        <v>37</v>
      </c>
      <c r="I99" s="292">
        <f t="shared" si="5"/>
        <v>2</v>
      </c>
      <c r="J99" s="357">
        <v>3500000</v>
      </c>
      <c r="K99" s="353">
        <f>J99*F99</f>
        <v>7000000</v>
      </c>
      <c r="L99" s="292"/>
      <c r="M99" s="354">
        <f t="shared" si="8"/>
        <v>-7000000</v>
      </c>
      <c r="N99" s="356"/>
      <c r="P99" s="21"/>
      <c r="Q99" s="21"/>
    </row>
    <row r="100" s="214" customFormat="1" spans="1:17">
      <c r="A100" s="291">
        <v>302504</v>
      </c>
      <c r="B100" s="292">
        <v>1332735</v>
      </c>
      <c r="C100" s="292" t="s">
        <v>1443</v>
      </c>
      <c r="D100" s="308">
        <v>43326</v>
      </c>
      <c r="E100" s="308">
        <v>43329</v>
      </c>
      <c r="F100" s="292">
        <f t="shared" si="9"/>
        <v>3</v>
      </c>
      <c r="G100" s="291">
        <v>3</v>
      </c>
      <c r="H100" s="309" t="s">
        <v>37</v>
      </c>
      <c r="I100" s="292">
        <f t="shared" si="5"/>
        <v>9</v>
      </c>
      <c r="J100" s="357">
        <v>3500000</v>
      </c>
      <c r="K100" s="353">
        <f>J100*F100*G100</f>
        <v>31500000</v>
      </c>
      <c r="L100" s="292"/>
      <c r="M100" s="354">
        <f t="shared" si="8"/>
        <v>-31500000</v>
      </c>
      <c r="N100" s="359"/>
      <c r="P100" s="21"/>
      <c r="Q100" s="21"/>
    </row>
    <row r="101" s="215" customFormat="1" spans="1:17">
      <c r="A101" s="310">
        <v>308088</v>
      </c>
      <c r="B101" s="311">
        <v>1350427</v>
      </c>
      <c r="C101" s="312" t="s">
        <v>1444</v>
      </c>
      <c r="D101" s="313">
        <v>43323</v>
      </c>
      <c r="E101" s="313">
        <v>43325</v>
      </c>
      <c r="F101" s="312">
        <f t="shared" si="9"/>
        <v>2</v>
      </c>
      <c r="G101" s="314">
        <v>1</v>
      </c>
      <c r="H101" s="315" t="s">
        <v>37</v>
      </c>
      <c r="I101" s="312">
        <f t="shared" si="5"/>
        <v>2</v>
      </c>
      <c r="J101" s="360">
        <v>3500000</v>
      </c>
      <c r="K101" s="361">
        <f>J101*F101*G101-550000</f>
        <v>6450000</v>
      </c>
      <c r="L101" s="312"/>
      <c r="M101" s="257">
        <f t="shared" si="8"/>
        <v>-6450000</v>
      </c>
      <c r="N101" s="362">
        <f>SUM(K101:K103)</f>
        <v>22670000</v>
      </c>
      <c r="P101" s="21"/>
      <c r="Q101" s="21"/>
    </row>
    <row r="102" s="214" customFormat="1" spans="1:17">
      <c r="A102" s="316">
        <v>292080</v>
      </c>
      <c r="B102" s="316">
        <v>1304496</v>
      </c>
      <c r="C102" s="317" t="s">
        <v>1445</v>
      </c>
      <c r="D102" s="318">
        <v>43327</v>
      </c>
      <c r="E102" s="318">
        <v>43329</v>
      </c>
      <c r="F102" s="312">
        <f t="shared" si="9"/>
        <v>2</v>
      </c>
      <c r="G102" s="312">
        <v>1</v>
      </c>
      <c r="H102" s="312" t="s">
        <v>37</v>
      </c>
      <c r="I102" s="312">
        <f t="shared" ref="I102:I155" si="10">G102*F102</f>
        <v>2</v>
      </c>
      <c r="J102" s="360">
        <f>4050000+280000</f>
        <v>4330000</v>
      </c>
      <c r="K102" s="361">
        <f t="shared" ref="K102:K107" si="11">J102*F102*G102</f>
        <v>8660000</v>
      </c>
      <c r="L102" s="312"/>
      <c r="M102" s="257">
        <f t="shared" si="8"/>
        <v>-8660000</v>
      </c>
      <c r="N102" s="363"/>
      <c r="P102" s="21"/>
      <c r="Q102" s="21"/>
    </row>
    <row r="103" s="214" customFormat="1" ht="24" spans="1:17">
      <c r="A103" s="319">
        <v>306271</v>
      </c>
      <c r="B103" s="320">
        <v>1344487</v>
      </c>
      <c r="C103" s="321" t="s">
        <v>1446</v>
      </c>
      <c r="D103" s="322">
        <v>43327</v>
      </c>
      <c r="E103" s="322">
        <v>43329</v>
      </c>
      <c r="F103" s="311">
        <f t="shared" si="9"/>
        <v>2</v>
      </c>
      <c r="G103" s="312">
        <v>1</v>
      </c>
      <c r="H103" s="323" t="s">
        <v>37</v>
      </c>
      <c r="I103" s="312">
        <f t="shared" si="10"/>
        <v>2</v>
      </c>
      <c r="J103" s="364">
        <f>3500000+280000</f>
        <v>3780000</v>
      </c>
      <c r="K103" s="361">
        <f t="shared" ref="K103:K105" si="12">J103*I103</f>
        <v>7560000</v>
      </c>
      <c r="L103" s="312"/>
      <c r="M103" s="257">
        <f t="shared" si="8"/>
        <v>-7560000</v>
      </c>
      <c r="N103" s="363"/>
      <c r="P103" s="21"/>
      <c r="Q103" s="21"/>
    </row>
    <row r="104" s="215" customFormat="1" ht="24" spans="1:17">
      <c r="A104" s="324">
        <v>308167</v>
      </c>
      <c r="B104" s="325">
        <v>1351358</v>
      </c>
      <c r="C104" s="326" t="s">
        <v>1447</v>
      </c>
      <c r="D104" s="327">
        <v>43323</v>
      </c>
      <c r="E104" s="327">
        <v>43324</v>
      </c>
      <c r="F104" s="328">
        <f t="shared" si="9"/>
        <v>1</v>
      </c>
      <c r="G104" s="329">
        <v>1</v>
      </c>
      <c r="H104" s="330" t="s">
        <v>37</v>
      </c>
      <c r="I104" s="329">
        <f t="shared" si="10"/>
        <v>1</v>
      </c>
      <c r="J104" s="365">
        <v>3500000</v>
      </c>
      <c r="K104" s="366">
        <f t="shared" si="12"/>
        <v>3500000</v>
      </c>
      <c r="L104" s="329"/>
      <c r="M104" s="367">
        <f t="shared" si="8"/>
        <v>-3500000</v>
      </c>
      <c r="N104" s="368">
        <f>SUM(K104:K105)</f>
        <v>7000000</v>
      </c>
      <c r="P104" s="21"/>
      <c r="Q104" s="21"/>
    </row>
    <row r="105" s="215" customFormat="1" spans="1:17">
      <c r="A105" s="324">
        <v>308232</v>
      </c>
      <c r="B105" s="325">
        <v>1351647</v>
      </c>
      <c r="C105" s="326" t="s">
        <v>1448</v>
      </c>
      <c r="D105" s="327">
        <v>43323</v>
      </c>
      <c r="E105" s="327">
        <v>43324</v>
      </c>
      <c r="F105" s="328">
        <f t="shared" si="9"/>
        <v>1</v>
      </c>
      <c r="G105" s="329">
        <v>1</v>
      </c>
      <c r="H105" s="330" t="s">
        <v>37</v>
      </c>
      <c r="I105" s="329">
        <f t="shared" si="10"/>
        <v>1</v>
      </c>
      <c r="J105" s="365">
        <v>3500000</v>
      </c>
      <c r="K105" s="366">
        <f t="shared" si="12"/>
        <v>3500000</v>
      </c>
      <c r="L105" s="329"/>
      <c r="M105" s="367">
        <f t="shared" si="8"/>
        <v>-3500000</v>
      </c>
      <c r="N105" s="369"/>
      <c r="P105" s="21"/>
      <c r="Q105" s="21"/>
    </row>
    <row r="106" s="214" customFormat="1" spans="1:17">
      <c r="A106" s="331">
        <v>308502</v>
      </c>
      <c r="B106" s="332">
        <v>1351772</v>
      </c>
      <c r="C106" s="332" t="s">
        <v>1449</v>
      </c>
      <c r="D106" s="333">
        <v>43324</v>
      </c>
      <c r="E106" s="333">
        <v>43325</v>
      </c>
      <c r="F106" s="332">
        <f t="shared" si="9"/>
        <v>1</v>
      </c>
      <c r="G106" s="332">
        <v>1</v>
      </c>
      <c r="H106" s="332" t="s">
        <v>37</v>
      </c>
      <c r="I106" s="332">
        <f t="shared" si="10"/>
        <v>1</v>
      </c>
      <c r="J106" s="370">
        <v>3500000</v>
      </c>
      <c r="K106" s="371">
        <f t="shared" si="11"/>
        <v>3500000</v>
      </c>
      <c r="L106" s="332"/>
      <c r="M106" s="372">
        <f t="shared" si="8"/>
        <v>-3500000</v>
      </c>
      <c r="N106" s="373">
        <f>SUM(K106:K115)</f>
        <v>94500000</v>
      </c>
      <c r="P106" s="21"/>
      <c r="Q106" s="21"/>
    </row>
    <row r="107" s="214" customFormat="1" spans="1:17">
      <c r="A107" s="331">
        <v>308503</v>
      </c>
      <c r="B107" s="332">
        <v>1351888</v>
      </c>
      <c r="C107" s="332" t="s">
        <v>1450</v>
      </c>
      <c r="D107" s="333">
        <v>43324</v>
      </c>
      <c r="E107" s="333">
        <v>43327</v>
      </c>
      <c r="F107" s="332">
        <f t="shared" si="9"/>
        <v>3</v>
      </c>
      <c r="G107" s="332">
        <v>1</v>
      </c>
      <c r="H107" s="332" t="s">
        <v>37</v>
      </c>
      <c r="I107" s="332">
        <f t="shared" si="10"/>
        <v>3</v>
      </c>
      <c r="J107" s="370">
        <v>3500000</v>
      </c>
      <c r="K107" s="371">
        <f t="shared" si="11"/>
        <v>10500000</v>
      </c>
      <c r="L107" s="332"/>
      <c r="M107" s="372">
        <f t="shared" si="8"/>
        <v>-10500000</v>
      </c>
      <c r="N107" s="374"/>
      <c r="P107" s="21"/>
      <c r="Q107" s="21"/>
    </row>
    <row r="108" s="215" customFormat="1" spans="1:17">
      <c r="A108" s="334">
        <v>308224</v>
      </c>
      <c r="B108" s="335">
        <v>1351562</v>
      </c>
      <c r="C108" s="336" t="s">
        <v>1451</v>
      </c>
      <c r="D108" s="337">
        <v>43324</v>
      </c>
      <c r="E108" s="337">
        <v>43326</v>
      </c>
      <c r="F108" s="338">
        <f t="shared" si="9"/>
        <v>2</v>
      </c>
      <c r="G108" s="332">
        <v>1</v>
      </c>
      <c r="H108" s="339" t="s">
        <v>37</v>
      </c>
      <c r="I108" s="332">
        <f t="shared" si="10"/>
        <v>2</v>
      </c>
      <c r="J108" s="375">
        <v>3500000</v>
      </c>
      <c r="K108" s="371">
        <f>J108*I108</f>
        <v>7000000</v>
      </c>
      <c r="L108" s="332"/>
      <c r="M108" s="372">
        <f t="shared" si="8"/>
        <v>-7000000</v>
      </c>
      <c r="N108" s="374"/>
      <c r="P108" s="21"/>
      <c r="Q108" s="21"/>
    </row>
    <row r="109" s="215" customFormat="1" ht="24" spans="1:17">
      <c r="A109" s="334">
        <v>308136</v>
      </c>
      <c r="B109" s="335">
        <v>1351075</v>
      </c>
      <c r="C109" s="336" t="s">
        <v>1452</v>
      </c>
      <c r="D109" s="337">
        <v>43325</v>
      </c>
      <c r="E109" s="337">
        <v>43327</v>
      </c>
      <c r="F109" s="338">
        <f t="shared" si="9"/>
        <v>2</v>
      </c>
      <c r="G109" s="332">
        <v>1</v>
      </c>
      <c r="H109" s="339" t="s">
        <v>387</v>
      </c>
      <c r="I109" s="332">
        <f t="shared" si="10"/>
        <v>2</v>
      </c>
      <c r="J109" s="375">
        <v>3500000</v>
      </c>
      <c r="K109" s="371">
        <f>J109*I109</f>
        <v>7000000</v>
      </c>
      <c r="L109" s="332"/>
      <c r="M109" s="372">
        <f t="shared" si="8"/>
        <v>-7000000</v>
      </c>
      <c r="N109" s="374"/>
      <c r="P109" s="21"/>
      <c r="Q109" s="21"/>
    </row>
    <row r="110" s="214" customFormat="1" spans="1:17">
      <c r="A110" s="335">
        <v>304103</v>
      </c>
      <c r="B110" s="334">
        <v>1338485</v>
      </c>
      <c r="C110" s="332" t="s">
        <v>1453</v>
      </c>
      <c r="D110" s="333">
        <v>43328</v>
      </c>
      <c r="E110" s="333">
        <v>43329</v>
      </c>
      <c r="F110" s="332">
        <f t="shared" si="9"/>
        <v>1</v>
      </c>
      <c r="G110" s="332">
        <v>1</v>
      </c>
      <c r="H110" s="332" t="s">
        <v>37</v>
      </c>
      <c r="I110" s="332">
        <f t="shared" si="10"/>
        <v>1</v>
      </c>
      <c r="J110" s="370">
        <v>3500000</v>
      </c>
      <c r="K110" s="371">
        <f>J110*F110</f>
        <v>3500000</v>
      </c>
      <c r="L110" s="332"/>
      <c r="M110" s="372">
        <f t="shared" si="8"/>
        <v>-3500000</v>
      </c>
      <c r="N110" s="374"/>
      <c r="P110" s="21"/>
      <c r="Q110" s="21"/>
    </row>
    <row r="111" s="214" customFormat="1" spans="1:17">
      <c r="A111" s="331">
        <v>305278</v>
      </c>
      <c r="B111" s="332">
        <v>1341843</v>
      </c>
      <c r="C111" s="332" t="s">
        <v>1454</v>
      </c>
      <c r="D111" s="333">
        <v>43328</v>
      </c>
      <c r="E111" s="333">
        <v>43330</v>
      </c>
      <c r="F111" s="332">
        <f t="shared" si="9"/>
        <v>2</v>
      </c>
      <c r="G111" s="332">
        <v>2</v>
      </c>
      <c r="H111" s="332" t="s">
        <v>37</v>
      </c>
      <c r="I111" s="332">
        <f t="shared" si="10"/>
        <v>4</v>
      </c>
      <c r="J111" s="370">
        <v>3500000</v>
      </c>
      <c r="K111" s="371">
        <f t="shared" ref="K111:K174" si="13">J111*F111*G111</f>
        <v>14000000</v>
      </c>
      <c r="L111" s="332"/>
      <c r="M111" s="372">
        <f t="shared" si="8"/>
        <v>-14000000</v>
      </c>
      <c r="N111" s="374"/>
      <c r="P111" s="21"/>
      <c r="Q111" s="21"/>
    </row>
    <row r="112" s="214" customFormat="1" spans="1:17">
      <c r="A112" s="340">
        <v>305565</v>
      </c>
      <c r="B112" s="341">
        <v>1343079</v>
      </c>
      <c r="C112" s="332" t="s">
        <v>1455</v>
      </c>
      <c r="D112" s="333">
        <v>43328</v>
      </c>
      <c r="E112" s="333">
        <v>43331</v>
      </c>
      <c r="F112" s="332">
        <f t="shared" si="9"/>
        <v>3</v>
      </c>
      <c r="G112" s="332">
        <v>2</v>
      </c>
      <c r="H112" s="332" t="s">
        <v>37</v>
      </c>
      <c r="I112" s="332">
        <f t="shared" si="10"/>
        <v>6</v>
      </c>
      <c r="J112" s="370">
        <v>3500000</v>
      </c>
      <c r="K112" s="371">
        <f t="shared" si="13"/>
        <v>21000000</v>
      </c>
      <c r="L112" s="332"/>
      <c r="M112" s="372">
        <f t="shared" si="8"/>
        <v>-21000000</v>
      </c>
      <c r="N112" s="374"/>
      <c r="P112" s="21"/>
      <c r="Q112" s="21"/>
    </row>
    <row r="113" s="214" customFormat="1" spans="1:17">
      <c r="A113" s="340">
        <v>306462</v>
      </c>
      <c r="B113" s="341">
        <v>1345265</v>
      </c>
      <c r="C113" s="332" t="s">
        <v>1456</v>
      </c>
      <c r="D113" s="333">
        <v>43328</v>
      </c>
      <c r="E113" s="333">
        <v>43330</v>
      </c>
      <c r="F113" s="332">
        <f t="shared" si="9"/>
        <v>2</v>
      </c>
      <c r="G113" s="332">
        <v>1</v>
      </c>
      <c r="H113" s="332" t="s">
        <v>37</v>
      </c>
      <c r="I113" s="332">
        <f t="shared" si="10"/>
        <v>2</v>
      </c>
      <c r="J113" s="370">
        <v>3500000</v>
      </c>
      <c r="K113" s="371">
        <f t="shared" si="13"/>
        <v>7000000</v>
      </c>
      <c r="L113" s="332"/>
      <c r="M113" s="372">
        <f t="shared" si="8"/>
        <v>-7000000</v>
      </c>
      <c r="N113" s="374"/>
      <c r="P113" s="21"/>
      <c r="Q113" s="21"/>
    </row>
    <row r="114" s="214" customFormat="1" spans="1:17">
      <c r="A114" s="340">
        <v>306825</v>
      </c>
      <c r="B114" s="341">
        <v>1345762</v>
      </c>
      <c r="C114" s="332" t="s">
        <v>1457</v>
      </c>
      <c r="D114" s="333">
        <v>43328</v>
      </c>
      <c r="E114" s="333">
        <v>43330</v>
      </c>
      <c r="F114" s="332">
        <f t="shared" si="9"/>
        <v>2</v>
      </c>
      <c r="G114" s="332">
        <v>1</v>
      </c>
      <c r="H114" s="332" t="s">
        <v>37</v>
      </c>
      <c r="I114" s="332">
        <f t="shared" si="10"/>
        <v>2</v>
      </c>
      <c r="J114" s="370">
        <v>3500000</v>
      </c>
      <c r="K114" s="371">
        <f t="shared" si="13"/>
        <v>7000000</v>
      </c>
      <c r="L114" s="332"/>
      <c r="M114" s="372">
        <f t="shared" si="8"/>
        <v>-7000000</v>
      </c>
      <c r="N114" s="374"/>
      <c r="P114" s="21"/>
      <c r="Q114" s="21"/>
    </row>
    <row r="115" s="214" customFormat="1" spans="1:17">
      <c r="A115" s="340">
        <v>306938</v>
      </c>
      <c r="B115" s="341">
        <v>1346278</v>
      </c>
      <c r="C115" s="332" t="s">
        <v>1458</v>
      </c>
      <c r="D115" s="333">
        <v>43328</v>
      </c>
      <c r="E115" s="333">
        <v>43332</v>
      </c>
      <c r="F115" s="332">
        <f t="shared" si="9"/>
        <v>4</v>
      </c>
      <c r="G115" s="332">
        <v>1</v>
      </c>
      <c r="H115" s="332" t="s">
        <v>37</v>
      </c>
      <c r="I115" s="332">
        <f t="shared" si="10"/>
        <v>4</v>
      </c>
      <c r="J115" s="370">
        <v>3500000</v>
      </c>
      <c r="K115" s="371">
        <f t="shared" si="13"/>
        <v>14000000</v>
      </c>
      <c r="L115" s="332"/>
      <c r="M115" s="372">
        <f t="shared" si="8"/>
        <v>-14000000</v>
      </c>
      <c r="N115" s="376"/>
      <c r="P115" s="21"/>
      <c r="Q115" s="21"/>
    </row>
    <row r="116" s="215" customFormat="1" spans="1:17">
      <c r="A116" s="342">
        <v>309000</v>
      </c>
      <c r="B116" s="343">
        <v>1352993</v>
      </c>
      <c r="C116" s="344" t="s">
        <v>1459</v>
      </c>
      <c r="D116" s="345">
        <v>43327</v>
      </c>
      <c r="E116" s="345">
        <v>43328</v>
      </c>
      <c r="F116" s="344">
        <f t="shared" si="9"/>
        <v>1</v>
      </c>
      <c r="G116" s="344">
        <v>1</v>
      </c>
      <c r="H116" s="344" t="s">
        <v>37</v>
      </c>
      <c r="I116" s="344">
        <f t="shared" si="10"/>
        <v>1</v>
      </c>
      <c r="J116" s="377">
        <v>3500000</v>
      </c>
      <c r="K116" s="378">
        <f t="shared" si="13"/>
        <v>3500000</v>
      </c>
      <c r="L116" s="344"/>
      <c r="M116" s="379">
        <f t="shared" si="8"/>
        <v>-3500000</v>
      </c>
      <c r="N116" s="380">
        <f>SUM(K116:K133)</f>
        <v>271700000</v>
      </c>
      <c r="P116" s="21"/>
      <c r="Q116" s="21"/>
    </row>
    <row r="117" s="215" customFormat="1" spans="1:17">
      <c r="A117" s="342">
        <v>309013</v>
      </c>
      <c r="B117" s="343">
        <v>1352672</v>
      </c>
      <c r="C117" s="344" t="s">
        <v>1460</v>
      </c>
      <c r="D117" s="345">
        <v>43329</v>
      </c>
      <c r="E117" s="345">
        <v>43332</v>
      </c>
      <c r="F117" s="344">
        <f t="shared" si="9"/>
        <v>3</v>
      </c>
      <c r="G117" s="344">
        <v>2</v>
      </c>
      <c r="H117" s="344" t="s">
        <v>37</v>
      </c>
      <c r="I117" s="344">
        <f t="shared" si="10"/>
        <v>6</v>
      </c>
      <c r="J117" s="377">
        <v>3500000</v>
      </c>
      <c r="K117" s="378">
        <f t="shared" si="13"/>
        <v>21000000</v>
      </c>
      <c r="L117" s="344"/>
      <c r="M117" s="379">
        <f t="shared" si="8"/>
        <v>-21000000</v>
      </c>
      <c r="N117" s="381"/>
      <c r="P117" s="21"/>
      <c r="Q117" s="21"/>
    </row>
    <row r="118" s="214" customFormat="1" spans="1:17">
      <c r="A118" s="342">
        <v>308629</v>
      </c>
      <c r="B118" s="343">
        <v>1352603</v>
      </c>
      <c r="C118" s="344" t="s">
        <v>1461</v>
      </c>
      <c r="D118" s="345">
        <v>43329</v>
      </c>
      <c r="E118" s="345">
        <v>43330</v>
      </c>
      <c r="F118" s="344">
        <f t="shared" si="9"/>
        <v>1</v>
      </c>
      <c r="G118" s="344">
        <v>2</v>
      </c>
      <c r="H118" s="344" t="s">
        <v>37</v>
      </c>
      <c r="I118" s="344">
        <f t="shared" si="10"/>
        <v>2</v>
      </c>
      <c r="J118" s="377">
        <v>3500000</v>
      </c>
      <c r="K118" s="378">
        <f t="shared" si="13"/>
        <v>7000000</v>
      </c>
      <c r="L118" s="344"/>
      <c r="M118" s="379">
        <f t="shared" si="8"/>
        <v>-7000000</v>
      </c>
      <c r="N118" s="381"/>
      <c r="P118" s="21"/>
      <c r="Q118" s="21"/>
    </row>
    <row r="119" s="214" customFormat="1" spans="1:17">
      <c r="A119" s="346">
        <v>303234</v>
      </c>
      <c r="B119" s="347">
        <v>1335703</v>
      </c>
      <c r="C119" s="344" t="s">
        <v>1462</v>
      </c>
      <c r="D119" s="345">
        <v>43329</v>
      </c>
      <c r="E119" s="345">
        <v>43331</v>
      </c>
      <c r="F119" s="344">
        <f t="shared" si="9"/>
        <v>2</v>
      </c>
      <c r="G119" s="344">
        <v>1</v>
      </c>
      <c r="H119" s="344" t="s">
        <v>37</v>
      </c>
      <c r="I119" s="344">
        <f t="shared" si="10"/>
        <v>2</v>
      </c>
      <c r="J119" s="377">
        <v>3500000</v>
      </c>
      <c r="K119" s="378">
        <f t="shared" si="13"/>
        <v>7000000</v>
      </c>
      <c r="L119" s="344"/>
      <c r="M119" s="379">
        <f t="shared" si="8"/>
        <v>-7000000</v>
      </c>
      <c r="N119" s="381"/>
      <c r="P119" s="21"/>
      <c r="Q119" s="21"/>
    </row>
    <row r="120" s="214" customFormat="1" spans="1:17">
      <c r="A120" s="348">
        <v>301809</v>
      </c>
      <c r="B120" s="344">
        <v>1330521</v>
      </c>
      <c r="C120" s="344" t="s">
        <v>1463</v>
      </c>
      <c r="D120" s="345">
        <v>43329</v>
      </c>
      <c r="E120" s="345">
        <v>43331</v>
      </c>
      <c r="F120" s="344">
        <f t="shared" si="9"/>
        <v>2</v>
      </c>
      <c r="G120" s="344">
        <v>1</v>
      </c>
      <c r="H120" s="344" t="s">
        <v>37</v>
      </c>
      <c r="I120" s="344">
        <f t="shared" si="10"/>
        <v>2</v>
      </c>
      <c r="J120" s="377">
        <v>3500000</v>
      </c>
      <c r="K120" s="378">
        <f t="shared" si="13"/>
        <v>7000000</v>
      </c>
      <c r="L120" s="344"/>
      <c r="M120" s="379">
        <f t="shared" si="8"/>
        <v>-7000000</v>
      </c>
      <c r="N120" s="381"/>
      <c r="P120" s="21"/>
      <c r="Q120" s="21"/>
    </row>
    <row r="121" s="214" customFormat="1" spans="1:17">
      <c r="A121" s="348">
        <v>307769</v>
      </c>
      <c r="B121" s="344">
        <v>1349869</v>
      </c>
      <c r="C121" s="344" t="s">
        <v>1464</v>
      </c>
      <c r="D121" s="345">
        <v>43329</v>
      </c>
      <c r="E121" s="345">
        <v>43332</v>
      </c>
      <c r="F121" s="344">
        <f t="shared" si="9"/>
        <v>3</v>
      </c>
      <c r="G121" s="344">
        <v>1</v>
      </c>
      <c r="H121" s="344" t="s">
        <v>37</v>
      </c>
      <c r="I121" s="344">
        <f t="shared" si="10"/>
        <v>3</v>
      </c>
      <c r="J121" s="377">
        <v>3500000</v>
      </c>
      <c r="K121" s="378">
        <f t="shared" si="13"/>
        <v>10500000</v>
      </c>
      <c r="L121" s="344"/>
      <c r="M121" s="379">
        <f t="shared" si="8"/>
        <v>-10500000</v>
      </c>
      <c r="N121" s="381"/>
      <c r="P121" s="21"/>
      <c r="Q121" s="21"/>
    </row>
    <row r="122" s="214" customFormat="1" ht="60" spans="1:17">
      <c r="A122" s="348">
        <v>307784</v>
      </c>
      <c r="B122" s="344">
        <v>1349959</v>
      </c>
      <c r="C122" s="349" t="s">
        <v>1465</v>
      </c>
      <c r="D122" s="345">
        <v>43329</v>
      </c>
      <c r="E122" s="345">
        <v>43333</v>
      </c>
      <c r="F122" s="344">
        <f t="shared" si="9"/>
        <v>4</v>
      </c>
      <c r="G122" s="344">
        <v>5</v>
      </c>
      <c r="H122" s="344" t="s">
        <v>37</v>
      </c>
      <c r="I122" s="344">
        <f t="shared" si="10"/>
        <v>20</v>
      </c>
      <c r="J122" s="377">
        <v>3500000</v>
      </c>
      <c r="K122" s="378">
        <f t="shared" si="13"/>
        <v>70000000</v>
      </c>
      <c r="L122" s="344"/>
      <c r="M122" s="379">
        <f t="shared" si="8"/>
        <v>-70000000</v>
      </c>
      <c r="N122" s="381"/>
      <c r="P122" s="21"/>
      <c r="Q122" s="21"/>
    </row>
    <row r="123" s="214" customFormat="1" ht="24" spans="1:17">
      <c r="A123" s="348">
        <v>309033</v>
      </c>
      <c r="B123" s="344">
        <v>1352986</v>
      </c>
      <c r="C123" s="349" t="s">
        <v>1466</v>
      </c>
      <c r="D123" s="345">
        <v>43330</v>
      </c>
      <c r="E123" s="345">
        <v>43333</v>
      </c>
      <c r="F123" s="344">
        <f t="shared" si="9"/>
        <v>3</v>
      </c>
      <c r="G123" s="344">
        <v>1</v>
      </c>
      <c r="H123" s="344" t="s">
        <v>37</v>
      </c>
      <c r="I123" s="344">
        <f t="shared" si="10"/>
        <v>3</v>
      </c>
      <c r="J123" s="377">
        <v>3500000</v>
      </c>
      <c r="K123" s="378">
        <f t="shared" si="13"/>
        <v>10500000</v>
      </c>
      <c r="L123" s="344"/>
      <c r="M123" s="379">
        <f t="shared" si="8"/>
        <v>-10500000</v>
      </c>
      <c r="N123" s="381"/>
      <c r="P123" s="21"/>
      <c r="Q123" s="21"/>
    </row>
    <row r="124" s="214" customFormat="1" ht="24" spans="1:17">
      <c r="A124" s="348">
        <v>304541</v>
      </c>
      <c r="B124" s="344">
        <v>1340041</v>
      </c>
      <c r="C124" s="349" t="s">
        <v>1467</v>
      </c>
      <c r="D124" s="345">
        <v>43330</v>
      </c>
      <c r="E124" s="345">
        <v>43333</v>
      </c>
      <c r="F124" s="344">
        <f t="shared" si="9"/>
        <v>3</v>
      </c>
      <c r="G124" s="344">
        <v>1</v>
      </c>
      <c r="H124" s="344" t="s">
        <v>37</v>
      </c>
      <c r="I124" s="344">
        <f t="shared" si="10"/>
        <v>3</v>
      </c>
      <c r="J124" s="377">
        <v>3500000</v>
      </c>
      <c r="K124" s="378">
        <f t="shared" si="13"/>
        <v>10500000</v>
      </c>
      <c r="L124" s="344"/>
      <c r="M124" s="379">
        <f t="shared" si="8"/>
        <v>-10500000</v>
      </c>
      <c r="N124" s="381"/>
      <c r="P124" s="21"/>
      <c r="Q124" s="21"/>
    </row>
    <row r="125" s="214" customFormat="1" spans="1:17">
      <c r="A125" s="348">
        <v>302630</v>
      </c>
      <c r="B125" s="344">
        <v>1333899</v>
      </c>
      <c r="C125" s="344" t="s">
        <v>1468</v>
      </c>
      <c r="D125" s="345">
        <v>43330</v>
      </c>
      <c r="E125" s="345">
        <v>43332</v>
      </c>
      <c r="F125" s="344">
        <f t="shared" si="9"/>
        <v>2</v>
      </c>
      <c r="G125" s="344">
        <v>1</v>
      </c>
      <c r="H125" s="344" t="s">
        <v>37</v>
      </c>
      <c r="I125" s="344">
        <f t="shared" si="10"/>
        <v>2</v>
      </c>
      <c r="J125" s="377">
        <v>3500000</v>
      </c>
      <c r="K125" s="378">
        <f t="shared" si="13"/>
        <v>7000000</v>
      </c>
      <c r="L125" s="344"/>
      <c r="M125" s="379">
        <f t="shared" si="8"/>
        <v>-7000000</v>
      </c>
      <c r="N125" s="381"/>
      <c r="P125" s="21"/>
      <c r="Q125" s="21"/>
    </row>
    <row r="126" s="214" customFormat="1" spans="1:17">
      <c r="A126" s="348">
        <v>303866</v>
      </c>
      <c r="B126" s="344">
        <v>1337773</v>
      </c>
      <c r="C126" s="344" t="s">
        <v>1469</v>
      </c>
      <c r="D126" s="345">
        <v>43330</v>
      </c>
      <c r="E126" s="345">
        <v>43334</v>
      </c>
      <c r="F126" s="344">
        <f t="shared" si="9"/>
        <v>4</v>
      </c>
      <c r="G126" s="344">
        <v>2</v>
      </c>
      <c r="H126" s="344" t="s">
        <v>37</v>
      </c>
      <c r="I126" s="344">
        <f t="shared" si="10"/>
        <v>8</v>
      </c>
      <c r="J126" s="377">
        <v>3500000</v>
      </c>
      <c r="K126" s="378">
        <f t="shared" si="13"/>
        <v>28000000</v>
      </c>
      <c r="L126" s="344"/>
      <c r="M126" s="379">
        <f t="shared" si="8"/>
        <v>-28000000</v>
      </c>
      <c r="N126" s="381"/>
      <c r="P126" s="21"/>
      <c r="Q126" s="21"/>
    </row>
    <row r="127" s="214" customFormat="1" spans="1:17">
      <c r="A127" s="348">
        <v>304013</v>
      </c>
      <c r="B127" s="344">
        <v>1338410</v>
      </c>
      <c r="C127" s="344" t="s">
        <v>1470</v>
      </c>
      <c r="D127" s="345">
        <v>43330</v>
      </c>
      <c r="E127" s="345">
        <v>43333</v>
      </c>
      <c r="F127" s="344">
        <f t="shared" si="9"/>
        <v>3</v>
      </c>
      <c r="G127" s="344">
        <v>1</v>
      </c>
      <c r="H127" s="344" t="s">
        <v>37</v>
      </c>
      <c r="I127" s="344">
        <f t="shared" si="10"/>
        <v>3</v>
      </c>
      <c r="J127" s="377">
        <v>3500000</v>
      </c>
      <c r="K127" s="378">
        <f t="shared" si="13"/>
        <v>10500000</v>
      </c>
      <c r="L127" s="344"/>
      <c r="M127" s="379">
        <f t="shared" si="8"/>
        <v>-10500000</v>
      </c>
      <c r="N127" s="381"/>
      <c r="P127" s="21"/>
      <c r="Q127" s="21"/>
    </row>
    <row r="128" s="214" customFormat="1" spans="1:17">
      <c r="A128" s="348">
        <v>304072</v>
      </c>
      <c r="B128" s="344">
        <v>1338466</v>
      </c>
      <c r="C128" s="344" t="s">
        <v>1471</v>
      </c>
      <c r="D128" s="345">
        <v>43330</v>
      </c>
      <c r="E128" s="345">
        <v>43333</v>
      </c>
      <c r="F128" s="344">
        <f t="shared" si="9"/>
        <v>3</v>
      </c>
      <c r="G128" s="344">
        <v>1</v>
      </c>
      <c r="H128" s="344" t="s">
        <v>37</v>
      </c>
      <c r="I128" s="344">
        <f t="shared" si="10"/>
        <v>3</v>
      </c>
      <c r="J128" s="377">
        <v>3500000</v>
      </c>
      <c r="K128" s="378">
        <f t="shared" si="13"/>
        <v>10500000</v>
      </c>
      <c r="L128" s="344"/>
      <c r="M128" s="379">
        <f t="shared" si="8"/>
        <v>-10500000</v>
      </c>
      <c r="N128" s="381"/>
      <c r="P128" s="21"/>
      <c r="Q128" s="21"/>
    </row>
    <row r="129" s="214" customFormat="1" spans="1:17">
      <c r="A129" s="348">
        <v>304078</v>
      </c>
      <c r="B129" s="344">
        <v>1338463</v>
      </c>
      <c r="C129" s="344" t="s">
        <v>1472</v>
      </c>
      <c r="D129" s="345">
        <v>43330</v>
      </c>
      <c r="E129" s="345">
        <v>43333</v>
      </c>
      <c r="F129" s="344">
        <f t="shared" si="9"/>
        <v>3</v>
      </c>
      <c r="G129" s="344">
        <v>1</v>
      </c>
      <c r="H129" s="344" t="s">
        <v>37</v>
      </c>
      <c r="I129" s="344">
        <f t="shared" si="10"/>
        <v>3</v>
      </c>
      <c r="J129" s="377">
        <v>3500000</v>
      </c>
      <c r="K129" s="378">
        <f t="shared" si="13"/>
        <v>10500000</v>
      </c>
      <c r="L129" s="344"/>
      <c r="M129" s="379">
        <f t="shared" si="8"/>
        <v>-10500000</v>
      </c>
      <c r="N129" s="381"/>
      <c r="P129" s="21"/>
      <c r="Q129" s="21"/>
    </row>
    <row r="130" s="214" customFormat="1" spans="1:17">
      <c r="A130" s="348" t="s">
        <v>1473</v>
      </c>
      <c r="B130" s="344">
        <v>1347551</v>
      </c>
      <c r="C130" s="344" t="s">
        <v>1474</v>
      </c>
      <c r="D130" s="345">
        <v>43330</v>
      </c>
      <c r="E130" s="345">
        <v>43333</v>
      </c>
      <c r="F130" s="344">
        <f t="shared" si="9"/>
        <v>3</v>
      </c>
      <c r="G130" s="344">
        <v>2</v>
      </c>
      <c r="H130" s="344" t="s">
        <v>37</v>
      </c>
      <c r="I130" s="344">
        <f t="shared" si="10"/>
        <v>6</v>
      </c>
      <c r="J130" s="377">
        <v>3500000</v>
      </c>
      <c r="K130" s="378">
        <f t="shared" si="13"/>
        <v>21000000</v>
      </c>
      <c r="L130" s="344"/>
      <c r="M130" s="379">
        <f t="shared" si="8"/>
        <v>-21000000</v>
      </c>
      <c r="N130" s="381"/>
      <c r="P130" s="21"/>
      <c r="Q130" s="21"/>
    </row>
    <row r="131" s="214" customFormat="1" spans="1:17">
      <c r="A131" s="348" t="s">
        <v>1475</v>
      </c>
      <c r="B131" s="344">
        <v>1319455</v>
      </c>
      <c r="C131" s="344" t="s">
        <v>1476</v>
      </c>
      <c r="D131" s="345">
        <v>43331</v>
      </c>
      <c r="E131" s="345">
        <v>43333</v>
      </c>
      <c r="F131" s="344">
        <f t="shared" si="9"/>
        <v>2</v>
      </c>
      <c r="G131" s="344">
        <v>2</v>
      </c>
      <c r="H131" s="344" t="s">
        <v>37</v>
      </c>
      <c r="I131" s="344">
        <f t="shared" si="10"/>
        <v>4</v>
      </c>
      <c r="J131" s="401">
        <v>4050000</v>
      </c>
      <c r="K131" s="378">
        <f t="shared" si="13"/>
        <v>16200000</v>
      </c>
      <c r="L131" s="344"/>
      <c r="M131" s="379">
        <f t="shared" si="8"/>
        <v>-16200000</v>
      </c>
      <c r="N131" s="381"/>
      <c r="P131" s="21"/>
      <c r="Q131" s="21"/>
    </row>
    <row r="132" s="214" customFormat="1" spans="1:17">
      <c r="A132" s="348" t="s">
        <v>1477</v>
      </c>
      <c r="B132" s="344">
        <v>1339362</v>
      </c>
      <c r="C132" s="344" t="s">
        <v>1478</v>
      </c>
      <c r="D132" s="345">
        <v>43331</v>
      </c>
      <c r="E132" s="345">
        <v>43333</v>
      </c>
      <c r="F132" s="344">
        <f t="shared" si="9"/>
        <v>2</v>
      </c>
      <c r="G132" s="344">
        <v>2</v>
      </c>
      <c r="H132" s="344" t="s">
        <v>37</v>
      </c>
      <c r="I132" s="344">
        <f t="shared" si="10"/>
        <v>4</v>
      </c>
      <c r="J132" s="377">
        <v>3500000</v>
      </c>
      <c r="K132" s="378">
        <f t="shared" si="13"/>
        <v>14000000</v>
      </c>
      <c r="L132" s="344"/>
      <c r="M132" s="379">
        <f t="shared" si="8"/>
        <v>-14000000</v>
      </c>
      <c r="N132" s="381"/>
      <c r="P132" s="21"/>
      <c r="Q132" s="21"/>
    </row>
    <row r="133" s="214" customFormat="1" spans="1:17">
      <c r="A133" s="348">
        <v>304517</v>
      </c>
      <c r="B133" s="344">
        <v>1339921</v>
      </c>
      <c r="C133" s="344" t="s">
        <v>1479</v>
      </c>
      <c r="D133" s="345">
        <v>43331</v>
      </c>
      <c r="E133" s="345">
        <v>43333</v>
      </c>
      <c r="F133" s="344">
        <f t="shared" si="9"/>
        <v>2</v>
      </c>
      <c r="G133" s="344">
        <v>1</v>
      </c>
      <c r="H133" s="344" t="s">
        <v>37</v>
      </c>
      <c r="I133" s="344">
        <f t="shared" si="10"/>
        <v>2</v>
      </c>
      <c r="J133" s="377">
        <v>3500000</v>
      </c>
      <c r="K133" s="378">
        <f t="shared" si="13"/>
        <v>7000000</v>
      </c>
      <c r="L133" s="344"/>
      <c r="M133" s="379">
        <f t="shared" si="8"/>
        <v>-7000000</v>
      </c>
      <c r="N133" s="402"/>
      <c r="P133" s="21"/>
      <c r="Q133" s="21"/>
    </row>
    <row r="134" s="214" customFormat="1" spans="1:17">
      <c r="A134" s="382">
        <v>309369</v>
      </c>
      <c r="B134" s="383">
        <v>1354819</v>
      </c>
      <c r="C134" s="383" t="s">
        <v>1480</v>
      </c>
      <c r="D134" s="384">
        <v>43330</v>
      </c>
      <c r="E134" s="384">
        <v>43331</v>
      </c>
      <c r="F134" s="383">
        <f t="shared" si="9"/>
        <v>1</v>
      </c>
      <c r="G134" s="383">
        <v>1</v>
      </c>
      <c r="H134" s="383" t="s">
        <v>37</v>
      </c>
      <c r="I134" s="383">
        <f t="shared" si="10"/>
        <v>1</v>
      </c>
      <c r="J134" s="403">
        <v>3500000</v>
      </c>
      <c r="K134" s="404">
        <f t="shared" si="13"/>
        <v>3500000</v>
      </c>
      <c r="L134" s="383"/>
      <c r="M134" s="405">
        <f t="shared" si="8"/>
        <v>-3500000</v>
      </c>
      <c r="N134" s="406">
        <f>SUM(K134:K151)</f>
        <v>227500000</v>
      </c>
      <c r="P134" s="21"/>
      <c r="Q134" s="21"/>
    </row>
    <row r="135" s="214" customFormat="1" spans="1:17">
      <c r="A135" s="382" t="s">
        <v>1481</v>
      </c>
      <c r="B135" s="383">
        <v>1355755</v>
      </c>
      <c r="C135" s="383" t="s">
        <v>1482</v>
      </c>
      <c r="D135" s="384">
        <v>43330</v>
      </c>
      <c r="E135" s="384">
        <v>43332</v>
      </c>
      <c r="F135" s="383">
        <f t="shared" si="9"/>
        <v>2</v>
      </c>
      <c r="G135" s="383">
        <v>2</v>
      </c>
      <c r="H135" s="383" t="s">
        <v>37</v>
      </c>
      <c r="I135" s="383">
        <f t="shared" si="10"/>
        <v>4</v>
      </c>
      <c r="J135" s="403">
        <v>3500000</v>
      </c>
      <c r="K135" s="404">
        <f t="shared" si="13"/>
        <v>14000000</v>
      </c>
      <c r="L135" s="383"/>
      <c r="M135" s="405">
        <f t="shared" si="8"/>
        <v>-14000000</v>
      </c>
      <c r="N135" s="407"/>
      <c r="P135" s="21"/>
      <c r="Q135" s="21"/>
    </row>
    <row r="136" s="214" customFormat="1" spans="1:17">
      <c r="A136" s="382">
        <v>309547</v>
      </c>
      <c r="B136" s="383">
        <v>1355817</v>
      </c>
      <c r="C136" s="383" t="s">
        <v>1483</v>
      </c>
      <c r="D136" s="384">
        <v>43330</v>
      </c>
      <c r="E136" s="384">
        <v>43332</v>
      </c>
      <c r="F136" s="383">
        <f t="shared" si="9"/>
        <v>2</v>
      </c>
      <c r="G136" s="383">
        <v>1</v>
      </c>
      <c r="H136" s="383" t="s">
        <v>37</v>
      </c>
      <c r="I136" s="383">
        <f t="shared" si="10"/>
        <v>2</v>
      </c>
      <c r="J136" s="403">
        <v>3500000</v>
      </c>
      <c r="K136" s="404">
        <f t="shared" si="13"/>
        <v>7000000</v>
      </c>
      <c r="L136" s="383"/>
      <c r="M136" s="405">
        <f t="shared" si="8"/>
        <v>-7000000</v>
      </c>
      <c r="N136" s="407"/>
      <c r="P136" s="21"/>
      <c r="Q136" s="21"/>
    </row>
    <row r="137" s="214" customFormat="1" spans="1:17">
      <c r="A137" s="382">
        <v>309548</v>
      </c>
      <c r="B137" s="383">
        <v>1355824</v>
      </c>
      <c r="C137" s="383" t="s">
        <v>1484</v>
      </c>
      <c r="D137" s="384">
        <v>43330</v>
      </c>
      <c r="E137" s="384">
        <v>43333</v>
      </c>
      <c r="F137" s="383">
        <f t="shared" si="9"/>
        <v>3</v>
      </c>
      <c r="G137" s="383">
        <v>1</v>
      </c>
      <c r="H137" s="383" t="s">
        <v>37</v>
      </c>
      <c r="I137" s="383">
        <f t="shared" si="10"/>
        <v>3</v>
      </c>
      <c r="J137" s="403">
        <v>3500000</v>
      </c>
      <c r="K137" s="404">
        <f t="shared" si="13"/>
        <v>10500000</v>
      </c>
      <c r="L137" s="383"/>
      <c r="M137" s="405">
        <f t="shared" si="8"/>
        <v>-10500000</v>
      </c>
      <c r="N137" s="407"/>
      <c r="P137" s="21"/>
      <c r="Q137" s="21"/>
    </row>
    <row r="138" s="214" customFormat="1" spans="1:17">
      <c r="A138" s="382">
        <v>309555</v>
      </c>
      <c r="B138" s="383">
        <v>1355877</v>
      </c>
      <c r="C138" s="383" t="s">
        <v>1485</v>
      </c>
      <c r="D138" s="384">
        <v>43330</v>
      </c>
      <c r="E138" s="384">
        <v>43331</v>
      </c>
      <c r="F138" s="383">
        <f t="shared" si="9"/>
        <v>1</v>
      </c>
      <c r="G138" s="383">
        <v>1</v>
      </c>
      <c r="H138" s="383" t="s">
        <v>37</v>
      </c>
      <c r="I138" s="383">
        <f t="shared" si="10"/>
        <v>1</v>
      </c>
      <c r="J138" s="403">
        <v>3500000</v>
      </c>
      <c r="K138" s="404">
        <f t="shared" si="13"/>
        <v>3500000</v>
      </c>
      <c r="L138" s="383"/>
      <c r="M138" s="405">
        <f t="shared" ref="M138:M201" si="14">L138-K138</f>
        <v>-3500000</v>
      </c>
      <c r="N138" s="407"/>
      <c r="P138" s="21"/>
      <c r="Q138" s="21"/>
    </row>
    <row r="139" s="214" customFormat="1" spans="1:17">
      <c r="A139" s="382">
        <v>309576</v>
      </c>
      <c r="B139" s="383">
        <v>1356003</v>
      </c>
      <c r="C139" s="383" t="s">
        <v>1486</v>
      </c>
      <c r="D139" s="384">
        <v>43330</v>
      </c>
      <c r="E139" s="384">
        <v>43333</v>
      </c>
      <c r="F139" s="383">
        <f t="shared" si="9"/>
        <v>3</v>
      </c>
      <c r="G139" s="383">
        <v>2</v>
      </c>
      <c r="H139" s="383" t="s">
        <v>37</v>
      </c>
      <c r="I139" s="383">
        <f t="shared" si="10"/>
        <v>6</v>
      </c>
      <c r="J139" s="403">
        <v>3500000</v>
      </c>
      <c r="K139" s="404">
        <f t="shared" si="13"/>
        <v>21000000</v>
      </c>
      <c r="L139" s="383"/>
      <c r="M139" s="405">
        <f t="shared" si="14"/>
        <v>-21000000</v>
      </c>
      <c r="N139" s="407"/>
      <c r="P139" s="21"/>
      <c r="Q139" s="21"/>
    </row>
    <row r="140" s="214" customFormat="1" spans="1:17">
      <c r="A140" s="382">
        <v>309618</v>
      </c>
      <c r="B140" s="383">
        <v>1356210</v>
      </c>
      <c r="C140" s="383" t="s">
        <v>1487</v>
      </c>
      <c r="D140" s="384">
        <v>43331</v>
      </c>
      <c r="E140" s="384">
        <v>43333</v>
      </c>
      <c r="F140" s="383">
        <f t="shared" si="9"/>
        <v>2</v>
      </c>
      <c r="G140" s="383">
        <v>2</v>
      </c>
      <c r="H140" s="383" t="s">
        <v>37</v>
      </c>
      <c r="I140" s="383">
        <f t="shared" si="10"/>
        <v>4</v>
      </c>
      <c r="J140" s="383">
        <v>3500000</v>
      </c>
      <c r="K140" s="404">
        <f t="shared" si="13"/>
        <v>14000000</v>
      </c>
      <c r="L140" s="383"/>
      <c r="M140" s="405">
        <f t="shared" si="14"/>
        <v>-14000000</v>
      </c>
      <c r="N140" s="407"/>
      <c r="P140" s="21"/>
      <c r="Q140" s="21"/>
    </row>
    <row r="141" s="214" customFormat="1" spans="1:17">
      <c r="A141" s="382">
        <v>309620</v>
      </c>
      <c r="B141" s="383">
        <v>1356228</v>
      </c>
      <c r="C141" s="383" t="s">
        <v>1488</v>
      </c>
      <c r="D141" s="384">
        <v>43331</v>
      </c>
      <c r="E141" s="384">
        <v>43332</v>
      </c>
      <c r="F141" s="383">
        <f t="shared" si="9"/>
        <v>1</v>
      </c>
      <c r="G141" s="383">
        <v>1</v>
      </c>
      <c r="H141" s="383" t="s">
        <v>37</v>
      </c>
      <c r="I141" s="383">
        <f t="shared" si="10"/>
        <v>1</v>
      </c>
      <c r="J141" s="383">
        <v>3500000</v>
      </c>
      <c r="K141" s="404">
        <f t="shared" si="13"/>
        <v>3500000</v>
      </c>
      <c r="L141" s="383"/>
      <c r="M141" s="405">
        <f t="shared" si="14"/>
        <v>-3500000</v>
      </c>
      <c r="N141" s="407"/>
      <c r="P141" s="21"/>
      <c r="Q141" s="21"/>
    </row>
    <row r="142" s="214" customFormat="1" spans="1:17">
      <c r="A142" s="382">
        <v>309621</v>
      </c>
      <c r="B142" s="383">
        <v>1356239</v>
      </c>
      <c r="C142" s="383" t="s">
        <v>1489</v>
      </c>
      <c r="D142" s="384">
        <v>43331</v>
      </c>
      <c r="E142" s="384">
        <v>43332</v>
      </c>
      <c r="F142" s="383">
        <f t="shared" si="9"/>
        <v>1</v>
      </c>
      <c r="G142" s="383">
        <v>2</v>
      </c>
      <c r="H142" s="383" t="s">
        <v>37</v>
      </c>
      <c r="I142" s="383">
        <f t="shared" si="10"/>
        <v>2</v>
      </c>
      <c r="J142" s="383">
        <v>3500000</v>
      </c>
      <c r="K142" s="404">
        <f t="shared" si="13"/>
        <v>7000000</v>
      </c>
      <c r="L142" s="383"/>
      <c r="M142" s="405">
        <f t="shared" si="14"/>
        <v>-7000000</v>
      </c>
      <c r="N142" s="407"/>
      <c r="P142" s="21"/>
      <c r="Q142" s="21"/>
    </row>
    <row r="143" s="214" customFormat="1" spans="1:17">
      <c r="A143" s="382" t="s">
        <v>1490</v>
      </c>
      <c r="B143" s="383">
        <v>1343938</v>
      </c>
      <c r="C143" s="383" t="s">
        <v>1491</v>
      </c>
      <c r="D143" s="384">
        <v>43332</v>
      </c>
      <c r="E143" s="384">
        <v>43335</v>
      </c>
      <c r="F143" s="383">
        <f t="shared" si="9"/>
        <v>3</v>
      </c>
      <c r="G143" s="383">
        <v>2</v>
      </c>
      <c r="H143" s="383" t="s">
        <v>37</v>
      </c>
      <c r="I143" s="383">
        <f t="shared" si="10"/>
        <v>6</v>
      </c>
      <c r="J143" s="403">
        <v>3500000</v>
      </c>
      <c r="K143" s="404">
        <f t="shared" si="13"/>
        <v>21000000</v>
      </c>
      <c r="L143" s="383"/>
      <c r="M143" s="405">
        <f t="shared" si="14"/>
        <v>-21000000</v>
      </c>
      <c r="N143" s="407"/>
      <c r="P143" s="21"/>
      <c r="Q143" s="21"/>
    </row>
    <row r="144" s="214" customFormat="1" spans="1:17">
      <c r="A144" s="382">
        <v>308173</v>
      </c>
      <c r="B144" s="383">
        <v>1351287</v>
      </c>
      <c r="C144" s="383" t="s">
        <v>1492</v>
      </c>
      <c r="D144" s="384">
        <v>43332</v>
      </c>
      <c r="E144" s="384">
        <v>43335</v>
      </c>
      <c r="F144" s="383">
        <f t="shared" si="9"/>
        <v>3</v>
      </c>
      <c r="G144" s="383">
        <v>1</v>
      </c>
      <c r="H144" s="383" t="s">
        <v>37</v>
      </c>
      <c r="I144" s="383">
        <f t="shared" si="10"/>
        <v>3</v>
      </c>
      <c r="J144" s="403">
        <v>3500000</v>
      </c>
      <c r="K144" s="404">
        <f t="shared" si="13"/>
        <v>10500000</v>
      </c>
      <c r="L144" s="383"/>
      <c r="M144" s="405">
        <f t="shared" si="14"/>
        <v>-10500000</v>
      </c>
      <c r="N144" s="407"/>
      <c r="P144" s="21"/>
      <c r="Q144" s="21"/>
    </row>
    <row r="145" s="214" customFormat="1" spans="1:17">
      <c r="A145" s="382">
        <v>309690</v>
      </c>
      <c r="B145" s="383">
        <v>1356677</v>
      </c>
      <c r="C145" s="383" t="s">
        <v>1493</v>
      </c>
      <c r="D145" s="384">
        <v>43332</v>
      </c>
      <c r="E145" s="384">
        <v>43333</v>
      </c>
      <c r="F145" s="383">
        <f t="shared" si="9"/>
        <v>1</v>
      </c>
      <c r="G145" s="383">
        <v>1</v>
      </c>
      <c r="H145" s="383" t="s">
        <v>37</v>
      </c>
      <c r="I145" s="383">
        <f t="shared" si="10"/>
        <v>1</v>
      </c>
      <c r="J145" s="383">
        <v>3500000</v>
      </c>
      <c r="K145" s="404">
        <f t="shared" si="13"/>
        <v>3500000</v>
      </c>
      <c r="L145" s="383"/>
      <c r="M145" s="405">
        <f t="shared" si="14"/>
        <v>-3500000</v>
      </c>
      <c r="N145" s="407"/>
      <c r="P145" s="21"/>
      <c r="Q145" s="21"/>
    </row>
    <row r="146" s="214" customFormat="1" spans="1:17">
      <c r="A146" s="382" t="s">
        <v>1494</v>
      </c>
      <c r="B146" s="383">
        <v>1330607</v>
      </c>
      <c r="C146" s="383" t="s">
        <v>1495</v>
      </c>
      <c r="D146" s="384">
        <v>43333</v>
      </c>
      <c r="E146" s="384">
        <v>43335</v>
      </c>
      <c r="F146" s="383">
        <f t="shared" si="9"/>
        <v>2</v>
      </c>
      <c r="G146" s="383">
        <v>2</v>
      </c>
      <c r="H146" s="383" t="s">
        <v>37</v>
      </c>
      <c r="I146" s="383">
        <f t="shared" si="10"/>
        <v>4</v>
      </c>
      <c r="J146" s="403">
        <v>3500000</v>
      </c>
      <c r="K146" s="404">
        <f t="shared" si="13"/>
        <v>14000000</v>
      </c>
      <c r="L146" s="383"/>
      <c r="M146" s="405">
        <f t="shared" si="14"/>
        <v>-14000000</v>
      </c>
      <c r="N146" s="407"/>
      <c r="P146" s="21"/>
      <c r="Q146" s="21"/>
    </row>
    <row r="147" s="214" customFormat="1" ht="15" customHeight="1" spans="1:17">
      <c r="A147" s="382">
        <v>304519</v>
      </c>
      <c r="B147" s="383">
        <v>1339410</v>
      </c>
      <c r="C147" s="383" t="s">
        <v>1496</v>
      </c>
      <c r="D147" s="384">
        <v>43333</v>
      </c>
      <c r="E147" s="384">
        <v>43335</v>
      </c>
      <c r="F147" s="383">
        <f t="shared" si="9"/>
        <v>2</v>
      </c>
      <c r="G147" s="383">
        <v>1</v>
      </c>
      <c r="H147" s="383" t="s">
        <v>37</v>
      </c>
      <c r="I147" s="383">
        <f t="shared" si="10"/>
        <v>2</v>
      </c>
      <c r="J147" s="403">
        <v>3500000</v>
      </c>
      <c r="K147" s="404">
        <f t="shared" si="13"/>
        <v>7000000</v>
      </c>
      <c r="L147" s="383"/>
      <c r="M147" s="405">
        <f t="shared" si="14"/>
        <v>-7000000</v>
      </c>
      <c r="N147" s="407"/>
      <c r="P147" s="21"/>
      <c r="Q147" s="21"/>
    </row>
    <row r="148" s="214" customFormat="1" ht="15" customHeight="1" spans="1:17">
      <c r="A148" s="382">
        <v>307674</v>
      </c>
      <c r="B148" s="383">
        <v>1349471</v>
      </c>
      <c r="C148" s="383" t="s">
        <v>1497</v>
      </c>
      <c r="D148" s="384">
        <v>43333</v>
      </c>
      <c r="E148" s="384">
        <v>43335</v>
      </c>
      <c r="F148" s="383">
        <f t="shared" si="9"/>
        <v>2</v>
      </c>
      <c r="G148" s="383">
        <v>3</v>
      </c>
      <c r="H148" s="383" t="s">
        <v>37</v>
      </c>
      <c r="I148" s="383">
        <f t="shared" si="10"/>
        <v>6</v>
      </c>
      <c r="J148" s="403">
        <v>3500000</v>
      </c>
      <c r="K148" s="404">
        <f t="shared" si="13"/>
        <v>21000000</v>
      </c>
      <c r="L148" s="383"/>
      <c r="M148" s="405">
        <f t="shared" si="14"/>
        <v>-21000000</v>
      </c>
      <c r="N148" s="407"/>
      <c r="P148" s="21"/>
      <c r="Q148" s="21"/>
    </row>
    <row r="149" s="214" customFormat="1" ht="15" customHeight="1" spans="1:17">
      <c r="A149" s="382" t="s">
        <v>1498</v>
      </c>
      <c r="B149" s="383">
        <v>1345045</v>
      </c>
      <c r="C149" s="383" t="s">
        <v>1499</v>
      </c>
      <c r="D149" s="384">
        <v>43333</v>
      </c>
      <c r="E149" s="384">
        <v>43335</v>
      </c>
      <c r="F149" s="383">
        <f t="shared" si="9"/>
        <v>2</v>
      </c>
      <c r="G149" s="383">
        <v>2</v>
      </c>
      <c r="H149" s="383" t="s">
        <v>37</v>
      </c>
      <c r="I149" s="383">
        <f t="shared" si="10"/>
        <v>4</v>
      </c>
      <c r="J149" s="403">
        <v>3500000</v>
      </c>
      <c r="K149" s="404">
        <f t="shared" si="13"/>
        <v>14000000</v>
      </c>
      <c r="L149" s="383"/>
      <c r="M149" s="405">
        <f t="shared" si="14"/>
        <v>-14000000</v>
      </c>
      <c r="N149" s="407"/>
      <c r="P149" s="21"/>
      <c r="Q149" s="21"/>
    </row>
    <row r="150" s="214" customFormat="1" ht="15" customHeight="1" spans="1:17">
      <c r="A150" s="382">
        <v>307805</v>
      </c>
      <c r="B150" s="383">
        <v>1350012</v>
      </c>
      <c r="C150" s="383" t="s">
        <v>1500</v>
      </c>
      <c r="D150" s="384">
        <v>43333</v>
      </c>
      <c r="E150" s="384">
        <v>43336</v>
      </c>
      <c r="F150" s="383">
        <f t="shared" si="9"/>
        <v>3</v>
      </c>
      <c r="G150" s="383">
        <v>1</v>
      </c>
      <c r="H150" s="383" t="s">
        <v>37</v>
      </c>
      <c r="I150" s="383">
        <f t="shared" si="10"/>
        <v>3</v>
      </c>
      <c r="J150" s="403">
        <v>3500000</v>
      </c>
      <c r="K150" s="404">
        <f t="shared" si="13"/>
        <v>10500000</v>
      </c>
      <c r="L150" s="383"/>
      <c r="M150" s="405">
        <f t="shared" si="14"/>
        <v>-10500000</v>
      </c>
      <c r="N150" s="407"/>
      <c r="P150" s="21"/>
      <c r="Q150" s="21"/>
    </row>
    <row r="151" s="214" customFormat="1" ht="15" customHeight="1" spans="1:17">
      <c r="A151" s="382" t="s">
        <v>1501</v>
      </c>
      <c r="B151" s="383">
        <v>1353259</v>
      </c>
      <c r="C151" s="383" t="s">
        <v>1502</v>
      </c>
      <c r="D151" s="384">
        <v>43333</v>
      </c>
      <c r="E151" s="384">
        <v>43337</v>
      </c>
      <c r="F151" s="383">
        <f t="shared" si="9"/>
        <v>4</v>
      </c>
      <c r="G151" s="383">
        <v>3</v>
      </c>
      <c r="H151" s="383" t="s">
        <v>37</v>
      </c>
      <c r="I151" s="383">
        <f t="shared" si="10"/>
        <v>12</v>
      </c>
      <c r="J151" s="403">
        <v>3500000</v>
      </c>
      <c r="K151" s="404">
        <f t="shared" si="13"/>
        <v>42000000</v>
      </c>
      <c r="L151" s="383"/>
      <c r="M151" s="405">
        <f t="shared" si="14"/>
        <v>-42000000</v>
      </c>
      <c r="N151" s="408"/>
      <c r="P151" s="21"/>
      <c r="Q151" s="21"/>
    </row>
    <row r="152" s="215" customFormat="1" ht="15" customHeight="1" spans="1:17">
      <c r="A152" s="291">
        <v>309706</v>
      </c>
      <c r="B152" s="292">
        <v>1356436</v>
      </c>
      <c r="C152" s="292" t="s">
        <v>1503</v>
      </c>
      <c r="D152" s="293">
        <v>43333</v>
      </c>
      <c r="E152" s="293">
        <v>43335</v>
      </c>
      <c r="F152" s="292">
        <f t="shared" si="9"/>
        <v>2</v>
      </c>
      <c r="G152" s="292">
        <v>1</v>
      </c>
      <c r="H152" s="292" t="s">
        <v>37</v>
      </c>
      <c r="I152" s="292">
        <f t="shared" si="10"/>
        <v>2</v>
      </c>
      <c r="J152" s="352">
        <v>3500000</v>
      </c>
      <c r="K152" s="353">
        <f t="shared" si="13"/>
        <v>7000000</v>
      </c>
      <c r="L152" s="292"/>
      <c r="M152" s="354">
        <f t="shared" si="14"/>
        <v>-7000000</v>
      </c>
      <c r="N152" s="355">
        <f>SUM(K152:K173)</f>
        <v>239400000</v>
      </c>
      <c r="P152" s="21"/>
      <c r="Q152" s="21"/>
    </row>
    <row r="153" s="215" customFormat="1" ht="15" customHeight="1" spans="1:17">
      <c r="A153" s="291">
        <v>309756</v>
      </c>
      <c r="B153" s="292">
        <v>1356940</v>
      </c>
      <c r="C153" s="292" t="s">
        <v>1493</v>
      </c>
      <c r="D153" s="293">
        <v>43333</v>
      </c>
      <c r="E153" s="293">
        <v>43334</v>
      </c>
      <c r="F153" s="292">
        <f t="shared" si="9"/>
        <v>1</v>
      </c>
      <c r="G153" s="292">
        <v>1</v>
      </c>
      <c r="H153" s="292" t="s">
        <v>37</v>
      </c>
      <c r="I153" s="292">
        <f t="shared" si="10"/>
        <v>1</v>
      </c>
      <c r="J153" s="352">
        <v>3500000</v>
      </c>
      <c r="K153" s="353">
        <f t="shared" si="13"/>
        <v>3500000</v>
      </c>
      <c r="L153" s="292"/>
      <c r="M153" s="354">
        <f t="shared" si="14"/>
        <v>-3500000</v>
      </c>
      <c r="N153" s="356"/>
      <c r="P153" s="21"/>
      <c r="Q153" s="21"/>
    </row>
    <row r="154" s="215" customFormat="1" ht="15" customHeight="1" spans="1:17">
      <c r="A154" s="291">
        <v>309704</v>
      </c>
      <c r="B154" s="292">
        <v>1356435</v>
      </c>
      <c r="C154" s="292" t="s">
        <v>1504</v>
      </c>
      <c r="D154" s="293">
        <v>43333</v>
      </c>
      <c r="E154" s="293">
        <v>43335</v>
      </c>
      <c r="F154" s="292">
        <f t="shared" si="9"/>
        <v>2</v>
      </c>
      <c r="G154" s="292">
        <v>1</v>
      </c>
      <c r="H154" s="292" t="s">
        <v>37</v>
      </c>
      <c r="I154" s="292">
        <f t="shared" si="10"/>
        <v>2</v>
      </c>
      <c r="J154" s="352">
        <v>3500000</v>
      </c>
      <c r="K154" s="353">
        <f t="shared" si="13"/>
        <v>7000000</v>
      </c>
      <c r="L154" s="292"/>
      <c r="M154" s="354">
        <f t="shared" si="14"/>
        <v>-7000000</v>
      </c>
      <c r="N154" s="356"/>
      <c r="P154" s="21"/>
      <c r="Q154" s="21"/>
    </row>
    <row r="155" s="215" customFormat="1" ht="15" customHeight="1" spans="1:17">
      <c r="A155" s="385" t="s">
        <v>1505</v>
      </c>
      <c r="B155" s="292">
        <v>1357057</v>
      </c>
      <c r="C155" s="299" t="s">
        <v>1506</v>
      </c>
      <c r="D155" s="293">
        <v>43334</v>
      </c>
      <c r="E155" s="293">
        <v>43337</v>
      </c>
      <c r="F155" s="292">
        <f t="shared" si="9"/>
        <v>3</v>
      </c>
      <c r="G155" s="292">
        <v>2</v>
      </c>
      <c r="H155" s="292" t="s">
        <v>37</v>
      </c>
      <c r="I155" s="292">
        <f t="shared" si="10"/>
        <v>6</v>
      </c>
      <c r="J155" s="352">
        <v>3500000</v>
      </c>
      <c r="K155" s="353">
        <f t="shared" si="13"/>
        <v>21000000</v>
      </c>
      <c r="L155" s="292"/>
      <c r="M155" s="354">
        <f t="shared" si="14"/>
        <v>-21000000</v>
      </c>
      <c r="N155" s="356"/>
      <c r="P155" s="21"/>
      <c r="Q155" s="21"/>
    </row>
    <row r="156" s="215" customFormat="1" ht="15" customHeight="1" spans="1:17">
      <c r="A156" s="385"/>
      <c r="B156" s="292">
        <v>1357057</v>
      </c>
      <c r="C156" s="303"/>
      <c r="D156" s="293">
        <v>43334</v>
      </c>
      <c r="E156" s="293">
        <v>43337</v>
      </c>
      <c r="F156" s="292">
        <f t="shared" si="9"/>
        <v>3</v>
      </c>
      <c r="G156" s="292">
        <v>1</v>
      </c>
      <c r="H156" s="292" t="s">
        <v>1507</v>
      </c>
      <c r="I156" s="292">
        <v>0</v>
      </c>
      <c r="J156" s="352">
        <v>280000</v>
      </c>
      <c r="K156" s="353">
        <f t="shared" si="13"/>
        <v>840000</v>
      </c>
      <c r="L156" s="292"/>
      <c r="M156" s="354">
        <f t="shared" si="14"/>
        <v>-840000</v>
      </c>
      <c r="N156" s="356"/>
      <c r="P156" s="21"/>
      <c r="Q156" s="21"/>
    </row>
    <row r="157" s="215" customFormat="1" ht="15" customHeight="1" spans="1:17">
      <c r="A157" s="292">
        <v>309759</v>
      </c>
      <c r="B157" s="291">
        <v>1357088</v>
      </c>
      <c r="C157" s="292" t="s">
        <v>1508</v>
      </c>
      <c r="D157" s="293">
        <v>43334</v>
      </c>
      <c r="E157" s="293">
        <v>43335</v>
      </c>
      <c r="F157" s="292">
        <f t="shared" si="9"/>
        <v>1</v>
      </c>
      <c r="G157" s="292">
        <v>1</v>
      </c>
      <c r="H157" s="292" t="s">
        <v>37</v>
      </c>
      <c r="I157" s="292">
        <f t="shared" ref="I157:I202" si="15">G157*F157</f>
        <v>1</v>
      </c>
      <c r="J157" s="352">
        <v>3500000</v>
      </c>
      <c r="K157" s="353">
        <f t="shared" si="13"/>
        <v>3500000</v>
      </c>
      <c r="L157" s="292"/>
      <c r="M157" s="354">
        <f t="shared" si="14"/>
        <v>-3500000</v>
      </c>
      <c r="N157" s="356"/>
      <c r="P157" s="21"/>
      <c r="Q157" s="21"/>
    </row>
    <row r="158" s="214" customFormat="1" spans="1:17">
      <c r="A158" s="291">
        <v>309757</v>
      </c>
      <c r="B158" s="292">
        <v>1356777</v>
      </c>
      <c r="C158" s="292" t="s">
        <v>1509</v>
      </c>
      <c r="D158" s="293">
        <v>43334</v>
      </c>
      <c r="E158" s="293">
        <v>43337</v>
      </c>
      <c r="F158" s="292">
        <f t="shared" si="9"/>
        <v>3</v>
      </c>
      <c r="G158" s="292">
        <v>1</v>
      </c>
      <c r="H158" s="292" t="s">
        <v>37</v>
      </c>
      <c r="I158" s="292">
        <f t="shared" si="15"/>
        <v>3</v>
      </c>
      <c r="J158" s="292">
        <v>3500000</v>
      </c>
      <c r="K158" s="353">
        <f t="shared" si="13"/>
        <v>10500000</v>
      </c>
      <c r="L158" s="292"/>
      <c r="M158" s="354">
        <f t="shared" si="14"/>
        <v>-10500000</v>
      </c>
      <c r="N158" s="356"/>
      <c r="P158" s="21"/>
      <c r="Q158" s="21"/>
    </row>
    <row r="159" s="214" customFormat="1" spans="1:17">
      <c r="A159" s="291" t="s">
        <v>1510</v>
      </c>
      <c r="B159" s="292">
        <v>1329855</v>
      </c>
      <c r="C159" s="292" t="s">
        <v>1511</v>
      </c>
      <c r="D159" s="293">
        <v>43334</v>
      </c>
      <c r="E159" s="293">
        <v>43336</v>
      </c>
      <c r="F159" s="292">
        <f t="shared" si="9"/>
        <v>2</v>
      </c>
      <c r="G159" s="292">
        <v>2</v>
      </c>
      <c r="H159" s="292" t="s">
        <v>37</v>
      </c>
      <c r="I159" s="292">
        <f t="shared" si="15"/>
        <v>4</v>
      </c>
      <c r="J159" s="352">
        <v>3640000</v>
      </c>
      <c r="K159" s="353">
        <f t="shared" si="13"/>
        <v>14560000</v>
      </c>
      <c r="L159" s="292"/>
      <c r="M159" s="354">
        <f t="shared" si="14"/>
        <v>-14560000</v>
      </c>
      <c r="N159" s="356"/>
      <c r="P159" s="21"/>
      <c r="Q159" s="21"/>
    </row>
    <row r="160" s="214" customFormat="1" spans="1:17">
      <c r="A160" s="291">
        <v>304149</v>
      </c>
      <c r="B160" s="292">
        <v>1338933</v>
      </c>
      <c r="C160" s="292" t="s">
        <v>1512</v>
      </c>
      <c r="D160" s="293">
        <v>43334</v>
      </c>
      <c r="E160" s="293">
        <v>43336</v>
      </c>
      <c r="F160" s="292">
        <f t="shared" si="9"/>
        <v>2</v>
      </c>
      <c r="G160" s="292">
        <v>1</v>
      </c>
      <c r="H160" s="292" t="s">
        <v>37</v>
      </c>
      <c r="I160" s="292">
        <f t="shared" si="15"/>
        <v>2</v>
      </c>
      <c r="J160" s="352">
        <v>3500000</v>
      </c>
      <c r="K160" s="353">
        <f t="shared" si="13"/>
        <v>7000000</v>
      </c>
      <c r="L160" s="292"/>
      <c r="M160" s="354">
        <f t="shared" si="14"/>
        <v>-7000000</v>
      </c>
      <c r="N160" s="356"/>
      <c r="P160" s="21"/>
      <c r="Q160" s="21"/>
    </row>
    <row r="161" s="214" customFormat="1" spans="1:17">
      <c r="A161" s="291">
        <v>309417</v>
      </c>
      <c r="B161" s="292">
        <v>1355228</v>
      </c>
      <c r="C161" s="292" t="s">
        <v>1513</v>
      </c>
      <c r="D161" s="293">
        <v>43334</v>
      </c>
      <c r="E161" s="293">
        <v>43335</v>
      </c>
      <c r="F161" s="292">
        <f t="shared" si="9"/>
        <v>1</v>
      </c>
      <c r="G161" s="292">
        <v>1</v>
      </c>
      <c r="H161" s="292" t="s">
        <v>37</v>
      </c>
      <c r="I161" s="292">
        <f t="shared" si="15"/>
        <v>1</v>
      </c>
      <c r="J161" s="352">
        <v>3500000</v>
      </c>
      <c r="K161" s="353">
        <f t="shared" si="13"/>
        <v>3500000</v>
      </c>
      <c r="L161" s="292"/>
      <c r="M161" s="354">
        <f t="shared" si="14"/>
        <v>-3500000</v>
      </c>
      <c r="N161" s="356"/>
      <c r="P161" s="21"/>
      <c r="Q161" s="21"/>
    </row>
    <row r="162" s="214" customFormat="1" spans="1:17">
      <c r="A162" s="291">
        <v>300735</v>
      </c>
      <c r="B162" s="292">
        <v>1327359</v>
      </c>
      <c r="C162" s="292" t="s">
        <v>1514</v>
      </c>
      <c r="D162" s="293">
        <v>43335</v>
      </c>
      <c r="E162" s="293">
        <v>43336</v>
      </c>
      <c r="F162" s="292">
        <f t="shared" si="9"/>
        <v>1</v>
      </c>
      <c r="G162" s="292">
        <v>2</v>
      </c>
      <c r="H162" s="292" t="s">
        <v>37</v>
      </c>
      <c r="I162" s="292">
        <f t="shared" si="15"/>
        <v>2</v>
      </c>
      <c r="J162" s="352">
        <v>3500000</v>
      </c>
      <c r="K162" s="353">
        <f t="shared" si="13"/>
        <v>7000000</v>
      </c>
      <c r="L162" s="292"/>
      <c r="M162" s="354">
        <f t="shared" si="14"/>
        <v>-7000000</v>
      </c>
      <c r="N162" s="356"/>
      <c r="P162" s="21"/>
      <c r="Q162" s="21"/>
    </row>
    <row r="163" s="214" customFormat="1" spans="1:17">
      <c r="A163" s="291">
        <v>307535</v>
      </c>
      <c r="B163" s="292">
        <v>1348741</v>
      </c>
      <c r="C163" s="292" t="s">
        <v>1515</v>
      </c>
      <c r="D163" s="293">
        <v>43335</v>
      </c>
      <c r="E163" s="293">
        <v>43336</v>
      </c>
      <c r="F163" s="292">
        <f t="shared" ref="F163:F202" si="16">E163-D163</f>
        <v>1</v>
      </c>
      <c r="G163" s="292">
        <v>9</v>
      </c>
      <c r="H163" s="292" t="s">
        <v>37</v>
      </c>
      <c r="I163" s="292">
        <f t="shared" si="15"/>
        <v>9</v>
      </c>
      <c r="J163" s="352">
        <v>3500000</v>
      </c>
      <c r="K163" s="353">
        <f t="shared" si="13"/>
        <v>31500000</v>
      </c>
      <c r="L163" s="292"/>
      <c r="M163" s="354">
        <f t="shared" si="14"/>
        <v>-31500000</v>
      </c>
      <c r="N163" s="356"/>
      <c r="P163" s="21"/>
      <c r="Q163" s="21"/>
    </row>
    <row r="164" s="214" customFormat="1" spans="1:17">
      <c r="A164" s="291" t="s">
        <v>1516</v>
      </c>
      <c r="B164" s="292">
        <v>1329801</v>
      </c>
      <c r="C164" s="292" t="s">
        <v>1517</v>
      </c>
      <c r="D164" s="293">
        <v>43335</v>
      </c>
      <c r="E164" s="293">
        <v>43338</v>
      </c>
      <c r="F164" s="292">
        <f t="shared" si="16"/>
        <v>3</v>
      </c>
      <c r="G164" s="292">
        <v>3</v>
      </c>
      <c r="H164" s="292" t="s">
        <v>37</v>
      </c>
      <c r="I164" s="292">
        <f t="shared" si="15"/>
        <v>9</v>
      </c>
      <c r="J164" s="352">
        <v>3500000</v>
      </c>
      <c r="K164" s="353">
        <f t="shared" si="13"/>
        <v>31500000</v>
      </c>
      <c r="L164" s="292"/>
      <c r="M164" s="354">
        <f t="shared" si="14"/>
        <v>-31500000</v>
      </c>
      <c r="N164" s="356"/>
      <c r="P164" s="21"/>
      <c r="Q164" s="21"/>
    </row>
    <row r="165" s="214" customFormat="1" spans="1:17">
      <c r="A165" s="291" t="s">
        <v>1518</v>
      </c>
      <c r="B165" s="292">
        <v>1329991</v>
      </c>
      <c r="C165" s="292" t="s">
        <v>1519</v>
      </c>
      <c r="D165" s="293">
        <v>43335</v>
      </c>
      <c r="E165" s="293">
        <v>43337</v>
      </c>
      <c r="F165" s="292">
        <f t="shared" si="16"/>
        <v>2</v>
      </c>
      <c r="G165" s="292">
        <v>2</v>
      </c>
      <c r="H165" s="292" t="s">
        <v>37</v>
      </c>
      <c r="I165" s="292">
        <f t="shared" si="15"/>
        <v>4</v>
      </c>
      <c r="J165" s="352">
        <v>3500000</v>
      </c>
      <c r="K165" s="353">
        <f t="shared" si="13"/>
        <v>14000000</v>
      </c>
      <c r="L165" s="292"/>
      <c r="M165" s="354">
        <f t="shared" si="14"/>
        <v>-14000000</v>
      </c>
      <c r="N165" s="356"/>
      <c r="P165" s="21"/>
      <c r="Q165" s="21"/>
    </row>
    <row r="166" s="214" customFormat="1" spans="1:17">
      <c r="A166" s="291">
        <v>303992</v>
      </c>
      <c r="B166" s="292">
        <v>1337886</v>
      </c>
      <c r="C166" s="292" t="s">
        <v>1520</v>
      </c>
      <c r="D166" s="293">
        <v>43335</v>
      </c>
      <c r="E166" s="293">
        <v>43337</v>
      </c>
      <c r="F166" s="292">
        <f t="shared" si="16"/>
        <v>2</v>
      </c>
      <c r="G166" s="292">
        <v>1</v>
      </c>
      <c r="H166" s="292" t="s">
        <v>37</v>
      </c>
      <c r="I166" s="292">
        <f t="shared" si="15"/>
        <v>2</v>
      </c>
      <c r="J166" s="352">
        <v>3500000</v>
      </c>
      <c r="K166" s="353">
        <f t="shared" si="13"/>
        <v>7000000</v>
      </c>
      <c r="L166" s="292"/>
      <c r="M166" s="354">
        <f t="shared" si="14"/>
        <v>-7000000</v>
      </c>
      <c r="N166" s="356"/>
      <c r="P166" s="21"/>
      <c r="Q166" s="21"/>
    </row>
    <row r="167" s="214" customFormat="1" spans="1:17">
      <c r="A167" s="291">
        <v>303999</v>
      </c>
      <c r="B167" s="292">
        <v>1337893</v>
      </c>
      <c r="C167" s="292" t="s">
        <v>1521</v>
      </c>
      <c r="D167" s="293">
        <v>43335</v>
      </c>
      <c r="E167" s="293">
        <v>43337</v>
      </c>
      <c r="F167" s="292">
        <f t="shared" si="16"/>
        <v>2</v>
      </c>
      <c r="G167" s="292">
        <v>1</v>
      </c>
      <c r="H167" s="292" t="s">
        <v>37</v>
      </c>
      <c r="I167" s="292">
        <f t="shared" si="15"/>
        <v>2</v>
      </c>
      <c r="J167" s="352">
        <v>3500000</v>
      </c>
      <c r="K167" s="353">
        <f t="shared" si="13"/>
        <v>7000000</v>
      </c>
      <c r="L167" s="292"/>
      <c r="M167" s="354">
        <f t="shared" si="14"/>
        <v>-7000000</v>
      </c>
      <c r="N167" s="356"/>
      <c r="P167" s="21"/>
      <c r="Q167" s="21"/>
    </row>
    <row r="168" s="214" customFormat="1" spans="1:17">
      <c r="A168" s="291">
        <v>304083</v>
      </c>
      <c r="B168" s="292">
        <v>1338311</v>
      </c>
      <c r="C168" s="292" t="s">
        <v>1522</v>
      </c>
      <c r="D168" s="293">
        <v>43335</v>
      </c>
      <c r="E168" s="293">
        <v>43337</v>
      </c>
      <c r="F168" s="292">
        <f t="shared" si="16"/>
        <v>2</v>
      </c>
      <c r="G168" s="292">
        <v>1</v>
      </c>
      <c r="H168" s="292" t="s">
        <v>37</v>
      </c>
      <c r="I168" s="292">
        <f t="shared" si="15"/>
        <v>2</v>
      </c>
      <c r="J168" s="352">
        <v>3500000</v>
      </c>
      <c r="K168" s="353">
        <f t="shared" si="13"/>
        <v>7000000</v>
      </c>
      <c r="L168" s="292"/>
      <c r="M168" s="354">
        <f t="shared" si="14"/>
        <v>-7000000</v>
      </c>
      <c r="N168" s="356"/>
      <c r="P168" s="21"/>
      <c r="Q168" s="21"/>
    </row>
    <row r="169" s="214" customFormat="1" spans="1:17">
      <c r="A169" s="291">
        <v>307758</v>
      </c>
      <c r="B169" s="292">
        <v>1349600</v>
      </c>
      <c r="C169" s="292" t="s">
        <v>1523</v>
      </c>
      <c r="D169" s="293">
        <v>43335</v>
      </c>
      <c r="E169" s="293">
        <v>43338</v>
      </c>
      <c r="F169" s="292">
        <f t="shared" si="16"/>
        <v>3</v>
      </c>
      <c r="G169" s="292">
        <v>1</v>
      </c>
      <c r="H169" s="292" t="s">
        <v>37</v>
      </c>
      <c r="I169" s="292">
        <f t="shared" si="15"/>
        <v>3</v>
      </c>
      <c r="J169" s="352">
        <v>3500000</v>
      </c>
      <c r="K169" s="353">
        <f t="shared" si="13"/>
        <v>10500000</v>
      </c>
      <c r="L169" s="292"/>
      <c r="M169" s="354">
        <f t="shared" si="14"/>
        <v>-10500000</v>
      </c>
      <c r="N169" s="356"/>
      <c r="P169" s="21"/>
      <c r="Q169" s="21"/>
    </row>
    <row r="170" s="214" customFormat="1" spans="1:17">
      <c r="A170" s="291">
        <v>307806</v>
      </c>
      <c r="B170" s="292">
        <v>1350127</v>
      </c>
      <c r="C170" s="292" t="s">
        <v>1524</v>
      </c>
      <c r="D170" s="293">
        <v>43335</v>
      </c>
      <c r="E170" s="293">
        <v>43338</v>
      </c>
      <c r="F170" s="292">
        <f t="shared" si="16"/>
        <v>3</v>
      </c>
      <c r="G170" s="292">
        <v>1</v>
      </c>
      <c r="H170" s="292" t="s">
        <v>37</v>
      </c>
      <c r="I170" s="292">
        <f t="shared" si="15"/>
        <v>3</v>
      </c>
      <c r="J170" s="352">
        <v>3500000</v>
      </c>
      <c r="K170" s="353">
        <f t="shared" si="13"/>
        <v>10500000</v>
      </c>
      <c r="L170" s="292"/>
      <c r="M170" s="354">
        <f t="shared" si="14"/>
        <v>-10500000</v>
      </c>
      <c r="N170" s="356"/>
      <c r="P170" s="21"/>
      <c r="Q170" s="21"/>
    </row>
    <row r="171" s="214" customFormat="1" spans="1:17">
      <c r="A171" s="291" t="s">
        <v>1525</v>
      </c>
      <c r="B171" s="292">
        <v>1353583</v>
      </c>
      <c r="C171" s="292" t="s">
        <v>1526</v>
      </c>
      <c r="D171" s="293">
        <v>43335</v>
      </c>
      <c r="E171" s="293">
        <v>43338</v>
      </c>
      <c r="F171" s="292">
        <f t="shared" si="16"/>
        <v>3</v>
      </c>
      <c r="G171" s="292">
        <v>2</v>
      </c>
      <c r="H171" s="292" t="s">
        <v>37</v>
      </c>
      <c r="I171" s="292">
        <f t="shared" si="15"/>
        <v>6</v>
      </c>
      <c r="J171" s="352">
        <v>3500000</v>
      </c>
      <c r="K171" s="353">
        <f t="shared" si="13"/>
        <v>21000000</v>
      </c>
      <c r="L171" s="292"/>
      <c r="M171" s="354">
        <f t="shared" si="14"/>
        <v>-21000000</v>
      </c>
      <c r="N171" s="356"/>
      <c r="P171" s="21"/>
      <c r="Q171" s="21"/>
    </row>
    <row r="172" s="214" customFormat="1" spans="1:17">
      <c r="A172" s="291">
        <v>309402</v>
      </c>
      <c r="B172" s="292">
        <v>1355111</v>
      </c>
      <c r="C172" s="292" t="s">
        <v>1527</v>
      </c>
      <c r="D172" s="293">
        <v>43335</v>
      </c>
      <c r="E172" s="293">
        <v>43338</v>
      </c>
      <c r="F172" s="292">
        <f t="shared" si="16"/>
        <v>3</v>
      </c>
      <c r="G172" s="292">
        <v>1</v>
      </c>
      <c r="H172" s="292" t="s">
        <v>37</v>
      </c>
      <c r="I172" s="292">
        <f t="shared" si="15"/>
        <v>3</v>
      </c>
      <c r="J172" s="352">
        <v>3500000</v>
      </c>
      <c r="K172" s="353">
        <f t="shared" si="13"/>
        <v>10500000</v>
      </c>
      <c r="L172" s="292"/>
      <c r="M172" s="354">
        <f t="shared" si="14"/>
        <v>-10500000</v>
      </c>
      <c r="N172" s="356"/>
      <c r="P172" s="21"/>
      <c r="Q172" s="21"/>
    </row>
    <row r="173" s="214" customFormat="1" spans="1:17">
      <c r="A173" s="291">
        <v>301510</v>
      </c>
      <c r="B173" s="292">
        <v>1328992</v>
      </c>
      <c r="C173" s="308" t="s">
        <v>1528</v>
      </c>
      <c r="D173" s="293">
        <v>43336</v>
      </c>
      <c r="E173" s="293">
        <v>43337</v>
      </c>
      <c r="F173" s="292">
        <f t="shared" si="16"/>
        <v>1</v>
      </c>
      <c r="G173" s="292">
        <v>1</v>
      </c>
      <c r="H173" s="292" t="s">
        <v>37</v>
      </c>
      <c r="I173" s="292">
        <f t="shared" si="15"/>
        <v>1</v>
      </c>
      <c r="J173" s="352">
        <v>3500000</v>
      </c>
      <c r="K173" s="353">
        <f t="shared" si="13"/>
        <v>3500000</v>
      </c>
      <c r="L173" s="292"/>
      <c r="M173" s="354">
        <f t="shared" si="14"/>
        <v>-3500000</v>
      </c>
      <c r="N173" s="359"/>
      <c r="P173" s="21"/>
      <c r="Q173" s="21"/>
    </row>
    <row r="174" s="214" customFormat="1" ht="24" spans="1:17">
      <c r="A174" s="386" t="s">
        <v>1529</v>
      </c>
      <c r="B174" s="387">
        <v>1358125</v>
      </c>
      <c r="C174" s="388" t="s">
        <v>1530</v>
      </c>
      <c r="D174" s="389">
        <v>43334</v>
      </c>
      <c r="E174" s="389">
        <v>43335</v>
      </c>
      <c r="F174" s="387">
        <f t="shared" si="16"/>
        <v>1</v>
      </c>
      <c r="G174" s="387">
        <v>2</v>
      </c>
      <c r="H174" s="387" t="s">
        <v>37</v>
      </c>
      <c r="I174" s="387">
        <f t="shared" si="15"/>
        <v>2</v>
      </c>
      <c r="J174" s="409">
        <v>3500000</v>
      </c>
      <c r="K174" s="409">
        <f t="shared" si="13"/>
        <v>7000000</v>
      </c>
      <c r="L174" s="387"/>
      <c r="M174" s="410">
        <f t="shared" si="14"/>
        <v>-7000000</v>
      </c>
      <c r="N174" s="411">
        <f>SUM(K174:K175)</f>
        <v>10500000</v>
      </c>
      <c r="P174" s="21"/>
      <c r="Q174" s="21"/>
    </row>
    <row r="175" s="214" customFormat="1" spans="1:17">
      <c r="A175" s="386">
        <v>309526</v>
      </c>
      <c r="B175" s="387">
        <v>1355588</v>
      </c>
      <c r="C175" s="389" t="s">
        <v>1531</v>
      </c>
      <c r="D175" s="390">
        <v>43336</v>
      </c>
      <c r="E175" s="390">
        <v>43337</v>
      </c>
      <c r="F175" s="387">
        <f t="shared" si="16"/>
        <v>1</v>
      </c>
      <c r="G175" s="387">
        <v>1</v>
      </c>
      <c r="H175" s="387" t="s">
        <v>37</v>
      </c>
      <c r="I175" s="387">
        <f t="shared" si="15"/>
        <v>1</v>
      </c>
      <c r="J175" s="412">
        <v>3500000</v>
      </c>
      <c r="K175" s="409">
        <f t="shared" ref="K175:K202" si="17">J175*F175*G175</f>
        <v>3500000</v>
      </c>
      <c r="L175" s="387"/>
      <c r="M175" s="410">
        <f t="shared" si="14"/>
        <v>-3500000</v>
      </c>
      <c r="N175" s="413"/>
      <c r="P175" s="21"/>
      <c r="Q175" s="21"/>
    </row>
    <row r="176" s="214" customFormat="1" spans="1:17">
      <c r="A176" s="391" t="s">
        <v>1532</v>
      </c>
      <c r="B176" s="392">
        <v>1351282</v>
      </c>
      <c r="C176" s="393" t="s">
        <v>1533</v>
      </c>
      <c r="D176" s="394">
        <v>43336</v>
      </c>
      <c r="E176" s="394">
        <v>43340</v>
      </c>
      <c r="F176" s="392">
        <f t="shared" si="16"/>
        <v>4</v>
      </c>
      <c r="G176" s="392">
        <v>2</v>
      </c>
      <c r="H176" s="392" t="s">
        <v>37</v>
      </c>
      <c r="I176" s="392">
        <f t="shared" si="15"/>
        <v>8</v>
      </c>
      <c r="J176" s="414">
        <v>3500000</v>
      </c>
      <c r="K176" s="415">
        <f t="shared" si="17"/>
        <v>28000000</v>
      </c>
      <c r="L176" s="392"/>
      <c r="M176" s="416">
        <f t="shared" si="14"/>
        <v>-28000000</v>
      </c>
      <c r="N176" s="417">
        <f>SUM(K176:K186)</f>
        <v>133000000</v>
      </c>
      <c r="P176" s="21"/>
      <c r="Q176" s="21"/>
    </row>
    <row r="177" s="214" customFormat="1" spans="1:17">
      <c r="A177" s="391">
        <v>310396</v>
      </c>
      <c r="B177" s="392">
        <v>1359038</v>
      </c>
      <c r="C177" s="392" t="s">
        <v>1534</v>
      </c>
      <c r="D177" s="394">
        <v>43336</v>
      </c>
      <c r="E177" s="394">
        <v>43337</v>
      </c>
      <c r="F177" s="392">
        <f t="shared" si="16"/>
        <v>1</v>
      </c>
      <c r="G177" s="392">
        <v>1</v>
      </c>
      <c r="H177" s="392" t="s">
        <v>37</v>
      </c>
      <c r="I177" s="392">
        <f t="shared" si="15"/>
        <v>1</v>
      </c>
      <c r="J177" s="414">
        <v>3500000</v>
      </c>
      <c r="K177" s="415">
        <f t="shared" si="17"/>
        <v>3500000</v>
      </c>
      <c r="L177" s="392"/>
      <c r="M177" s="416">
        <f t="shared" si="14"/>
        <v>-3500000</v>
      </c>
      <c r="N177" s="418"/>
      <c r="P177" s="21"/>
      <c r="Q177" s="21"/>
    </row>
    <row r="178" s="214" customFormat="1" spans="1:17">
      <c r="A178" s="391">
        <v>309299</v>
      </c>
      <c r="B178" s="392">
        <v>1354366</v>
      </c>
      <c r="C178" s="393" t="s">
        <v>1535</v>
      </c>
      <c r="D178" s="394">
        <v>43336</v>
      </c>
      <c r="E178" s="394">
        <v>43339</v>
      </c>
      <c r="F178" s="392">
        <f t="shared" si="16"/>
        <v>3</v>
      </c>
      <c r="G178" s="392">
        <v>1</v>
      </c>
      <c r="H178" s="392" t="s">
        <v>37</v>
      </c>
      <c r="I178" s="392">
        <f t="shared" si="15"/>
        <v>3</v>
      </c>
      <c r="J178" s="414">
        <v>3500000</v>
      </c>
      <c r="K178" s="415">
        <f t="shared" si="17"/>
        <v>10500000</v>
      </c>
      <c r="L178" s="392"/>
      <c r="M178" s="416">
        <f t="shared" si="14"/>
        <v>-10500000</v>
      </c>
      <c r="N178" s="418"/>
      <c r="O178" s="214" t="s">
        <v>1536</v>
      </c>
      <c r="P178" s="21"/>
      <c r="Q178" s="21"/>
    </row>
    <row r="179" s="214" customFormat="1" spans="1:17">
      <c r="A179" s="391">
        <v>304265</v>
      </c>
      <c r="B179" s="392">
        <v>1339072</v>
      </c>
      <c r="C179" s="392" t="s">
        <v>1537</v>
      </c>
      <c r="D179" s="394">
        <v>43337</v>
      </c>
      <c r="E179" s="394">
        <v>43339</v>
      </c>
      <c r="F179" s="392">
        <f t="shared" si="16"/>
        <v>2</v>
      </c>
      <c r="G179" s="392">
        <v>1</v>
      </c>
      <c r="H179" s="392" t="s">
        <v>37</v>
      </c>
      <c r="I179" s="392">
        <f t="shared" si="15"/>
        <v>2</v>
      </c>
      <c r="J179" s="414">
        <v>3500000</v>
      </c>
      <c r="K179" s="415">
        <f t="shared" si="17"/>
        <v>7000000</v>
      </c>
      <c r="L179" s="392"/>
      <c r="M179" s="416">
        <f t="shared" si="14"/>
        <v>-7000000</v>
      </c>
      <c r="N179" s="418"/>
      <c r="P179" s="21"/>
      <c r="Q179" s="21"/>
    </row>
    <row r="180" s="214" customFormat="1" spans="1:17">
      <c r="A180" s="391">
        <v>309465</v>
      </c>
      <c r="B180" s="392">
        <v>1355326</v>
      </c>
      <c r="C180" s="392" t="s">
        <v>1538</v>
      </c>
      <c r="D180" s="394">
        <v>43337</v>
      </c>
      <c r="E180" s="394">
        <v>43339</v>
      </c>
      <c r="F180" s="392">
        <f t="shared" si="16"/>
        <v>2</v>
      </c>
      <c r="G180" s="392">
        <v>1</v>
      </c>
      <c r="H180" s="392" t="s">
        <v>37</v>
      </c>
      <c r="I180" s="392">
        <f t="shared" si="15"/>
        <v>2</v>
      </c>
      <c r="J180" s="414">
        <v>3500000</v>
      </c>
      <c r="K180" s="415">
        <f t="shared" si="17"/>
        <v>7000000</v>
      </c>
      <c r="L180" s="392"/>
      <c r="M180" s="416">
        <f t="shared" si="14"/>
        <v>-7000000</v>
      </c>
      <c r="N180" s="418"/>
      <c r="P180" s="21"/>
      <c r="Q180" s="21"/>
    </row>
    <row r="181" s="214" customFormat="1" spans="1:17">
      <c r="A181" s="391">
        <v>309559</v>
      </c>
      <c r="B181" s="392">
        <v>1355899</v>
      </c>
      <c r="C181" s="392" t="s">
        <v>1539</v>
      </c>
      <c r="D181" s="394">
        <v>43337</v>
      </c>
      <c r="E181" s="394">
        <v>43339</v>
      </c>
      <c r="F181" s="392">
        <f t="shared" si="16"/>
        <v>2</v>
      </c>
      <c r="G181" s="392">
        <v>1</v>
      </c>
      <c r="H181" s="392" t="s">
        <v>37</v>
      </c>
      <c r="I181" s="392">
        <f t="shared" si="15"/>
        <v>2</v>
      </c>
      <c r="J181" s="414">
        <v>3500000</v>
      </c>
      <c r="K181" s="415">
        <f t="shared" si="17"/>
        <v>7000000</v>
      </c>
      <c r="L181" s="392"/>
      <c r="M181" s="416">
        <f t="shared" si="14"/>
        <v>-7000000</v>
      </c>
      <c r="N181" s="418"/>
      <c r="O181" s="214" t="s">
        <v>847</v>
      </c>
      <c r="P181" s="21"/>
      <c r="Q181" s="21"/>
    </row>
    <row r="182" s="214" customFormat="1" ht="48" spans="1:17">
      <c r="A182" s="391">
        <v>306460</v>
      </c>
      <c r="B182" s="392">
        <v>1345204</v>
      </c>
      <c r="C182" s="395" t="s">
        <v>1540</v>
      </c>
      <c r="D182" s="394">
        <v>43338</v>
      </c>
      <c r="E182" s="394">
        <v>43339</v>
      </c>
      <c r="F182" s="392">
        <f t="shared" si="16"/>
        <v>1</v>
      </c>
      <c r="G182" s="392">
        <v>2</v>
      </c>
      <c r="H182" s="392" t="s">
        <v>37</v>
      </c>
      <c r="I182" s="392">
        <f t="shared" si="15"/>
        <v>2</v>
      </c>
      <c r="J182" s="414">
        <v>3500000</v>
      </c>
      <c r="K182" s="415">
        <f t="shared" si="17"/>
        <v>7000000</v>
      </c>
      <c r="L182" s="392"/>
      <c r="M182" s="416">
        <f t="shared" si="14"/>
        <v>-7000000</v>
      </c>
      <c r="N182" s="418"/>
      <c r="P182" s="21"/>
      <c r="Q182" s="21"/>
    </row>
    <row r="183" s="214" customFormat="1" spans="1:17">
      <c r="A183" s="391">
        <v>305046</v>
      </c>
      <c r="B183" s="392">
        <v>1341264</v>
      </c>
      <c r="C183" s="392" t="s">
        <v>1541</v>
      </c>
      <c r="D183" s="394">
        <v>43337</v>
      </c>
      <c r="E183" s="394">
        <v>43340</v>
      </c>
      <c r="F183" s="396">
        <f t="shared" si="16"/>
        <v>3</v>
      </c>
      <c r="G183" s="392">
        <v>1</v>
      </c>
      <c r="H183" s="392" t="s">
        <v>37</v>
      </c>
      <c r="I183" s="392">
        <f t="shared" si="15"/>
        <v>3</v>
      </c>
      <c r="J183" s="414">
        <v>3500000</v>
      </c>
      <c r="K183" s="415">
        <f t="shared" si="17"/>
        <v>10500000</v>
      </c>
      <c r="L183" s="392"/>
      <c r="M183" s="416">
        <f t="shared" si="14"/>
        <v>-10500000</v>
      </c>
      <c r="N183" s="418"/>
      <c r="P183" s="21"/>
      <c r="Q183" s="21"/>
    </row>
    <row r="184" s="214" customFormat="1" spans="1:17">
      <c r="A184" s="391">
        <v>306420</v>
      </c>
      <c r="B184" s="392">
        <v>1344703</v>
      </c>
      <c r="C184" s="392" t="s">
        <v>1542</v>
      </c>
      <c r="D184" s="394">
        <v>43337</v>
      </c>
      <c r="E184" s="394">
        <v>43340</v>
      </c>
      <c r="F184" s="392">
        <f t="shared" si="16"/>
        <v>3</v>
      </c>
      <c r="G184" s="392">
        <v>3</v>
      </c>
      <c r="H184" s="392" t="s">
        <v>37</v>
      </c>
      <c r="I184" s="392">
        <f t="shared" si="15"/>
        <v>9</v>
      </c>
      <c r="J184" s="414">
        <v>3500000</v>
      </c>
      <c r="K184" s="415">
        <f t="shared" si="17"/>
        <v>31500000</v>
      </c>
      <c r="L184" s="392"/>
      <c r="M184" s="416">
        <f t="shared" si="14"/>
        <v>-31500000</v>
      </c>
      <c r="N184" s="418"/>
      <c r="P184" s="21"/>
      <c r="Q184" s="21"/>
    </row>
    <row r="185" s="214" customFormat="1" spans="1:17">
      <c r="A185" s="391">
        <v>308742</v>
      </c>
      <c r="B185" s="392">
        <v>1352756</v>
      </c>
      <c r="C185" s="392" t="s">
        <v>1543</v>
      </c>
      <c r="D185" s="394">
        <v>43338</v>
      </c>
      <c r="E185" s="394">
        <v>43340</v>
      </c>
      <c r="F185" s="392">
        <f t="shared" si="16"/>
        <v>2</v>
      </c>
      <c r="G185" s="392">
        <v>2</v>
      </c>
      <c r="H185" s="392" t="s">
        <v>37</v>
      </c>
      <c r="I185" s="392">
        <f t="shared" si="15"/>
        <v>4</v>
      </c>
      <c r="J185" s="414">
        <v>3500000</v>
      </c>
      <c r="K185" s="415">
        <f t="shared" si="17"/>
        <v>14000000</v>
      </c>
      <c r="L185" s="392"/>
      <c r="M185" s="416">
        <f t="shared" si="14"/>
        <v>-14000000</v>
      </c>
      <c r="N185" s="418"/>
      <c r="P185" s="21"/>
      <c r="Q185" s="21"/>
    </row>
    <row r="186" s="214" customFormat="1" ht="48" spans="1:17">
      <c r="A186" s="391" t="s">
        <v>1544</v>
      </c>
      <c r="B186" s="392">
        <v>1355753</v>
      </c>
      <c r="C186" s="395" t="s">
        <v>1545</v>
      </c>
      <c r="D186" s="394">
        <v>43339</v>
      </c>
      <c r="E186" s="394">
        <v>43340</v>
      </c>
      <c r="F186" s="392">
        <f t="shared" si="16"/>
        <v>1</v>
      </c>
      <c r="G186" s="392">
        <v>2</v>
      </c>
      <c r="H186" s="392" t="s">
        <v>37</v>
      </c>
      <c r="I186" s="392">
        <f t="shared" si="15"/>
        <v>2</v>
      </c>
      <c r="J186" s="414">
        <v>3500000</v>
      </c>
      <c r="K186" s="415">
        <f t="shared" si="17"/>
        <v>7000000</v>
      </c>
      <c r="L186" s="392"/>
      <c r="M186" s="416">
        <f t="shared" si="14"/>
        <v>-7000000</v>
      </c>
      <c r="N186" s="419"/>
      <c r="P186" s="21"/>
      <c r="Q186" s="21"/>
    </row>
    <row r="187" s="214" customFormat="1" spans="1:17">
      <c r="A187" s="397">
        <v>310772</v>
      </c>
      <c r="B187" s="398">
        <v>1360109</v>
      </c>
      <c r="C187" s="398" t="s">
        <v>1546</v>
      </c>
      <c r="D187" s="399">
        <v>43338</v>
      </c>
      <c r="E187" s="399">
        <v>43339</v>
      </c>
      <c r="F187" s="398">
        <f t="shared" si="16"/>
        <v>1</v>
      </c>
      <c r="G187" s="398">
        <v>1</v>
      </c>
      <c r="H187" s="398" t="s">
        <v>37</v>
      </c>
      <c r="I187" s="398">
        <f t="shared" si="15"/>
        <v>1</v>
      </c>
      <c r="J187" s="420">
        <v>3500000</v>
      </c>
      <c r="K187" s="421">
        <f t="shared" si="17"/>
        <v>3500000</v>
      </c>
      <c r="L187" s="398"/>
      <c r="M187" s="422">
        <f t="shared" si="14"/>
        <v>-3500000</v>
      </c>
      <c r="N187" s="423">
        <f>SUM(K187:K193)</f>
        <v>66500000</v>
      </c>
      <c r="P187" s="21"/>
      <c r="Q187" s="21"/>
    </row>
    <row r="188" s="214" customFormat="1" spans="1:17">
      <c r="A188" s="397">
        <v>309769</v>
      </c>
      <c r="B188" s="398">
        <v>1356954</v>
      </c>
      <c r="C188" s="398" t="s">
        <v>1547</v>
      </c>
      <c r="D188" s="399">
        <v>43338</v>
      </c>
      <c r="E188" s="399">
        <v>43341</v>
      </c>
      <c r="F188" s="398">
        <f t="shared" si="16"/>
        <v>3</v>
      </c>
      <c r="G188" s="398">
        <v>2</v>
      </c>
      <c r="H188" s="398" t="s">
        <v>37</v>
      </c>
      <c r="I188" s="398">
        <f t="shared" si="15"/>
        <v>6</v>
      </c>
      <c r="J188" s="420">
        <v>3500000</v>
      </c>
      <c r="K188" s="421">
        <f t="shared" si="17"/>
        <v>21000000</v>
      </c>
      <c r="L188" s="398"/>
      <c r="M188" s="422">
        <f t="shared" si="14"/>
        <v>-21000000</v>
      </c>
      <c r="N188" s="424"/>
      <c r="P188" s="21"/>
      <c r="Q188" s="21"/>
    </row>
    <row r="189" s="214" customFormat="1" ht="36" spans="1:17">
      <c r="A189" s="397" t="s">
        <v>1548</v>
      </c>
      <c r="B189" s="398">
        <v>1355414</v>
      </c>
      <c r="C189" s="400" t="s">
        <v>1549</v>
      </c>
      <c r="D189" s="399">
        <v>43338</v>
      </c>
      <c r="E189" s="399">
        <v>43341</v>
      </c>
      <c r="F189" s="398">
        <f t="shared" si="16"/>
        <v>3</v>
      </c>
      <c r="G189" s="398">
        <v>2</v>
      </c>
      <c r="H189" s="398" t="s">
        <v>37</v>
      </c>
      <c r="I189" s="398">
        <f t="shared" si="15"/>
        <v>6</v>
      </c>
      <c r="J189" s="420">
        <v>3500000</v>
      </c>
      <c r="K189" s="421">
        <f t="shared" si="17"/>
        <v>21000000</v>
      </c>
      <c r="L189" s="398"/>
      <c r="M189" s="422">
        <f t="shared" si="14"/>
        <v>-21000000</v>
      </c>
      <c r="N189" s="424"/>
      <c r="P189" s="21"/>
      <c r="Q189" s="21"/>
    </row>
    <row r="190" s="214" customFormat="1" spans="1:17">
      <c r="A190" s="397">
        <v>309994</v>
      </c>
      <c r="B190" s="398">
        <v>1358114</v>
      </c>
      <c r="C190" s="400" t="s">
        <v>1550</v>
      </c>
      <c r="D190" s="399">
        <v>43338</v>
      </c>
      <c r="E190" s="399">
        <v>43341</v>
      </c>
      <c r="F190" s="398">
        <f t="shared" si="16"/>
        <v>3</v>
      </c>
      <c r="G190" s="398">
        <v>1</v>
      </c>
      <c r="H190" s="398" t="s">
        <v>37</v>
      </c>
      <c r="I190" s="398">
        <f t="shared" si="15"/>
        <v>3</v>
      </c>
      <c r="J190" s="420">
        <v>3500000</v>
      </c>
      <c r="K190" s="421">
        <f t="shared" si="17"/>
        <v>10500000</v>
      </c>
      <c r="L190" s="398"/>
      <c r="M190" s="422">
        <f t="shared" si="14"/>
        <v>-10500000</v>
      </c>
      <c r="N190" s="424"/>
      <c r="O190" s="214" t="s">
        <v>405</v>
      </c>
      <c r="P190" s="21"/>
      <c r="Q190" s="21"/>
    </row>
    <row r="191" s="214" customFormat="1" spans="1:17">
      <c r="A191" s="397">
        <v>310828</v>
      </c>
      <c r="B191" s="398">
        <v>1360346</v>
      </c>
      <c r="C191" s="398" t="s">
        <v>1551</v>
      </c>
      <c r="D191" s="399">
        <v>43339</v>
      </c>
      <c r="E191" s="399">
        <v>43340</v>
      </c>
      <c r="F191" s="398">
        <f t="shared" si="16"/>
        <v>1</v>
      </c>
      <c r="G191" s="398">
        <v>1</v>
      </c>
      <c r="H191" s="398" t="s">
        <v>786</v>
      </c>
      <c r="I191" s="398">
        <f t="shared" si="15"/>
        <v>1</v>
      </c>
      <c r="J191" s="420">
        <v>3500000</v>
      </c>
      <c r="K191" s="421">
        <f t="shared" si="17"/>
        <v>3500000</v>
      </c>
      <c r="L191" s="398"/>
      <c r="M191" s="422">
        <f t="shared" si="14"/>
        <v>-3500000</v>
      </c>
      <c r="N191" s="424"/>
      <c r="P191" s="21"/>
      <c r="Q191" s="21"/>
    </row>
    <row r="192" s="214" customFormat="1" spans="1:17">
      <c r="A192" s="397">
        <v>309337</v>
      </c>
      <c r="B192" s="398">
        <v>1354022</v>
      </c>
      <c r="C192" s="400" t="s">
        <v>1552</v>
      </c>
      <c r="D192" s="399">
        <v>43340</v>
      </c>
      <c r="E192" s="399">
        <v>43341</v>
      </c>
      <c r="F192" s="398">
        <f t="shared" si="16"/>
        <v>1</v>
      </c>
      <c r="G192" s="398">
        <v>1</v>
      </c>
      <c r="H192" s="398" t="s">
        <v>37</v>
      </c>
      <c r="I192" s="398">
        <f t="shared" si="15"/>
        <v>1</v>
      </c>
      <c r="J192" s="420">
        <v>3500000</v>
      </c>
      <c r="K192" s="421">
        <f t="shared" si="17"/>
        <v>3500000</v>
      </c>
      <c r="L192" s="398"/>
      <c r="M192" s="422">
        <f t="shared" si="14"/>
        <v>-3500000</v>
      </c>
      <c r="N192" s="424"/>
      <c r="P192" s="21"/>
      <c r="Q192" s="21"/>
    </row>
    <row r="193" s="214" customFormat="1" ht="36" spans="1:17">
      <c r="A193" s="397">
        <v>309327</v>
      </c>
      <c r="B193" s="398">
        <v>1353971</v>
      </c>
      <c r="C193" s="400" t="s">
        <v>1553</v>
      </c>
      <c r="D193" s="399">
        <v>43340</v>
      </c>
      <c r="E193" s="399">
        <v>43341</v>
      </c>
      <c r="F193" s="398">
        <f t="shared" si="16"/>
        <v>1</v>
      </c>
      <c r="G193" s="398">
        <v>1</v>
      </c>
      <c r="H193" s="398" t="s">
        <v>37</v>
      </c>
      <c r="I193" s="398">
        <f t="shared" si="15"/>
        <v>1</v>
      </c>
      <c r="J193" s="420">
        <v>3500000</v>
      </c>
      <c r="K193" s="421">
        <f t="shared" si="17"/>
        <v>3500000</v>
      </c>
      <c r="L193" s="398"/>
      <c r="M193" s="422">
        <f t="shared" si="14"/>
        <v>-3500000</v>
      </c>
      <c r="N193" s="427"/>
      <c r="P193" s="21"/>
      <c r="Q193" s="21"/>
    </row>
    <row r="194" s="215" customFormat="1" ht="72" spans="1:17">
      <c r="A194" s="291" t="s">
        <v>1554</v>
      </c>
      <c r="B194" s="292">
        <v>1360898</v>
      </c>
      <c r="C194" s="425" t="s">
        <v>1555</v>
      </c>
      <c r="D194" s="293">
        <v>43340</v>
      </c>
      <c r="E194" s="293">
        <v>43342</v>
      </c>
      <c r="F194" s="292">
        <f t="shared" si="16"/>
        <v>2</v>
      </c>
      <c r="G194" s="292">
        <v>3</v>
      </c>
      <c r="H194" s="292" t="s">
        <v>37</v>
      </c>
      <c r="I194" s="292">
        <f t="shared" si="15"/>
        <v>6</v>
      </c>
      <c r="J194" s="352">
        <v>3500000</v>
      </c>
      <c r="K194" s="353">
        <f t="shared" si="17"/>
        <v>21000000</v>
      </c>
      <c r="L194" s="292"/>
      <c r="M194" s="354">
        <f t="shared" si="14"/>
        <v>-21000000</v>
      </c>
      <c r="N194" s="355">
        <f>SUM(K194:K202)</f>
        <v>80500000</v>
      </c>
      <c r="P194" s="21"/>
      <c r="Q194" s="21"/>
    </row>
    <row r="195" s="214" customFormat="1" spans="1:17">
      <c r="A195" s="291" t="s">
        <v>1556</v>
      </c>
      <c r="B195" s="292">
        <v>1351447</v>
      </c>
      <c r="C195" s="292" t="s">
        <v>1557</v>
      </c>
      <c r="D195" s="293">
        <v>43342</v>
      </c>
      <c r="E195" s="293">
        <v>43343</v>
      </c>
      <c r="F195" s="292">
        <f t="shared" si="16"/>
        <v>1</v>
      </c>
      <c r="G195" s="292">
        <v>2</v>
      </c>
      <c r="H195" s="292" t="s">
        <v>37</v>
      </c>
      <c r="I195" s="292">
        <f t="shared" si="15"/>
        <v>2</v>
      </c>
      <c r="J195" s="352">
        <v>3500000</v>
      </c>
      <c r="K195" s="353">
        <f t="shared" si="17"/>
        <v>7000000</v>
      </c>
      <c r="L195" s="292"/>
      <c r="M195" s="354">
        <f t="shared" si="14"/>
        <v>-7000000</v>
      </c>
      <c r="N195" s="356"/>
      <c r="P195" s="21"/>
      <c r="Q195" s="21"/>
    </row>
    <row r="196" s="214" customFormat="1" spans="1:17">
      <c r="A196" s="291">
        <v>309301</v>
      </c>
      <c r="B196" s="292">
        <v>1354430</v>
      </c>
      <c r="C196" s="292" t="s">
        <v>1558</v>
      </c>
      <c r="D196" s="293">
        <v>43342</v>
      </c>
      <c r="E196" s="293">
        <v>43343</v>
      </c>
      <c r="F196" s="292">
        <f t="shared" si="16"/>
        <v>1</v>
      </c>
      <c r="G196" s="292">
        <v>1</v>
      </c>
      <c r="H196" s="292" t="s">
        <v>37</v>
      </c>
      <c r="I196" s="292">
        <f t="shared" si="15"/>
        <v>1</v>
      </c>
      <c r="J196" s="352">
        <v>3500000</v>
      </c>
      <c r="K196" s="353">
        <f t="shared" si="17"/>
        <v>3500000</v>
      </c>
      <c r="L196" s="292"/>
      <c r="M196" s="354">
        <f t="shared" si="14"/>
        <v>-3500000</v>
      </c>
      <c r="N196" s="356"/>
      <c r="P196" s="21"/>
      <c r="Q196" s="21"/>
    </row>
    <row r="197" s="214" customFormat="1" spans="1:17">
      <c r="A197" s="291">
        <v>309403</v>
      </c>
      <c r="B197" s="292">
        <v>1355120</v>
      </c>
      <c r="C197" s="292" t="s">
        <v>1559</v>
      </c>
      <c r="D197" s="293">
        <v>43342</v>
      </c>
      <c r="E197" s="293">
        <v>43344</v>
      </c>
      <c r="F197" s="292">
        <f t="shared" si="16"/>
        <v>2</v>
      </c>
      <c r="G197" s="292">
        <v>1</v>
      </c>
      <c r="H197" s="292" t="s">
        <v>37</v>
      </c>
      <c r="I197" s="292">
        <f t="shared" si="15"/>
        <v>2</v>
      </c>
      <c r="J197" s="352">
        <v>3500000</v>
      </c>
      <c r="K197" s="353">
        <f t="shared" si="17"/>
        <v>7000000</v>
      </c>
      <c r="L197" s="292"/>
      <c r="M197" s="354">
        <f t="shared" si="14"/>
        <v>-7000000</v>
      </c>
      <c r="N197" s="356"/>
      <c r="O197" s="214" t="s">
        <v>1560</v>
      </c>
      <c r="P197" s="21"/>
      <c r="Q197" s="21"/>
    </row>
    <row r="198" s="214" customFormat="1" spans="1:17">
      <c r="A198" s="291">
        <v>310855</v>
      </c>
      <c r="B198" s="292">
        <v>1360291</v>
      </c>
      <c r="C198" s="292" t="s">
        <v>1561</v>
      </c>
      <c r="D198" s="293">
        <v>43342</v>
      </c>
      <c r="E198" s="293">
        <v>43344</v>
      </c>
      <c r="F198" s="292">
        <f t="shared" si="16"/>
        <v>2</v>
      </c>
      <c r="G198" s="292">
        <v>1</v>
      </c>
      <c r="H198" s="292" t="s">
        <v>37</v>
      </c>
      <c r="I198" s="292">
        <f t="shared" si="15"/>
        <v>2</v>
      </c>
      <c r="J198" s="352">
        <v>3500000</v>
      </c>
      <c r="K198" s="353">
        <f t="shared" si="17"/>
        <v>7000000</v>
      </c>
      <c r="L198" s="292"/>
      <c r="M198" s="354">
        <f t="shared" si="14"/>
        <v>-7000000</v>
      </c>
      <c r="N198" s="356"/>
      <c r="P198" s="21"/>
      <c r="Q198" s="21"/>
    </row>
    <row r="199" s="214" customFormat="1" ht="13.5" spans="1:17">
      <c r="A199" s="291" t="s">
        <v>1562</v>
      </c>
      <c r="B199" s="426">
        <v>1368544</v>
      </c>
      <c r="C199" s="292" t="s">
        <v>1563</v>
      </c>
      <c r="D199" s="293">
        <v>43342</v>
      </c>
      <c r="E199" s="293">
        <v>43344</v>
      </c>
      <c r="F199" s="292">
        <f t="shared" si="16"/>
        <v>2</v>
      </c>
      <c r="G199" s="292">
        <v>2</v>
      </c>
      <c r="H199" s="292" t="s">
        <v>37</v>
      </c>
      <c r="I199" s="292">
        <f t="shared" si="15"/>
        <v>4</v>
      </c>
      <c r="J199" s="352">
        <v>3500000</v>
      </c>
      <c r="K199" s="353">
        <f t="shared" si="17"/>
        <v>14000000</v>
      </c>
      <c r="L199" s="292"/>
      <c r="M199" s="354">
        <f t="shared" si="14"/>
        <v>-14000000</v>
      </c>
      <c r="N199" s="356"/>
      <c r="P199" s="21">
        <v>1361248</v>
      </c>
      <c r="Q199" s="21">
        <v>1368545</v>
      </c>
    </row>
    <row r="200" s="214" customFormat="1" ht="13.5" spans="1:17">
      <c r="A200" s="291">
        <v>311099</v>
      </c>
      <c r="B200" s="426">
        <v>1368546</v>
      </c>
      <c r="C200" s="292" t="s">
        <v>1564</v>
      </c>
      <c r="D200" s="293">
        <v>43342</v>
      </c>
      <c r="E200" s="293">
        <v>43344</v>
      </c>
      <c r="F200" s="292">
        <f t="shared" si="16"/>
        <v>2</v>
      </c>
      <c r="G200" s="292">
        <v>1</v>
      </c>
      <c r="H200" s="292" t="s">
        <v>37</v>
      </c>
      <c r="I200" s="292">
        <f t="shared" si="15"/>
        <v>2</v>
      </c>
      <c r="J200" s="352">
        <v>3500000</v>
      </c>
      <c r="K200" s="353">
        <f t="shared" si="17"/>
        <v>7000000</v>
      </c>
      <c r="L200" s="292"/>
      <c r="M200" s="354">
        <f t="shared" si="14"/>
        <v>-7000000</v>
      </c>
      <c r="N200" s="356"/>
      <c r="P200" s="21">
        <v>1361249</v>
      </c>
      <c r="Q200" s="21">
        <v>1368547</v>
      </c>
    </row>
    <row r="201" s="214" customFormat="1" spans="1:17">
      <c r="A201" s="291">
        <v>311102</v>
      </c>
      <c r="B201" s="292">
        <v>1361277</v>
      </c>
      <c r="C201" s="292" t="s">
        <v>1565</v>
      </c>
      <c r="D201" s="293">
        <v>43342</v>
      </c>
      <c r="E201" s="293">
        <v>43344</v>
      </c>
      <c r="F201" s="292">
        <f t="shared" si="16"/>
        <v>2</v>
      </c>
      <c r="G201" s="292">
        <v>1</v>
      </c>
      <c r="H201" s="292" t="s">
        <v>37</v>
      </c>
      <c r="I201" s="292">
        <f t="shared" si="15"/>
        <v>2</v>
      </c>
      <c r="J201" s="352">
        <v>3500000</v>
      </c>
      <c r="K201" s="353">
        <f t="shared" si="17"/>
        <v>7000000</v>
      </c>
      <c r="L201" s="292"/>
      <c r="M201" s="354">
        <f t="shared" si="14"/>
        <v>-7000000</v>
      </c>
      <c r="N201" s="356"/>
      <c r="P201" s="21"/>
      <c r="Q201" s="21"/>
    </row>
    <row r="202" s="214" customFormat="1" spans="1:17">
      <c r="A202" s="291">
        <v>311104</v>
      </c>
      <c r="B202" s="292">
        <v>1361345</v>
      </c>
      <c r="C202" s="292" t="s">
        <v>1566</v>
      </c>
      <c r="D202" s="293">
        <v>43342</v>
      </c>
      <c r="E202" s="293">
        <v>43344</v>
      </c>
      <c r="F202" s="292">
        <f t="shared" si="16"/>
        <v>2</v>
      </c>
      <c r="G202" s="292">
        <v>1</v>
      </c>
      <c r="H202" s="292" t="s">
        <v>37</v>
      </c>
      <c r="I202" s="292">
        <f t="shared" si="15"/>
        <v>2</v>
      </c>
      <c r="J202" s="352">
        <v>3500000</v>
      </c>
      <c r="K202" s="353">
        <f t="shared" si="17"/>
        <v>7000000</v>
      </c>
      <c r="L202" s="292"/>
      <c r="M202" s="354">
        <f>L202-K202</f>
        <v>-7000000</v>
      </c>
      <c r="N202" s="359"/>
      <c r="P202" s="21"/>
      <c r="Q202" s="21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"/>
  <sheetViews>
    <sheetView tabSelected="1" workbookViewId="0">
      <selection activeCell="O3" sqref="O3"/>
    </sheetView>
  </sheetViews>
  <sheetFormatPr defaultColWidth="9" defaultRowHeight="13.5"/>
  <cols>
    <col min="1" max="2" width="8.425" style="1" customWidth="1"/>
    <col min="3" max="3" width="38.8583333333333" style="2" customWidth="1"/>
    <col min="4" max="5" width="6.75" style="1" customWidth="1"/>
    <col min="6" max="6" width="3.25" style="1" customWidth="1"/>
    <col min="7" max="7" width="3.75" style="1" customWidth="1"/>
    <col min="8" max="8" width="4.875" style="1" customWidth="1"/>
    <col min="9" max="9" width="5.25" style="1" customWidth="1"/>
    <col min="10" max="10" width="10.7083333333333" style="5" customWidth="1"/>
    <col min="11" max="11" width="15.75" style="1" customWidth="1"/>
    <col min="12" max="12" width="10.375" style="1"/>
    <col min="13" max="16384" width="9" style="1"/>
  </cols>
  <sheetData>
    <row r="1" s="1" customFormat="1" ht="25.5" spans="1:11">
      <c r="A1" s="6" t="s">
        <v>1567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5.5" spans="1:11">
      <c r="A2" s="6"/>
      <c r="B2" s="6"/>
      <c r="C2" s="7"/>
      <c r="D2" s="6"/>
      <c r="E2" s="6"/>
      <c r="F2" s="6"/>
      <c r="G2" s="6"/>
      <c r="H2" s="6"/>
      <c r="I2" s="6"/>
      <c r="J2" s="75"/>
      <c r="K2" s="6"/>
    </row>
    <row r="3" s="1" customFormat="1" ht="27" spans="1:12">
      <c r="A3" s="8"/>
      <c r="B3" s="8"/>
      <c r="C3" s="9"/>
      <c r="D3" s="10"/>
      <c r="E3" s="10"/>
      <c r="F3" s="11"/>
      <c r="G3" s="6"/>
      <c r="H3" s="12" t="s">
        <v>21</v>
      </c>
      <c r="I3" s="76">
        <f>SUM(I7:I240)</f>
        <v>421</v>
      </c>
      <c r="J3" s="77"/>
      <c r="K3" s="78">
        <f>SUM(K7:K300)-K132-K138</f>
        <v>1243008000</v>
      </c>
      <c r="L3" s="1" t="s">
        <v>1568</v>
      </c>
    </row>
    <row r="4" s="1" customFormat="1" ht="25.5" spans="1:12">
      <c r="A4" s="8"/>
      <c r="B4" s="8"/>
      <c r="C4" s="9"/>
      <c r="D4" s="10"/>
      <c r="E4" s="10"/>
      <c r="F4" s="13"/>
      <c r="G4" s="6"/>
      <c r="H4" s="14"/>
      <c r="I4" s="79"/>
      <c r="J4" s="80" t="s">
        <v>1569</v>
      </c>
      <c r="K4" s="81">
        <f>K132+K138</f>
        <v>13800000</v>
      </c>
      <c r="L4" s="1" t="s">
        <v>1568</v>
      </c>
    </row>
    <row r="5" s="1" customFormat="1" spans="1:13">
      <c r="A5" s="15" t="s">
        <v>24</v>
      </c>
      <c r="B5" s="16" t="s">
        <v>25</v>
      </c>
      <c r="C5" s="16" t="s">
        <v>26</v>
      </c>
      <c r="D5" s="17" t="s">
        <v>27</v>
      </c>
      <c r="E5" s="17" t="s">
        <v>28</v>
      </c>
      <c r="F5" s="15" t="s">
        <v>29</v>
      </c>
      <c r="G5" s="18" t="s">
        <v>30</v>
      </c>
      <c r="H5" s="18"/>
      <c r="I5" s="18" t="s">
        <v>32</v>
      </c>
      <c r="J5" s="82" t="s">
        <v>33</v>
      </c>
      <c r="K5" s="83" t="s">
        <v>34</v>
      </c>
      <c r="L5" s="83" t="s">
        <v>1147</v>
      </c>
      <c r="M5" s="83" t="s">
        <v>1570</v>
      </c>
    </row>
    <row r="6" s="1" customFormat="1" spans="1:13">
      <c r="A6" s="15"/>
      <c r="B6" s="19"/>
      <c r="C6" s="19"/>
      <c r="D6" s="17"/>
      <c r="E6" s="17"/>
      <c r="F6" s="15"/>
      <c r="G6" s="18"/>
      <c r="H6" s="18"/>
      <c r="I6" s="18"/>
      <c r="J6" s="82"/>
      <c r="K6" s="83"/>
      <c r="L6" s="83"/>
      <c r="M6" s="83"/>
    </row>
    <row r="7" s="1" customFormat="1" spans="1:13">
      <c r="A7" s="20" t="s">
        <v>1562</v>
      </c>
      <c r="B7" s="21">
        <v>1368545</v>
      </c>
      <c r="C7" s="22" t="s">
        <v>1563</v>
      </c>
      <c r="D7" s="23">
        <v>43344</v>
      </c>
      <c r="E7" s="23">
        <v>43347</v>
      </c>
      <c r="F7" s="20">
        <f t="shared" ref="F7:F17" si="0">E7-D7</f>
        <v>3</v>
      </c>
      <c r="G7" s="20">
        <v>2</v>
      </c>
      <c r="H7" s="20" t="s">
        <v>37</v>
      </c>
      <c r="I7" s="20">
        <f t="shared" ref="I7:I20" si="1">G7*F7</f>
        <v>6</v>
      </c>
      <c r="J7" s="84">
        <v>3450000</v>
      </c>
      <c r="K7" s="85">
        <f t="shared" ref="K7:K17" si="2">J7*F7*G7</f>
        <v>20700000</v>
      </c>
      <c r="L7" s="86"/>
      <c r="M7" s="86"/>
    </row>
    <row r="8" s="1" customFormat="1" spans="1:13">
      <c r="A8" s="20">
        <v>311101</v>
      </c>
      <c r="B8" s="21">
        <v>1368547</v>
      </c>
      <c r="C8" s="22" t="s">
        <v>1564</v>
      </c>
      <c r="D8" s="23">
        <v>43344</v>
      </c>
      <c r="E8" s="23">
        <v>43347</v>
      </c>
      <c r="F8" s="20">
        <f t="shared" si="0"/>
        <v>3</v>
      </c>
      <c r="G8" s="20">
        <v>1</v>
      </c>
      <c r="H8" s="20" t="s">
        <v>37</v>
      </c>
      <c r="I8" s="20">
        <f t="shared" si="1"/>
        <v>3</v>
      </c>
      <c r="J8" s="84">
        <v>3450000</v>
      </c>
      <c r="K8" s="85">
        <f t="shared" si="2"/>
        <v>10350000</v>
      </c>
      <c r="L8" s="86"/>
      <c r="M8" s="86"/>
    </row>
    <row r="9" s="1" customFormat="1" spans="1:13">
      <c r="A9" s="20" t="s">
        <v>1571</v>
      </c>
      <c r="B9" s="20">
        <v>1355528</v>
      </c>
      <c r="C9" s="22" t="s">
        <v>1572</v>
      </c>
      <c r="D9" s="23">
        <v>43347</v>
      </c>
      <c r="E9" s="23">
        <v>43348</v>
      </c>
      <c r="F9" s="20">
        <f t="shared" si="0"/>
        <v>1</v>
      </c>
      <c r="G9" s="20">
        <v>2</v>
      </c>
      <c r="H9" s="20" t="s">
        <v>37</v>
      </c>
      <c r="I9" s="20">
        <f t="shared" si="1"/>
        <v>2</v>
      </c>
      <c r="J9" s="84">
        <v>2900000</v>
      </c>
      <c r="K9" s="85">
        <f t="shared" si="2"/>
        <v>5800000</v>
      </c>
      <c r="L9" s="86"/>
      <c r="M9" s="86"/>
    </row>
    <row r="10" s="1" customFormat="1" spans="1:13">
      <c r="A10" s="20">
        <v>310545</v>
      </c>
      <c r="B10" s="20">
        <v>1359601</v>
      </c>
      <c r="C10" s="22" t="s">
        <v>1573</v>
      </c>
      <c r="D10" s="23">
        <v>43348</v>
      </c>
      <c r="E10" s="23">
        <v>43350</v>
      </c>
      <c r="F10" s="20">
        <f t="shared" si="0"/>
        <v>2</v>
      </c>
      <c r="G10" s="20">
        <v>1</v>
      </c>
      <c r="H10" s="20" t="s">
        <v>37</v>
      </c>
      <c r="I10" s="20">
        <f t="shared" si="1"/>
        <v>2</v>
      </c>
      <c r="J10" s="84">
        <v>2900000</v>
      </c>
      <c r="K10" s="85">
        <f t="shared" si="2"/>
        <v>5800000</v>
      </c>
      <c r="L10" s="86"/>
      <c r="M10" s="86"/>
    </row>
    <row r="11" s="1" customFormat="1" spans="1:13">
      <c r="A11" s="24">
        <v>304521</v>
      </c>
      <c r="B11" s="24">
        <v>1339885</v>
      </c>
      <c r="C11" s="25" t="s">
        <v>1574</v>
      </c>
      <c r="D11" s="23">
        <v>43348</v>
      </c>
      <c r="E11" s="23">
        <v>43351</v>
      </c>
      <c r="F11" s="20">
        <f t="shared" si="0"/>
        <v>3</v>
      </c>
      <c r="G11" s="20">
        <v>1</v>
      </c>
      <c r="H11" s="20" t="s">
        <v>37</v>
      </c>
      <c r="I11" s="20">
        <f t="shared" si="1"/>
        <v>3</v>
      </c>
      <c r="J11" s="84">
        <v>2900000</v>
      </c>
      <c r="K11" s="85">
        <f t="shared" si="2"/>
        <v>8700000</v>
      </c>
      <c r="L11" s="86"/>
      <c r="M11" s="86"/>
    </row>
    <row r="12" s="1" customFormat="1" ht="40.5" spans="1:13">
      <c r="A12" s="24" t="s">
        <v>1575</v>
      </c>
      <c r="B12" s="24">
        <v>1358757</v>
      </c>
      <c r="C12" s="25" t="s">
        <v>1576</v>
      </c>
      <c r="D12" s="23">
        <v>43348</v>
      </c>
      <c r="E12" s="23">
        <v>43353</v>
      </c>
      <c r="F12" s="20">
        <f t="shared" si="0"/>
        <v>5</v>
      </c>
      <c r="G12" s="20">
        <v>4</v>
      </c>
      <c r="H12" s="20" t="s">
        <v>37</v>
      </c>
      <c r="I12" s="20">
        <f t="shared" si="1"/>
        <v>20</v>
      </c>
      <c r="J12" s="84">
        <v>2900000</v>
      </c>
      <c r="K12" s="85">
        <f t="shared" si="2"/>
        <v>58000000</v>
      </c>
      <c r="L12" s="86"/>
      <c r="M12" s="86"/>
    </row>
    <row r="13" s="1" customFormat="1" ht="40.5" spans="1:13">
      <c r="A13" s="24" t="s">
        <v>1577</v>
      </c>
      <c r="B13" s="24">
        <v>1353250</v>
      </c>
      <c r="C13" s="25" t="s">
        <v>1578</v>
      </c>
      <c r="D13" s="23">
        <v>43348</v>
      </c>
      <c r="E13" s="23">
        <v>43352</v>
      </c>
      <c r="F13" s="20">
        <f t="shared" si="0"/>
        <v>4</v>
      </c>
      <c r="G13" s="20">
        <v>4</v>
      </c>
      <c r="H13" s="20" t="s">
        <v>37</v>
      </c>
      <c r="I13" s="20">
        <f t="shared" si="1"/>
        <v>16</v>
      </c>
      <c r="J13" s="84">
        <v>2900000</v>
      </c>
      <c r="K13" s="85">
        <f t="shared" si="2"/>
        <v>46400000</v>
      </c>
      <c r="L13" s="86"/>
      <c r="M13" s="86"/>
    </row>
    <row r="14" s="1" customFormat="1" spans="1:13">
      <c r="A14" s="24">
        <v>309178</v>
      </c>
      <c r="B14" s="24">
        <v>1353249</v>
      </c>
      <c r="C14" s="25" t="s">
        <v>1579</v>
      </c>
      <c r="D14" s="23">
        <v>43348</v>
      </c>
      <c r="E14" s="23">
        <v>43352</v>
      </c>
      <c r="F14" s="20">
        <f t="shared" si="0"/>
        <v>4</v>
      </c>
      <c r="G14" s="20">
        <v>1</v>
      </c>
      <c r="H14" s="20" t="s">
        <v>37</v>
      </c>
      <c r="I14" s="20">
        <f t="shared" si="1"/>
        <v>4</v>
      </c>
      <c r="J14" s="84">
        <v>2900000</v>
      </c>
      <c r="K14" s="85">
        <f t="shared" si="2"/>
        <v>11600000</v>
      </c>
      <c r="L14" s="86"/>
      <c r="M14" s="86"/>
    </row>
    <row r="15" s="1" customFormat="1" spans="1:13">
      <c r="A15" s="24">
        <v>309333</v>
      </c>
      <c r="B15" s="24">
        <v>1354011</v>
      </c>
      <c r="C15" s="25" t="s">
        <v>1580</v>
      </c>
      <c r="D15" s="23">
        <v>43349</v>
      </c>
      <c r="E15" s="23">
        <v>43350</v>
      </c>
      <c r="F15" s="20">
        <f t="shared" si="0"/>
        <v>1</v>
      </c>
      <c r="G15" s="20">
        <v>1</v>
      </c>
      <c r="H15" s="20" t="s">
        <v>37</v>
      </c>
      <c r="I15" s="20">
        <f t="shared" si="1"/>
        <v>1</v>
      </c>
      <c r="J15" s="84">
        <v>2900000</v>
      </c>
      <c r="K15" s="85">
        <f t="shared" si="2"/>
        <v>2900000</v>
      </c>
      <c r="L15" s="86"/>
      <c r="M15" s="86"/>
    </row>
    <row r="16" s="1" customFormat="1" spans="1:13">
      <c r="A16" s="26">
        <v>311915</v>
      </c>
      <c r="B16" s="26">
        <v>1364756</v>
      </c>
      <c r="C16" s="27" t="s">
        <v>1581</v>
      </c>
      <c r="D16" s="28">
        <v>43348</v>
      </c>
      <c r="E16" s="28">
        <v>43350</v>
      </c>
      <c r="F16" s="26">
        <f t="shared" si="0"/>
        <v>2</v>
      </c>
      <c r="G16" s="26">
        <v>1</v>
      </c>
      <c r="H16" s="26" t="s">
        <v>37</v>
      </c>
      <c r="I16" s="26">
        <f t="shared" si="1"/>
        <v>2</v>
      </c>
      <c r="J16" s="87">
        <v>2900000</v>
      </c>
      <c r="K16" s="88">
        <f t="shared" si="2"/>
        <v>5800000</v>
      </c>
      <c r="L16" s="86"/>
      <c r="M16" s="86"/>
    </row>
    <row r="17" s="1" customFormat="1" ht="40.5" spans="1:13">
      <c r="A17" s="29" t="s">
        <v>1582</v>
      </c>
      <c r="B17" s="29">
        <v>1349268</v>
      </c>
      <c r="C17" s="30" t="s">
        <v>1583</v>
      </c>
      <c r="D17" s="31">
        <v>43348</v>
      </c>
      <c r="E17" s="31">
        <v>43353</v>
      </c>
      <c r="F17" s="26">
        <f t="shared" si="0"/>
        <v>5</v>
      </c>
      <c r="G17" s="26">
        <v>6</v>
      </c>
      <c r="H17" s="32" t="s">
        <v>37</v>
      </c>
      <c r="I17" s="26">
        <f t="shared" si="1"/>
        <v>30</v>
      </c>
      <c r="J17" s="89">
        <v>2900000</v>
      </c>
      <c r="K17" s="88">
        <f t="shared" si="2"/>
        <v>87000000</v>
      </c>
      <c r="L17" s="86"/>
      <c r="M17" s="86"/>
    </row>
    <row r="18" s="1" customFormat="1" spans="1:13">
      <c r="A18" s="33"/>
      <c r="B18" s="33"/>
      <c r="C18" s="27" t="s">
        <v>1584</v>
      </c>
      <c r="D18" s="34"/>
      <c r="E18" s="34"/>
      <c r="F18" s="26">
        <v>5</v>
      </c>
      <c r="G18" s="26">
        <v>0</v>
      </c>
      <c r="H18" s="35"/>
      <c r="I18" s="26">
        <f t="shared" si="1"/>
        <v>0</v>
      </c>
      <c r="J18" s="89">
        <v>1200000</v>
      </c>
      <c r="K18" s="88">
        <f>J18*F18</f>
        <v>6000000</v>
      </c>
      <c r="L18" s="86"/>
      <c r="M18" s="86"/>
    </row>
    <row r="19" s="1" customFormat="1" spans="1:13">
      <c r="A19" s="26">
        <v>311811</v>
      </c>
      <c r="B19" s="26">
        <v>1363940</v>
      </c>
      <c r="C19" s="27" t="s">
        <v>840</v>
      </c>
      <c r="D19" s="28">
        <v>43349</v>
      </c>
      <c r="E19" s="28">
        <v>43350</v>
      </c>
      <c r="F19" s="26">
        <f t="shared" ref="F19:F36" si="3">E19-D19</f>
        <v>1</v>
      </c>
      <c r="G19" s="26">
        <v>1</v>
      </c>
      <c r="H19" s="26" t="s">
        <v>37</v>
      </c>
      <c r="I19" s="26">
        <f t="shared" si="1"/>
        <v>1</v>
      </c>
      <c r="J19" s="87">
        <v>2900000</v>
      </c>
      <c r="K19" s="88">
        <f t="shared" ref="K19:K36" si="4">J19*F19*G19</f>
        <v>2900000</v>
      </c>
      <c r="L19" s="86"/>
      <c r="M19" s="86"/>
    </row>
    <row r="20" s="1" customFormat="1" ht="27" spans="1:13">
      <c r="A20" s="36">
        <v>310445</v>
      </c>
      <c r="B20" s="37">
        <v>1359211</v>
      </c>
      <c r="C20" s="38" t="s">
        <v>1585</v>
      </c>
      <c r="D20" s="28">
        <v>43350</v>
      </c>
      <c r="E20" s="28">
        <v>43351</v>
      </c>
      <c r="F20" s="26">
        <f t="shared" si="3"/>
        <v>1</v>
      </c>
      <c r="G20" s="26">
        <v>2</v>
      </c>
      <c r="H20" s="26" t="s">
        <v>37</v>
      </c>
      <c r="I20" s="26">
        <f t="shared" si="1"/>
        <v>2</v>
      </c>
      <c r="J20" s="89">
        <v>2900000</v>
      </c>
      <c r="K20" s="88">
        <f t="shared" si="4"/>
        <v>5800000</v>
      </c>
      <c r="L20" s="86"/>
      <c r="M20" s="86"/>
    </row>
    <row r="21" s="1" customFormat="1" spans="1:13">
      <c r="A21" s="39"/>
      <c r="B21" s="37">
        <v>1361637</v>
      </c>
      <c r="C21" s="38" t="s">
        <v>1586</v>
      </c>
      <c r="D21" s="28"/>
      <c r="E21" s="28"/>
      <c r="F21" s="26"/>
      <c r="G21" s="26"/>
      <c r="H21" s="26" t="s">
        <v>224</v>
      </c>
      <c r="I21" s="26"/>
      <c r="J21" s="89">
        <v>1200000</v>
      </c>
      <c r="K21" s="88">
        <f>J21</f>
        <v>1200000</v>
      </c>
      <c r="L21" s="86"/>
      <c r="M21" s="86"/>
    </row>
    <row r="22" s="1" customFormat="1" spans="1:13">
      <c r="A22" s="26">
        <v>308099</v>
      </c>
      <c r="B22" s="26">
        <v>1350735</v>
      </c>
      <c r="C22" s="26" t="s">
        <v>1587</v>
      </c>
      <c r="D22" s="28">
        <v>43350</v>
      </c>
      <c r="E22" s="28">
        <v>43352</v>
      </c>
      <c r="F22" s="26">
        <f t="shared" si="3"/>
        <v>2</v>
      </c>
      <c r="G22" s="26">
        <v>2</v>
      </c>
      <c r="H22" s="26" t="s">
        <v>37</v>
      </c>
      <c r="I22" s="26">
        <f t="shared" ref="I22:I36" si="5">G22*F22</f>
        <v>4</v>
      </c>
      <c r="J22" s="89">
        <v>2900000</v>
      </c>
      <c r="K22" s="88">
        <f t="shared" si="4"/>
        <v>11600000</v>
      </c>
      <c r="L22" s="86"/>
      <c r="M22" s="86"/>
    </row>
    <row r="23" s="1" customFormat="1" ht="27" spans="1:13">
      <c r="A23" s="40" t="s">
        <v>1588</v>
      </c>
      <c r="B23" s="26">
        <v>1342173</v>
      </c>
      <c r="C23" s="27" t="s">
        <v>1589</v>
      </c>
      <c r="D23" s="28">
        <v>43350</v>
      </c>
      <c r="E23" s="28">
        <v>43354</v>
      </c>
      <c r="F23" s="26">
        <f t="shared" si="3"/>
        <v>4</v>
      </c>
      <c r="G23" s="26">
        <v>2</v>
      </c>
      <c r="H23" s="26" t="s">
        <v>37</v>
      </c>
      <c r="I23" s="26">
        <f t="shared" si="5"/>
        <v>8</v>
      </c>
      <c r="J23" s="89">
        <v>2900000</v>
      </c>
      <c r="K23" s="88">
        <f t="shared" si="4"/>
        <v>23200000</v>
      </c>
      <c r="L23" s="86"/>
      <c r="M23" s="86"/>
    </row>
    <row r="24" s="1" customFormat="1" spans="1:13">
      <c r="A24" s="26" t="s">
        <v>1590</v>
      </c>
      <c r="B24" s="26">
        <v>1357967</v>
      </c>
      <c r="C24" s="27" t="s">
        <v>1591</v>
      </c>
      <c r="D24" s="28">
        <v>43350</v>
      </c>
      <c r="E24" s="28">
        <v>43353</v>
      </c>
      <c r="F24" s="26">
        <f t="shared" si="3"/>
        <v>3</v>
      </c>
      <c r="G24" s="26">
        <v>2</v>
      </c>
      <c r="H24" s="26" t="s">
        <v>37</v>
      </c>
      <c r="I24" s="26">
        <f t="shared" si="5"/>
        <v>6</v>
      </c>
      <c r="J24" s="89">
        <v>2900000</v>
      </c>
      <c r="K24" s="88">
        <f t="shared" si="4"/>
        <v>17400000</v>
      </c>
      <c r="L24" s="86"/>
      <c r="M24" s="86"/>
    </row>
    <row r="25" s="1" customFormat="1" spans="1:13">
      <c r="A25" s="26">
        <v>310544</v>
      </c>
      <c r="B25" s="26">
        <v>1359627</v>
      </c>
      <c r="C25" s="27" t="s">
        <v>1592</v>
      </c>
      <c r="D25" s="28">
        <v>43351</v>
      </c>
      <c r="E25" s="28">
        <v>43354</v>
      </c>
      <c r="F25" s="26">
        <f t="shared" si="3"/>
        <v>3</v>
      </c>
      <c r="G25" s="26">
        <v>1</v>
      </c>
      <c r="H25" s="26" t="s">
        <v>37</v>
      </c>
      <c r="I25" s="26">
        <f t="shared" si="5"/>
        <v>3</v>
      </c>
      <c r="J25" s="89">
        <v>2900000</v>
      </c>
      <c r="K25" s="88">
        <f t="shared" si="4"/>
        <v>8700000</v>
      </c>
      <c r="L25" s="86"/>
      <c r="M25" s="86"/>
    </row>
    <row r="26" s="1" customFormat="1" spans="1:13">
      <c r="A26" s="26">
        <v>305006</v>
      </c>
      <c r="B26" s="26">
        <v>1340863</v>
      </c>
      <c r="C26" s="27" t="s">
        <v>1593</v>
      </c>
      <c r="D26" s="28">
        <v>43351</v>
      </c>
      <c r="E26" s="28">
        <v>43352</v>
      </c>
      <c r="F26" s="26">
        <f t="shared" si="3"/>
        <v>1</v>
      </c>
      <c r="G26" s="26">
        <v>1</v>
      </c>
      <c r="H26" s="26" t="s">
        <v>37</v>
      </c>
      <c r="I26" s="26">
        <f t="shared" si="5"/>
        <v>1</v>
      </c>
      <c r="J26" s="89">
        <v>2900000</v>
      </c>
      <c r="K26" s="88">
        <f t="shared" si="4"/>
        <v>2900000</v>
      </c>
      <c r="L26" s="86"/>
      <c r="M26" s="86"/>
    </row>
    <row r="27" s="1" customFormat="1" spans="1:13">
      <c r="A27" s="26">
        <v>305360</v>
      </c>
      <c r="B27" s="26">
        <v>1342482</v>
      </c>
      <c r="C27" s="27" t="s">
        <v>1594</v>
      </c>
      <c r="D27" s="28">
        <v>43351</v>
      </c>
      <c r="E27" s="28">
        <v>43354</v>
      </c>
      <c r="F27" s="26">
        <f t="shared" si="3"/>
        <v>3</v>
      </c>
      <c r="G27" s="26">
        <v>1</v>
      </c>
      <c r="H27" s="26" t="s">
        <v>37</v>
      </c>
      <c r="I27" s="26">
        <f t="shared" si="5"/>
        <v>3</v>
      </c>
      <c r="J27" s="89">
        <v>2900000</v>
      </c>
      <c r="K27" s="88">
        <f t="shared" si="4"/>
        <v>8700000</v>
      </c>
      <c r="L27" s="86"/>
      <c r="M27" s="86"/>
    </row>
    <row r="28" s="1" customFormat="1" spans="1:13">
      <c r="A28" s="26">
        <v>305361</v>
      </c>
      <c r="B28" s="26">
        <v>1342484</v>
      </c>
      <c r="C28" s="27" t="s">
        <v>1595</v>
      </c>
      <c r="D28" s="28">
        <v>43351</v>
      </c>
      <c r="E28" s="28">
        <v>43354</v>
      </c>
      <c r="F28" s="26">
        <f t="shared" si="3"/>
        <v>3</v>
      </c>
      <c r="G28" s="26">
        <v>1</v>
      </c>
      <c r="H28" s="26" t="s">
        <v>37</v>
      </c>
      <c r="I28" s="26">
        <f t="shared" si="5"/>
        <v>3</v>
      </c>
      <c r="J28" s="89">
        <v>2900000</v>
      </c>
      <c r="K28" s="88">
        <f t="shared" si="4"/>
        <v>8700000</v>
      </c>
      <c r="L28" s="86"/>
      <c r="M28" s="86"/>
    </row>
    <row r="29" s="1" customFormat="1" spans="1:13">
      <c r="A29" s="26">
        <v>310854</v>
      </c>
      <c r="B29" s="26">
        <v>1360232</v>
      </c>
      <c r="C29" s="27" t="s">
        <v>1596</v>
      </c>
      <c r="D29" s="28">
        <v>43353</v>
      </c>
      <c r="E29" s="28">
        <v>43358</v>
      </c>
      <c r="F29" s="26">
        <f t="shared" si="3"/>
        <v>5</v>
      </c>
      <c r="G29" s="26">
        <v>1</v>
      </c>
      <c r="H29" s="26" t="s">
        <v>37</v>
      </c>
      <c r="I29" s="26">
        <f t="shared" si="5"/>
        <v>5</v>
      </c>
      <c r="J29" s="89">
        <v>2900000</v>
      </c>
      <c r="K29" s="88">
        <f t="shared" si="4"/>
        <v>14500000</v>
      </c>
      <c r="L29" s="86"/>
      <c r="M29" s="86"/>
    </row>
    <row r="30" s="1" customFormat="1" spans="1:13">
      <c r="A30" s="41">
        <v>312402</v>
      </c>
      <c r="B30" s="41">
        <v>1367015</v>
      </c>
      <c r="C30" s="42" t="s">
        <v>1597</v>
      </c>
      <c r="D30" s="43">
        <v>43352</v>
      </c>
      <c r="E30" s="43">
        <v>43354</v>
      </c>
      <c r="F30" s="41">
        <f t="shared" si="3"/>
        <v>2</v>
      </c>
      <c r="G30" s="41">
        <v>1</v>
      </c>
      <c r="H30" s="41" t="s">
        <v>37</v>
      </c>
      <c r="I30" s="41">
        <f t="shared" si="5"/>
        <v>2</v>
      </c>
      <c r="J30" s="90">
        <v>2900000</v>
      </c>
      <c r="K30" s="91">
        <f t="shared" si="4"/>
        <v>5800000</v>
      </c>
      <c r="L30" s="86"/>
      <c r="M30" s="86"/>
    </row>
    <row r="31" s="1" customFormat="1" spans="1:13">
      <c r="A31" s="44">
        <v>312162</v>
      </c>
      <c r="B31" s="41">
        <v>1365884</v>
      </c>
      <c r="C31" s="42" t="s">
        <v>1581</v>
      </c>
      <c r="D31" s="43">
        <v>43350</v>
      </c>
      <c r="E31" s="43">
        <v>43351</v>
      </c>
      <c r="F31" s="41">
        <f t="shared" si="3"/>
        <v>1</v>
      </c>
      <c r="G31" s="41">
        <v>1</v>
      </c>
      <c r="H31" s="41" t="s">
        <v>37</v>
      </c>
      <c r="I31" s="41">
        <f t="shared" si="5"/>
        <v>1</v>
      </c>
      <c r="J31" s="90">
        <v>2900000</v>
      </c>
      <c r="K31" s="91">
        <f t="shared" si="4"/>
        <v>2900000</v>
      </c>
      <c r="L31" s="86"/>
      <c r="M31" s="86"/>
    </row>
    <row r="32" s="1" customFormat="1" ht="18" customHeight="1" spans="1:13">
      <c r="A32" s="44">
        <v>312314</v>
      </c>
      <c r="B32" s="45">
        <v>1366425</v>
      </c>
      <c r="C32" s="42" t="s">
        <v>1581</v>
      </c>
      <c r="D32" s="46">
        <v>43351</v>
      </c>
      <c r="E32" s="46">
        <v>43352</v>
      </c>
      <c r="F32" s="41">
        <f t="shared" si="3"/>
        <v>1</v>
      </c>
      <c r="G32" s="41">
        <v>1</v>
      </c>
      <c r="H32" s="45" t="s">
        <v>37</v>
      </c>
      <c r="I32" s="41">
        <f t="shared" si="5"/>
        <v>1</v>
      </c>
      <c r="J32" s="90">
        <v>2900000</v>
      </c>
      <c r="K32" s="91">
        <f t="shared" si="4"/>
        <v>2900000</v>
      </c>
      <c r="L32" s="86"/>
      <c r="M32" s="86"/>
    </row>
    <row r="33" s="1" customFormat="1" ht="15.75" customHeight="1" spans="1:13">
      <c r="A33" s="41">
        <v>312415</v>
      </c>
      <c r="B33" s="41">
        <v>1367225</v>
      </c>
      <c r="C33" s="42" t="s">
        <v>1598</v>
      </c>
      <c r="D33" s="43">
        <v>43352</v>
      </c>
      <c r="E33" s="43">
        <v>43353</v>
      </c>
      <c r="F33" s="41">
        <f t="shared" si="3"/>
        <v>1</v>
      </c>
      <c r="G33" s="41">
        <v>1</v>
      </c>
      <c r="H33" s="41" t="s">
        <v>37</v>
      </c>
      <c r="I33" s="41">
        <f t="shared" si="5"/>
        <v>1</v>
      </c>
      <c r="J33" s="90">
        <v>2900000</v>
      </c>
      <c r="K33" s="91">
        <f t="shared" si="4"/>
        <v>2900000</v>
      </c>
      <c r="L33" s="86"/>
      <c r="M33" s="86"/>
    </row>
    <row r="34" s="1" customFormat="1" ht="15.75" customHeight="1" spans="1:13">
      <c r="A34" s="41">
        <v>312423</v>
      </c>
      <c r="B34" s="41">
        <v>1367313</v>
      </c>
      <c r="C34" s="42" t="s">
        <v>1599</v>
      </c>
      <c r="D34" s="43">
        <v>43352</v>
      </c>
      <c r="E34" s="43">
        <v>43353</v>
      </c>
      <c r="F34" s="41">
        <f t="shared" si="3"/>
        <v>1</v>
      </c>
      <c r="G34" s="41">
        <v>1</v>
      </c>
      <c r="H34" s="41" t="s">
        <v>37</v>
      </c>
      <c r="I34" s="41">
        <f t="shared" si="5"/>
        <v>1</v>
      </c>
      <c r="J34" s="90">
        <v>2900000</v>
      </c>
      <c r="K34" s="91">
        <f t="shared" si="4"/>
        <v>2900000</v>
      </c>
      <c r="L34" s="86"/>
      <c r="M34" s="86"/>
    </row>
    <row r="35" s="1" customFormat="1" ht="18" customHeight="1" spans="1:13">
      <c r="A35" s="45">
        <v>311630</v>
      </c>
      <c r="B35" s="45">
        <v>1363494</v>
      </c>
      <c r="C35" s="42" t="s">
        <v>1600</v>
      </c>
      <c r="D35" s="46">
        <v>43354</v>
      </c>
      <c r="E35" s="46">
        <v>43356</v>
      </c>
      <c r="F35" s="45">
        <f t="shared" si="3"/>
        <v>2</v>
      </c>
      <c r="G35" s="41">
        <v>1</v>
      </c>
      <c r="H35" s="45" t="s">
        <v>37</v>
      </c>
      <c r="I35" s="41">
        <f t="shared" si="5"/>
        <v>2</v>
      </c>
      <c r="J35" s="92">
        <v>2900000</v>
      </c>
      <c r="K35" s="91">
        <f t="shared" si="4"/>
        <v>5800000</v>
      </c>
      <c r="L35" s="86"/>
      <c r="M35" s="86"/>
    </row>
    <row r="36" s="1" customFormat="1" ht="14.25" customHeight="1" spans="1:13">
      <c r="A36" s="47" t="s">
        <v>1601</v>
      </c>
      <c r="B36" s="48">
        <v>1352185</v>
      </c>
      <c r="C36" s="42" t="s">
        <v>1602</v>
      </c>
      <c r="D36" s="49">
        <v>43354</v>
      </c>
      <c r="E36" s="49">
        <v>43356</v>
      </c>
      <c r="F36" s="47">
        <f t="shared" si="3"/>
        <v>2</v>
      </c>
      <c r="G36" s="41">
        <v>2</v>
      </c>
      <c r="H36" s="50" t="s">
        <v>37</v>
      </c>
      <c r="I36" s="41">
        <f t="shared" si="5"/>
        <v>4</v>
      </c>
      <c r="J36" s="92">
        <v>2900000</v>
      </c>
      <c r="K36" s="91">
        <f t="shared" si="4"/>
        <v>11600000</v>
      </c>
      <c r="L36" s="86"/>
      <c r="M36" s="86"/>
    </row>
    <row r="37" s="1" customFormat="1" ht="15" customHeight="1" spans="1:13">
      <c r="A37" s="51"/>
      <c r="B37" s="52"/>
      <c r="C37" s="42" t="s">
        <v>1584</v>
      </c>
      <c r="D37" s="53"/>
      <c r="E37" s="53"/>
      <c r="F37" s="51"/>
      <c r="G37" s="41">
        <v>0</v>
      </c>
      <c r="H37" s="54"/>
      <c r="I37" s="41">
        <v>0</v>
      </c>
      <c r="J37" s="92">
        <v>1200000</v>
      </c>
      <c r="K37" s="91">
        <f>F36*J37</f>
        <v>2400000</v>
      </c>
      <c r="L37" s="86"/>
      <c r="M37" s="86"/>
    </row>
    <row r="38" s="1" customFormat="1" ht="18" customHeight="1" spans="1:13">
      <c r="A38" s="51">
        <v>309401</v>
      </c>
      <c r="B38" s="52">
        <v>1355000</v>
      </c>
      <c r="C38" s="42" t="s">
        <v>1603</v>
      </c>
      <c r="D38" s="53">
        <v>43355</v>
      </c>
      <c r="E38" s="53">
        <v>43357</v>
      </c>
      <c r="F38" s="51">
        <f t="shared" ref="F38:F66" si="6">E38-D38</f>
        <v>2</v>
      </c>
      <c r="G38" s="41">
        <v>1</v>
      </c>
      <c r="H38" s="54" t="s">
        <v>37</v>
      </c>
      <c r="I38" s="41">
        <f t="shared" ref="I38:I66" si="7">G38*F38</f>
        <v>2</v>
      </c>
      <c r="J38" s="92">
        <v>2900000</v>
      </c>
      <c r="K38" s="91">
        <f t="shared" ref="K38:K52" si="8">J38*I38</f>
        <v>5800000</v>
      </c>
      <c r="L38" s="86"/>
      <c r="M38" s="86"/>
    </row>
    <row r="39" s="1" customFormat="1" ht="18" customHeight="1" spans="1:13">
      <c r="A39" s="41">
        <v>310903</v>
      </c>
      <c r="B39" s="41">
        <v>1360636</v>
      </c>
      <c r="C39" s="42" t="s">
        <v>1604</v>
      </c>
      <c r="D39" s="43">
        <v>43355</v>
      </c>
      <c r="E39" s="43">
        <v>43356</v>
      </c>
      <c r="F39" s="41">
        <f t="shared" si="6"/>
        <v>1</v>
      </c>
      <c r="G39" s="41">
        <v>1</v>
      </c>
      <c r="H39" s="41" t="s">
        <v>37</v>
      </c>
      <c r="I39" s="41">
        <f t="shared" si="7"/>
        <v>1</v>
      </c>
      <c r="J39" s="92">
        <v>2900000</v>
      </c>
      <c r="K39" s="91">
        <f>J39*F39*G39</f>
        <v>2900000</v>
      </c>
      <c r="L39" s="86"/>
      <c r="M39" s="86"/>
    </row>
    <row r="40" s="1" customFormat="1" ht="18" customHeight="1" spans="1:13">
      <c r="A40" s="55">
        <v>311618</v>
      </c>
      <c r="B40" s="55">
        <v>1363450</v>
      </c>
      <c r="C40" s="42" t="s">
        <v>1605</v>
      </c>
      <c r="D40" s="56">
        <v>43355</v>
      </c>
      <c r="E40" s="56">
        <v>43356</v>
      </c>
      <c r="F40" s="55">
        <f t="shared" si="6"/>
        <v>1</v>
      </c>
      <c r="G40" s="41">
        <v>1</v>
      </c>
      <c r="H40" s="55" t="s">
        <v>37</v>
      </c>
      <c r="I40" s="41">
        <f t="shared" si="7"/>
        <v>1</v>
      </c>
      <c r="J40" s="92">
        <v>2900000</v>
      </c>
      <c r="K40" s="91">
        <f>J40*F40*G40</f>
        <v>2900000</v>
      </c>
      <c r="L40" s="86"/>
      <c r="M40" s="86"/>
    </row>
    <row r="41" s="1" customFormat="1" ht="18" customHeight="1" spans="1:13">
      <c r="A41" s="51">
        <v>308616</v>
      </c>
      <c r="B41" s="52">
        <v>1352285</v>
      </c>
      <c r="C41" s="42" t="s">
        <v>1606</v>
      </c>
      <c r="D41" s="53">
        <v>43356</v>
      </c>
      <c r="E41" s="53">
        <v>43357</v>
      </c>
      <c r="F41" s="51">
        <f t="shared" si="6"/>
        <v>1</v>
      </c>
      <c r="G41" s="41">
        <v>1</v>
      </c>
      <c r="H41" s="54" t="s">
        <v>37</v>
      </c>
      <c r="I41" s="41">
        <f t="shared" si="7"/>
        <v>1</v>
      </c>
      <c r="J41" s="92">
        <v>2900000</v>
      </c>
      <c r="K41" s="91">
        <f t="shared" si="8"/>
        <v>2900000</v>
      </c>
      <c r="L41" s="86"/>
      <c r="M41" s="86"/>
    </row>
    <row r="42" s="2" customFormat="1" ht="31.5" customHeight="1" spans="1:13">
      <c r="A42" s="57" t="s">
        <v>1607</v>
      </c>
      <c r="B42" s="58">
        <v>1355365</v>
      </c>
      <c r="C42" s="59" t="s">
        <v>1608</v>
      </c>
      <c r="D42" s="60">
        <v>43356</v>
      </c>
      <c r="E42" s="60">
        <v>43359</v>
      </c>
      <c r="F42" s="57">
        <f t="shared" si="6"/>
        <v>3</v>
      </c>
      <c r="G42" s="42">
        <v>2</v>
      </c>
      <c r="H42" s="61" t="s">
        <v>37</v>
      </c>
      <c r="I42" s="42">
        <f t="shared" si="7"/>
        <v>6</v>
      </c>
      <c r="J42" s="93">
        <v>2900000</v>
      </c>
      <c r="K42" s="94">
        <f t="shared" si="8"/>
        <v>17400000</v>
      </c>
      <c r="L42" s="86"/>
      <c r="M42" s="95"/>
    </row>
    <row r="43" s="1" customFormat="1" ht="18" customHeight="1" spans="1:13">
      <c r="A43" s="51" t="s">
        <v>1609</v>
      </c>
      <c r="B43" s="52">
        <v>1355364</v>
      </c>
      <c r="C43" s="42" t="s">
        <v>1610</v>
      </c>
      <c r="D43" s="53">
        <v>43356</v>
      </c>
      <c r="E43" s="53">
        <v>43359</v>
      </c>
      <c r="F43" s="51">
        <f t="shared" si="6"/>
        <v>3</v>
      </c>
      <c r="G43" s="41">
        <v>2</v>
      </c>
      <c r="H43" s="54" t="s">
        <v>37</v>
      </c>
      <c r="I43" s="41">
        <f t="shared" si="7"/>
        <v>6</v>
      </c>
      <c r="J43" s="92">
        <v>2900000</v>
      </c>
      <c r="K43" s="91">
        <f t="shared" si="8"/>
        <v>17400000</v>
      </c>
      <c r="L43" s="86"/>
      <c r="M43" s="86"/>
    </row>
    <row r="44" s="1" customFormat="1" ht="18" customHeight="1" spans="1:13">
      <c r="A44" s="51">
        <v>309474</v>
      </c>
      <c r="B44" s="52">
        <v>1355362</v>
      </c>
      <c r="C44" s="42" t="s">
        <v>1611</v>
      </c>
      <c r="D44" s="53">
        <v>43356</v>
      </c>
      <c r="E44" s="53">
        <v>43359</v>
      </c>
      <c r="F44" s="51">
        <f t="shared" si="6"/>
        <v>3</v>
      </c>
      <c r="G44" s="41">
        <v>1</v>
      </c>
      <c r="H44" s="54" t="s">
        <v>37</v>
      </c>
      <c r="I44" s="41">
        <f t="shared" si="7"/>
        <v>3</v>
      </c>
      <c r="J44" s="92">
        <v>2900000</v>
      </c>
      <c r="K44" s="91">
        <f t="shared" si="8"/>
        <v>8700000</v>
      </c>
      <c r="L44" s="86"/>
      <c r="M44" s="86"/>
    </row>
    <row r="45" s="1" customFormat="1" ht="18" customHeight="1" spans="1:13">
      <c r="A45" s="51">
        <v>309472</v>
      </c>
      <c r="B45" s="52">
        <v>1355361</v>
      </c>
      <c r="C45" s="42" t="s">
        <v>1612</v>
      </c>
      <c r="D45" s="53">
        <v>43356</v>
      </c>
      <c r="E45" s="53">
        <v>43359</v>
      </c>
      <c r="F45" s="51">
        <f t="shared" si="6"/>
        <v>3</v>
      </c>
      <c r="G45" s="41">
        <v>1</v>
      </c>
      <c r="H45" s="54" t="s">
        <v>37</v>
      </c>
      <c r="I45" s="41">
        <f t="shared" si="7"/>
        <v>3</v>
      </c>
      <c r="J45" s="92">
        <v>2900000</v>
      </c>
      <c r="K45" s="91">
        <f t="shared" si="8"/>
        <v>8700000</v>
      </c>
      <c r="L45" s="86"/>
      <c r="M45" s="86"/>
    </row>
    <row r="46" s="1" customFormat="1" ht="18" customHeight="1" spans="1:13">
      <c r="A46" s="51">
        <v>309470</v>
      </c>
      <c r="B46" s="52">
        <v>1355358</v>
      </c>
      <c r="C46" s="42" t="s">
        <v>1613</v>
      </c>
      <c r="D46" s="53">
        <v>43356</v>
      </c>
      <c r="E46" s="53">
        <v>43359</v>
      </c>
      <c r="F46" s="51">
        <f t="shared" si="6"/>
        <v>3</v>
      </c>
      <c r="G46" s="41">
        <v>1</v>
      </c>
      <c r="H46" s="54" t="s">
        <v>37</v>
      </c>
      <c r="I46" s="41">
        <f t="shared" si="7"/>
        <v>3</v>
      </c>
      <c r="J46" s="92">
        <v>2900000</v>
      </c>
      <c r="K46" s="91">
        <f t="shared" si="8"/>
        <v>8700000</v>
      </c>
      <c r="L46" s="86"/>
      <c r="M46" s="86"/>
    </row>
    <row r="47" s="1" customFormat="1" ht="18" customHeight="1" spans="1:13">
      <c r="A47" s="51">
        <v>309469</v>
      </c>
      <c r="B47" s="52">
        <v>1355334</v>
      </c>
      <c r="C47" s="42" t="s">
        <v>1614</v>
      </c>
      <c r="D47" s="53">
        <v>43356</v>
      </c>
      <c r="E47" s="53">
        <v>43357</v>
      </c>
      <c r="F47" s="51">
        <f t="shared" si="6"/>
        <v>1</v>
      </c>
      <c r="G47" s="41">
        <v>1</v>
      </c>
      <c r="H47" s="54" t="s">
        <v>37</v>
      </c>
      <c r="I47" s="41">
        <f t="shared" si="7"/>
        <v>1</v>
      </c>
      <c r="J47" s="92">
        <v>2900000</v>
      </c>
      <c r="K47" s="91">
        <f t="shared" si="8"/>
        <v>2900000</v>
      </c>
      <c r="L47" s="86"/>
      <c r="M47" s="86"/>
    </row>
    <row r="48" s="1" customFormat="1" ht="35.25" customHeight="1" spans="1:13">
      <c r="A48" s="51" t="s">
        <v>1615</v>
      </c>
      <c r="B48" s="52">
        <v>1355373</v>
      </c>
      <c r="C48" s="42" t="s">
        <v>1616</v>
      </c>
      <c r="D48" s="53">
        <v>43356</v>
      </c>
      <c r="E48" s="53">
        <v>43359</v>
      </c>
      <c r="F48" s="51">
        <f t="shared" si="6"/>
        <v>3</v>
      </c>
      <c r="G48" s="41">
        <v>2</v>
      </c>
      <c r="H48" s="54" t="s">
        <v>37</v>
      </c>
      <c r="I48" s="41">
        <f t="shared" si="7"/>
        <v>6</v>
      </c>
      <c r="J48" s="92">
        <v>2900000</v>
      </c>
      <c r="K48" s="91">
        <f t="shared" si="8"/>
        <v>17400000</v>
      </c>
      <c r="L48" s="86"/>
      <c r="M48" s="86"/>
    </row>
    <row r="49" s="1" customFormat="1" ht="18" customHeight="1" spans="1:13">
      <c r="A49" s="51">
        <v>309529</v>
      </c>
      <c r="B49" s="52">
        <v>1355371</v>
      </c>
      <c r="C49" s="42" t="s">
        <v>1617</v>
      </c>
      <c r="D49" s="53">
        <v>43356</v>
      </c>
      <c r="E49" s="53">
        <v>43359</v>
      </c>
      <c r="F49" s="51">
        <f t="shared" si="6"/>
        <v>3</v>
      </c>
      <c r="G49" s="41">
        <v>1</v>
      </c>
      <c r="H49" s="54" t="s">
        <v>37</v>
      </c>
      <c r="I49" s="41">
        <f t="shared" si="7"/>
        <v>3</v>
      </c>
      <c r="J49" s="92">
        <v>2900000</v>
      </c>
      <c r="K49" s="91">
        <f t="shared" si="8"/>
        <v>8700000</v>
      </c>
      <c r="L49" s="86"/>
      <c r="M49" s="86"/>
    </row>
    <row r="50" s="1" customFormat="1" ht="18" customHeight="1" spans="1:13">
      <c r="A50" s="51">
        <v>309413</v>
      </c>
      <c r="B50" s="52">
        <v>1355199</v>
      </c>
      <c r="C50" s="42" t="s">
        <v>1618</v>
      </c>
      <c r="D50" s="53">
        <v>43357</v>
      </c>
      <c r="E50" s="53">
        <v>43359</v>
      </c>
      <c r="F50" s="51">
        <f t="shared" si="6"/>
        <v>2</v>
      </c>
      <c r="G50" s="41">
        <v>1</v>
      </c>
      <c r="H50" s="54" t="s">
        <v>37</v>
      </c>
      <c r="I50" s="41">
        <f t="shared" si="7"/>
        <v>2</v>
      </c>
      <c r="J50" s="92">
        <v>2900000</v>
      </c>
      <c r="K50" s="91">
        <f t="shared" si="8"/>
        <v>5800000</v>
      </c>
      <c r="L50" s="86"/>
      <c r="M50" s="86"/>
    </row>
    <row r="51" s="1" customFormat="1" ht="18" customHeight="1" spans="1:13">
      <c r="A51" s="51">
        <v>309487</v>
      </c>
      <c r="B51" s="52">
        <v>1355352</v>
      </c>
      <c r="C51" s="42" t="s">
        <v>1619</v>
      </c>
      <c r="D51" s="53">
        <v>43357</v>
      </c>
      <c r="E51" s="53">
        <v>43359</v>
      </c>
      <c r="F51" s="51">
        <f t="shared" si="6"/>
        <v>2</v>
      </c>
      <c r="G51" s="41">
        <v>1</v>
      </c>
      <c r="H51" s="54" t="s">
        <v>37</v>
      </c>
      <c r="I51" s="41">
        <f t="shared" si="7"/>
        <v>2</v>
      </c>
      <c r="J51" s="92">
        <v>2900000</v>
      </c>
      <c r="K51" s="91">
        <f t="shared" si="8"/>
        <v>5800000</v>
      </c>
      <c r="L51" s="86"/>
      <c r="M51" s="86"/>
    </row>
    <row r="52" s="1" customFormat="1" ht="18" customHeight="1" spans="1:13">
      <c r="A52" s="51">
        <v>309420</v>
      </c>
      <c r="B52" s="52">
        <v>1355259</v>
      </c>
      <c r="C52" s="42" t="s">
        <v>1620</v>
      </c>
      <c r="D52" s="53">
        <v>43357</v>
      </c>
      <c r="E52" s="53">
        <v>43359</v>
      </c>
      <c r="F52" s="51">
        <f t="shared" si="6"/>
        <v>2</v>
      </c>
      <c r="G52" s="41">
        <v>1</v>
      </c>
      <c r="H52" s="54" t="s">
        <v>37</v>
      </c>
      <c r="I52" s="41">
        <f t="shared" si="7"/>
        <v>2</v>
      </c>
      <c r="J52" s="92">
        <v>2900000</v>
      </c>
      <c r="K52" s="91">
        <f t="shared" si="8"/>
        <v>5800000</v>
      </c>
      <c r="L52" s="86"/>
      <c r="M52" s="86"/>
    </row>
    <row r="53" s="1" customFormat="1" ht="18" customHeight="1" spans="1:13">
      <c r="A53" s="41">
        <v>312440</v>
      </c>
      <c r="B53" s="41">
        <v>1366873</v>
      </c>
      <c r="C53" s="42" t="s">
        <v>1621</v>
      </c>
      <c r="D53" s="43">
        <v>43357</v>
      </c>
      <c r="E53" s="43">
        <v>43360</v>
      </c>
      <c r="F53" s="41">
        <f t="shared" si="6"/>
        <v>3</v>
      </c>
      <c r="G53" s="41">
        <v>1</v>
      </c>
      <c r="H53" s="41" t="s">
        <v>37</v>
      </c>
      <c r="I53" s="41">
        <f t="shared" si="7"/>
        <v>3</v>
      </c>
      <c r="J53" s="90">
        <v>2900000</v>
      </c>
      <c r="K53" s="91">
        <f t="shared" ref="K53:K66" si="9">J53*F53*G53</f>
        <v>8700000</v>
      </c>
      <c r="L53" s="86"/>
      <c r="M53" s="86"/>
    </row>
    <row r="54" s="1" customFormat="1" ht="15.75" customHeight="1" spans="1:13">
      <c r="A54" s="62">
        <v>312515</v>
      </c>
      <c r="B54" s="62">
        <v>1367607</v>
      </c>
      <c r="C54" s="63" t="s">
        <v>1597</v>
      </c>
      <c r="D54" s="64">
        <v>43354</v>
      </c>
      <c r="E54" s="64">
        <v>43355</v>
      </c>
      <c r="F54" s="62">
        <f t="shared" si="6"/>
        <v>1</v>
      </c>
      <c r="G54" s="62">
        <v>1</v>
      </c>
      <c r="H54" s="62" t="s">
        <v>37</v>
      </c>
      <c r="I54" s="62">
        <f t="shared" si="7"/>
        <v>1</v>
      </c>
      <c r="J54" s="96">
        <v>2900000</v>
      </c>
      <c r="K54" s="97">
        <f t="shared" si="9"/>
        <v>2900000</v>
      </c>
      <c r="L54" s="86"/>
      <c r="M54" s="86"/>
    </row>
    <row r="55" s="1" customFormat="1" ht="27" spans="1:13">
      <c r="A55" s="65" t="s">
        <v>1622</v>
      </c>
      <c r="B55" s="66">
        <v>1368836</v>
      </c>
      <c r="C55" s="67" t="s">
        <v>1623</v>
      </c>
      <c r="D55" s="68">
        <v>43355</v>
      </c>
      <c r="E55" s="68">
        <v>43356</v>
      </c>
      <c r="F55" s="66">
        <f t="shared" si="6"/>
        <v>1</v>
      </c>
      <c r="G55" s="66">
        <v>4</v>
      </c>
      <c r="H55" s="66" t="s">
        <v>37</v>
      </c>
      <c r="I55" s="66">
        <f t="shared" si="7"/>
        <v>4</v>
      </c>
      <c r="J55" s="98">
        <v>2900000</v>
      </c>
      <c r="K55" s="99">
        <f t="shared" si="9"/>
        <v>11600000</v>
      </c>
      <c r="L55" s="86"/>
      <c r="M55" s="86"/>
    </row>
    <row r="56" s="1" customFormat="1" ht="17.25" customHeight="1" spans="1:13">
      <c r="A56" s="66">
        <v>312272</v>
      </c>
      <c r="B56" s="66">
        <v>1366061</v>
      </c>
      <c r="C56" s="67" t="s">
        <v>1624</v>
      </c>
      <c r="D56" s="68">
        <v>43358</v>
      </c>
      <c r="E56" s="68">
        <v>43360</v>
      </c>
      <c r="F56" s="66">
        <f t="shared" si="6"/>
        <v>2</v>
      </c>
      <c r="G56" s="66">
        <v>1</v>
      </c>
      <c r="H56" s="66" t="s">
        <v>37</v>
      </c>
      <c r="I56" s="66">
        <f t="shared" si="7"/>
        <v>2</v>
      </c>
      <c r="J56" s="98">
        <v>2900000</v>
      </c>
      <c r="K56" s="99">
        <f t="shared" si="9"/>
        <v>5800000</v>
      </c>
      <c r="L56" s="86"/>
      <c r="M56" s="86"/>
    </row>
    <row r="57" s="1" customFormat="1" ht="18" customHeight="1" spans="1:13">
      <c r="A57" s="66">
        <v>312178</v>
      </c>
      <c r="B57" s="66">
        <v>1365671</v>
      </c>
      <c r="C57" s="67" t="s">
        <v>1625</v>
      </c>
      <c r="D57" s="68">
        <v>43358</v>
      </c>
      <c r="E57" s="68">
        <v>43361</v>
      </c>
      <c r="F57" s="66">
        <f t="shared" si="6"/>
        <v>3</v>
      </c>
      <c r="G57" s="66">
        <v>1</v>
      </c>
      <c r="H57" s="66" t="s">
        <v>37</v>
      </c>
      <c r="I57" s="66">
        <f t="shared" si="7"/>
        <v>3</v>
      </c>
      <c r="J57" s="98">
        <v>2900000</v>
      </c>
      <c r="K57" s="99">
        <f t="shared" si="9"/>
        <v>8700000</v>
      </c>
      <c r="L57" s="86"/>
      <c r="M57" s="86"/>
    </row>
    <row r="58" s="1" customFormat="1" ht="18" customHeight="1" spans="1:13">
      <c r="A58" s="66">
        <v>312181</v>
      </c>
      <c r="B58" s="66">
        <v>1365673</v>
      </c>
      <c r="C58" s="67" t="s">
        <v>1626</v>
      </c>
      <c r="D58" s="68">
        <v>43358</v>
      </c>
      <c r="E58" s="68">
        <v>43361</v>
      </c>
      <c r="F58" s="66">
        <f t="shared" si="6"/>
        <v>3</v>
      </c>
      <c r="G58" s="66">
        <v>1</v>
      </c>
      <c r="H58" s="66" t="s">
        <v>37</v>
      </c>
      <c r="I58" s="66">
        <f t="shared" si="7"/>
        <v>3</v>
      </c>
      <c r="J58" s="98">
        <v>2900000</v>
      </c>
      <c r="K58" s="99">
        <f t="shared" si="9"/>
        <v>8700000</v>
      </c>
      <c r="L58" s="86"/>
      <c r="M58" s="86"/>
    </row>
    <row r="59" s="3" customFormat="1" ht="34.5" customHeight="1" spans="1:13">
      <c r="A59" s="69" t="s">
        <v>1627</v>
      </c>
      <c r="B59" s="70">
        <v>1366276</v>
      </c>
      <c r="C59" s="71" t="s">
        <v>1628</v>
      </c>
      <c r="D59" s="72">
        <v>43358</v>
      </c>
      <c r="E59" s="72">
        <v>43361</v>
      </c>
      <c r="F59" s="70">
        <f t="shared" si="6"/>
        <v>3</v>
      </c>
      <c r="G59" s="70">
        <v>2</v>
      </c>
      <c r="H59" s="70" t="s">
        <v>37</v>
      </c>
      <c r="I59" s="70">
        <f t="shared" si="7"/>
        <v>6</v>
      </c>
      <c r="J59" s="100">
        <v>2900000</v>
      </c>
      <c r="K59" s="101">
        <f t="shared" si="9"/>
        <v>17400000</v>
      </c>
      <c r="L59" s="86"/>
      <c r="M59" s="102"/>
    </row>
    <row r="60" s="1" customFormat="1" ht="18" customHeight="1" spans="1:13">
      <c r="A60" s="65" t="s">
        <v>1629</v>
      </c>
      <c r="B60" s="66">
        <v>1365381</v>
      </c>
      <c r="C60" s="67" t="s">
        <v>1630</v>
      </c>
      <c r="D60" s="68">
        <v>43358</v>
      </c>
      <c r="E60" s="68">
        <v>43361</v>
      </c>
      <c r="F60" s="66">
        <f t="shared" si="6"/>
        <v>3</v>
      </c>
      <c r="G60" s="66">
        <v>2</v>
      </c>
      <c r="H60" s="66" t="s">
        <v>37</v>
      </c>
      <c r="I60" s="66">
        <f t="shared" si="7"/>
        <v>6</v>
      </c>
      <c r="J60" s="98">
        <v>2900000</v>
      </c>
      <c r="K60" s="99">
        <f t="shared" si="9"/>
        <v>17400000</v>
      </c>
      <c r="L60" s="86"/>
      <c r="M60" s="86"/>
    </row>
    <row r="61" s="1" customFormat="1" ht="18" customHeight="1" spans="1:13">
      <c r="A61" s="66">
        <v>308181</v>
      </c>
      <c r="B61" s="66">
        <v>1351076</v>
      </c>
      <c r="C61" s="22" t="s">
        <v>1631</v>
      </c>
      <c r="D61" s="68">
        <v>43359</v>
      </c>
      <c r="E61" s="68">
        <v>43360</v>
      </c>
      <c r="F61" s="66">
        <f t="shared" si="6"/>
        <v>1</v>
      </c>
      <c r="G61" s="66">
        <v>1</v>
      </c>
      <c r="H61" s="66" t="s">
        <v>37</v>
      </c>
      <c r="I61" s="66">
        <f t="shared" si="7"/>
        <v>1</v>
      </c>
      <c r="J61" s="103">
        <v>2900000</v>
      </c>
      <c r="K61" s="99">
        <f t="shared" si="9"/>
        <v>2900000</v>
      </c>
      <c r="L61" s="86"/>
      <c r="M61" s="86"/>
    </row>
    <row r="62" s="1" customFormat="1" ht="18" customHeight="1" spans="1:13">
      <c r="A62" s="65" t="s">
        <v>1632</v>
      </c>
      <c r="B62" s="66">
        <v>1351089</v>
      </c>
      <c r="C62" s="22" t="s">
        <v>1631</v>
      </c>
      <c r="D62" s="68">
        <v>43360</v>
      </c>
      <c r="E62" s="68">
        <v>43361</v>
      </c>
      <c r="F62" s="66">
        <f t="shared" si="6"/>
        <v>1</v>
      </c>
      <c r="G62" s="66">
        <v>1</v>
      </c>
      <c r="H62" s="66" t="s">
        <v>37</v>
      </c>
      <c r="I62" s="66">
        <f t="shared" si="7"/>
        <v>1</v>
      </c>
      <c r="J62" s="103">
        <v>2900000</v>
      </c>
      <c r="K62" s="99">
        <f t="shared" si="9"/>
        <v>2900000</v>
      </c>
      <c r="L62" s="86"/>
      <c r="M62" s="86"/>
    </row>
    <row r="63" s="1" customFormat="1" ht="18" customHeight="1" spans="1:13">
      <c r="A63" s="66">
        <v>308171</v>
      </c>
      <c r="B63" s="66">
        <v>1351375</v>
      </c>
      <c r="C63" s="22" t="s">
        <v>1631</v>
      </c>
      <c r="D63" s="68">
        <v>43361</v>
      </c>
      <c r="E63" s="68">
        <v>43362</v>
      </c>
      <c r="F63" s="66">
        <f t="shared" si="6"/>
        <v>1</v>
      </c>
      <c r="G63" s="66">
        <v>1</v>
      </c>
      <c r="H63" s="66" t="s">
        <v>37</v>
      </c>
      <c r="I63" s="66">
        <f t="shared" si="7"/>
        <v>1</v>
      </c>
      <c r="J63" s="103">
        <v>2900000</v>
      </c>
      <c r="K63" s="99">
        <f t="shared" si="9"/>
        <v>2900000</v>
      </c>
      <c r="L63" s="86"/>
      <c r="M63" s="86"/>
    </row>
    <row r="64" s="1" customFormat="1" ht="18" customHeight="1" spans="1:13">
      <c r="A64" s="73">
        <v>310410</v>
      </c>
      <c r="B64" s="73">
        <v>1359045</v>
      </c>
      <c r="C64" s="67" t="s">
        <v>1633</v>
      </c>
      <c r="D64" s="74">
        <v>43359</v>
      </c>
      <c r="E64" s="74">
        <v>43361</v>
      </c>
      <c r="F64" s="73">
        <f t="shared" si="6"/>
        <v>2</v>
      </c>
      <c r="G64" s="66">
        <v>1</v>
      </c>
      <c r="H64" s="66" t="s">
        <v>37</v>
      </c>
      <c r="I64" s="66">
        <f t="shared" si="7"/>
        <v>2</v>
      </c>
      <c r="J64" s="103">
        <v>2900000</v>
      </c>
      <c r="K64" s="99">
        <f t="shared" si="9"/>
        <v>5800000</v>
      </c>
      <c r="L64" s="86"/>
      <c r="M64" s="86"/>
    </row>
    <row r="65" s="4" customFormat="1" ht="18" customHeight="1" spans="1:13">
      <c r="A65" s="73">
        <v>313870</v>
      </c>
      <c r="B65" s="73">
        <v>1357772</v>
      </c>
      <c r="C65" s="67" t="s">
        <v>1634</v>
      </c>
      <c r="D65" s="74">
        <v>43365</v>
      </c>
      <c r="E65" s="74">
        <v>43367</v>
      </c>
      <c r="F65" s="73">
        <f t="shared" si="6"/>
        <v>2</v>
      </c>
      <c r="G65" s="66">
        <v>1</v>
      </c>
      <c r="H65" s="66" t="s">
        <v>37</v>
      </c>
      <c r="I65" s="66">
        <f t="shared" si="7"/>
        <v>2</v>
      </c>
      <c r="J65" s="103">
        <v>2900000</v>
      </c>
      <c r="K65" s="99">
        <f t="shared" si="9"/>
        <v>5800000</v>
      </c>
      <c r="L65" s="86"/>
      <c r="M65" s="132"/>
    </row>
    <row r="66" s="4" customFormat="1" ht="25.5" customHeight="1" spans="1:13">
      <c r="A66" s="104" t="s">
        <v>1635</v>
      </c>
      <c r="B66" s="104">
        <v>1357125</v>
      </c>
      <c r="C66" s="71" t="s">
        <v>1636</v>
      </c>
      <c r="D66" s="105">
        <v>43360</v>
      </c>
      <c r="E66" s="105">
        <v>43364</v>
      </c>
      <c r="F66" s="104">
        <f t="shared" si="6"/>
        <v>4</v>
      </c>
      <c r="G66" s="70">
        <v>3</v>
      </c>
      <c r="H66" s="70" t="s">
        <v>37</v>
      </c>
      <c r="I66" s="70">
        <f t="shared" si="7"/>
        <v>12</v>
      </c>
      <c r="J66" s="133">
        <v>2900000</v>
      </c>
      <c r="K66" s="101">
        <f t="shared" si="9"/>
        <v>34800000</v>
      </c>
      <c r="L66" s="86"/>
      <c r="M66" s="132"/>
    </row>
    <row r="67" s="4" customFormat="1" ht="18" customHeight="1" spans="1:13">
      <c r="A67" s="106"/>
      <c r="B67" s="106"/>
      <c r="C67" s="71" t="s">
        <v>1584</v>
      </c>
      <c r="D67" s="107"/>
      <c r="E67" s="107"/>
      <c r="F67" s="106"/>
      <c r="G67" s="70">
        <v>1</v>
      </c>
      <c r="H67" s="108" t="s">
        <v>224</v>
      </c>
      <c r="I67" s="70">
        <v>0</v>
      </c>
      <c r="J67" s="133">
        <v>1200000</v>
      </c>
      <c r="K67" s="101">
        <f>J67*G67*F66</f>
        <v>4800000</v>
      </c>
      <c r="L67" s="86"/>
      <c r="M67" s="132"/>
    </row>
    <row r="68" s="4" customFormat="1" ht="18" customHeight="1" spans="1:13">
      <c r="A68" s="106">
        <v>311624</v>
      </c>
      <c r="B68" s="106">
        <v>1363408</v>
      </c>
      <c r="C68" s="71" t="s">
        <v>1637</v>
      </c>
      <c r="D68" s="107">
        <v>43360</v>
      </c>
      <c r="E68" s="107">
        <v>43364</v>
      </c>
      <c r="F68" s="106">
        <f t="shared" ref="F68:F131" si="10">E68-D68</f>
        <v>4</v>
      </c>
      <c r="G68" s="70">
        <v>1</v>
      </c>
      <c r="H68" s="108" t="s">
        <v>37</v>
      </c>
      <c r="I68" s="70">
        <f t="shared" ref="I68:I131" si="11">G68*F68</f>
        <v>4</v>
      </c>
      <c r="J68" s="133">
        <v>2900000</v>
      </c>
      <c r="K68" s="101">
        <f>J68*I68*G68</f>
        <v>11600000</v>
      </c>
      <c r="L68" s="86"/>
      <c r="M68" s="132"/>
    </row>
    <row r="69" s="1" customFormat="1" ht="15" customHeight="1" spans="1:13">
      <c r="A69" s="109">
        <v>312856</v>
      </c>
      <c r="B69" s="109">
        <v>1369614</v>
      </c>
      <c r="C69" s="110" t="s">
        <v>1638</v>
      </c>
      <c r="D69" s="111">
        <v>43356</v>
      </c>
      <c r="E69" s="111">
        <v>43357</v>
      </c>
      <c r="F69" s="109">
        <f t="shared" si="10"/>
        <v>1</v>
      </c>
      <c r="G69" s="109">
        <v>1</v>
      </c>
      <c r="H69" s="109" t="s">
        <v>37</v>
      </c>
      <c r="I69" s="109">
        <f t="shared" si="11"/>
        <v>1</v>
      </c>
      <c r="J69" s="134">
        <v>2900000</v>
      </c>
      <c r="K69" s="135">
        <f t="shared" ref="K69:K72" si="12">J69*F69*G69</f>
        <v>2900000</v>
      </c>
      <c r="L69" s="86"/>
      <c r="M69" s="86"/>
    </row>
    <row r="70" s="1" customFormat="1" ht="15" customHeight="1" spans="1:13">
      <c r="A70" s="109">
        <v>312884</v>
      </c>
      <c r="B70" s="109">
        <v>1369625</v>
      </c>
      <c r="C70" s="110" t="s">
        <v>1639</v>
      </c>
      <c r="D70" s="111">
        <v>43357</v>
      </c>
      <c r="E70" s="111">
        <v>43360</v>
      </c>
      <c r="F70" s="109">
        <f t="shared" si="10"/>
        <v>3</v>
      </c>
      <c r="G70" s="109">
        <v>1</v>
      </c>
      <c r="H70" s="109" t="s">
        <v>37</v>
      </c>
      <c r="I70" s="109">
        <f t="shared" si="11"/>
        <v>3</v>
      </c>
      <c r="J70" s="134">
        <v>2900000</v>
      </c>
      <c r="K70" s="135">
        <f t="shared" si="12"/>
        <v>8700000</v>
      </c>
      <c r="L70" s="86"/>
      <c r="M70" s="86"/>
    </row>
    <row r="71" s="1" customFormat="1" ht="15" customHeight="1" spans="1:13">
      <c r="A71" s="109">
        <v>312885</v>
      </c>
      <c r="B71" s="109">
        <v>1369295</v>
      </c>
      <c r="C71" s="110" t="s">
        <v>1640</v>
      </c>
      <c r="D71" s="111">
        <v>43358</v>
      </c>
      <c r="E71" s="111">
        <v>43361</v>
      </c>
      <c r="F71" s="109">
        <f t="shared" si="10"/>
        <v>3</v>
      </c>
      <c r="G71" s="109">
        <v>1</v>
      </c>
      <c r="H71" s="109" t="s">
        <v>37</v>
      </c>
      <c r="I71" s="109">
        <f t="shared" si="11"/>
        <v>3</v>
      </c>
      <c r="J71" s="134">
        <v>2900000</v>
      </c>
      <c r="K71" s="135">
        <f t="shared" si="12"/>
        <v>8700000</v>
      </c>
      <c r="L71" s="86"/>
      <c r="M71" s="86"/>
    </row>
    <row r="72" s="4" customFormat="1" spans="1:13">
      <c r="A72" s="112">
        <v>313015</v>
      </c>
      <c r="B72" s="112">
        <v>1369959</v>
      </c>
      <c r="C72" s="113" t="s">
        <v>1638</v>
      </c>
      <c r="D72" s="114">
        <v>43357</v>
      </c>
      <c r="E72" s="114">
        <v>43358</v>
      </c>
      <c r="F72" s="112">
        <f t="shared" si="10"/>
        <v>1</v>
      </c>
      <c r="G72" s="112">
        <v>1</v>
      </c>
      <c r="H72" s="112" t="s">
        <v>37</v>
      </c>
      <c r="I72" s="112">
        <f t="shared" si="11"/>
        <v>1</v>
      </c>
      <c r="J72" s="136">
        <v>2900000</v>
      </c>
      <c r="K72" s="137">
        <f t="shared" si="12"/>
        <v>2900000</v>
      </c>
      <c r="L72" s="86"/>
      <c r="M72" s="132"/>
    </row>
    <row r="73" s="1" customFormat="1" ht="27" spans="1:13">
      <c r="A73" s="115" t="s">
        <v>1641</v>
      </c>
      <c r="B73" s="116" t="s">
        <v>1642</v>
      </c>
      <c r="C73" s="22" t="s">
        <v>1643</v>
      </c>
      <c r="D73" s="117"/>
      <c r="E73" s="117"/>
      <c r="F73" s="116">
        <f t="shared" si="10"/>
        <v>0</v>
      </c>
      <c r="G73" s="116"/>
      <c r="H73" s="116" t="s">
        <v>37</v>
      </c>
      <c r="I73" s="116">
        <f t="shared" si="11"/>
        <v>0</v>
      </c>
      <c r="J73" s="138">
        <v>536000</v>
      </c>
      <c r="K73" s="139">
        <f>J73*3</f>
        <v>1608000</v>
      </c>
      <c r="L73" s="86"/>
      <c r="M73" s="86"/>
    </row>
    <row r="74" s="4" customFormat="1" ht="19.5" customHeight="1" spans="1:13">
      <c r="A74" s="116">
        <v>313039</v>
      </c>
      <c r="B74" s="116">
        <v>1370015</v>
      </c>
      <c r="C74" s="118" t="s">
        <v>1644</v>
      </c>
      <c r="D74" s="117">
        <v>43357</v>
      </c>
      <c r="E74" s="117">
        <v>43361</v>
      </c>
      <c r="F74" s="116">
        <f t="shared" si="10"/>
        <v>4</v>
      </c>
      <c r="G74" s="116">
        <v>1</v>
      </c>
      <c r="H74" s="116" t="s">
        <v>37</v>
      </c>
      <c r="I74" s="116">
        <f t="shared" si="11"/>
        <v>4</v>
      </c>
      <c r="J74" s="138">
        <v>2900000</v>
      </c>
      <c r="K74" s="139">
        <f t="shared" ref="K74:K138" si="13">J74*F74*G74</f>
        <v>11600000</v>
      </c>
      <c r="L74" s="86"/>
      <c r="M74" s="132"/>
    </row>
    <row r="75" s="4" customFormat="1" ht="19.5" customHeight="1" spans="1:13">
      <c r="A75" s="116">
        <v>313151</v>
      </c>
      <c r="B75" s="116">
        <v>1370465</v>
      </c>
      <c r="C75" s="118" t="s">
        <v>1645</v>
      </c>
      <c r="D75" s="117">
        <v>43359</v>
      </c>
      <c r="E75" s="117">
        <v>43360</v>
      </c>
      <c r="F75" s="116">
        <f t="shared" si="10"/>
        <v>1</v>
      </c>
      <c r="G75" s="116">
        <v>1</v>
      </c>
      <c r="H75" s="116" t="s">
        <v>37</v>
      </c>
      <c r="I75" s="116">
        <f t="shared" si="11"/>
        <v>1</v>
      </c>
      <c r="J75" s="138">
        <v>2900000</v>
      </c>
      <c r="K75" s="139">
        <f t="shared" si="13"/>
        <v>2900000</v>
      </c>
      <c r="L75" s="86"/>
      <c r="M75" s="132"/>
    </row>
    <row r="76" s="1" customFormat="1" ht="27" spans="1:13">
      <c r="A76" s="116">
        <v>313500</v>
      </c>
      <c r="B76" s="116">
        <v>1370680</v>
      </c>
      <c r="C76" s="118" t="s">
        <v>1646</v>
      </c>
      <c r="D76" s="117">
        <v>43359</v>
      </c>
      <c r="E76" s="117">
        <v>43360</v>
      </c>
      <c r="F76" s="116">
        <f t="shared" si="10"/>
        <v>1</v>
      </c>
      <c r="G76" s="116">
        <v>6</v>
      </c>
      <c r="H76" s="116" t="s">
        <v>37</v>
      </c>
      <c r="I76" s="116">
        <f t="shared" si="11"/>
        <v>6</v>
      </c>
      <c r="J76" s="138">
        <v>2900000</v>
      </c>
      <c r="K76" s="139">
        <f t="shared" si="13"/>
        <v>17400000</v>
      </c>
      <c r="L76" s="86"/>
      <c r="M76" s="86"/>
    </row>
    <row r="77" s="1" customFormat="1" ht="27" spans="1:13">
      <c r="A77" s="119">
        <v>313496</v>
      </c>
      <c r="B77" s="116">
        <v>1370567</v>
      </c>
      <c r="C77" s="118" t="s">
        <v>1647</v>
      </c>
      <c r="D77" s="117">
        <v>43359</v>
      </c>
      <c r="E77" s="117">
        <v>43360</v>
      </c>
      <c r="F77" s="116">
        <f t="shared" si="10"/>
        <v>1</v>
      </c>
      <c r="G77" s="116">
        <v>4</v>
      </c>
      <c r="H77" s="116" t="s">
        <v>37</v>
      </c>
      <c r="I77" s="116">
        <f t="shared" si="11"/>
        <v>4</v>
      </c>
      <c r="J77" s="138">
        <v>2900000</v>
      </c>
      <c r="K77" s="139">
        <f t="shared" si="13"/>
        <v>11600000</v>
      </c>
      <c r="L77" s="86"/>
      <c r="M77" s="86"/>
    </row>
    <row r="78" s="1" customFormat="1" ht="18" customHeight="1" spans="1:13">
      <c r="A78" s="116">
        <v>307807</v>
      </c>
      <c r="B78" s="116">
        <v>1350157</v>
      </c>
      <c r="C78" s="118" t="s">
        <v>1648</v>
      </c>
      <c r="D78" s="117">
        <v>43362</v>
      </c>
      <c r="E78" s="117">
        <v>43366</v>
      </c>
      <c r="F78" s="116">
        <f t="shared" si="10"/>
        <v>4</v>
      </c>
      <c r="G78" s="116">
        <v>1</v>
      </c>
      <c r="H78" s="116" t="s">
        <v>37</v>
      </c>
      <c r="I78" s="116">
        <f t="shared" si="11"/>
        <v>4</v>
      </c>
      <c r="J78" s="140">
        <v>2900000</v>
      </c>
      <c r="K78" s="139">
        <f t="shared" si="13"/>
        <v>11600000</v>
      </c>
      <c r="L78" s="86"/>
      <c r="M78" s="86"/>
    </row>
    <row r="79" s="1" customFormat="1" ht="15" customHeight="1" spans="1:13">
      <c r="A79" s="116">
        <v>312540</v>
      </c>
      <c r="B79" s="116">
        <v>1367889</v>
      </c>
      <c r="C79" s="118" t="s">
        <v>1649</v>
      </c>
      <c r="D79" s="117">
        <v>43362</v>
      </c>
      <c r="E79" s="117">
        <v>43367</v>
      </c>
      <c r="F79" s="116">
        <f t="shared" si="10"/>
        <v>5</v>
      </c>
      <c r="G79" s="116">
        <v>1</v>
      </c>
      <c r="H79" s="116" t="s">
        <v>37</v>
      </c>
      <c r="I79" s="116">
        <f t="shared" si="11"/>
        <v>5</v>
      </c>
      <c r="J79" s="138">
        <v>2900000</v>
      </c>
      <c r="K79" s="139">
        <f t="shared" si="13"/>
        <v>14500000</v>
      </c>
      <c r="L79" s="86"/>
      <c r="M79" s="86"/>
    </row>
    <row r="80" s="1" customFormat="1" ht="18" customHeight="1" spans="1:13">
      <c r="A80" s="115" t="s">
        <v>1650</v>
      </c>
      <c r="B80" s="116">
        <v>1344719</v>
      </c>
      <c r="C80" s="118" t="s">
        <v>1651</v>
      </c>
      <c r="D80" s="117">
        <v>43363</v>
      </c>
      <c r="E80" s="117">
        <v>43364</v>
      </c>
      <c r="F80" s="116">
        <f t="shared" si="10"/>
        <v>1</v>
      </c>
      <c r="G80" s="116">
        <v>5</v>
      </c>
      <c r="H80" s="116" t="s">
        <v>37</v>
      </c>
      <c r="I80" s="116">
        <f t="shared" si="11"/>
        <v>5</v>
      </c>
      <c r="J80" s="140">
        <v>2900000</v>
      </c>
      <c r="K80" s="139">
        <f t="shared" si="13"/>
        <v>14500000</v>
      </c>
      <c r="L80" s="86"/>
      <c r="M80" s="86"/>
    </row>
    <row r="81" s="1" customFormat="1" ht="18" customHeight="1" spans="1:13">
      <c r="A81" s="115">
        <v>309702</v>
      </c>
      <c r="B81" s="116">
        <v>1356010</v>
      </c>
      <c r="C81" s="118" t="s">
        <v>1652</v>
      </c>
      <c r="D81" s="117">
        <v>43363</v>
      </c>
      <c r="E81" s="117">
        <v>43366</v>
      </c>
      <c r="F81" s="116">
        <f t="shared" si="10"/>
        <v>3</v>
      </c>
      <c r="G81" s="116">
        <v>1</v>
      </c>
      <c r="H81" s="116" t="s">
        <v>37</v>
      </c>
      <c r="I81" s="116">
        <f t="shared" si="11"/>
        <v>3</v>
      </c>
      <c r="J81" s="140">
        <v>2900000</v>
      </c>
      <c r="K81" s="139">
        <f t="shared" si="13"/>
        <v>8700000</v>
      </c>
      <c r="L81" s="86"/>
      <c r="M81" s="86"/>
    </row>
    <row r="82" s="1" customFormat="1" ht="18" customHeight="1" spans="1:13">
      <c r="A82" s="116">
        <v>312186</v>
      </c>
      <c r="B82" s="116">
        <v>1365930</v>
      </c>
      <c r="C82" s="118" t="s">
        <v>1653</v>
      </c>
      <c r="D82" s="117">
        <v>43363</v>
      </c>
      <c r="E82" s="117">
        <v>43367</v>
      </c>
      <c r="F82" s="116">
        <f t="shared" si="10"/>
        <v>4</v>
      </c>
      <c r="G82" s="116">
        <v>1</v>
      </c>
      <c r="H82" s="116" t="s">
        <v>37</v>
      </c>
      <c r="I82" s="116">
        <f t="shared" si="11"/>
        <v>4</v>
      </c>
      <c r="J82" s="138">
        <v>2900000</v>
      </c>
      <c r="K82" s="139">
        <f t="shared" si="13"/>
        <v>11600000</v>
      </c>
      <c r="L82" s="86"/>
      <c r="M82" s="86"/>
    </row>
    <row r="83" s="1" customFormat="1" ht="27" spans="1:13">
      <c r="A83" s="116" t="s">
        <v>1654</v>
      </c>
      <c r="B83" s="116">
        <v>1368543</v>
      </c>
      <c r="C83" s="118" t="s">
        <v>1655</v>
      </c>
      <c r="D83" s="117">
        <v>43363</v>
      </c>
      <c r="E83" s="117">
        <v>43365</v>
      </c>
      <c r="F83" s="116">
        <f t="shared" si="10"/>
        <v>2</v>
      </c>
      <c r="G83" s="116">
        <v>2</v>
      </c>
      <c r="H83" s="116" t="s">
        <v>37</v>
      </c>
      <c r="I83" s="116">
        <f t="shared" si="11"/>
        <v>4</v>
      </c>
      <c r="J83" s="138">
        <v>2900000</v>
      </c>
      <c r="K83" s="139">
        <f t="shared" si="13"/>
        <v>11600000</v>
      </c>
      <c r="L83" s="86"/>
      <c r="M83" s="86"/>
    </row>
    <row r="84" s="1" customFormat="1" ht="18" customHeight="1" spans="1:13">
      <c r="A84" s="116">
        <v>297330</v>
      </c>
      <c r="B84" s="116">
        <v>1315791</v>
      </c>
      <c r="C84" s="118" t="s">
        <v>1656</v>
      </c>
      <c r="D84" s="117">
        <v>43364</v>
      </c>
      <c r="E84" s="117">
        <v>43366</v>
      </c>
      <c r="F84" s="116">
        <f t="shared" si="10"/>
        <v>2</v>
      </c>
      <c r="G84" s="116">
        <v>1</v>
      </c>
      <c r="H84" s="116" t="s">
        <v>37</v>
      </c>
      <c r="I84" s="116">
        <f t="shared" si="11"/>
        <v>2</v>
      </c>
      <c r="J84" s="140">
        <v>2900000</v>
      </c>
      <c r="K84" s="139">
        <f t="shared" si="13"/>
        <v>5800000</v>
      </c>
      <c r="L84" s="86"/>
      <c r="M84" s="86"/>
    </row>
    <row r="85" s="1" customFormat="1" ht="18" customHeight="1" spans="1:13">
      <c r="A85" s="116">
        <v>309970</v>
      </c>
      <c r="B85" s="116">
        <v>1357974</v>
      </c>
      <c r="C85" s="118" t="s">
        <v>1657</v>
      </c>
      <c r="D85" s="117">
        <v>43364</v>
      </c>
      <c r="E85" s="117">
        <v>43366</v>
      </c>
      <c r="F85" s="116">
        <f t="shared" si="10"/>
        <v>2</v>
      </c>
      <c r="G85" s="116">
        <v>1</v>
      </c>
      <c r="H85" s="116" t="s">
        <v>37</v>
      </c>
      <c r="I85" s="116">
        <f t="shared" si="11"/>
        <v>2</v>
      </c>
      <c r="J85" s="138">
        <v>2900000</v>
      </c>
      <c r="K85" s="139">
        <f t="shared" si="13"/>
        <v>5800000</v>
      </c>
      <c r="L85" s="86"/>
      <c r="M85" s="86"/>
    </row>
    <row r="86" s="1" customFormat="1" ht="18" customHeight="1" spans="1:13">
      <c r="A86" s="116">
        <v>310543</v>
      </c>
      <c r="B86" s="116">
        <v>1359635</v>
      </c>
      <c r="C86" s="118" t="s">
        <v>1658</v>
      </c>
      <c r="D86" s="117">
        <v>43364</v>
      </c>
      <c r="E86" s="117">
        <v>43367</v>
      </c>
      <c r="F86" s="116">
        <f t="shared" si="10"/>
        <v>3</v>
      </c>
      <c r="G86" s="116">
        <v>1</v>
      </c>
      <c r="H86" s="116" t="s">
        <v>37</v>
      </c>
      <c r="I86" s="116">
        <f t="shared" si="11"/>
        <v>3</v>
      </c>
      <c r="J86" s="138">
        <v>2900000</v>
      </c>
      <c r="K86" s="139">
        <f t="shared" si="13"/>
        <v>8700000</v>
      </c>
      <c r="L86" s="86"/>
      <c r="M86" s="86"/>
    </row>
    <row r="87" s="1" customFormat="1" ht="18" customHeight="1" spans="1:13">
      <c r="A87" s="116">
        <v>311224</v>
      </c>
      <c r="B87" s="116">
        <v>1361711</v>
      </c>
      <c r="C87" s="118" t="s">
        <v>1659</v>
      </c>
      <c r="D87" s="117">
        <v>43365</v>
      </c>
      <c r="E87" s="117">
        <v>43368</v>
      </c>
      <c r="F87" s="116">
        <f t="shared" si="10"/>
        <v>3</v>
      </c>
      <c r="G87" s="116">
        <v>1</v>
      </c>
      <c r="H87" s="116" t="s">
        <v>37</v>
      </c>
      <c r="I87" s="116">
        <f t="shared" si="11"/>
        <v>3</v>
      </c>
      <c r="J87" s="138">
        <v>2900000</v>
      </c>
      <c r="K87" s="139">
        <f t="shared" si="13"/>
        <v>8700000</v>
      </c>
      <c r="L87" s="86"/>
      <c r="M87" s="86"/>
    </row>
    <row r="88" s="1" customFormat="1" ht="15" customHeight="1" spans="1:13">
      <c r="A88" s="116">
        <v>312078</v>
      </c>
      <c r="B88" s="116">
        <v>1364979</v>
      </c>
      <c r="C88" s="118" t="s">
        <v>1660</v>
      </c>
      <c r="D88" s="117">
        <v>43365</v>
      </c>
      <c r="E88" s="117">
        <v>43369</v>
      </c>
      <c r="F88" s="116">
        <f t="shared" si="10"/>
        <v>4</v>
      </c>
      <c r="G88" s="116">
        <v>1</v>
      </c>
      <c r="H88" s="116" t="s">
        <v>37</v>
      </c>
      <c r="I88" s="116">
        <f t="shared" si="11"/>
        <v>4</v>
      </c>
      <c r="J88" s="138">
        <v>2900000</v>
      </c>
      <c r="K88" s="139">
        <f t="shared" si="13"/>
        <v>11600000</v>
      </c>
      <c r="L88" s="86"/>
      <c r="M88" s="86"/>
    </row>
    <row r="89" s="1" customFormat="1" ht="15.75" customHeight="1" spans="1:13">
      <c r="A89" s="116">
        <v>312537</v>
      </c>
      <c r="B89" s="116">
        <v>1367566</v>
      </c>
      <c r="C89" s="118" t="s">
        <v>1661</v>
      </c>
      <c r="D89" s="117">
        <v>43365</v>
      </c>
      <c r="E89" s="117">
        <v>43367</v>
      </c>
      <c r="F89" s="116">
        <f t="shared" si="10"/>
        <v>2</v>
      </c>
      <c r="G89" s="116">
        <v>1</v>
      </c>
      <c r="H89" s="116" t="s">
        <v>37</v>
      </c>
      <c r="I89" s="116">
        <f t="shared" si="11"/>
        <v>2</v>
      </c>
      <c r="J89" s="138">
        <v>2900000</v>
      </c>
      <c r="K89" s="139">
        <f t="shared" si="13"/>
        <v>5800000</v>
      </c>
      <c r="L89" s="86"/>
      <c r="M89" s="86"/>
    </row>
    <row r="90" s="1" customFormat="1" ht="16.5" customHeight="1" spans="1:13">
      <c r="A90" s="116">
        <v>310851</v>
      </c>
      <c r="B90" s="116">
        <v>1360168</v>
      </c>
      <c r="C90" s="118" t="s">
        <v>1662</v>
      </c>
      <c r="D90" s="117">
        <v>43365</v>
      </c>
      <c r="E90" s="117">
        <v>43369</v>
      </c>
      <c r="F90" s="116">
        <f t="shared" si="10"/>
        <v>4</v>
      </c>
      <c r="G90" s="116">
        <v>1</v>
      </c>
      <c r="H90" s="116" t="s">
        <v>37</v>
      </c>
      <c r="I90" s="116">
        <f t="shared" si="11"/>
        <v>4</v>
      </c>
      <c r="J90" s="140">
        <v>2900000</v>
      </c>
      <c r="K90" s="139">
        <f t="shared" si="13"/>
        <v>11600000</v>
      </c>
      <c r="L90" s="86"/>
      <c r="M90" s="86"/>
    </row>
    <row r="91" s="1" customFormat="1" ht="18" customHeight="1" spans="1:13">
      <c r="A91" s="116">
        <v>312497</v>
      </c>
      <c r="B91" s="116">
        <v>1367678</v>
      </c>
      <c r="C91" s="118" t="s">
        <v>1663</v>
      </c>
      <c r="D91" s="117">
        <v>43365</v>
      </c>
      <c r="E91" s="117">
        <v>43367</v>
      </c>
      <c r="F91" s="116">
        <f t="shared" si="10"/>
        <v>2</v>
      </c>
      <c r="G91" s="116">
        <v>1</v>
      </c>
      <c r="H91" s="116" t="s">
        <v>37</v>
      </c>
      <c r="I91" s="116">
        <f t="shared" si="11"/>
        <v>2</v>
      </c>
      <c r="J91" s="138">
        <v>2900000</v>
      </c>
      <c r="K91" s="139">
        <f t="shared" si="13"/>
        <v>5800000</v>
      </c>
      <c r="L91" s="86"/>
      <c r="M91" s="86"/>
    </row>
    <row r="92" s="1" customFormat="1" ht="14.25" customHeight="1" spans="1:13">
      <c r="A92" s="116">
        <v>312189</v>
      </c>
      <c r="B92" s="116">
        <v>1365693</v>
      </c>
      <c r="C92" s="118" t="s">
        <v>1664</v>
      </c>
      <c r="D92" s="117">
        <v>43365</v>
      </c>
      <c r="E92" s="117">
        <v>43367</v>
      </c>
      <c r="F92" s="116">
        <f t="shared" si="10"/>
        <v>2</v>
      </c>
      <c r="G92" s="116">
        <v>1</v>
      </c>
      <c r="H92" s="116" t="s">
        <v>37</v>
      </c>
      <c r="I92" s="116">
        <f t="shared" si="11"/>
        <v>2</v>
      </c>
      <c r="J92" s="138">
        <v>2900000</v>
      </c>
      <c r="K92" s="139">
        <f t="shared" si="13"/>
        <v>5800000</v>
      </c>
      <c r="L92" s="86"/>
      <c r="M92" s="86"/>
    </row>
    <row r="93" s="1" customFormat="1" ht="30.75" customHeight="1" spans="1:13">
      <c r="A93" s="115" t="s">
        <v>1665</v>
      </c>
      <c r="B93" s="116">
        <v>1368481</v>
      </c>
      <c r="C93" s="120" t="s">
        <v>1666</v>
      </c>
      <c r="D93" s="117">
        <v>43365</v>
      </c>
      <c r="E93" s="117">
        <v>43368</v>
      </c>
      <c r="F93" s="116">
        <f t="shared" si="10"/>
        <v>3</v>
      </c>
      <c r="G93" s="116">
        <v>2</v>
      </c>
      <c r="H93" s="116" t="s">
        <v>37</v>
      </c>
      <c r="I93" s="116">
        <f t="shared" si="11"/>
        <v>6</v>
      </c>
      <c r="J93" s="138">
        <v>2900000</v>
      </c>
      <c r="K93" s="139">
        <f t="shared" si="13"/>
        <v>17400000</v>
      </c>
      <c r="L93" s="86"/>
      <c r="M93" s="86"/>
    </row>
    <row r="94" s="1" customFormat="1" ht="16.5" customHeight="1" spans="1:13">
      <c r="A94" s="116">
        <v>308609</v>
      </c>
      <c r="B94" s="116">
        <v>1352251</v>
      </c>
      <c r="C94" s="118" t="s">
        <v>1667</v>
      </c>
      <c r="D94" s="117">
        <v>43366</v>
      </c>
      <c r="E94" s="117">
        <v>43367</v>
      </c>
      <c r="F94" s="116">
        <f t="shared" si="10"/>
        <v>1</v>
      </c>
      <c r="G94" s="116">
        <v>1</v>
      </c>
      <c r="H94" s="116" t="s">
        <v>37</v>
      </c>
      <c r="I94" s="116">
        <f t="shared" si="11"/>
        <v>1</v>
      </c>
      <c r="J94" s="140">
        <v>2900000</v>
      </c>
      <c r="K94" s="139">
        <f t="shared" si="13"/>
        <v>2900000</v>
      </c>
      <c r="L94" s="86"/>
      <c r="M94" s="86"/>
    </row>
    <row r="95" s="1" customFormat="1" ht="15" customHeight="1" spans="1:13">
      <c r="A95" s="116">
        <v>312889</v>
      </c>
      <c r="B95" s="116">
        <v>1369626</v>
      </c>
      <c r="C95" s="118" t="s">
        <v>1668</v>
      </c>
      <c r="D95" s="117">
        <v>43366</v>
      </c>
      <c r="E95" s="117">
        <v>43367</v>
      </c>
      <c r="F95" s="116">
        <f t="shared" si="10"/>
        <v>1</v>
      </c>
      <c r="G95" s="116">
        <v>1</v>
      </c>
      <c r="H95" s="116" t="s">
        <v>37</v>
      </c>
      <c r="I95" s="116">
        <f t="shared" si="11"/>
        <v>1</v>
      </c>
      <c r="J95" s="138">
        <v>2900000</v>
      </c>
      <c r="K95" s="139">
        <f t="shared" si="13"/>
        <v>2900000</v>
      </c>
      <c r="L95" s="86"/>
      <c r="M95" s="86"/>
    </row>
    <row r="96" s="1" customFormat="1" ht="15" customHeight="1" spans="1:13">
      <c r="A96" s="116">
        <v>311809</v>
      </c>
      <c r="B96" s="116">
        <v>1363884</v>
      </c>
      <c r="C96" s="118" t="s">
        <v>1669</v>
      </c>
      <c r="D96" s="117">
        <v>43366</v>
      </c>
      <c r="E96" s="117">
        <v>43368</v>
      </c>
      <c r="F96" s="116">
        <f t="shared" si="10"/>
        <v>2</v>
      </c>
      <c r="G96" s="116">
        <v>1</v>
      </c>
      <c r="H96" s="116" t="s">
        <v>37</v>
      </c>
      <c r="I96" s="116">
        <f t="shared" si="11"/>
        <v>2</v>
      </c>
      <c r="J96" s="138">
        <v>2900000</v>
      </c>
      <c r="K96" s="139">
        <f t="shared" si="13"/>
        <v>5800000</v>
      </c>
      <c r="L96" s="86"/>
      <c r="M96" s="86"/>
    </row>
    <row r="97" s="1" customFormat="1" ht="15" customHeight="1" spans="1:13">
      <c r="A97" s="116">
        <v>312539</v>
      </c>
      <c r="B97" s="116">
        <v>1367750</v>
      </c>
      <c r="C97" s="118" t="s">
        <v>1670</v>
      </c>
      <c r="D97" s="117">
        <v>43366</v>
      </c>
      <c r="E97" s="117">
        <v>43368</v>
      </c>
      <c r="F97" s="116">
        <f t="shared" si="10"/>
        <v>2</v>
      </c>
      <c r="G97" s="116">
        <v>1</v>
      </c>
      <c r="H97" s="116" t="s">
        <v>37</v>
      </c>
      <c r="I97" s="116">
        <f t="shared" si="11"/>
        <v>2</v>
      </c>
      <c r="J97" s="138">
        <v>2900000</v>
      </c>
      <c r="K97" s="139">
        <f t="shared" si="13"/>
        <v>5800000</v>
      </c>
      <c r="L97" s="86"/>
      <c r="M97" s="86"/>
    </row>
    <row r="98" s="1" customFormat="1" ht="18" customHeight="1" spans="1:13">
      <c r="A98" s="116">
        <v>311222</v>
      </c>
      <c r="B98" s="116">
        <v>1361955</v>
      </c>
      <c r="C98" s="118" t="s">
        <v>1671</v>
      </c>
      <c r="D98" s="117">
        <v>43367</v>
      </c>
      <c r="E98" s="117">
        <v>43368</v>
      </c>
      <c r="F98" s="116">
        <f t="shared" si="10"/>
        <v>1</v>
      </c>
      <c r="G98" s="116">
        <v>1</v>
      </c>
      <c r="H98" s="116" t="s">
        <v>37</v>
      </c>
      <c r="I98" s="116">
        <f t="shared" si="11"/>
        <v>1</v>
      </c>
      <c r="J98" s="138">
        <v>2900000</v>
      </c>
      <c r="K98" s="139">
        <f t="shared" si="13"/>
        <v>2900000</v>
      </c>
      <c r="L98" s="86"/>
      <c r="M98" s="86"/>
    </row>
    <row r="99" s="1" customFormat="1" ht="15" customHeight="1" spans="1:13">
      <c r="A99" s="116">
        <v>312752</v>
      </c>
      <c r="B99" s="116">
        <v>1368678</v>
      </c>
      <c r="C99" s="118" t="s">
        <v>1672</v>
      </c>
      <c r="D99" s="117">
        <v>43367</v>
      </c>
      <c r="E99" s="117">
        <v>43371</v>
      </c>
      <c r="F99" s="116">
        <f t="shared" si="10"/>
        <v>4</v>
      </c>
      <c r="G99" s="116">
        <v>1</v>
      </c>
      <c r="H99" s="116" t="s">
        <v>37</v>
      </c>
      <c r="I99" s="116">
        <f t="shared" si="11"/>
        <v>4</v>
      </c>
      <c r="J99" s="138">
        <v>2900000</v>
      </c>
      <c r="K99" s="139">
        <f t="shared" si="13"/>
        <v>11600000</v>
      </c>
      <c r="L99" s="86"/>
      <c r="M99" s="86"/>
    </row>
    <row r="100" s="1" customFormat="1" ht="15" customHeight="1" spans="1:13">
      <c r="A100" s="20">
        <v>313778</v>
      </c>
      <c r="B100" s="20">
        <v>1370927</v>
      </c>
      <c r="C100" s="22" t="s">
        <v>1673</v>
      </c>
      <c r="D100" s="23">
        <v>43360</v>
      </c>
      <c r="E100" s="23">
        <v>43362</v>
      </c>
      <c r="F100" s="20">
        <f t="shared" si="10"/>
        <v>2</v>
      </c>
      <c r="G100" s="20">
        <v>3</v>
      </c>
      <c r="H100" s="20" t="s">
        <v>37</v>
      </c>
      <c r="I100" s="20">
        <f t="shared" si="11"/>
        <v>6</v>
      </c>
      <c r="J100" s="141">
        <v>2900000</v>
      </c>
      <c r="K100" s="85">
        <f t="shared" si="13"/>
        <v>17400000</v>
      </c>
      <c r="L100" s="86"/>
      <c r="M100" s="86"/>
    </row>
    <row r="101" s="1" customFormat="1" ht="15" customHeight="1" spans="1:13">
      <c r="A101" s="20">
        <v>313785</v>
      </c>
      <c r="B101" s="20">
        <v>1370955</v>
      </c>
      <c r="C101" s="22" t="s">
        <v>1674</v>
      </c>
      <c r="D101" s="23">
        <v>43360</v>
      </c>
      <c r="E101" s="23">
        <v>43361</v>
      </c>
      <c r="F101" s="20">
        <f t="shared" si="10"/>
        <v>1</v>
      </c>
      <c r="G101" s="20">
        <v>1</v>
      </c>
      <c r="H101" s="20" t="s">
        <v>37</v>
      </c>
      <c r="I101" s="20">
        <f t="shared" si="11"/>
        <v>1</v>
      </c>
      <c r="J101" s="141">
        <v>2900000</v>
      </c>
      <c r="K101" s="85">
        <f t="shared" si="13"/>
        <v>2900000</v>
      </c>
      <c r="L101" s="86"/>
      <c r="M101" s="86"/>
    </row>
    <row r="102" s="1" customFormat="1" ht="15" customHeight="1" spans="1:13">
      <c r="A102" s="20">
        <v>313783</v>
      </c>
      <c r="B102" s="20">
        <v>1370931</v>
      </c>
      <c r="C102" s="22" t="s">
        <v>1675</v>
      </c>
      <c r="D102" s="23">
        <v>43360</v>
      </c>
      <c r="E102" s="23">
        <v>43362</v>
      </c>
      <c r="F102" s="20">
        <f t="shared" si="10"/>
        <v>2</v>
      </c>
      <c r="G102" s="20">
        <v>1</v>
      </c>
      <c r="H102" s="20" t="s">
        <v>37</v>
      </c>
      <c r="I102" s="20">
        <f t="shared" si="11"/>
        <v>2</v>
      </c>
      <c r="J102" s="141">
        <v>2900000</v>
      </c>
      <c r="K102" s="85">
        <f t="shared" si="13"/>
        <v>5800000</v>
      </c>
      <c r="L102" s="86"/>
      <c r="M102" s="86"/>
    </row>
    <row r="103" s="1" customFormat="1" ht="15" customHeight="1" spans="1:13">
      <c r="A103" s="20">
        <v>313904</v>
      </c>
      <c r="B103" s="20">
        <v>1371246</v>
      </c>
      <c r="C103" s="22" t="s">
        <v>1676</v>
      </c>
      <c r="D103" s="23">
        <v>43361</v>
      </c>
      <c r="E103" s="23">
        <v>43364</v>
      </c>
      <c r="F103" s="20">
        <f t="shared" si="10"/>
        <v>3</v>
      </c>
      <c r="G103" s="20">
        <v>1</v>
      </c>
      <c r="H103" s="20" t="s">
        <v>37</v>
      </c>
      <c r="I103" s="20">
        <f t="shared" si="11"/>
        <v>3</v>
      </c>
      <c r="J103" s="141">
        <v>2900000</v>
      </c>
      <c r="K103" s="85">
        <f t="shared" si="13"/>
        <v>8700000</v>
      </c>
      <c r="L103" s="86"/>
      <c r="M103" s="86"/>
    </row>
    <row r="104" s="1" customFormat="1" ht="15" customHeight="1" spans="1:13">
      <c r="A104" s="20">
        <v>313815</v>
      </c>
      <c r="B104" s="20">
        <v>1370731</v>
      </c>
      <c r="C104" s="22" t="s">
        <v>1677</v>
      </c>
      <c r="D104" s="23">
        <v>43365</v>
      </c>
      <c r="E104" s="23">
        <v>43368</v>
      </c>
      <c r="F104" s="20">
        <f t="shared" si="10"/>
        <v>3</v>
      </c>
      <c r="G104" s="20">
        <v>1</v>
      </c>
      <c r="H104" s="20" t="s">
        <v>37</v>
      </c>
      <c r="I104" s="20">
        <f t="shared" si="11"/>
        <v>3</v>
      </c>
      <c r="J104" s="141">
        <v>2900000</v>
      </c>
      <c r="K104" s="85">
        <f t="shared" si="13"/>
        <v>8700000</v>
      </c>
      <c r="L104" s="86"/>
      <c r="M104" s="86"/>
    </row>
    <row r="105" s="1" customFormat="1" ht="15" customHeight="1" spans="1:13">
      <c r="A105" s="121">
        <v>313919</v>
      </c>
      <c r="B105" s="122">
        <v>1371325</v>
      </c>
      <c r="C105" s="123" t="s">
        <v>1678</v>
      </c>
      <c r="D105" s="124">
        <v>43361</v>
      </c>
      <c r="E105" s="124">
        <v>43362</v>
      </c>
      <c r="F105" s="122">
        <f t="shared" si="10"/>
        <v>1</v>
      </c>
      <c r="G105" s="122">
        <v>1</v>
      </c>
      <c r="H105" s="122" t="s">
        <v>37</v>
      </c>
      <c r="I105" s="122">
        <f t="shared" si="11"/>
        <v>1</v>
      </c>
      <c r="J105" s="142">
        <v>2900000</v>
      </c>
      <c r="K105" s="143">
        <f t="shared" si="13"/>
        <v>2900000</v>
      </c>
      <c r="L105" s="86"/>
      <c r="M105" s="86"/>
    </row>
    <row r="106" s="1" customFormat="1" ht="15" customHeight="1" spans="1:13">
      <c r="A106" s="121">
        <v>313962</v>
      </c>
      <c r="B106" s="122">
        <v>1371262</v>
      </c>
      <c r="C106" s="123" t="s">
        <v>1679</v>
      </c>
      <c r="D106" s="124">
        <v>43363</v>
      </c>
      <c r="E106" s="124">
        <v>43364</v>
      </c>
      <c r="F106" s="122">
        <f t="shared" si="10"/>
        <v>1</v>
      </c>
      <c r="G106" s="122">
        <v>1</v>
      </c>
      <c r="H106" s="122" t="s">
        <v>37</v>
      </c>
      <c r="I106" s="122">
        <f t="shared" si="11"/>
        <v>1</v>
      </c>
      <c r="J106" s="142">
        <v>2900000</v>
      </c>
      <c r="K106" s="143">
        <f t="shared" si="13"/>
        <v>2900000</v>
      </c>
      <c r="L106" s="86"/>
      <c r="M106" s="86"/>
    </row>
    <row r="107" s="1" customFormat="1" ht="15" customHeight="1" spans="1:13">
      <c r="A107" s="65" t="s">
        <v>1680</v>
      </c>
      <c r="B107" s="66">
        <v>1371949</v>
      </c>
      <c r="C107" s="67" t="s">
        <v>1681</v>
      </c>
      <c r="D107" s="68">
        <v>43363</v>
      </c>
      <c r="E107" s="68">
        <v>43366</v>
      </c>
      <c r="F107" s="66">
        <f t="shared" si="10"/>
        <v>3</v>
      </c>
      <c r="G107" s="66">
        <v>2</v>
      </c>
      <c r="H107" s="66" t="s">
        <v>37</v>
      </c>
      <c r="I107" s="66">
        <f t="shared" si="11"/>
        <v>6</v>
      </c>
      <c r="J107" s="98">
        <v>2900000</v>
      </c>
      <c r="K107" s="99">
        <f t="shared" si="13"/>
        <v>17400000</v>
      </c>
      <c r="L107" s="86"/>
      <c r="M107" s="86"/>
    </row>
    <row r="108" s="1" customFormat="1" ht="15" customHeight="1" spans="1:13">
      <c r="A108" s="65">
        <v>314039</v>
      </c>
      <c r="B108" s="66">
        <v>1371624</v>
      </c>
      <c r="C108" s="67" t="s">
        <v>1682</v>
      </c>
      <c r="D108" s="68">
        <v>43365</v>
      </c>
      <c r="E108" s="68">
        <v>43369</v>
      </c>
      <c r="F108" s="66">
        <f t="shared" si="10"/>
        <v>4</v>
      </c>
      <c r="G108" s="66">
        <v>1</v>
      </c>
      <c r="H108" s="66" t="s">
        <v>37</v>
      </c>
      <c r="I108" s="66">
        <f t="shared" si="11"/>
        <v>4</v>
      </c>
      <c r="J108" s="98">
        <v>2900000</v>
      </c>
      <c r="K108" s="99">
        <f t="shared" si="13"/>
        <v>11600000</v>
      </c>
      <c r="L108" s="86"/>
      <c r="M108" s="86"/>
    </row>
    <row r="109" s="1" customFormat="1" ht="16.5" customHeight="1" spans="1:13">
      <c r="A109" s="65">
        <v>312623</v>
      </c>
      <c r="B109" s="66">
        <v>1368301</v>
      </c>
      <c r="C109" s="67" t="s">
        <v>1683</v>
      </c>
      <c r="D109" s="68">
        <v>43369</v>
      </c>
      <c r="E109" s="68">
        <v>43370</v>
      </c>
      <c r="F109" s="66">
        <f t="shared" si="10"/>
        <v>1</v>
      </c>
      <c r="G109" s="66">
        <v>1</v>
      </c>
      <c r="H109" s="66" t="s">
        <v>37</v>
      </c>
      <c r="I109" s="66">
        <f t="shared" si="11"/>
        <v>1</v>
      </c>
      <c r="J109" s="98">
        <v>2900000</v>
      </c>
      <c r="K109" s="99">
        <f t="shared" si="13"/>
        <v>2900000</v>
      </c>
      <c r="L109" s="86"/>
      <c r="M109" s="86"/>
    </row>
    <row r="110" s="1" customFormat="1" ht="15" customHeight="1" spans="1:13">
      <c r="A110" s="65">
        <v>314050</v>
      </c>
      <c r="B110" s="66">
        <v>1371532</v>
      </c>
      <c r="C110" s="67" t="s">
        <v>1684</v>
      </c>
      <c r="D110" s="68">
        <v>43370</v>
      </c>
      <c r="E110" s="68">
        <v>43371</v>
      </c>
      <c r="F110" s="66">
        <f t="shared" si="10"/>
        <v>1</v>
      </c>
      <c r="G110" s="66">
        <v>1</v>
      </c>
      <c r="H110" s="66" t="s">
        <v>37</v>
      </c>
      <c r="I110" s="66">
        <f t="shared" si="11"/>
        <v>1</v>
      </c>
      <c r="J110" s="98">
        <v>2900000</v>
      </c>
      <c r="K110" s="99">
        <f t="shared" si="13"/>
        <v>2900000</v>
      </c>
      <c r="L110" s="86"/>
      <c r="M110" s="86"/>
    </row>
    <row r="111" s="1" customFormat="1" ht="15" customHeight="1" spans="1:13">
      <c r="A111" s="65">
        <v>312763</v>
      </c>
      <c r="B111" s="66">
        <v>1368833</v>
      </c>
      <c r="C111" s="67" t="s">
        <v>1685</v>
      </c>
      <c r="D111" s="68">
        <v>43370</v>
      </c>
      <c r="E111" s="68">
        <v>43373</v>
      </c>
      <c r="F111" s="66">
        <f t="shared" si="10"/>
        <v>3</v>
      </c>
      <c r="G111" s="66">
        <v>1</v>
      </c>
      <c r="H111" s="66" t="s">
        <v>37</v>
      </c>
      <c r="I111" s="66">
        <f t="shared" si="11"/>
        <v>3</v>
      </c>
      <c r="J111" s="98">
        <v>2900000</v>
      </c>
      <c r="K111" s="99">
        <f t="shared" si="13"/>
        <v>8700000</v>
      </c>
      <c r="L111" s="86"/>
      <c r="M111" s="86"/>
    </row>
    <row r="112" s="1" customFormat="1" ht="15" customHeight="1" spans="1:13">
      <c r="A112" s="65">
        <v>313160</v>
      </c>
      <c r="B112" s="66">
        <v>1370481</v>
      </c>
      <c r="C112" s="67" t="s">
        <v>1686</v>
      </c>
      <c r="D112" s="68">
        <v>43370</v>
      </c>
      <c r="E112" s="68">
        <v>43372</v>
      </c>
      <c r="F112" s="66">
        <f t="shared" si="10"/>
        <v>2</v>
      </c>
      <c r="G112" s="66">
        <v>1</v>
      </c>
      <c r="H112" s="66" t="s">
        <v>37</v>
      </c>
      <c r="I112" s="66">
        <f t="shared" si="11"/>
        <v>2</v>
      </c>
      <c r="J112" s="98">
        <v>2900000</v>
      </c>
      <c r="K112" s="99">
        <f t="shared" si="13"/>
        <v>5800000</v>
      </c>
      <c r="L112" s="86"/>
      <c r="M112" s="86"/>
    </row>
    <row r="113" s="1" customFormat="1" ht="15" customHeight="1" spans="1:13">
      <c r="A113" s="65" t="s">
        <v>1687</v>
      </c>
      <c r="B113" s="66">
        <v>1370943</v>
      </c>
      <c r="C113" s="70" t="s">
        <v>1688</v>
      </c>
      <c r="D113" s="68">
        <v>43370</v>
      </c>
      <c r="E113" s="68">
        <v>43372</v>
      </c>
      <c r="F113" s="66">
        <f t="shared" si="10"/>
        <v>2</v>
      </c>
      <c r="G113" s="66">
        <v>2</v>
      </c>
      <c r="H113" s="66" t="s">
        <v>37</v>
      </c>
      <c r="I113" s="66">
        <f t="shared" si="11"/>
        <v>4</v>
      </c>
      <c r="J113" s="98">
        <v>2900000</v>
      </c>
      <c r="K113" s="99">
        <f t="shared" si="13"/>
        <v>11600000</v>
      </c>
      <c r="L113" s="86"/>
      <c r="M113" s="86"/>
    </row>
    <row r="114" s="4" customFormat="1" ht="15" customHeight="1" spans="1:13">
      <c r="A114" s="125">
        <v>314167</v>
      </c>
      <c r="B114" s="112">
        <v>1371998</v>
      </c>
      <c r="C114" s="126" t="s">
        <v>1689</v>
      </c>
      <c r="D114" s="114">
        <v>43365</v>
      </c>
      <c r="E114" s="114">
        <v>43367</v>
      </c>
      <c r="F114" s="112">
        <f t="shared" si="10"/>
        <v>2</v>
      </c>
      <c r="G114" s="112">
        <v>1</v>
      </c>
      <c r="H114" s="112" t="s">
        <v>37</v>
      </c>
      <c r="I114" s="112">
        <f t="shared" si="11"/>
        <v>2</v>
      </c>
      <c r="J114" s="136">
        <v>2900000</v>
      </c>
      <c r="K114" s="137">
        <f t="shared" si="13"/>
        <v>5800000</v>
      </c>
      <c r="L114" s="86"/>
      <c r="M114" s="132"/>
    </row>
    <row r="115" s="4" customFormat="1" ht="15" customHeight="1" spans="1:13">
      <c r="A115" s="125">
        <v>314169</v>
      </c>
      <c r="B115" s="112">
        <v>1372024</v>
      </c>
      <c r="C115" s="126" t="s">
        <v>1690</v>
      </c>
      <c r="D115" s="114">
        <v>43370</v>
      </c>
      <c r="E115" s="114">
        <v>43373</v>
      </c>
      <c r="F115" s="112">
        <f t="shared" si="10"/>
        <v>3</v>
      </c>
      <c r="G115" s="112">
        <v>1</v>
      </c>
      <c r="H115" s="112" t="s">
        <v>37</v>
      </c>
      <c r="I115" s="112">
        <f t="shared" si="11"/>
        <v>3</v>
      </c>
      <c r="J115" s="136">
        <v>2900000</v>
      </c>
      <c r="K115" s="137">
        <f t="shared" si="13"/>
        <v>8700000</v>
      </c>
      <c r="L115" s="86"/>
      <c r="M115" s="132"/>
    </row>
    <row r="116" s="4" customFormat="1" ht="15" customHeight="1" spans="1:13">
      <c r="A116" s="127">
        <v>314324</v>
      </c>
      <c r="B116" s="109">
        <v>1372741</v>
      </c>
      <c r="C116" s="128" t="s">
        <v>1691</v>
      </c>
      <c r="D116" s="111">
        <v>43365</v>
      </c>
      <c r="E116" s="111">
        <v>43367</v>
      </c>
      <c r="F116" s="109">
        <f t="shared" si="10"/>
        <v>2</v>
      </c>
      <c r="G116" s="109">
        <v>1</v>
      </c>
      <c r="H116" s="109" t="s">
        <v>37</v>
      </c>
      <c r="I116" s="109">
        <f t="shared" si="11"/>
        <v>2</v>
      </c>
      <c r="J116" s="134">
        <v>2900000</v>
      </c>
      <c r="K116" s="135">
        <f t="shared" si="13"/>
        <v>5800000</v>
      </c>
      <c r="L116" s="86"/>
      <c r="M116" s="132"/>
    </row>
    <row r="117" s="1" customFormat="1" ht="15" customHeight="1" spans="1:13">
      <c r="A117" s="109">
        <v>314749</v>
      </c>
      <c r="B117" s="109">
        <v>1373096</v>
      </c>
      <c r="C117" s="110" t="s">
        <v>888</v>
      </c>
      <c r="D117" s="111">
        <v>43366</v>
      </c>
      <c r="E117" s="111">
        <v>43368</v>
      </c>
      <c r="F117" s="109">
        <f t="shared" si="10"/>
        <v>2</v>
      </c>
      <c r="G117" s="109">
        <v>1</v>
      </c>
      <c r="H117" s="109" t="s">
        <v>37</v>
      </c>
      <c r="I117" s="109">
        <f t="shared" si="11"/>
        <v>2</v>
      </c>
      <c r="J117" s="134">
        <v>2900000</v>
      </c>
      <c r="K117" s="135">
        <f t="shared" si="13"/>
        <v>5800000</v>
      </c>
      <c r="L117" s="86"/>
      <c r="M117" s="86"/>
    </row>
    <row r="118" s="4" customFormat="1" ht="15" customHeight="1" spans="1:13">
      <c r="A118" s="127">
        <v>314341</v>
      </c>
      <c r="B118" s="109">
        <v>1372767</v>
      </c>
      <c r="C118" s="128" t="s">
        <v>1692</v>
      </c>
      <c r="D118" s="111">
        <v>43370</v>
      </c>
      <c r="E118" s="111">
        <v>43372</v>
      </c>
      <c r="F118" s="109">
        <f>E118-D118</f>
        <v>2</v>
      </c>
      <c r="G118" s="109">
        <v>1</v>
      </c>
      <c r="H118" s="109" t="s">
        <v>37</v>
      </c>
      <c r="I118" s="109">
        <f>G118*F118</f>
        <v>2</v>
      </c>
      <c r="J118" s="134">
        <v>2900000</v>
      </c>
      <c r="K118" s="135">
        <f>J118*F118*G118</f>
        <v>5800000</v>
      </c>
      <c r="L118" s="86"/>
      <c r="M118" s="132"/>
    </row>
    <row r="119" s="1" customFormat="1" ht="15" customHeight="1" spans="1:13">
      <c r="A119" s="109">
        <v>312629</v>
      </c>
      <c r="B119" s="109">
        <v>1368421</v>
      </c>
      <c r="C119" s="110" t="s">
        <v>1693</v>
      </c>
      <c r="D119" s="111">
        <v>43371</v>
      </c>
      <c r="E119" s="111">
        <v>43372</v>
      </c>
      <c r="F119" s="109">
        <f>E119-D119</f>
        <v>1</v>
      </c>
      <c r="G119" s="109">
        <v>1</v>
      </c>
      <c r="H119" s="109" t="s">
        <v>37</v>
      </c>
      <c r="I119" s="109">
        <f>G119*F119</f>
        <v>1</v>
      </c>
      <c r="J119" s="134">
        <v>2900000</v>
      </c>
      <c r="K119" s="135">
        <f>J119*F119*G119</f>
        <v>2900000</v>
      </c>
      <c r="L119" s="86"/>
      <c r="M119" s="86"/>
    </row>
    <row r="120" s="1" customFormat="1" ht="15" customHeight="1" spans="1:13">
      <c r="A120" s="109">
        <v>314131</v>
      </c>
      <c r="B120" s="109">
        <v>1371794</v>
      </c>
      <c r="C120" s="110" t="s">
        <v>1694</v>
      </c>
      <c r="D120" s="111">
        <v>43371</v>
      </c>
      <c r="E120" s="111">
        <v>43373</v>
      </c>
      <c r="F120" s="109">
        <f>E120-D120</f>
        <v>2</v>
      </c>
      <c r="G120" s="109">
        <v>1</v>
      </c>
      <c r="H120" s="109" t="s">
        <v>37</v>
      </c>
      <c r="I120" s="109">
        <f>G120*F120</f>
        <v>2</v>
      </c>
      <c r="J120" s="134">
        <v>2900000</v>
      </c>
      <c r="K120" s="135">
        <f>J120*F120*G120</f>
        <v>5800000</v>
      </c>
      <c r="L120" s="86"/>
      <c r="M120" s="86"/>
    </row>
    <row r="121" s="1" customFormat="1" ht="15" customHeight="1" spans="1:13">
      <c r="A121" s="109">
        <v>307756</v>
      </c>
      <c r="B121" s="109">
        <v>1349827</v>
      </c>
      <c r="C121" s="110" t="s">
        <v>1695</v>
      </c>
      <c r="D121" s="111">
        <v>43371</v>
      </c>
      <c r="E121" s="111">
        <v>43373</v>
      </c>
      <c r="F121" s="109">
        <f>E121-D121</f>
        <v>2</v>
      </c>
      <c r="G121" s="109">
        <v>1</v>
      </c>
      <c r="H121" s="109" t="s">
        <v>37</v>
      </c>
      <c r="I121" s="109">
        <f>G121*F121</f>
        <v>2</v>
      </c>
      <c r="J121" s="144">
        <v>2900000</v>
      </c>
      <c r="K121" s="135">
        <f>J121*F121*G121</f>
        <v>5800000</v>
      </c>
      <c r="L121" s="86"/>
      <c r="M121" s="86"/>
    </row>
    <row r="122" s="1" customFormat="1" ht="15" customHeight="1" spans="1:13">
      <c r="A122" s="109">
        <v>313075</v>
      </c>
      <c r="B122" s="109">
        <v>1370070</v>
      </c>
      <c r="C122" s="110" t="s">
        <v>1696</v>
      </c>
      <c r="D122" s="111">
        <v>43371</v>
      </c>
      <c r="E122" s="111">
        <v>43373</v>
      </c>
      <c r="F122" s="109">
        <f>E122-D122</f>
        <v>2</v>
      </c>
      <c r="G122" s="109">
        <v>1</v>
      </c>
      <c r="H122" s="109" t="s">
        <v>37</v>
      </c>
      <c r="I122" s="109">
        <f>G122*F122</f>
        <v>2</v>
      </c>
      <c r="J122" s="134">
        <v>2900000</v>
      </c>
      <c r="K122" s="135">
        <f>J122*F122*G122</f>
        <v>5800000</v>
      </c>
      <c r="L122" s="86"/>
      <c r="M122" s="86"/>
    </row>
    <row r="123" s="4" customFormat="1" ht="15" customHeight="1" spans="1:13">
      <c r="A123" s="122">
        <v>315039</v>
      </c>
      <c r="B123" s="122">
        <v>1373590</v>
      </c>
      <c r="C123" s="123" t="s">
        <v>888</v>
      </c>
      <c r="D123" s="124">
        <v>43368</v>
      </c>
      <c r="E123" s="124">
        <v>43369</v>
      </c>
      <c r="F123" s="122">
        <f>E123-D123</f>
        <v>1</v>
      </c>
      <c r="G123" s="122">
        <v>1</v>
      </c>
      <c r="H123" s="122" t="s">
        <v>37</v>
      </c>
      <c r="I123" s="122">
        <f>G123*F123</f>
        <v>1</v>
      </c>
      <c r="J123" s="142">
        <v>2900000</v>
      </c>
      <c r="K123" s="143">
        <f>J123*F123*G123</f>
        <v>2900000</v>
      </c>
      <c r="L123" s="86"/>
      <c r="M123" s="132"/>
    </row>
    <row r="124" s="1" customFormat="1" ht="15" customHeight="1" spans="1:13">
      <c r="A124" s="122">
        <v>314764</v>
      </c>
      <c r="B124" s="122">
        <v>1373198</v>
      </c>
      <c r="C124" s="123" t="s">
        <v>1697</v>
      </c>
      <c r="D124" s="124">
        <v>43366</v>
      </c>
      <c r="E124" s="124">
        <v>43368</v>
      </c>
      <c r="F124" s="122">
        <f>E124-D124</f>
        <v>2</v>
      </c>
      <c r="G124" s="122">
        <v>1</v>
      </c>
      <c r="H124" s="122" t="s">
        <v>37</v>
      </c>
      <c r="I124" s="122">
        <f>G124*F124</f>
        <v>2</v>
      </c>
      <c r="J124" s="142">
        <v>2900000</v>
      </c>
      <c r="K124" s="143">
        <f>J124*F124*G124</f>
        <v>5800000</v>
      </c>
      <c r="L124" s="86"/>
      <c r="M124" s="86"/>
    </row>
    <row r="125" s="1" customFormat="1" ht="15" customHeight="1" spans="1:13">
      <c r="A125" s="129">
        <v>315366</v>
      </c>
      <c r="B125" s="129">
        <v>1374106</v>
      </c>
      <c r="C125" s="130" t="s">
        <v>1698</v>
      </c>
      <c r="D125" s="131">
        <v>43370</v>
      </c>
      <c r="E125" s="131">
        <v>43371</v>
      </c>
      <c r="F125" s="129">
        <f>E125-D125</f>
        <v>1</v>
      </c>
      <c r="G125" s="129">
        <v>1</v>
      </c>
      <c r="H125" s="129" t="s">
        <v>37</v>
      </c>
      <c r="I125" s="129">
        <f>G125*F125</f>
        <v>1</v>
      </c>
      <c r="J125" s="145">
        <v>2900000</v>
      </c>
      <c r="K125" s="146">
        <f>J125*F125*G125</f>
        <v>2900000</v>
      </c>
      <c r="L125" s="86"/>
      <c r="M125" s="86"/>
    </row>
    <row r="126" s="1" customFormat="1" ht="15" customHeight="1" spans="1:13">
      <c r="A126" s="129">
        <v>315367</v>
      </c>
      <c r="B126" s="129">
        <v>1374056</v>
      </c>
      <c r="C126" s="130" t="s">
        <v>1699</v>
      </c>
      <c r="D126" s="131">
        <v>43370</v>
      </c>
      <c r="E126" s="131">
        <v>43371</v>
      </c>
      <c r="F126" s="129">
        <f>E126-D126</f>
        <v>1</v>
      </c>
      <c r="G126" s="129">
        <v>1</v>
      </c>
      <c r="H126" s="129" t="s">
        <v>37</v>
      </c>
      <c r="I126" s="129">
        <f>G126*F126</f>
        <v>1</v>
      </c>
      <c r="J126" s="145">
        <v>2900000</v>
      </c>
      <c r="K126" s="146">
        <f>J126*F126*G126</f>
        <v>2900000</v>
      </c>
      <c r="L126" s="86"/>
      <c r="M126" s="86"/>
    </row>
    <row r="127" s="1" customFormat="1" ht="15.75" customHeight="1" spans="1:13">
      <c r="A127" s="129">
        <v>307307</v>
      </c>
      <c r="B127" s="129">
        <v>1347207</v>
      </c>
      <c r="C127" s="130" t="s">
        <v>1700</v>
      </c>
      <c r="D127" s="131">
        <v>43372</v>
      </c>
      <c r="E127" s="131">
        <v>43373</v>
      </c>
      <c r="F127" s="129">
        <f>E127-D127</f>
        <v>1</v>
      </c>
      <c r="G127" s="129">
        <v>1</v>
      </c>
      <c r="H127" s="129" t="s">
        <v>37</v>
      </c>
      <c r="I127" s="129">
        <f>G127*F127</f>
        <v>1</v>
      </c>
      <c r="J127" s="147">
        <v>2900000</v>
      </c>
      <c r="K127" s="146">
        <f>J127*F127*G127</f>
        <v>2900000</v>
      </c>
      <c r="L127" s="86"/>
      <c r="M127" s="86"/>
    </row>
    <row r="128" s="1" customFormat="1" customHeight="1" spans="1:13">
      <c r="A128" s="129">
        <v>309960</v>
      </c>
      <c r="B128" s="129">
        <v>1357937</v>
      </c>
      <c r="C128" s="130" t="s">
        <v>1701</v>
      </c>
      <c r="D128" s="131">
        <v>43372</v>
      </c>
      <c r="E128" s="131">
        <v>43373</v>
      </c>
      <c r="F128" s="129">
        <f>E128-D128</f>
        <v>1</v>
      </c>
      <c r="G128" s="129">
        <v>1</v>
      </c>
      <c r="H128" s="129" t="s">
        <v>37</v>
      </c>
      <c r="I128" s="129">
        <f>G128*F128</f>
        <v>1</v>
      </c>
      <c r="J128" s="147">
        <v>2900000</v>
      </c>
      <c r="K128" s="146">
        <f>J128*F128*G128</f>
        <v>2900000</v>
      </c>
      <c r="L128" s="86"/>
      <c r="M128" s="86"/>
    </row>
    <row r="129" s="1" customFormat="1" ht="15" customHeight="1" spans="1:13">
      <c r="A129" s="148">
        <v>312622</v>
      </c>
      <c r="B129" s="129">
        <v>1368165</v>
      </c>
      <c r="C129" s="130" t="s">
        <v>1702</v>
      </c>
      <c r="D129" s="131">
        <v>43372</v>
      </c>
      <c r="E129" s="131">
        <v>43373</v>
      </c>
      <c r="F129" s="129">
        <f>E129-D129</f>
        <v>1</v>
      </c>
      <c r="G129" s="129">
        <v>1</v>
      </c>
      <c r="H129" s="129" t="s">
        <v>37</v>
      </c>
      <c r="I129" s="129">
        <f>G129*F129</f>
        <v>1</v>
      </c>
      <c r="J129" s="145">
        <v>2900000</v>
      </c>
      <c r="K129" s="146">
        <f>J129*F129*G129</f>
        <v>2900000</v>
      </c>
      <c r="L129" s="86"/>
      <c r="M129" s="86"/>
    </row>
    <row r="130" s="1" customFormat="1" ht="18" customHeight="1" spans="1:13">
      <c r="A130" s="149" t="s">
        <v>1703</v>
      </c>
      <c r="B130" s="150">
        <v>1358307</v>
      </c>
      <c r="C130" s="151" t="s">
        <v>1704</v>
      </c>
      <c r="D130" s="152">
        <v>43372</v>
      </c>
      <c r="E130" s="152">
        <v>43373</v>
      </c>
      <c r="F130" s="153">
        <f>E130-D130</f>
        <v>1</v>
      </c>
      <c r="G130" s="153">
        <v>1</v>
      </c>
      <c r="H130" s="153" t="s">
        <v>37</v>
      </c>
      <c r="I130" s="153">
        <f>G130*F130</f>
        <v>1</v>
      </c>
      <c r="J130" s="201">
        <v>2900000</v>
      </c>
      <c r="K130" s="202">
        <f>J130*F130*G130</f>
        <v>2900000</v>
      </c>
      <c r="L130" s="86"/>
      <c r="M130" s="86"/>
    </row>
    <row r="131" s="1" customFormat="1" ht="18" customHeight="1" spans="1:13">
      <c r="A131" s="154"/>
      <c r="B131" s="155"/>
      <c r="C131" s="156"/>
      <c r="D131" s="152">
        <v>43373</v>
      </c>
      <c r="E131" s="152">
        <v>43374</v>
      </c>
      <c r="F131" s="153">
        <f>E131-D131</f>
        <v>1</v>
      </c>
      <c r="G131" s="153">
        <v>1</v>
      </c>
      <c r="H131" s="153" t="s">
        <v>37</v>
      </c>
      <c r="I131" s="153">
        <f>G131*F131</f>
        <v>1</v>
      </c>
      <c r="J131" s="201">
        <v>3450000</v>
      </c>
      <c r="K131" s="202">
        <f>J131*F131*G131</f>
        <v>3450000</v>
      </c>
      <c r="L131" s="86"/>
      <c r="M131" s="86"/>
    </row>
    <row r="132" s="1" customFormat="1" ht="18" customHeight="1" spans="1:13">
      <c r="A132" s="157"/>
      <c r="B132" s="158"/>
      <c r="C132" s="159"/>
      <c r="D132" s="160">
        <v>43374</v>
      </c>
      <c r="E132" s="160">
        <v>43377</v>
      </c>
      <c r="F132" s="161">
        <v>1</v>
      </c>
      <c r="G132" s="161">
        <v>3</v>
      </c>
      <c r="H132" s="161" t="s">
        <v>37</v>
      </c>
      <c r="I132" s="161">
        <f>G132*F132</f>
        <v>3</v>
      </c>
      <c r="J132" s="203">
        <v>3450000</v>
      </c>
      <c r="K132" s="204">
        <f>J132*F132*G132</f>
        <v>10350000</v>
      </c>
      <c r="L132" s="86"/>
      <c r="M132" s="86"/>
    </row>
    <row r="133" s="1" customFormat="1" ht="18" customHeight="1" spans="1:13">
      <c r="A133" s="162">
        <v>311549</v>
      </c>
      <c r="B133" s="163">
        <v>1377361</v>
      </c>
      <c r="C133" s="164" t="s">
        <v>1705</v>
      </c>
      <c r="D133" s="131">
        <v>43372</v>
      </c>
      <c r="E133" s="131">
        <v>43373</v>
      </c>
      <c r="F133" s="129">
        <f t="shared" ref="F133:F138" si="14">E133-D133</f>
        <v>1</v>
      </c>
      <c r="G133" s="129">
        <v>1</v>
      </c>
      <c r="H133" s="129" t="s">
        <v>37</v>
      </c>
      <c r="I133" s="129">
        <v>1</v>
      </c>
      <c r="J133" s="145">
        <v>2900000</v>
      </c>
      <c r="K133" s="146">
        <f>J133*F133*G133</f>
        <v>2900000</v>
      </c>
      <c r="L133" s="86">
        <v>1363163</v>
      </c>
      <c r="M133" s="86">
        <v>1377362</v>
      </c>
    </row>
    <row r="134" s="1" customFormat="1" ht="18" customHeight="1" spans="1:13">
      <c r="A134" s="165"/>
      <c r="B134" s="166"/>
      <c r="C134" s="167"/>
      <c r="D134" s="131">
        <v>43373</v>
      </c>
      <c r="E134" s="131">
        <v>43374</v>
      </c>
      <c r="F134" s="129">
        <f t="shared" si="14"/>
        <v>1</v>
      </c>
      <c r="G134" s="129">
        <v>1</v>
      </c>
      <c r="H134" s="129" t="s">
        <v>37</v>
      </c>
      <c r="I134" s="129">
        <f t="shared" ref="I134:I138" si="15">G134*F134</f>
        <v>1</v>
      </c>
      <c r="J134" s="145">
        <v>3450000</v>
      </c>
      <c r="K134" s="146">
        <f>J134*F134*G134</f>
        <v>3450000</v>
      </c>
      <c r="L134" s="86"/>
      <c r="M134" s="86"/>
    </row>
    <row r="135" s="1" customFormat="1" ht="17.25" customHeight="1" spans="1:13">
      <c r="A135" s="168" t="s">
        <v>1706</v>
      </c>
      <c r="B135" s="169">
        <v>1368875</v>
      </c>
      <c r="C135" s="170" t="s">
        <v>1707</v>
      </c>
      <c r="D135" s="131">
        <v>43372</v>
      </c>
      <c r="E135" s="131">
        <v>43373</v>
      </c>
      <c r="F135" s="129">
        <f t="shared" si="14"/>
        <v>1</v>
      </c>
      <c r="G135" s="129">
        <v>2</v>
      </c>
      <c r="H135" s="129" t="s">
        <v>37</v>
      </c>
      <c r="I135" s="129">
        <f t="shared" si="15"/>
        <v>2</v>
      </c>
      <c r="J135" s="145">
        <v>2900000</v>
      </c>
      <c r="K135" s="146">
        <f>J135*F135*G135</f>
        <v>5800000</v>
      </c>
      <c r="L135" s="86"/>
      <c r="M135" s="86"/>
    </row>
    <row r="136" s="1" customFormat="1" ht="15" customHeight="1" spans="1:13">
      <c r="A136" s="171"/>
      <c r="B136" s="172"/>
      <c r="C136" s="173"/>
      <c r="D136" s="131">
        <v>43373</v>
      </c>
      <c r="E136" s="131">
        <v>43374</v>
      </c>
      <c r="F136" s="129">
        <f t="shared" si="14"/>
        <v>1</v>
      </c>
      <c r="G136" s="129">
        <v>2</v>
      </c>
      <c r="H136" s="129" t="s">
        <v>37</v>
      </c>
      <c r="I136" s="129">
        <f t="shared" si="15"/>
        <v>2</v>
      </c>
      <c r="J136" s="145">
        <v>3450000</v>
      </c>
      <c r="K136" s="146">
        <f>J136*F136*G136</f>
        <v>6900000</v>
      </c>
      <c r="L136" s="86"/>
      <c r="M136" s="86"/>
    </row>
    <row r="137" s="1" customFormat="1" ht="18" customHeight="1" spans="1:13">
      <c r="A137" s="148">
        <v>311791</v>
      </c>
      <c r="B137" s="129">
        <v>1363880</v>
      </c>
      <c r="C137" s="130" t="s">
        <v>1708</v>
      </c>
      <c r="D137" s="131">
        <v>43373</v>
      </c>
      <c r="E137" s="131">
        <v>43374</v>
      </c>
      <c r="F137" s="129">
        <f t="shared" si="14"/>
        <v>1</v>
      </c>
      <c r="G137" s="129">
        <v>1</v>
      </c>
      <c r="H137" s="129" t="s">
        <v>37</v>
      </c>
      <c r="I137" s="129">
        <f t="shared" si="15"/>
        <v>1</v>
      </c>
      <c r="J137" s="145">
        <v>3450000</v>
      </c>
      <c r="K137" s="146">
        <f>J137*F137*G137</f>
        <v>3450000</v>
      </c>
      <c r="L137" s="86"/>
      <c r="M137" s="86"/>
    </row>
    <row r="138" s="1" customFormat="1" ht="18" customHeight="1" spans="1:13">
      <c r="A138" s="174"/>
      <c r="B138" s="161"/>
      <c r="C138" s="175"/>
      <c r="D138" s="160">
        <v>43374</v>
      </c>
      <c r="E138" s="160">
        <v>43375</v>
      </c>
      <c r="F138" s="161">
        <f t="shared" si="14"/>
        <v>1</v>
      </c>
      <c r="G138" s="161">
        <v>1</v>
      </c>
      <c r="H138" s="161" t="s">
        <v>37</v>
      </c>
      <c r="I138" s="161">
        <f t="shared" si="15"/>
        <v>1</v>
      </c>
      <c r="J138" s="205">
        <v>3450000</v>
      </c>
      <c r="K138" s="204">
        <f>J138*F138*G138</f>
        <v>3450000</v>
      </c>
      <c r="L138" s="86"/>
      <c r="M138" s="86"/>
    </row>
    <row r="139" s="3" customFormat="1" ht="43.5" customHeight="1" spans="1:13">
      <c r="A139" s="176" t="s">
        <v>1709</v>
      </c>
      <c r="B139" s="177">
        <v>1363958</v>
      </c>
      <c r="C139" s="178" t="s">
        <v>1710</v>
      </c>
      <c r="D139" s="179">
        <v>43373</v>
      </c>
      <c r="E139" s="179">
        <v>43374</v>
      </c>
      <c r="F139" s="177">
        <f t="shared" ref="F139:F158" si="16">E139-D139</f>
        <v>1</v>
      </c>
      <c r="G139" s="177">
        <v>2</v>
      </c>
      <c r="H139" s="177" t="s">
        <v>37</v>
      </c>
      <c r="I139" s="177">
        <f t="shared" ref="I139:I158" si="17">G139*F139</f>
        <v>2</v>
      </c>
      <c r="J139" s="206">
        <v>3450000</v>
      </c>
      <c r="K139" s="207">
        <f t="shared" ref="K139:K158" si="18">J139*F139*G139</f>
        <v>6900000</v>
      </c>
      <c r="L139" s="102"/>
      <c r="M139" s="102"/>
    </row>
    <row r="140" s="1" customFormat="1" ht="15" customHeight="1" spans="1:13">
      <c r="A140" s="148">
        <v>314052</v>
      </c>
      <c r="B140" s="148">
        <v>1371536</v>
      </c>
      <c r="C140" s="130" t="s">
        <v>1684</v>
      </c>
      <c r="D140" s="131">
        <v>43372</v>
      </c>
      <c r="E140" s="131">
        <v>43373</v>
      </c>
      <c r="F140" s="129">
        <f t="shared" si="16"/>
        <v>1</v>
      </c>
      <c r="G140" s="129">
        <v>1</v>
      </c>
      <c r="H140" s="129" t="s">
        <v>37</v>
      </c>
      <c r="I140" s="129">
        <f t="shared" si="17"/>
        <v>1</v>
      </c>
      <c r="J140" s="145">
        <v>2900000</v>
      </c>
      <c r="K140" s="146">
        <f t="shared" si="18"/>
        <v>2900000</v>
      </c>
      <c r="L140" s="86"/>
      <c r="M140" s="86"/>
    </row>
    <row r="141" s="1" customFormat="1" ht="15" customHeight="1" spans="1:13">
      <c r="A141" s="168">
        <v>312770</v>
      </c>
      <c r="B141" s="168">
        <v>1368965</v>
      </c>
      <c r="C141" s="180" t="s">
        <v>1711</v>
      </c>
      <c r="D141" s="131">
        <v>43372</v>
      </c>
      <c r="E141" s="131">
        <v>43373</v>
      </c>
      <c r="F141" s="129">
        <f t="shared" si="16"/>
        <v>1</v>
      </c>
      <c r="G141" s="129">
        <v>1</v>
      </c>
      <c r="H141" s="129" t="s">
        <v>37</v>
      </c>
      <c r="I141" s="129">
        <f t="shared" si="17"/>
        <v>1</v>
      </c>
      <c r="J141" s="145">
        <v>2900000</v>
      </c>
      <c r="K141" s="146">
        <f t="shared" si="18"/>
        <v>2900000</v>
      </c>
      <c r="L141" s="86"/>
      <c r="M141" s="86"/>
    </row>
    <row r="142" s="1" customFormat="1" ht="15" customHeight="1" spans="1:13">
      <c r="A142" s="171"/>
      <c r="B142" s="171"/>
      <c r="C142" s="181"/>
      <c r="D142" s="131">
        <v>43373</v>
      </c>
      <c r="E142" s="131">
        <v>43374</v>
      </c>
      <c r="F142" s="129">
        <f t="shared" si="16"/>
        <v>1</v>
      </c>
      <c r="G142" s="129">
        <v>1</v>
      </c>
      <c r="H142" s="129" t="s">
        <v>37</v>
      </c>
      <c r="I142" s="129">
        <f t="shared" si="17"/>
        <v>1</v>
      </c>
      <c r="J142" s="145">
        <v>3450000</v>
      </c>
      <c r="K142" s="146">
        <f t="shared" si="18"/>
        <v>3450000</v>
      </c>
      <c r="L142" s="86"/>
      <c r="M142" s="86"/>
    </row>
    <row r="143" s="1" customFormat="1" ht="27" spans="1:13">
      <c r="A143" s="148">
        <v>313066</v>
      </c>
      <c r="B143" s="148">
        <v>1370048</v>
      </c>
      <c r="C143" s="130" t="s">
        <v>1712</v>
      </c>
      <c r="D143" s="131">
        <v>43373</v>
      </c>
      <c r="E143" s="131">
        <v>43374</v>
      </c>
      <c r="F143" s="129">
        <f t="shared" si="16"/>
        <v>1</v>
      </c>
      <c r="G143" s="129">
        <v>3</v>
      </c>
      <c r="H143" s="129" t="s">
        <v>37</v>
      </c>
      <c r="I143" s="129">
        <f t="shared" si="17"/>
        <v>3</v>
      </c>
      <c r="J143" s="145">
        <v>3450000</v>
      </c>
      <c r="K143" s="146">
        <f t="shared" si="18"/>
        <v>10350000</v>
      </c>
      <c r="L143" s="86"/>
      <c r="M143" s="86"/>
    </row>
    <row r="144" s="1" customFormat="1" ht="15" customHeight="1" spans="1:13">
      <c r="A144" s="168">
        <v>313819</v>
      </c>
      <c r="B144" s="168">
        <v>1377364</v>
      </c>
      <c r="C144" s="180" t="s">
        <v>1713</v>
      </c>
      <c r="D144" s="131">
        <v>43372</v>
      </c>
      <c r="E144" s="131">
        <v>43373</v>
      </c>
      <c r="F144" s="129">
        <f t="shared" si="16"/>
        <v>1</v>
      </c>
      <c r="G144" s="129">
        <v>1</v>
      </c>
      <c r="H144" s="129" t="s">
        <v>37</v>
      </c>
      <c r="I144" s="129">
        <f t="shared" si="17"/>
        <v>1</v>
      </c>
      <c r="J144" s="145">
        <v>2900000</v>
      </c>
      <c r="K144" s="146">
        <f t="shared" si="18"/>
        <v>2900000</v>
      </c>
      <c r="L144" s="86">
        <v>1370760</v>
      </c>
      <c r="M144" s="86">
        <v>1377365</v>
      </c>
    </row>
    <row r="145" s="1" customFormat="1" ht="15" customHeight="1" spans="1:13">
      <c r="A145" s="171"/>
      <c r="B145" s="171"/>
      <c r="C145" s="181"/>
      <c r="D145" s="131">
        <v>43373</v>
      </c>
      <c r="E145" s="131">
        <v>43374</v>
      </c>
      <c r="F145" s="129">
        <f t="shared" si="16"/>
        <v>1</v>
      </c>
      <c r="G145" s="129">
        <v>1</v>
      </c>
      <c r="H145" s="129" t="s">
        <v>37</v>
      </c>
      <c r="I145" s="129">
        <f t="shared" si="17"/>
        <v>1</v>
      </c>
      <c r="J145" s="145">
        <v>3450000</v>
      </c>
      <c r="K145" s="146">
        <f t="shared" si="18"/>
        <v>3450000</v>
      </c>
      <c r="L145" s="86"/>
      <c r="M145" s="86"/>
    </row>
    <row r="146" s="1" customFormat="1" ht="15" customHeight="1" spans="1:13">
      <c r="A146" s="168">
        <v>313823</v>
      </c>
      <c r="B146" s="168">
        <v>1377367</v>
      </c>
      <c r="C146" s="180" t="s">
        <v>1714</v>
      </c>
      <c r="D146" s="131">
        <v>43372</v>
      </c>
      <c r="E146" s="131">
        <v>43373</v>
      </c>
      <c r="F146" s="129">
        <f t="shared" si="16"/>
        <v>1</v>
      </c>
      <c r="G146" s="129">
        <v>1</v>
      </c>
      <c r="H146" s="129" t="s">
        <v>37</v>
      </c>
      <c r="I146" s="129">
        <f t="shared" si="17"/>
        <v>1</v>
      </c>
      <c r="J146" s="145">
        <v>2900000</v>
      </c>
      <c r="K146" s="146">
        <f t="shared" si="18"/>
        <v>2900000</v>
      </c>
      <c r="L146" s="86">
        <v>1370761</v>
      </c>
      <c r="M146" s="86">
        <v>1377368</v>
      </c>
    </row>
    <row r="147" s="1" customFormat="1" ht="15" customHeight="1" spans="1:13">
      <c r="A147" s="171"/>
      <c r="B147" s="171"/>
      <c r="C147" s="181"/>
      <c r="D147" s="131">
        <v>43373</v>
      </c>
      <c r="E147" s="131">
        <v>43374</v>
      </c>
      <c r="F147" s="129">
        <f t="shared" si="16"/>
        <v>1</v>
      </c>
      <c r="G147" s="129">
        <v>1</v>
      </c>
      <c r="H147" s="129" t="s">
        <v>37</v>
      </c>
      <c r="I147" s="129">
        <f t="shared" si="17"/>
        <v>1</v>
      </c>
      <c r="J147" s="145">
        <v>3450000</v>
      </c>
      <c r="K147" s="146">
        <f t="shared" si="18"/>
        <v>3450000</v>
      </c>
      <c r="L147" s="86"/>
      <c r="M147" s="86"/>
    </row>
    <row r="148" s="1" customFormat="1" ht="15" customHeight="1" spans="1:13">
      <c r="A148" s="168">
        <v>313964</v>
      </c>
      <c r="B148" s="168">
        <v>1370780</v>
      </c>
      <c r="C148" s="180" t="s">
        <v>1715</v>
      </c>
      <c r="D148" s="131">
        <v>43372</v>
      </c>
      <c r="E148" s="131">
        <v>43373</v>
      </c>
      <c r="F148" s="129">
        <f t="shared" si="16"/>
        <v>1</v>
      </c>
      <c r="G148" s="129">
        <v>1</v>
      </c>
      <c r="H148" s="129" t="s">
        <v>37</v>
      </c>
      <c r="I148" s="129">
        <f t="shared" si="17"/>
        <v>1</v>
      </c>
      <c r="J148" s="145">
        <v>2900000</v>
      </c>
      <c r="K148" s="146">
        <f t="shared" si="18"/>
        <v>2900000</v>
      </c>
      <c r="L148" s="86"/>
      <c r="M148" s="86"/>
    </row>
    <row r="149" s="1" customFormat="1" ht="15" customHeight="1" spans="1:13">
      <c r="A149" s="171"/>
      <c r="B149" s="171"/>
      <c r="C149" s="181"/>
      <c r="D149" s="131">
        <v>43373</v>
      </c>
      <c r="E149" s="131">
        <v>43374</v>
      </c>
      <c r="F149" s="129">
        <f t="shared" si="16"/>
        <v>1</v>
      </c>
      <c r="G149" s="129">
        <v>1</v>
      </c>
      <c r="H149" s="129" t="s">
        <v>37</v>
      </c>
      <c r="I149" s="129">
        <f t="shared" si="17"/>
        <v>1</v>
      </c>
      <c r="J149" s="145">
        <v>3450000</v>
      </c>
      <c r="K149" s="146">
        <f t="shared" si="18"/>
        <v>3450000</v>
      </c>
      <c r="L149" s="86"/>
      <c r="M149" s="86"/>
    </row>
    <row r="150" s="1" customFormat="1" ht="15" customHeight="1" spans="1:13">
      <c r="A150" s="168">
        <v>313967</v>
      </c>
      <c r="B150" s="168">
        <v>1377370</v>
      </c>
      <c r="C150" s="180" t="s">
        <v>1716</v>
      </c>
      <c r="D150" s="131">
        <v>43372</v>
      </c>
      <c r="E150" s="131">
        <v>43373</v>
      </c>
      <c r="F150" s="129">
        <f t="shared" si="16"/>
        <v>1</v>
      </c>
      <c r="G150" s="129">
        <v>1</v>
      </c>
      <c r="H150" s="129" t="s">
        <v>37</v>
      </c>
      <c r="I150" s="129">
        <f t="shared" si="17"/>
        <v>1</v>
      </c>
      <c r="J150" s="145">
        <v>2900000</v>
      </c>
      <c r="K150" s="146">
        <f t="shared" si="18"/>
        <v>2900000</v>
      </c>
      <c r="L150" s="86">
        <v>1371263</v>
      </c>
      <c r="M150" s="86">
        <v>1377371</v>
      </c>
    </row>
    <row r="151" s="1" customFormat="1" ht="15" customHeight="1" spans="1:13">
      <c r="A151" s="171"/>
      <c r="B151" s="171"/>
      <c r="C151" s="181"/>
      <c r="D151" s="131">
        <v>43373</v>
      </c>
      <c r="E151" s="131">
        <v>43374</v>
      </c>
      <c r="F151" s="129">
        <f t="shared" si="16"/>
        <v>1</v>
      </c>
      <c r="G151" s="129">
        <v>1</v>
      </c>
      <c r="H151" s="129" t="s">
        <v>37</v>
      </c>
      <c r="I151" s="129">
        <f t="shared" si="17"/>
        <v>1</v>
      </c>
      <c r="J151" s="145">
        <v>3450000</v>
      </c>
      <c r="K151" s="146">
        <f t="shared" si="18"/>
        <v>3450000</v>
      </c>
      <c r="L151" s="86"/>
      <c r="M151" s="86"/>
    </row>
    <row r="152" s="1" customFormat="1" spans="1:13">
      <c r="A152" s="182">
        <v>315409</v>
      </c>
      <c r="B152" s="182">
        <v>1374247</v>
      </c>
      <c r="C152" s="183" t="s">
        <v>1717</v>
      </c>
      <c r="D152" s="184">
        <v>43373</v>
      </c>
      <c r="E152" s="184">
        <v>43374</v>
      </c>
      <c r="F152" s="182">
        <f t="shared" si="16"/>
        <v>1</v>
      </c>
      <c r="G152" s="182">
        <v>1</v>
      </c>
      <c r="H152" s="182" t="s">
        <v>37</v>
      </c>
      <c r="I152" s="182">
        <f t="shared" si="17"/>
        <v>1</v>
      </c>
      <c r="J152" s="208">
        <v>5200000</v>
      </c>
      <c r="K152" s="209">
        <f t="shared" si="18"/>
        <v>5200000</v>
      </c>
      <c r="L152" s="86"/>
      <c r="M152" s="86"/>
    </row>
    <row r="153" s="1" customFormat="1" spans="1:13">
      <c r="A153" s="185">
        <v>315776</v>
      </c>
      <c r="B153" s="185">
        <v>1375072</v>
      </c>
      <c r="C153" s="186" t="s">
        <v>1718</v>
      </c>
      <c r="D153" s="187">
        <v>43371</v>
      </c>
      <c r="E153" s="187">
        <v>43372</v>
      </c>
      <c r="F153" s="188">
        <f t="shared" si="16"/>
        <v>1</v>
      </c>
      <c r="G153" s="188">
        <v>1</v>
      </c>
      <c r="H153" s="188" t="s">
        <v>37</v>
      </c>
      <c r="I153" s="188">
        <f t="shared" si="17"/>
        <v>1</v>
      </c>
      <c r="J153" s="210">
        <v>2900000</v>
      </c>
      <c r="K153" s="211">
        <f t="shared" si="18"/>
        <v>2900000</v>
      </c>
      <c r="L153" s="86"/>
      <c r="M153" s="86"/>
    </row>
    <row r="154" s="4" customFormat="1" spans="1:13">
      <c r="A154" s="189">
        <v>315774</v>
      </c>
      <c r="B154" s="189">
        <v>1375064</v>
      </c>
      <c r="C154" s="190" t="s">
        <v>1719</v>
      </c>
      <c r="D154" s="191">
        <v>43371</v>
      </c>
      <c r="E154" s="191">
        <v>43373</v>
      </c>
      <c r="F154" s="192">
        <f t="shared" si="16"/>
        <v>2</v>
      </c>
      <c r="G154" s="192">
        <v>1</v>
      </c>
      <c r="H154" s="192" t="s">
        <v>37</v>
      </c>
      <c r="I154" s="192">
        <f t="shared" si="17"/>
        <v>2</v>
      </c>
      <c r="J154" s="212">
        <v>2900000</v>
      </c>
      <c r="K154" s="199">
        <f t="shared" si="18"/>
        <v>5800000</v>
      </c>
      <c r="L154" s="132"/>
      <c r="M154" s="132"/>
    </row>
    <row r="155" s="1" customFormat="1" spans="1:13">
      <c r="A155" s="193"/>
      <c r="B155" s="193"/>
      <c r="C155" s="194"/>
      <c r="D155" s="191">
        <v>43373</v>
      </c>
      <c r="E155" s="191">
        <v>43374</v>
      </c>
      <c r="F155" s="192">
        <f t="shared" si="16"/>
        <v>1</v>
      </c>
      <c r="G155" s="192">
        <v>1</v>
      </c>
      <c r="H155" s="192" t="s">
        <v>37</v>
      </c>
      <c r="I155" s="192">
        <f t="shared" si="17"/>
        <v>1</v>
      </c>
      <c r="J155" s="212">
        <v>3450000</v>
      </c>
      <c r="K155" s="199">
        <f t="shared" si="18"/>
        <v>3450000</v>
      </c>
      <c r="L155" s="86"/>
      <c r="M155" s="86"/>
    </row>
    <row r="156" s="1" customFormat="1" spans="1:13">
      <c r="A156" s="195" t="s">
        <v>1720</v>
      </c>
      <c r="B156" s="196">
        <v>1377372</v>
      </c>
      <c r="C156" s="197" t="s">
        <v>1721</v>
      </c>
      <c r="D156" s="191">
        <v>43373</v>
      </c>
      <c r="E156" s="191">
        <v>43374</v>
      </c>
      <c r="F156" s="192">
        <f t="shared" si="16"/>
        <v>1</v>
      </c>
      <c r="G156" s="192">
        <v>2</v>
      </c>
      <c r="H156" s="192" t="s">
        <v>37</v>
      </c>
      <c r="I156" s="192">
        <f t="shared" si="17"/>
        <v>2</v>
      </c>
      <c r="J156" s="212">
        <v>3450000</v>
      </c>
      <c r="K156" s="199">
        <f t="shared" si="18"/>
        <v>6900000</v>
      </c>
      <c r="L156" s="132">
        <v>1375112</v>
      </c>
      <c r="M156" s="213">
        <v>1377373</v>
      </c>
    </row>
    <row r="157" s="1" customFormat="1" spans="1:13">
      <c r="A157" s="198" t="s">
        <v>1722</v>
      </c>
      <c r="B157" s="189">
        <v>1375336</v>
      </c>
      <c r="C157" s="190" t="s">
        <v>1723</v>
      </c>
      <c r="D157" s="191">
        <v>43372</v>
      </c>
      <c r="E157" s="191">
        <v>43373</v>
      </c>
      <c r="F157" s="192">
        <f t="shared" si="16"/>
        <v>1</v>
      </c>
      <c r="G157" s="199">
        <v>1</v>
      </c>
      <c r="H157" s="192" t="s">
        <v>37</v>
      </c>
      <c r="I157" s="192">
        <f t="shared" si="17"/>
        <v>1</v>
      </c>
      <c r="J157" s="212">
        <v>2900000</v>
      </c>
      <c r="K157" s="199">
        <f t="shared" si="18"/>
        <v>2900000</v>
      </c>
      <c r="L157" s="86"/>
      <c r="M157" s="86"/>
    </row>
    <row r="158" s="1" customFormat="1" spans="1:13">
      <c r="A158" s="200"/>
      <c r="B158" s="193"/>
      <c r="C158" s="194"/>
      <c r="D158" s="191">
        <v>43373</v>
      </c>
      <c r="E158" s="191">
        <v>43374</v>
      </c>
      <c r="F158" s="192">
        <f t="shared" si="16"/>
        <v>1</v>
      </c>
      <c r="G158" s="192">
        <v>1</v>
      </c>
      <c r="H158" s="192" t="s">
        <v>37</v>
      </c>
      <c r="I158" s="192">
        <f t="shared" si="17"/>
        <v>1</v>
      </c>
      <c r="J158" s="212">
        <v>3450000</v>
      </c>
      <c r="K158" s="199">
        <f t="shared" si="18"/>
        <v>3450000</v>
      </c>
      <c r="L158" s="86"/>
      <c r="M158" s="86"/>
    </row>
  </sheetData>
  <mergeCells count="61">
    <mergeCell ref="A1:K1"/>
    <mergeCell ref="A5:A6"/>
    <mergeCell ref="A17:A18"/>
    <mergeCell ref="A20:A21"/>
    <mergeCell ref="A36:A37"/>
    <mergeCell ref="A66:A67"/>
    <mergeCell ref="A130:A131"/>
    <mergeCell ref="A133:A134"/>
    <mergeCell ref="A135:A136"/>
    <mergeCell ref="A141:A142"/>
    <mergeCell ref="A144:A145"/>
    <mergeCell ref="A146:A147"/>
    <mergeCell ref="A148:A149"/>
    <mergeCell ref="A150:A151"/>
    <mergeCell ref="A154:A155"/>
    <mergeCell ref="A157:A158"/>
    <mergeCell ref="B5:B6"/>
    <mergeCell ref="B17:B18"/>
    <mergeCell ref="B36:B37"/>
    <mergeCell ref="B66:B67"/>
    <mergeCell ref="B130:B131"/>
    <mergeCell ref="B133:B134"/>
    <mergeCell ref="B135:B136"/>
    <mergeCell ref="B141:B142"/>
    <mergeCell ref="B144:B145"/>
    <mergeCell ref="B146:B147"/>
    <mergeCell ref="B148:B149"/>
    <mergeCell ref="B150:B151"/>
    <mergeCell ref="B154:B155"/>
    <mergeCell ref="B157:B158"/>
    <mergeCell ref="C5:C6"/>
    <mergeCell ref="C130:C131"/>
    <mergeCell ref="C133:C134"/>
    <mergeCell ref="C135:C136"/>
    <mergeCell ref="C141:C142"/>
    <mergeCell ref="C144:C145"/>
    <mergeCell ref="C146:C147"/>
    <mergeCell ref="C148:C149"/>
    <mergeCell ref="C150:C151"/>
    <mergeCell ref="C154:C155"/>
    <mergeCell ref="C157:C158"/>
    <mergeCell ref="D5:D6"/>
    <mergeCell ref="D17:D18"/>
    <mergeCell ref="D36:D37"/>
    <mergeCell ref="D66:D67"/>
    <mergeCell ref="E5:E6"/>
    <mergeCell ref="E17:E18"/>
    <mergeCell ref="E36:E37"/>
    <mergeCell ref="E66:E67"/>
    <mergeCell ref="F5:F6"/>
    <mergeCell ref="F36:F37"/>
    <mergeCell ref="F66:F67"/>
    <mergeCell ref="G5:G6"/>
    <mergeCell ref="H5:H6"/>
    <mergeCell ref="H17:H18"/>
    <mergeCell ref="H36:H37"/>
    <mergeCell ref="I5:I6"/>
    <mergeCell ref="J5:J6"/>
    <mergeCell ref="K5:K6"/>
    <mergeCell ref="L5:L6"/>
    <mergeCell ref="M5:M6"/>
  </mergeCells>
  <conditionalFormatting sqref="B7:B155 B157:B158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787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762" t="s">
        <v>18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</row>
    <row r="2" ht="21" customHeight="1" spans="1:12">
      <c r="A2" s="762"/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</row>
    <row r="3" ht="20.25" customHeight="1" spans="1:12">
      <c r="A3" s="788" t="s">
        <v>19</v>
      </c>
      <c r="B3" s="788"/>
      <c r="C3" s="789" t="s">
        <v>20</v>
      </c>
      <c r="D3" s="790"/>
      <c r="E3" s="790">
        <v>800000000</v>
      </c>
      <c r="F3" s="762"/>
      <c r="G3" s="762"/>
      <c r="H3" s="12" t="s">
        <v>21</v>
      </c>
      <c r="I3" s="12"/>
      <c r="J3" s="653">
        <f>SUM(J8:J42)</f>
        <v>89</v>
      </c>
      <c r="K3" s="655"/>
      <c r="L3" s="655">
        <f>SUM(L9:L202)</f>
        <v>233010000</v>
      </c>
    </row>
    <row r="4" ht="20.25" customHeight="1" spans="1:13">
      <c r="A4" s="762"/>
      <c r="B4" s="762"/>
      <c r="C4" s="762"/>
      <c r="D4" s="762"/>
      <c r="E4" s="762"/>
      <c r="F4" s="762"/>
      <c r="G4" s="762"/>
      <c r="H4" s="12" t="s">
        <v>22</v>
      </c>
      <c r="I4" s="12"/>
      <c r="J4" s="653" t="s">
        <v>23</v>
      </c>
      <c r="K4" s="655"/>
      <c r="L4" s="655">
        <v>270000000</v>
      </c>
      <c r="M4">
        <f>E3+L4</f>
        <v>1070000000</v>
      </c>
    </row>
    <row r="5" ht="20.25" customHeight="1" spans="1:12">
      <c r="A5" s="762"/>
      <c r="B5" s="762"/>
      <c r="C5" s="762"/>
      <c r="D5" s="762"/>
      <c r="E5" s="762"/>
      <c r="F5" s="762"/>
      <c r="G5" s="762"/>
      <c r="H5" s="12" t="s">
        <v>17</v>
      </c>
      <c r="I5" s="12"/>
      <c r="J5" s="626"/>
      <c r="K5" s="626"/>
      <c r="L5" s="655">
        <f>L4-L3</f>
        <v>36990000</v>
      </c>
    </row>
    <row r="6" spans="1:12">
      <c r="A6" s="15" t="s">
        <v>24</v>
      </c>
      <c r="B6" s="16" t="s">
        <v>25</v>
      </c>
      <c r="C6" s="16" t="s">
        <v>26</v>
      </c>
      <c r="D6" s="17" t="s">
        <v>27</v>
      </c>
      <c r="E6" s="17" t="s">
        <v>28</v>
      </c>
      <c r="F6" s="15" t="s">
        <v>29</v>
      </c>
      <c r="G6" s="18" t="s">
        <v>30</v>
      </c>
      <c r="H6" s="18" t="s">
        <v>31</v>
      </c>
      <c r="I6" s="18"/>
      <c r="J6" s="18" t="s">
        <v>32</v>
      </c>
      <c r="K6" s="456" t="s">
        <v>33</v>
      </c>
      <c r="L6" s="83" t="s">
        <v>34</v>
      </c>
    </row>
    <row r="7" spans="1:12">
      <c r="A7" s="15"/>
      <c r="B7" s="19"/>
      <c r="C7" s="19"/>
      <c r="D7" s="17"/>
      <c r="E7" s="17"/>
      <c r="F7" s="15"/>
      <c r="G7" s="18"/>
      <c r="H7" s="18"/>
      <c r="I7" s="18"/>
      <c r="J7" s="18"/>
      <c r="K7" s="456"/>
      <c r="L7" s="83"/>
    </row>
    <row r="8" spans="1:12">
      <c r="A8" s="791">
        <v>261490</v>
      </c>
      <c r="B8" s="765">
        <v>1242818</v>
      </c>
      <c r="C8" s="765" t="s">
        <v>35</v>
      </c>
      <c r="D8" s="766">
        <v>43053</v>
      </c>
      <c r="E8" s="766">
        <v>43056</v>
      </c>
      <c r="F8" s="765">
        <f t="shared" ref="F8:F35" si="0">E8-D8</f>
        <v>3</v>
      </c>
      <c r="G8" s="765">
        <v>1</v>
      </c>
      <c r="H8" s="765" t="s">
        <v>36</v>
      </c>
      <c r="I8" s="765" t="s">
        <v>37</v>
      </c>
      <c r="J8" s="765">
        <f t="shared" ref="J8:J35" si="1">G8*F8</f>
        <v>3</v>
      </c>
      <c r="K8" s="760">
        <v>2700000</v>
      </c>
      <c r="L8" s="760">
        <f t="shared" ref="L8:L35" si="2">K8*F8*G8</f>
        <v>8100000</v>
      </c>
    </row>
    <row r="9" spans="1:12">
      <c r="A9" s="703" t="s">
        <v>38</v>
      </c>
      <c r="B9" s="642">
        <v>1242766</v>
      </c>
      <c r="C9" s="643" t="s">
        <v>39</v>
      </c>
      <c r="D9" s="766">
        <v>43055</v>
      </c>
      <c r="E9" s="766">
        <v>43057</v>
      </c>
      <c r="F9" s="765">
        <f t="shared" ref="F9:F25" si="3">E9-D9</f>
        <v>2</v>
      </c>
      <c r="G9" s="765">
        <v>4</v>
      </c>
      <c r="H9" s="765" t="s">
        <v>40</v>
      </c>
      <c r="I9" s="765" t="s">
        <v>37</v>
      </c>
      <c r="J9" s="765">
        <f t="shared" ref="J9:J25" si="4">G9*F9</f>
        <v>8</v>
      </c>
      <c r="K9" s="760">
        <v>2700000</v>
      </c>
      <c r="L9" s="760">
        <f t="shared" ref="L9:L25" si="5">K9*F9*G9</f>
        <v>21600000</v>
      </c>
    </row>
    <row r="10" spans="1:12">
      <c r="A10" s="791">
        <v>263252</v>
      </c>
      <c r="B10" s="765">
        <v>1244711</v>
      </c>
      <c r="C10" s="765" t="s">
        <v>41</v>
      </c>
      <c r="D10" s="766">
        <v>43059</v>
      </c>
      <c r="E10" s="766">
        <v>43061</v>
      </c>
      <c r="F10" s="765">
        <f t="shared" si="3"/>
        <v>2</v>
      </c>
      <c r="G10" s="765">
        <v>3</v>
      </c>
      <c r="H10" s="765" t="s">
        <v>36</v>
      </c>
      <c r="I10" s="765" t="s">
        <v>37</v>
      </c>
      <c r="J10" s="765">
        <f t="shared" si="4"/>
        <v>6</v>
      </c>
      <c r="K10" s="760">
        <v>2700000</v>
      </c>
      <c r="L10" s="760">
        <f t="shared" si="5"/>
        <v>16200000</v>
      </c>
    </row>
    <row r="11" spans="1:12">
      <c r="A11" s="791">
        <v>263528</v>
      </c>
      <c r="B11" s="765">
        <v>1245572</v>
      </c>
      <c r="C11" s="765" t="s">
        <v>42</v>
      </c>
      <c r="D11" s="766">
        <v>43060</v>
      </c>
      <c r="E11" s="766">
        <v>43061</v>
      </c>
      <c r="F11" s="765">
        <f t="shared" si="3"/>
        <v>1</v>
      </c>
      <c r="G11" s="765">
        <v>1</v>
      </c>
      <c r="H11" s="765" t="s">
        <v>40</v>
      </c>
      <c r="I11" s="765" t="s">
        <v>37</v>
      </c>
      <c r="J11" s="765">
        <f t="shared" si="4"/>
        <v>1</v>
      </c>
      <c r="K11" s="760">
        <v>2700000</v>
      </c>
      <c r="L11" s="760">
        <f t="shared" si="5"/>
        <v>2700000</v>
      </c>
    </row>
    <row r="12" spans="1:12">
      <c r="A12" s="791">
        <v>263497</v>
      </c>
      <c r="B12" s="765">
        <v>1245323</v>
      </c>
      <c r="C12" s="765" t="s">
        <v>43</v>
      </c>
      <c r="D12" s="766">
        <v>43061</v>
      </c>
      <c r="E12" s="766">
        <v>43063</v>
      </c>
      <c r="F12" s="765">
        <f t="shared" si="3"/>
        <v>2</v>
      </c>
      <c r="G12" s="765">
        <v>1</v>
      </c>
      <c r="H12" s="765" t="s">
        <v>40</v>
      </c>
      <c r="I12" s="765" t="s">
        <v>37</v>
      </c>
      <c r="J12" s="765">
        <f t="shared" si="4"/>
        <v>2</v>
      </c>
      <c r="K12" s="760">
        <v>2700000</v>
      </c>
      <c r="L12" s="760">
        <f t="shared" si="5"/>
        <v>5400000</v>
      </c>
    </row>
    <row r="13" spans="1:12">
      <c r="A13" s="791">
        <v>263499</v>
      </c>
      <c r="B13" s="765">
        <v>1245365</v>
      </c>
      <c r="C13" s="765" t="s">
        <v>44</v>
      </c>
      <c r="D13" s="766">
        <v>43061</v>
      </c>
      <c r="E13" s="766">
        <v>43062</v>
      </c>
      <c r="F13" s="765">
        <f t="shared" si="3"/>
        <v>1</v>
      </c>
      <c r="G13" s="765">
        <v>2</v>
      </c>
      <c r="H13" s="765" t="s">
        <v>40</v>
      </c>
      <c r="I13" s="765" t="s">
        <v>37</v>
      </c>
      <c r="J13" s="765">
        <f t="shared" si="4"/>
        <v>2</v>
      </c>
      <c r="K13" s="760">
        <v>2700000</v>
      </c>
      <c r="L13" s="760">
        <f t="shared" si="5"/>
        <v>5400000</v>
      </c>
    </row>
    <row r="14" spans="1:12">
      <c r="A14" s="791">
        <v>263544</v>
      </c>
      <c r="B14" s="765">
        <v>1245598</v>
      </c>
      <c r="C14" s="765" t="s">
        <v>45</v>
      </c>
      <c r="D14" s="766">
        <v>43061</v>
      </c>
      <c r="E14" s="766">
        <v>43063</v>
      </c>
      <c r="F14" s="765">
        <f t="shared" si="3"/>
        <v>2</v>
      </c>
      <c r="G14" s="765">
        <v>1</v>
      </c>
      <c r="H14" s="765" t="s">
        <v>36</v>
      </c>
      <c r="I14" s="765" t="s">
        <v>37</v>
      </c>
      <c r="J14" s="765">
        <f t="shared" si="4"/>
        <v>2</v>
      </c>
      <c r="K14" s="779">
        <v>2700000</v>
      </c>
      <c r="L14" s="760">
        <f t="shared" si="5"/>
        <v>5400000</v>
      </c>
    </row>
    <row r="15" spans="1:12">
      <c r="A15" s="791">
        <v>263549</v>
      </c>
      <c r="B15" s="765">
        <v>1245599</v>
      </c>
      <c r="C15" s="765" t="s">
        <v>46</v>
      </c>
      <c r="D15" s="766">
        <v>43061</v>
      </c>
      <c r="E15" s="766">
        <v>43063</v>
      </c>
      <c r="F15" s="765">
        <f t="shared" si="3"/>
        <v>2</v>
      </c>
      <c r="G15" s="765">
        <v>1</v>
      </c>
      <c r="H15" s="765" t="s">
        <v>36</v>
      </c>
      <c r="I15" s="765" t="s">
        <v>37</v>
      </c>
      <c r="J15" s="765">
        <f t="shared" si="4"/>
        <v>2</v>
      </c>
      <c r="K15" s="765">
        <v>2700000</v>
      </c>
      <c r="L15" s="760">
        <f t="shared" si="5"/>
        <v>5400000</v>
      </c>
    </row>
    <row r="16" spans="1:12">
      <c r="A16" s="791" t="s">
        <v>47</v>
      </c>
      <c r="B16" s="765">
        <v>1243005</v>
      </c>
      <c r="C16" s="765" t="s">
        <v>48</v>
      </c>
      <c r="D16" s="766">
        <v>43062</v>
      </c>
      <c r="E16" s="766">
        <v>43065</v>
      </c>
      <c r="F16" s="765">
        <f t="shared" si="3"/>
        <v>3</v>
      </c>
      <c r="G16" s="765">
        <v>2</v>
      </c>
      <c r="H16" s="765" t="s">
        <v>36</v>
      </c>
      <c r="I16" s="765" t="s">
        <v>37</v>
      </c>
      <c r="J16" s="765">
        <f t="shared" si="4"/>
        <v>6</v>
      </c>
      <c r="K16" s="760">
        <v>2700000</v>
      </c>
      <c r="L16" s="760">
        <f t="shared" si="5"/>
        <v>16200000</v>
      </c>
    </row>
    <row r="17" spans="1:12">
      <c r="A17" s="765">
        <v>263169</v>
      </c>
      <c r="B17" s="765">
        <v>1244637</v>
      </c>
      <c r="C17" s="765" t="s">
        <v>49</v>
      </c>
      <c r="D17" s="766">
        <v>43063</v>
      </c>
      <c r="E17" s="766">
        <v>43065</v>
      </c>
      <c r="F17" s="765">
        <f t="shared" si="3"/>
        <v>2</v>
      </c>
      <c r="G17" s="765">
        <v>4</v>
      </c>
      <c r="H17" s="765" t="s">
        <v>36</v>
      </c>
      <c r="I17" s="765" t="s">
        <v>37</v>
      </c>
      <c r="J17" s="765">
        <f t="shared" si="4"/>
        <v>8</v>
      </c>
      <c r="K17" s="760">
        <v>2700000</v>
      </c>
      <c r="L17" s="760">
        <f t="shared" si="5"/>
        <v>21600000</v>
      </c>
    </row>
    <row r="18" spans="1:12">
      <c r="A18" s="791" t="s">
        <v>50</v>
      </c>
      <c r="B18" s="765">
        <v>1243591</v>
      </c>
      <c r="C18" s="765" t="s">
        <v>51</v>
      </c>
      <c r="D18" s="766">
        <v>43064</v>
      </c>
      <c r="E18" s="766">
        <v>43066</v>
      </c>
      <c r="F18" s="765">
        <f t="shared" si="3"/>
        <v>2</v>
      </c>
      <c r="G18" s="765">
        <v>2</v>
      </c>
      <c r="H18" s="765" t="s">
        <v>36</v>
      </c>
      <c r="I18" s="765" t="s">
        <v>37</v>
      </c>
      <c r="J18" s="765">
        <f t="shared" si="4"/>
        <v>4</v>
      </c>
      <c r="K18" s="760">
        <v>2700000</v>
      </c>
      <c r="L18" s="760">
        <f t="shared" si="5"/>
        <v>10800000</v>
      </c>
    </row>
    <row r="19" spans="1:12">
      <c r="A19" s="791">
        <v>263550</v>
      </c>
      <c r="B19" s="765">
        <v>1245605</v>
      </c>
      <c r="C19" s="765" t="s">
        <v>52</v>
      </c>
      <c r="D19" s="766">
        <v>43064</v>
      </c>
      <c r="E19" s="766">
        <v>43065</v>
      </c>
      <c r="F19" s="765">
        <f t="shared" si="3"/>
        <v>1</v>
      </c>
      <c r="G19" s="765">
        <v>1</v>
      </c>
      <c r="H19" s="765" t="s">
        <v>36</v>
      </c>
      <c r="I19" s="765" t="s">
        <v>37</v>
      </c>
      <c r="J19" s="765">
        <f t="shared" si="4"/>
        <v>1</v>
      </c>
      <c r="K19" s="765">
        <v>2700000</v>
      </c>
      <c r="L19" s="760">
        <f t="shared" si="5"/>
        <v>2700000</v>
      </c>
    </row>
    <row r="20" spans="1:12">
      <c r="A20" s="791">
        <v>263494</v>
      </c>
      <c r="B20" s="765">
        <v>1245303</v>
      </c>
      <c r="C20" s="766" t="s">
        <v>52</v>
      </c>
      <c r="D20" s="766">
        <v>43065</v>
      </c>
      <c r="E20" s="766">
        <v>43069</v>
      </c>
      <c r="F20" s="765">
        <f t="shared" si="3"/>
        <v>4</v>
      </c>
      <c r="G20" s="765">
        <v>1</v>
      </c>
      <c r="H20" s="765" t="s">
        <v>53</v>
      </c>
      <c r="I20" s="765" t="s">
        <v>37</v>
      </c>
      <c r="J20" s="765">
        <f t="shared" si="4"/>
        <v>4</v>
      </c>
      <c r="K20" s="760">
        <v>2700000</v>
      </c>
      <c r="L20" s="760">
        <f t="shared" si="5"/>
        <v>10800000</v>
      </c>
    </row>
    <row r="21" spans="1:12">
      <c r="A21" s="791">
        <v>262745</v>
      </c>
      <c r="B21" s="765">
        <v>1243098</v>
      </c>
      <c r="C21" s="765" t="s">
        <v>54</v>
      </c>
      <c r="D21" s="766">
        <v>43066</v>
      </c>
      <c r="E21" s="766">
        <v>43070</v>
      </c>
      <c r="F21" s="765">
        <f t="shared" si="3"/>
        <v>4</v>
      </c>
      <c r="G21" s="765">
        <v>1</v>
      </c>
      <c r="H21" s="765" t="s">
        <v>36</v>
      </c>
      <c r="I21" s="765" t="s">
        <v>37</v>
      </c>
      <c r="J21" s="765">
        <f t="shared" si="4"/>
        <v>4</v>
      </c>
      <c r="K21" s="760">
        <v>2700000</v>
      </c>
      <c r="L21" s="760">
        <f t="shared" si="5"/>
        <v>10800000</v>
      </c>
    </row>
    <row r="22" spans="1:12">
      <c r="A22" s="791">
        <v>263020</v>
      </c>
      <c r="B22" s="765">
        <v>1244151</v>
      </c>
      <c r="C22" s="765" t="s">
        <v>55</v>
      </c>
      <c r="D22" s="766">
        <v>43066</v>
      </c>
      <c r="E22" s="766">
        <v>43068</v>
      </c>
      <c r="F22" s="765">
        <f t="shared" si="3"/>
        <v>2</v>
      </c>
      <c r="G22" s="765">
        <v>1</v>
      </c>
      <c r="H22" s="765" t="s">
        <v>40</v>
      </c>
      <c r="I22" s="765" t="s">
        <v>37</v>
      </c>
      <c r="J22" s="765">
        <f t="shared" si="4"/>
        <v>2</v>
      </c>
      <c r="K22" s="760">
        <v>2700000</v>
      </c>
      <c r="L22" s="760">
        <f t="shared" si="5"/>
        <v>5400000</v>
      </c>
    </row>
    <row r="23" spans="1:12">
      <c r="A23" s="791">
        <v>262425</v>
      </c>
      <c r="B23" s="765">
        <v>1242740</v>
      </c>
      <c r="C23" s="765" t="s">
        <v>56</v>
      </c>
      <c r="D23" s="766">
        <v>43067</v>
      </c>
      <c r="E23" s="766">
        <v>43068</v>
      </c>
      <c r="F23" s="765">
        <f t="shared" si="3"/>
        <v>1</v>
      </c>
      <c r="G23" s="765">
        <v>1</v>
      </c>
      <c r="H23" s="765" t="s">
        <v>36</v>
      </c>
      <c r="I23" s="765" t="s">
        <v>37</v>
      </c>
      <c r="J23" s="765">
        <f t="shared" si="4"/>
        <v>1</v>
      </c>
      <c r="K23" s="760">
        <v>2700000</v>
      </c>
      <c r="L23" s="760">
        <f t="shared" si="5"/>
        <v>2700000</v>
      </c>
    </row>
    <row r="24" spans="1:12">
      <c r="A24" s="791">
        <v>263534</v>
      </c>
      <c r="B24" s="765">
        <v>1245565</v>
      </c>
      <c r="C24" s="765" t="s">
        <v>57</v>
      </c>
      <c r="D24" s="766">
        <v>43067</v>
      </c>
      <c r="E24" s="766">
        <v>43069</v>
      </c>
      <c r="F24" s="765">
        <f t="shared" si="3"/>
        <v>2</v>
      </c>
      <c r="G24" s="765">
        <v>1</v>
      </c>
      <c r="H24" s="765" t="s">
        <v>40</v>
      </c>
      <c r="I24" s="765" t="s">
        <v>37</v>
      </c>
      <c r="J24" s="765">
        <f t="shared" si="4"/>
        <v>2</v>
      </c>
      <c r="K24" s="779">
        <v>2700000</v>
      </c>
      <c r="L24" s="760">
        <f t="shared" si="5"/>
        <v>5400000</v>
      </c>
    </row>
    <row r="25" spans="1:12">
      <c r="A25" s="791">
        <v>262998</v>
      </c>
      <c r="B25" s="765">
        <v>1243242</v>
      </c>
      <c r="C25" s="765" t="s">
        <v>58</v>
      </c>
      <c r="D25" s="766">
        <v>43069</v>
      </c>
      <c r="E25" s="766">
        <v>43072</v>
      </c>
      <c r="F25" s="765">
        <f t="shared" si="3"/>
        <v>3</v>
      </c>
      <c r="G25" s="765">
        <v>1</v>
      </c>
      <c r="H25" s="765" t="s">
        <v>36</v>
      </c>
      <c r="I25" s="765" t="s">
        <v>37</v>
      </c>
      <c r="J25" s="765">
        <f t="shared" si="4"/>
        <v>3</v>
      </c>
      <c r="K25" s="760">
        <v>2700000</v>
      </c>
      <c r="L25" s="760">
        <f t="shared" si="5"/>
        <v>8100000</v>
      </c>
    </row>
    <row r="26" spans="1:12">
      <c r="A26" s="791">
        <v>263720</v>
      </c>
      <c r="B26" s="765">
        <v>1244147</v>
      </c>
      <c r="C26" s="765" t="s">
        <v>59</v>
      </c>
      <c r="D26" s="766">
        <v>43064</v>
      </c>
      <c r="E26" s="766">
        <v>43067</v>
      </c>
      <c r="F26" s="765">
        <f t="shared" si="0"/>
        <v>3</v>
      </c>
      <c r="G26" s="765">
        <v>2</v>
      </c>
      <c r="H26" s="765" t="s">
        <v>36</v>
      </c>
      <c r="I26" s="765" t="s">
        <v>37</v>
      </c>
      <c r="J26" s="765">
        <f t="shared" si="1"/>
        <v>6</v>
      </c>
      <c r="K26" s="765">
        <v>2700000</v>
      </c>
      <c r="L26" s="760">
        <f t="shared" si="2"/>
        <v>16200000</v>
      </c>
    </row>
    <row r="27" spans="1:12">
      <c r="A27" s="791">
        <v>264062</v>
      </c>
      <c r="B27" s="765">
        <v>1246270</v>
      </c>
      <c r="C27" s="765" t="s">
        <v>60</v>
      </c>
      <c r="D27" s="766">
        <v>43064</v>
      </c>
      <c r="E27" s="766">
        <v>43065</v>
      </c>
      <c r="F27" s="765">
        <f t="shared" si="0"/>
        <v>1</v>
      </c>
      <c r="G27" s="765">
        <v>1</v>
      </c>
      <c r="H27" s="765" t="s">
        <v>40</v>
      </c>
      <c r="I27" s="765" t="s">
        <v>37</v>
      </c>
      <c r="J27" s="765">
        <f t="shared" si="1"/>
        <v>1</v>
      </c>
      <c r="K27" s="765">
        <v>2700000</v>
      </c>
      <c r="L27" s="760">
        <f t="shared" si="2"/>
        <v>2700000</v>
      </c>
    </row>
    <row r="28" spans="1:12">
      <c r="A28" s="791">
        <v>264141</v>
      </c>
      <c r="B28" s="765">
        <v>1246490</v>
      </c>
      <c r="C28" s="765" t="s">
        <v>61</v>
      </c>
      <c r="D28" s="766">
        <v>43063</v>
      </c>
      <c r="E28" s="766">
        <v>43065</v>
      </c>
      <c r="F28" s="765">
        <f t="shared" si="0"/>
        <v>2</v>
      </c>
      <c r="G28" s="765">
        <v>3</v>
      </c>
      <c r="H28" s="765" t="s">
        <v>40</v>
      </c>
      <c r="I28" s="765" t="s">
        <v>37</v>
      </c>
      <c r="J28" s="765">
        <f t="shared" si="1"/>
        <v>6</v>
      </c>
      <c r="K28" s="765">
        <v>2700000</v>
      </c>
      <c r="L28" s="760">
        <f t="shared" si="2"/>
        <v>16200000</v>
      </c>
    </row>
    <row r="29" spans="1:12">
      <c r="A29" s="791">
        <v>264176</v>
      </c>
      <c r="B29" s="765">
        <v>1246561</v>
      </c>
      <c r="C29" s="765" t="s">
        <v>62</v>
      </c>
      <c r="D29" s="766">
        <v>43063</v>
      </c>
      <c r="E29" s="766">
        <v>43065</v>
      </c>
      <c r="F29" s="765">
        <f t="shared" si="0"/>
        <v>2</v>
      </c>
      <c r="G29" s="765">
        <v>1</v>
      </c>
      <c r="H29" s="765" t="s">
        <v>36</v>
      </c>
      <c r="I29" s="765" t="s">
        <v>37</v>
      </c>
      <c r="J29" s="765">
        <f t="shared" si="1"/>
        <v>2</v>
      </c>
      <c r="K29" s="765">
        <v>2700000</v>
      </c>
      <c r="L29" s="760">
        <f t="shared" si="2"/>
        <v>5400000</v>
      </c>
    </row>
    <row r="30" spans="1:12">
      <c r="A30" s="791">
        <v>264145</v>
      </c>
      <c r="B30" s="765">
        <v>1246492</v>
      </c>
      <c r="C30" s="765" t="s">
        <v>63</v>
      </c>
      <c r="D30" s="766">
        <v>43063</v>
      </c>
      <c r="E30" s="766">
        <v>43064</v>
      </c>
      <c r="F30" s="765">
        <f t="shared" si="0"/>
        <v>1</v>
      </c>
      <c r="G30" s="765">
        <v>1</v>
      </c>
      <c r="H30" s="765" t="s">
        <v>36</v>
      </c>
      <c r="I30" s="765" t="s">
        <v>37</v>
      </c>
      <c r="J30" s="765">
        <f t="shared" si="1"/>
        <v>1</v>
      </c>
      <c r="K30" s="765">
        <v>2700000</v>
      </c>
      <c r="L30" s="760">
        <f t="shared" si="2"/>
        <v>2700000</v>
      </c>
    </row>
    <row r="31" spans="1:12">
      <c r="A31" s="791">
        <v>264493</v>
      </c>
      <c r="B31" s="765">
        <v>1246920</v>
      </c>
      <c r="C31" s="765" t="s">
        <v>64</v>
      </c>
      <c r="D31" s="766">
        <v>43065</v>
      </c>
      <c r="E31" s="766">
        <v>43066</v>
      </c>
      <c r="F31" s="765">
        <f t="shared" si="0"/>
        <v>1</v>
      </c>
      <c r="G31" s="765">
        <v>1</v>
      </c>
      <c r="H31" s="765" t="s">
        <v>40</v>
      </c>
      <c r="I31" s="765" t="s">
        <v>37</v>
      </c>
      <c r="J31" s="765">
        <f t="shared" si="1"/>
        <v>1</v>
      </c>
      <c r="K31" s="765">
        <v>2700000</v>
      </c>
      <c r="L31" s="760">
        <f t="shared" si="2"/>
        <v>2700000</v>
      </c>
    </row>
    <row r="32" spans="1:12">
      <c r="A32" s="791">
        <v>264495</v>
      </c>
      <c r="B32" s="765">
        <v>1247001</v>
      </c>
      <c r="C32" s="765" t="s">
        <v>65</v>
      </c>
      <c r="D32" s="766">
        <v>43065</v>
      </c>
      <c r="E32" s="766">
        <v>43066</v>
      </c>
      <c r="F32" s="765">
        <f t="shared" si="0"/>
        <v>1</v>
      </c>
      <c r="G32" s="765">
        <v>2</v>
      </c>
      <c r="H32" s="765" t="s">
        <v>40</v>
      </c>
      <c r="I32" s="765" t="s">
        <v>37</v>
      </c>
      <c r="J32" s="765">
        <f t="shared" si="1"/>
        <v>2</v>
      </c>
      <c r="K32" s="765">
        <v>2700000</v>
      </c>
      <c r="L32" s="760">
        <f t="shared" si="2"/>
        <v>5400000</v>
      </c>
    </row>
    <row r="33" spans="1:12">
      <c r="A33" s="791">
        <v>264494</v>
      </c>
      <c r="B33" s="765">
        <v>1247000</v>
      </c>
      <c r="C33" s="765" t="s">
        <v>66</v>
      </c>
      <c r="D33" s="766">
        <v>43065</v>
      </c>
      <c r="E33" s="766">
        <v>43069</v>
      </c>
      <c r="F33" s="765">
        <f t="shared" si="0"/>
        <v>4</v>
      </c>
      <c r="G33" s="765">
        <v>1</v>
      </c>
      <c r="H33" s="765" t="s">
        <v>36</v>
      </c>
      <c r="I33" s="765" t="s">
        <v>37</v>
      </c>
      <c r="J33" s="765">
        <f t="shared" si="1"/>
        <v>4</v>
      </c>
      <c r="K33" s="765">
        <v>2700000</v>
      </c>
      <c r="L33" s="760">
        <f t="shared" si="2"/>
        <v>10800000</v>
      </c>
    </row>
    <row r="34" spans="1:12">
      <c r="A34" s="791">
        <v>265022</v>
      </c>
      <c r="B34" s="765">
        <v>1247590</v>
      </c>
      <c r="C34" s="765" t="s">
        <v>67</v>
      </c>
      <c r="D34" s="766">
        <v>43067</v>
      </c>
      <c r="E34" s="766">
        <v>43069</v>
      </c>
      <c r="F34" s="765">
        <f t="shared" si="0"/>
        <v>2</v>
      </c>
      <c r="G34" s="765">
        <v>1</v>
      </c>
      <c r="H34" s="765" t="s">
        <v>36</v>
      </c>
      <c r="I34" s="765" t="s">
        <v>37</v>
      </c>
      <c r="J34" s="765">
        <f t="shared" si="1"/>
        <v>2</v>
      </c>
      <c r="K34" s="779">
        <v>2700000</v>
      </c>
      <c r="L34" s="760">
        <f t="shared" si="2"/>
        <v>5400000</v>
      </c>
    </row>
    <row r="35" spans="1:12">
      <c r="A35" s="791">
        <v>265182</v>
      </c>
      <c r="B35" s="765">
        <v>1247726</v>
      </c>
      <c r="C35" s="765" t="s">
        <v>68</v>
      </c>
      <c r="D35" s="766">
        <v>43068</v>
      </c>
      <c r="E35" s="766">
        <v>43071</v>
      </c>
      <c r="F35" s="765">
        <f t="shared" si="0"/>
        <v>3</v>
      </c>
      <c r="G35" s="765">
        <v>1</v>
      </c>
      <c r="H35" s="765" t="s">
        <v>40</v>
      </c>
      <c r="I35" s="765" t="s">
        <v>37</v>
      </c>
      <c r="J35" s="765">
        <f t="shared" si="1"/>
        <v>3</v>
      </c>
      <c r="K35" s="765">
        <v>2970000</v>
      </c>
      <c r="L35" s="760">
        <f t="shared" si="2"/>
        <v>8910000</v>
      </c>
    </row>
    <row r="36" spans="1:12">
      <c r="A36" s="791"/>
      <c r="B36" s="765"/>
      <c r="C36" s="765"/>
      <c r="D36" s="765"/>
      <c r="E36" s="765"/>
      <c r="F36" s="765">
        <f t="shared" ref="F36:F41" si="6">E36-D36</f>
        <v>0</v>
      </c>
      <c r="G36" s="765"/>
      <c r="H36" s="765"/>
      <c r="I36" s="765"/>
      <c r="J36" s="765">
        <f t="shared" ref="J36:J41" si="7">G36*F36</f>
        <v>0</v>
      </c>
      <c r="K36" s="765"/>
      <c r="L36" s="760">
        <f t="shared" ref="L36:L41" si="8">K36*F36*G36</f>
        <v>0</v>
      </c>
    </row>
    <row r="37" spans="1:12">
      <c r="A37" s="791"/>
      <c r="B37" s="765"/>
      <c r="C37" s="765"/>
      <c r="D37" s="765"/>
      <c r="E37" s="765"/>
      <c r="F37" s="765">
        <f t="shared" si="6"/>
        <v>0</v>
      </c>
      <c r="G37" s="765"/>
      <c r="H37" s="765"/>
      <c r="I37" s="765"/>
      <c r="J37" s="765">
        <f t="shared" si="7"/>
        <v>0</v>
      </c>
      <c r="K37" s="765"/>
      <c r="L37" s="760">
        <f t="shared" si="8"/>
        <v>0</v>
      </c>
    </row>
    <row r="38" spans="1:12">
      <c r="A38" s="791"/>
      <c r="B38" s="765"/>
      <c r="C38" s="765"/>
      <c r="D38" s="765"/>
      <c r="E38" s="765"/>
      <c r="F38" s="765">
        <f t="shared" si="6"/>
        <v>0</v>
      </c>
      <c r="G38" s="765"/>
      <c r="H38" s="765"/>
      <c r="I38" s="765"/>
      <c r="J38" s="765">
        <f t="shared" si="7"/>
        <v>0</v>
      </c>
      <c r="K38" s="765"/>
      <c r="L38" s="760">
        <f t="shared" si="8"/>
        <v>0</v>
      </c>
    </row>
    <row r="39" spans="1:12">
      <c r="A39" s="791"/>
      <c r="B39" s="765"/>
      <c r="C39" s="765"/>
      <c r="D39" s="765"/>
      <c r="E39" s="765"/>
      <c r="F39" s="765">
        <f t="shared" si="6"/>
        <v>0</v>
      </c>
      <c r="G39" s="765"/>
      <c r="H39" s="765"/>
      <c r="I39" s="765"/>
      <c r="J39" s="765">
        <f t="shared" si="7"/>
        <v>0</v>
      </c>
      <c r="K39" s="765"/>
      <c r="L39" s="760">
        <f t="shared" si="8"/>
        <v>0</v>
      </c>
    </row>
    <row r="40" spans="1:12">
      <c r="A40" s="791"/>
      <c r="B40" s="765"/>
      <c r="C40" s="765"/>
      <c r="D40" s="765"/>
      <c r="E40" s="765"/>
      <c r="F40" s="765">
        <f t="shared" si="6"/>
        <v>0</v>
      </c>
      <c r="G40" s="765"/>
      <c r="H40" s="765"/>
      <c r="I40" s="765"/>
      <c r="J40" s="765">
        <f t="shared" si="7"/>
        <v>0</v>
      </c>
      <c r="K40" s="765"/>
      <c r="L40" s="760">
        <f t="shared" si="8"/>
        <v>0</v>
      </c>
    </row>
    <row r="41" spans="1:12">
      <c r="A41" s="791"/>
      <c r="B41" s="765"/>
      <c r="C41" s="765"/>
      <c r="D41" s="765"/>
      <c r="E41" s="765"/>
      <c r="F41" s="765">
        <f t="shared" si="6"/>
        <v>0</v>
      </c>
      <c r="G41" s="765"/>
      <c r="H41" s="765"/>
      <c r="I41" s="765"/>
      <c r="J41" s="765">
        <f t="shared" si="7"/>
        <v>0</v>
      </c>
      <c r="K41" s="765"/>
      <c r="L41" s="760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761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762" t="s">
        <v>69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</row>
    <row r="2" ht="21" customHeight="1" spans="1:12">
      <c r="A2" s="762"/>
      <c r="B2" s="762"/>
      <c r="C2" s="762"/>
      <c r="D2" s="762"/>
      <c r="E2" s="762"/>
      <c r="F2" s="762"/>
      <c r="G2" s="762"/>
      <c r="H2" s="762"/>
      <c r="I2" s="762"/>
      <c r="J2" s="762"/>
      <c r="K2" s="775"/>
      <c r="L2" s="762"/>
    </row>
    <row r="3" ht="20.25" customHeight="1" spans="1:18">
      <c r="A3" s="8"/>
      <c r="B3" s="8"/>
      <c r="C3" s="763"/>
      <c r="D3" s="764"/>
      <c r="E3" s="764"/>
      <c r="F3" s="11"/>
      <c r="G3" s="762"/>
      <c r="H3" s="12" t="s">
        <v>21</v>
      </c>
      <c r="I3" s="12"/>
      <c r="J3" s="653">
        <f>SUM(J9:J80)</f>
        <v>219</v>
      </c>
      <c r="K3" s="654"/>
      <c r="L3" s="655">
        <f>SUM(L9:L83)</f>
        <v>673880000</v>
      </c>
      <c r="Q3" s="652"/>
      <c r="R3" s="652"/>
    </row>
    <row r="4" ht="20.25" customHeight="1" spans="1:18">
      <c r="A4" s="762"/>
      <c r="B4" s="762"/>
      <c r="C4" s="762"/>
      <c r="D4" s="762"/>
      <c r="E4" s="762"/>
      <c r="F4" s="762"/>
      <c r="G4" s="762"/>
      <c r="H4" s="12" t="s">
        <v>22</v>
      </c>
      <c r="I4" s="12"/>
      <c r="J4" s="653" t="s">
        <v>70</v>
      </c>
      <c r="K4" s="654"/>
      <c r="L4" s="655">
        <v>636320000</v>
      </c>
      <c r="Q4" s="652"/>
      <c r="R4" s="652"/>
    </row>
    <row r="5" ht="20.25" customHeight="1" spans="1:18">
      <c r="A5" s="762"/>
      <c r="B5" s="762"/>
      <c r="C5" s="762"/>
      <c r="D5" s="762"/>
      <c r="E5" s="762"/>
      <c r="F5" s="762"/>
      <c r="G5" s="762"/>
      <c r="H5" s="521" t="s">
        <v>71</v>
      </c>
      <c r="I5" s="537"/>
      <c r="J5" s="653"/>
      <c r="K5" s="654"/>
      <c r="L5" s="655">
        <v>36990000</v>
      </c>
      <c r="Q5" s="652"/>
      <c r="R5" s="652"/>
    </row>
    <row r="6" ht="20.25" customHeight="1" spans="1:18">
      <c r="A6" s="762"/>
      <c r="B6" s="762"/>
      <c r="C6" s="762"/>
      <c r="D6" s="762"/>
      <c r="E6" s="762"/>
      <c r="F6" s="762"/>
      <c r="G6" s="762"/>
      <c r="H6" s="12" t="s">
        <v>17</v>
      </c>
      <c r="I6" s="12"/>
      <c r="J6" s="626"/>
      <c r="K6" s="672"/>
      <c r="L6" s="655">
        <f>(L4-L3)+L5</f>
        <v>-570000</v>
      </c>
      <c r="M6" t="s">
        <v>72</v>
      </c>
      <c r="Q6" s="652"/>
      <c r="R6" s="652"/>
    </row>
    <row r="7" spans="1:18">
      <c r="A7" s="15" t="s">
        <v>24</v>
      </c>
      <c r="B7" s="16" t="s">
        <v>25</v>
      </c>
      <c r="C7" s="16" t="s">
        <v>26</v>
      </c>
      <c r="D7" s="17" t="s">
        <v>27</v>
      </c>
      <c r="E7" s="17" t="s">
        <v>28</v>
      </c>
      <c r="F7" s="15" t="s">
        <v>29</v>
      </c>
      <c r="G7" s="18" t="s">
        <v>30</v>
      </c>
      <c r="H7" s="18" t="s">
        <v>31</v>
      </c>
      <c r="I7" s="18"/>
      <c r="J7" s="18" t="s">
        <v>32</v>
      </c>
      <c r="K7" s="82" t="s">
        <v>33</v>
      </c>
      <c r="L7" s="83" t="s">
        <v>34</v>
      </c>
      <c r="Q7" s="652"/>
      <c r="R7" s="652"/>
    </row>
    <row r="8" spans="1:18">
      <c r="A8" s="15"/>
      <c r="B8" s="19"/>
      <c r="C8" s="19"/>
      <c r="D8" s="17"/>
      <c r="E8" s="17"/>
      <c r="F8" s="15"/>
      <c r="G8" s="18"/>
      <c r="H8" s="18"/>
      <c r="I8" s="18"/>
      <c r="J8" s="18"/>
      <c r="K8" s="82"/>
      <c r="L8" s="83"/>
      <c r="Q8" s="652"/>
      <c r="R8" s="652"/>
    </row>
    <row r="9" spans="1:18">
      <c r="A9" s="765" t="s">
        <v>73</v>
      </c>
      <c r="B9" s="765">
        <v>1242528</v>
      </c>
      <c r="C9" s="765" t="s">
        <v>74</v>
      </c>
      <c r="D9" s="766">
        <v>43070</v>
      </c>
      <c r="E9" s="766">
        <v>43074</v>
      </c>
      <c r="F9" s="765">
        <f t="shared" ref="F9:F31" si="0">E9-D9</f>
        <v>4</v>
      </c>
      <c r="G9" s="765">
        <v>2</v>
      </c>
      <c r="H9" s="765" t="s">
        <v>36</v>
      </c>
      <c r="I9" s="765" t="s">
        <v>37</v>
      </c>
      <c r="J9" s="765">
        <f t="shared" ref="J9:J35" si="1">G9*F9</f>
        <v>8</v>
      </c>
      <c r="K9" s="776">
        <v>2700000</v>
      </c>
      <c r="L9" s="760">
        <f t="shared" ref="L9:L31" si="2">K9*F9*G9</f>
        <v>21600000</v>
      </c>
      <c r="Q9" s="652"/>
      <c r="R9" s="652"/>
    </row>
    <row r="10" ht="15" spans="1:18">
      <c r="A10" s="767" t="s">
        <v>75</v>
      </c>
      <c r="B10" s="767">
        <v>1243362</v>
      </c>
      <c r="C10" s="767" t="s">
        <v>76</v>
      </c>
      <c r="D10" s="766">
        <v>43070</v>
      </c>
      <c r="E10" s="766">
        <v>43073</v>
      </c>
      <c r="F10" s="765">
        <f t="shared" si="0"/>
        <v>3</v>
      </c>
      <c r="G10" s="765">
        <v>2</v>
      </c>
      <c r="H10" s="765" t="s">
        <v>77</v>
      </c>
      <c r="I10" s="767" t="s">
        <v>37</v>
      </c>
      <c r="J10" s="765">
        <f t="shared" si="1"/>
        <v>6</v>
      </c>
      <c r="K10" s="776">
        <v>2700000</v>
      </c>
      <c r="L10" s="760">
        <f t="shared" si="2"/>
        <v>16200000</v>
      </c>
      <c r="O10" s="777" t="s">
        <v>78</v>
      </c>
      <c r="P10" s="777">
        <v>-570000</v>
      </c>
      <c r="Q10" s="652"/>
      <c r="R10" s="652"/>
    </row>
    <row r="11" ht="15" spans="1:18">
      <c r="A11" s="765">
        <v>263573</v>
      </c>
      <c r="B11" s="765">
        <v>1245489</v>
      </c>
      <c r="C11" s="765" t="s">
        <v>79</v>
      </c>
      <c r="D11" s="766">
        <v>43071</v>
      </c>
      <c r="E11" s="766">
        <v>43072</v>
      </c>
      <c r="F11" s="765">
        <f t="shared" si="0"/>
        <v>1</v>
      </c>
      <c r="G11" s="765">
        <v>2</v>
      </c>
      <c r="H11" s="765" t="s">
        <v>36</v>
      </c>
      <c r="I11" s="765" t="s">
        <v>37</v>
      </c>
      <c r="J11" s="765">
        <f t="shared" si="1"/>
        <v>2</v>
      </c>
      <c r="K11" s="776">
        <v>2700000</v>
      </c>
      <c r="L11" s="760">
        <f t="shared" si="2"/>
        <v>5400000</v>
      </c>
      <c r="O11" s="778" t="s">
        <v>80</v>
      </c>
      <c r="P11" s="777">
        <v>-1076680000</v>
      </c>
      <c r="Q11" s="652"/>
      <c r="R11" s="652"/>
    </row>
    <row r="12" ht="15" spans="1:18">
      <c r="A12" s="765">
        <v>262429</v>
      </c>
      <c r="B12" s="765">
        <v>1243999</v>
      </c>
      <c r="C12" s="765" t="s">
        <v>81</v>
      </c>
      <c r="D12" s="766">
        <v>43072</v>
      </c>
      <c r="E12" s="766">
        <v>43075</v>
      </c>
      <c r="F12" s="765">
        <f t="shared" si="0"/>
        <v>3</v>
      </c>
      <c r="G12" s="765">
        <v>1</v>
      </c>
      <c r="H12" s="765" t="s">
        <v>77</v>
      </c>
      <c r="I12" s="765" t="s">
        <v>37</v>
      </c>
      <c r="J12" s="765">
        <f t="shared" si="1"/>
        <v>3</v>
      </c>
      <c r="K12" s="776">
        <v>2700000</v>
      </c>
      <c r="L12" s="760">
        <f t="shared" si="2"/>
        <v>8100000</v>
      </c>
      <c r="O12" s="778" t="s">
        <v>82</v>
      </c>
      <c r="P12" s="777">
        <v>-1558660000</v>
      </c>
      <c r="Q12" s="652"/>
      <c r="R12" s="652"/>
    </row>
    <row r="13" ht="15" spans="1:18">
      <c r="A13" s="765" t="s">
        <v>83</v>
      </c>
      <c r="B13" s="765">
        <v>1243072</v>
      </c>
      <c r="C13" s="765" t="s">
        <v>84</v>
      </c>
      <c r="D13" s="766">
        <v>43073</v>
      </c>
      <c r="E13" s="766">
        <v>43075</v>
      </c>
      <c r="F13" s="765">
        <f t="shared" si="0"/>
        <v>2</v>
      </c>
      <c r="G13" s="765">
        <v>3</v>
      </c>
      <c r="H13" s="765" t="s">
        <v>36</v>
      </c>
      <c r="I13" s="765" t="s">
        <v>37</v>
      </c>
      <c r="J13" s="765">
        <f t="shared" si="1"/>
        <v>6</v>
      </c>
      <c r="K13" s="776">
        <v>2700000</v>
      </c>
      <c r="L13" s="760">
        <f t="shared" si="2"/>
        <v>16200000</v>
      </c>
      <c r="O13" s="778" t="s">
        <v>85</v>
      </c>
      <c r="P13" s="777">
        <v>-957900000</v>
      </c>
      <c r="Q13" s="652"/>
      <c r="R13" s="652"/>
    </row>
    <row r="14" ht="15" spans="1:18">
      <c r="A14" s="765">
        <v>264301</v>
      </c>
      <c r="B14" s="765">
        <v>1246635</v>
      </c>
      <c r="C14" s="765" t="s">
        <v>86</v>
      </c>
      <c r="D14" s="766">
        <v>43073</v>
      </c>
      <c r="E14" s="766">
        <v>43074</v>
      </c>
      <c r="F14" s="765">
        <f t="shared" si="0"/>
        <v>1</v>
      </c>
      <c r="G14" s="765">
        <v>1</v>
      </c>
      <c r="H14" s="765" t="s">
        <v>36</v>
      </c>
      <c r="I14" s="765" t="s">
        <v>37</v>
      </c>
      <c r="J14" s="765">
        <f t="shared" si="1"/>
        <v>1</v>
      </c>
      <c r="K14" s="779">
        <v>2700000</v>
      </c>
      <c r="L14" s="760">
        <f t="shared" si="2"/>
        <v>2700000</v>
      </c>
      <c r="O14" s="777" t="s">
        <v>87</v>
      </c>
      <c r="P14" s="777">
        <v>3112733300</v>
      </c>
      <c r="Q14" s="652"/>
      <c r="R14" s="652"/>
    </row>
    <row r="15" ht="15.75" spans="1:18">
      <c r="A15" s="765">
        <v>262370</v>
      </c>
      <c r="B15" s="765">
        <v>1243468</v>
      </c>
      <c r="C15" s="765" t="s">
        <v>88</v>
      </c>
      <c r="D15" s="766">
        <v>43076</v>
      </c>
      <c r="E15" s="766">
        <v>43077</v>
      </c>
      <c r="F15" s="765">
        <f t="shared" si="0"/>
        <v>1</v>
      </c>
      <c r="G15" s="765">
        <v>1</v>
      </c>
      <c r="H15" s="765" t="s">
        <v>36</v>
      </c>
      <c r="I15" s="765" t="s">
        <v>37</v>
      </c>
      <c r="J15" s="765">
        <f t="shared" si="1"/>
        <v>1</v>
      </c>
      <c r="K15" s="776">
        <v>2700000</v>
      </c>
      <c r="L15" s="760">
        <f t="shared" si="2"/>
        <v>2700000</v>
      </c>
      <c r="O15" s="780" t="s">
        <v>89</v>
      </c>
      <c r="P15" s="780">
        <v>921256800</v>
      </c>
      <c r="Q15" s="652"/>
      <c r="R15" s="652"/>
    </row>
    <row r="16" ht="15.75" spans="1:18">
      <c r="A16" s="765">
        <v>264027</v>
      </c>
      <c r="B16" s="765">
        <v>1246172</v>
      </c>
      <c r="C16" s="765" t="s">
        <v>90</v>
      </c>
      <c r="D16" s="766">
        <v>43076</v>
      </c>
      <c r="E16" s="766">
        <v>43077</v>
      </c>
      <c r="F16" s="765">
        <f t="shared" si="0"/>
        <v>1</v>
      </c>
      <c r="G16" s="765">
        <v>2</v>
      </c>
      <c r="H16" s="765" t="s">
        <v>36</v>
      </c>
      <c r="I16" s="765" t="s">
        <v>37</v>
      </c>
      <c r="J16" s="765">
        <f t="shared" si="1"/>
        <v>2</v>
      </c>
      <c r="K16" s="779">
        <v>2700000</v>
      </c>
      <c r="L16" s="760">
        <f t="shared" si="2"/>
        <v>5400000</v>
      </c>
      <c r="O16" s="777" t="s">
        <v>91</v>
      </c>
      <c r="P16" s="777">
        <f>SUM(P10:P15)</f>
        <v>440180100</v>
      </c>
      <c r="Q16" s="652"/>
      <c r="R16" s="652"/>
    </row>
    <row r="17" spans="1:18">
      <c r="A17" s="765">
        <v>264528</v>
      </c>
      <c r="B17" s="765">
        <v>1246989</v>
      </c>
      <c r="C17" s="765" t="s">
        <v>92</v>
      </c>
      <c r="D17" s="766">
        <v>43076</v>
      </c>
      <c r="E17" s="766">
        <v>43081</v>
      </c>
      <c r="F17" s="765">
        <f t="shared" si="0"/>
        <v>5</v>
      </c>
      <c r="G17" s="765">
        <v>1</v>
      </c>
      <c r="H17" s="765" t="s">
        <v>36</v>
      </c>
      <c r="I17" s="765" t="s">
        <v>37</v>
      </c>
      <c r="J17" s="765">
        <f t="shared" si="1"/>
        <v>5</v>
      </c>
      <c r="K17" s="779">
        <v>2700000</v>
      </c>
      <c r="L17" s="760">
        <f t="shared" si="2"/>
        <v>13500000</v>
      </c>
      <c r="Q17" s="652"/>
      <c r="R17" s="652"/>
    </row>
    <row r="18" spans="1:18">
      <c r="A18" s="765">
        <v>264600</v>
      </c>
      <c r="B18" s="765">
        <v>1247048</v>
      </c>
      <c r="C18" s="765" t="s">
        <v>93</v>
      </c>
      <c r="D18" s="766">
        <v>43076</v>
      </c>
      <c r="E18" s="766">
        <v>43081</v>
      </c>
      <c r="F18" s="765">
        <f t="shared" si="0"/>
        <v>5</v>
      </c>
      <c r="G18" s="765">
        <v>1</v>
      </c>
      <c r="H18" s="765" t="s">
        <v>77</v>
      </c>
      <c r="I18" s="765" t="s">
        <v>37</v>
      </c>
      <c r="J18" s="765">
        <f t="shared" si="1"/>
        <v>5</v>
      </c>
      <c r="K18" s="779">
        <v>2700000</v>
      </c>
      <c r="L18" s="760">
        <f t="shared" si="2"/>
        <v>13500000</v>
      </c>
      <c r="Q18" s="652"/>
      <c r="R18" s="652"/>
    </row>
    <row r="19" spans="1:18">
      <c r="A19" s="765">
        <v>264317</v>
      </c>
      <c r="B19" s="544">
        <v>1248385</v>
      </c>
      <c r="C19" s="765" t="s">
        <v>94</v>
      </c>
      <c r="D19" s="766">
        <v>43078</v>
      </c>
      <c r="E19" s="766">
        <v>43081</v>
      </c>
      <c r="F19" s="765">
        <v>1</v>
      </c>
      <c r="G19" s="765">
        <v>1</v>
      </c>
      <c r="H19" s="765" t="s">
        <v>36</v>
      </c>
      <c r="I19" s="765" t="s">
        <v>37</v>
      </c>
      <c r="J19" s="765">
        <f t="shared" si="1"/>
        <v>1</v>
      </c>
      <c r="K19" s="779">
        <v>2700000</v>
      </c>
      <c r="L19" s="760">
        <f t="shared" si="2"/>
        <v>2700000</v>
      </c>
      <c r="Q19" s="652"/>
      <c r="R19" s="652"/>
    </row>
    <row r="20" spans="1:18">
      <c r="A20" s="765">
        <v>262415</v>
      </c>
      <c r="B20" s="765">
        <v>1242603</v>
      </c>
      <c r="C20" s="765" t="s">
        <v>95</v>
      </c>
      <c r="D20" s="766">
        <v>43079</v>
      </c>
      <c r="E20" s="766">
        <v>43080</v>
      </c>
      <c r="F20" s="765">
        <f t="shared" si="0"/>
        <v>1</v>
      </c>
      <c r="G20" s="765">
        <v>1</v>
      </c>
      <c r="H20" s="765" t="s">
        <v>77</v>
      </c>
      <c r="I20" s="765" t="s">
        <v>37</v>
      </c>
      <c r="J20" s="765">
        <f t="shared" si="1"/>
        <v>1</v>
      </c>
      <c r="K20" s="776">
        <v>2700000</v>
      </c>
      <c r="L20" s="760">
        <f t="shared" si="2"/>
        <v>2700000</v>
      </c>
      <c r="Q20" s="652"/>
      <c r="R20" s="652"/>
    </row>
    <row r="21" spans="1:18">
      <c r="A21" s="765">
        <v>262417</v>
      </c>
      <c r="B21" s="765">
        <v>1243293</v>
      </c>
      <c r="C21" s="765" t="s">
        <v>96</v>
      </c>
      <c r="D21" s="766">
        <v>43081</v>
      </c>
      <c r="E21" s="766">
        <v>43082</v>
      </c>
      <c r="F21" s="765">
        <f t="shared" si="0"/>
        <v>1</v>
      </c>
      <c r="G21" s="765">
        <v>1</v>
      </c>
      <c r="H21" s="765" t="s">
        <v>36</v>
      </c>
      <c r="I21" s="765" t="s">
        <v>37</v>
      </c>
      <c r="J21" s="765">
        <f t="shared" si="1"/>
        <v>1</v>
      </c>
      <c r="K21" s="776">
        <v>2700000</v>
      </c>
      <c r="L21" s="760">
        <f t="shared" si="2"/>
        <v>2700000</v>
      </c>
      <c r="Q21" s="652"/>
      <c r="R21" s="652"/>
    </row>
    <row r="22" spans="1:18">
      <c r="A22" s="765" t="s">
        <v>97</v>
      </c>
      <c r="B22" s="765">
        <v>1242236</v>
      </c>
      <c r="C22" s="765" t="s">
        <v>98</v>
      </c>
      <c r="D22" s="766">
        <v>43081</v>
      </c>
      <c r="E22" s="766">
        <v>43085</v>
      </c>
      <c r="F22" s="765">
        <f t="shared" si="0"/>
        <v>4</v>
      </c>
      <c r="G22" s="765">
        <v>2</v>
      </c>
      <c r="H22" s="765" t="s">
        <v>53</v>
      </c>
      <c r="I22" s="765" t="s">
        <v>37</v>
      </c>
      <c r="J22" s="765">
        <f t="shared" si="1"/>
        <v>8</v>
      </c>
      <c r="K22" s="776">
        <v>2700000</v>
      </c>
      <c r="L22" s="760">
        <f t="shared" si="2"/>
        <v>21600000</v>
      </c>
      <c r="Q22" s="652"/>
      <c r="R22" s="652"/>
    </row>
    <row r="23" spans="1:18">
      <c r="A23" s="765">
        <v>262397</v>
      </c>
      <c r="B23" s="765">
        <v>1242900</v>
      </c>
      <c r="C23" s="765" t="s">
        <v>99</v>
      </c>
      <c r="D23" s="766">
        <v>43083</v>
      </c>
      <c r="E23" s="766">
        <v>43086</v>
      </c>
      <c r="F23" s="765">
        <f t="shared" si="0"/>
        <v>3</v>
      </c>
      <c r="G23" s="765">
        <v>1</v>
      </c>
      <c r="H23" s="765" t="s">
        <v>36</v>
      </c>
      <c r="I23" s="765" t="s">
        <v>37</v>
      </c>
      <c r="J23" s="765">
        <f t="shared" si="1"/>
        <v>3</v>
      </c>
      <c r="K23" s="776">
        <v>2700000</v>
      </c>
      <c r="L23" s="760">
        <f t="shared" si="2"/>
        <v>8100000</v>
      </c>
      <c r="Q23" s="652"/>
      <c r="R23" s="652"/>
    </row>
    <row r="24" spans="1:18">
      <c r="A24" s="765" t="s">
        <v>100</v>
      </c>
      <c r="B24" s="765">
        <v>1243420</v>
      </c>
      <c r="C24" s="765" t="s">
        <v>101</v>
      </c>
      <c r="D24" s="766">
        <v>43083</v>
      </c>
      <c r="E24" s="766">
        <v>43086</v>
      </c>
      <c r="F24" s="765">
        <f t="shared" si="0"/>
        <v>3</v>
      </c>
      <c r="G24" s="765">
        <v>2</v>
      </c>
      <c r="H24" s="765" t="s">
        <v>36</v>
      </c>
      <c r="I24" s="765" t="s">
        <v>37</v>
      </c>
      <c r="J24" s="765">
        <f t="shared" si="1"/>
        <v>6</v>
      </c>
      <c r="K24" s="776">
        <v>2700000</v>
      </c>
      <c r="L24" s="760">
        <f t="shared" si="2"/>
        <v>16200000</v>
      </c>
      <c r="Q24" s="652"/>
      <c r="R24" s="652"/>
    </row>
    <row r="25" spans="1:18">
      <c r="A25" s="765">
        <v>262401</v>
      </c>
      <c r="B25" s="765">
        <v>1243363</v>
      </c>
      <c r="C25" s="765" t="s">
        <v>102</v>
      </c>
      <c r="D25" s="766">
        <v>43085</v>
      </c>
      <c r="E25" s="766">
        <v>43087</v>
      </c>
      <c r="F25" s="765">
        <f t="shared" si="0"/>
        <v>2</v>
      </c>
      <c r="G25" s="765">
        <v>1</v>
      </c>
      <c r="H25" s="765" t="s">
        <v>77</v>
      </c>
      <c r="I25" s="765" t="s">
        <v>37</v>
      </c>
      <c r="J25" s="765">
        <f t="shared" si="1"/>
        <v>2</v>
      </c>
      <c r="K25" s="776">
        <v>2700000</v>
      </c>
      <c r="L25" s="760">
        <f t="shared" si="2"/>
        <v>5400000</v>
      </c>
      <c r="Q25" s="652"/>
      <c r="R25" s="652"/>
    </row>
    <row r="26" spans="1:18">
      <c r="A26" s="765">
        <v>263644</v>
      </c>
      <c r="B26" s="765">
        <v>1245827</v>
      </c>
      <c r="C26" s="765" t="s">
        <v>103</v>
      </c>
      <c r="D26" s="766">
        <v>43085</v>
      </c>
      <c r="E26" s="766">
        <v>43087</v>
      </c>
      <c r="F26" s="765">
        <f t="shared" si="0"/>
        <v>2</v>
      </c>
      <c r="G26" s="765">
        <v>2</v>
      </c>
      <c r="H26" s="765" t="s">
        <v>36</v>
      </c>
      <c r="I26" s="765" t="s">
        <v>37</v>
      </c>
      <c r="J26" s="765">
        <f t="shared" si="1"/>
        <v>4</v>
      </c>
      <c r="K26" s="776">
        <v>2700000</v>
      </c>
      <c r="L26" s="760">
        <f t="shared" si="2"/>
        <v>10800000</v>
      </c>
      <c r="Q26" s="652"/>
      <c r="R26" s="652"/>
    </row>
    <row r="27" spans="1:18">
      <c r="A27" s="765">
        <v>264527</v>
      </c>
      <c r="B27" s="765">
        <v>1246996</v>
      </c>
      <c r="C27" s="765" t="s">
        <v>104</v>
      </c>
      <c r="D27" s="766">
        <v>43085</v>
      </c>
      <c r="E27" s="766">
        <v>43087</v>
      </c>
      <c r="F27" s="765">
        <f t="shared" si="0"/>
        <v>2</v>
      </c>
      <c r="G27" s="765">
        <v>1</v>
      </c>
      <c r="H27" s="765" t="s">
        <v>36</v>
      </c>
      <c r="I27" s="765" t="s">
        <v>37</v>
      </c>
      <c r="J27" s="765">
        <f t="shared" si="1"/>
        <v>2</v>
      </c>
      <c r="K27" s="779">
        <v>2700000</v>
      </c>
      <c r="L27" s="760">
        <f t="shared" si="2"/>
        <v>5400000</v>
      </c>
      <c r="Q27" s="652"/>
      <c r="R27" s="652"/>
    </row>
    <row r="28" spans="1:18">
      <c r="A28" s="765">
        <v>263718</v>
      </c>
      <c r="B28" s="765">
        <v>1245984</v>
      </c>
      <c r="C28" s="766" t="s">
        <v>105</v>
      </c>
      <c r="D28" s="766">
        <v>43087</v>
      </c>
      <c r="E28" s="766">
        <v>43090</v>
      </c>
      <c r="F28" s="765">
        <f t="shared" si="0"/>
        <v>3</v>
      </c>
      <c r="G28" s="765">
        <v>2</v>
      </c>
      <c r="H28" s="765" t="s">
        <v>77</v>
      </c>
      <c r="I28" s="765" t="s">
        <v>37</v>
      </c>
      <c r="J28" s="765">
        <f t="shared" si="1"/>
        <v>6</v>
      </c>
      <c r="K28" s="779">
        <v>2700000</v>
      </c>
      <c r="L28" s="760">
        <f t="shared" si="2"/>
        <v>16200000</v>
      </c>
      <c r="Q28" s="652"/>
      <c r="R28" s="652"/>
    </row>
    <row r="29" spans="1:18">
      <c r="A29" s="765" t="s">
        <v>106</v>
      </c>
      <c r="B29" s="765">
        <v>1243481</v>
      </c>
      <c r="C29" s="765" t="s">
        <v>107</v>
      </c>
      <c r="D29" s="766">
        <v>43088</v>
      </c>
      <c r="E29" s="766">
        <v>43092</v>
      </c>
      <c r="F29" s="765">
        <f t="shared" si="0"/>
        <v>4</v>
      </c>
      <c r="G29" s="765">
        <v>2</v>
      </c>
      <c r="H29" s="765" t="s">
        <v>36</v>
      </c>
      <c r="I29" s="765" t="s">
        <v>37</v>
      </c>
      <c r="J29" s="765">
        <f t="shared" si="1"/>
        <v>8</v>
      </c>
      <c r="K29" s="776">
        <v>2700000</v>
      </c>
      <c r="L29" s="760">
        <f t="shared" si="2"/>
        <v>21600000</v>
      </c>
      <c r="Q29" s="652"/>
      <c r="R29" s="652"/>
    </row>
    <row r="30" spans="1:18">
      <c r="A30" s="765">
        <v>262407</v>
      </c>
      <c r="B30" s="765">
        <v>1242706</v>
      </c>
      <c r="C30" s="765" t="s">
        <v>108</v>
      </c>
      <c r="D30" s="766">
        <v>43089</v>
      </c>
      <c r="E30" s="766">
        <v>43092</v>
      </c>
      <c r="F30" s="765">
        <f t="shared" si="0"/>
        <v>3</v>
      </c>
      <c r="G30" s="765">
        <v>1</v>
      </c>
      <c r="H30" s="765" t="s">
        <v>77</v>
      </c>
      <c r="I30" s="765" t="s">
        <v>37</v>
      </c>
      <c r="J30" s="765">
        <f t="shared" si="1"/>
        <v>3</v>
      </c>
      <c r="K30" s="776">
        <v>2700000</v>
      </c>
      <c r="L30" s="760">
        <f t="shared" si="2"/>
        <v>8100000</v>
      </c>
      <c r="Q30" s="652"/>
      <c r="R30" s="652"/>
    </row>
    <row r="31" spans="1:18">
      <c r="A31" s="631">
        <v>262376</v>
      </c>
      <c r="B31" s="631">
        <v>1242481</v>
      </c>
      <c r="C31" s="631" t="s">
        <v>109</v>
      </c>
      <c r="D31" s="766">
        <v>43089</v>
      </c>
      <c r="E31" s="766">
        <v>43093</v>
      </c>
      <c r="F31" s="765">
        <f t="shared" si="0"/>
        <v>4</v>
      </c>
      <c r="G31" s="768">
        <v>1</v>
      </c>
      <c r="H31" s="769" t="s">
        <v>36</v>
      </c>
      <c r="I31" s="769" t="s">
        <v>37</v>
      </c>
      <c r="J31" s="765">
        <f t="shared" si="1"/>
        <v>4</v>
      </c>
      <c r="K31" s="776">
        <v>2700000</v>
      </c>
      <c r="L31" s="760">
        <f t="shared" si="2"/>
        <v>10800000</v>
      </c>
      <c r="Q31" s="652"/>
      <c r="R31" s="652"/>
    </row>
    <row r="32" spans="1:18">
      <c r="A32" s="633"/>
      <c r="B32" s="633"/>
      <c r="C32" s="633"/>
      <c r="D32" s="766">
        <v>43093</v>
      </c>
      <c r="E32" s="766">
        <v>43094</v>
      </c>
      <c r="F32" s="765">
        <v>1</v>
      </c>
      <c r="G32" s="768">
        <v>1</v>
      </c>
      <c r="H32" s="770"/>
      <c r="I32" s="770"/>
      <c r="J32" s="765">
        <f t="shared" si="1"/>
        <v>1</v>
      </c>
      <c r="K32" s="776">
        <v>4420000</v>
      </c>
      <c r="L32" s="760">
        <v>8920000</v>
      </c>
      <c r="Q32" s="652"/>
      <c r="R32" s="652"/>
    </row>
    <row r="33" spans="1:18">
      <c r="A33" s="765">
        <v>262409</v>
      </c>
      <c r="B33" s="765">
        <v>1243381</v>
      </c>
      <c r="C33" s="765" t="s">
        <v>110</v>
      </c>
      <c r="D33" s="766">
        <v>43090</v>
      </c>
      <c r="E33" s="766">
        <v>43092</v>
      </c>
      <c r="F33" s="765">
        <f>E33-D33</f>
        <v>2</v>
      </c>
      <c r="G33" s="765">
        <v>1</v>
      </c>
      <c r="H33" s="765" t="s">
        <v>77</v>
      </c>
      <c r="I33" s="765" t="s">
        <v>37</v>
      </c>
      <c r="J33" s="765">
        <f t="shared" si="1"/>
        <v>2</v>
      </c>
      <c r="K33" s="776">
        <v>2700000</v>
      </c>
      <c r="L33" s="760">
        <f>K33*F33*G33</f>
        <v>5400000</v>
      </c>
      <c r="Q33" s="652"/>
      <c r="R33" s="652"/>
    </row>
    <row r="34" spans="1:18">
      <c r="A34" s="765">
        <v>263512</v>
      </c>
      <c r="B34" s="765">
        <v>1245376</v>
      </c>
      <c r="C34" s="765" t="s">
        <v>111</v>
      </c>
      <c r="D34" s="766">
        <v>43090</v>
      </c>
      <c r="E34" s="766">
        <v>43092</v>
      </c>
      <c r="F34" s="765">
        <f>E34-D34</f>
        <v>2</v>
      </c>
      <c r="G34" s="765">
        <v>1</v>
      </c>
      <c r="H34" s="765" t="s">
        <v>77</v>
      </c>
      <c r="I34" s="765" t="s">
        <v>37</v>
      </c>
      <c r="J34" s="765">
        <f t="shared" si="1"/>
        <v>2</v>
      </c>
      <c r="K34" s="776">
        <v>2700000</v>
      </c>
      <c r="L34" s="760">
        <f>K34*F34*G34</f>
        <v>5400000</v>
      </c>
      <c r="Q34" s="652"/>
      <c r="R34" s="652"/>
    </row>
    <row r="35" spans="1:18">
      <c r="A35" s="765">
        <v>264263</v>
      </c>
      <c r="B35" s="765">
        <v>1246594</v>
      </c>
      <c r="C35" s="765" t="s">
        <v>112</v>
      </c>
      <c r="D35" s="766">
        <v>43091</v>
      </c>
      <c r="E35" s="766">
        <v>43092</v>
      </c>
      <c r="F35" s="765">
        <f>E35-D35</f>
        <v>1</v>
      </c>
      <c r="G35" s="765">
        <v>3</v>
      </c>
      <c r="H35" s="765" t="s">
        <v>77</v>
      </c>
      <c r="I35" s="765" t="s">
        <v>37</v>
      </c>
      <c r="J35" s="765">
        <f t="shared" si="1"/>
        <v>3</v>
      </c>
      <c r="K35" s="779">
        <v>2700000</v>
      </c>
      <c r="L35" s="760">
        <f>K35*F35*G35</f>
        <v>8100000</v>
      </c>
      <c r="Q35" s="652"/>
      <c r="R35" s="652"/>
    </row>
    <row r="36" spans="1:18">
      <c r="A36" s="771">
        <v>265047</v>
      </c>
      <c r="B36" s="771">
        <v>1247418</v>
      </c>
      <c r="C36" s="772" t="s">
        <v>113</v>
      </c>
      <c r="D36" s="766">
        <v>43091</v>
      </c>
      <c r="E36" s="766">
        <v>43093</v>
      </c>
      <c r="F36" s="765">
        <f t="shared" ref="F36:F55" si="3">E36-D36</f>
        <v>2</v>
      </c>
      <c r="G36" s="765">
        <v>2</v>
      </c>
      <c r="H36" s="765" t="s">
        <v>36</v>
      </c>
      <c r="I36" s="765" t="s">
        <v>37</v>
      </c>
      <c r="J36" s="765">
        <f t="shared" ref="J36:J55" si="4">G36*F36</f>
        <v>4</v>
      </c>
      <c r="K36" s="779">
        <v>2700000</v>
      </c>
      <c r="L36" s="760">
        <f t="shared" ref="L36:L55" si="5">K36*F36*G36</f>
        <v>10800000</v>
      </c>
      <c r="Q36" s="652"/>
      <c r="R36" s="652"/>
    </row>
    <row r="37" spans="1:18">
      <c r="A37" s="773"/>
      <c r="B37" s="773"/>
      <c r="C37" s="774"/>
      <c r="D37" s="766">
        <v>43093</v>
      </c>
      <c r="E37" s="766">
        <v>43094</v>
      </c>
      <c r="F37" s="765">
        <f t="shared" si="3"/>
        <v>1</v>
      </c>
      <c r="G37" s="765">
        <v>2</v>
      </c>
      <c r="H37" s="765" t="s">
        <v>36</v>
      </c>
      <c r="I37" s="765" t="s">
        <v>37</v>
      </c>
      <c r="J37" s="765">
        <f t="shared" si="4"/>
        <v>2</v>
      </c>
      <c r="K37" s="779">
        <v>4420000</v>
      </c>
      <c r="L37" s="760">
        <f t="shared" si="5"/>
        <v>8840000</v>
      </c>
      <c r="Q37" s="652"/>
      <c r="R37" s="652"/>
    </row>
    <row r="38" spans="1:18">
      <c r="A38" s="765">
        <v>265050</v>
      </c>
      <c r="B38" s="765">
        <v>1247592</v>
      </c>
      <c r="C38" s="765" t="s">
        <v>114</v>
      </c>
      <c r="D38" s="766">
        <v>43092</v>
      </c>
      <c r="E38" s="766">
        <v>43093</v>
      </c>
      <c r="F38" s="765">
        <f t="shared" si="3"/>
        <v>1</v>
      </c>
      <c r="G38" s="765">
        <v>1</v>
      </c>
      <c r="H38" s="765" t="s">
        <v>77</v>
      </c>
      <c r="I38" s="765" t="s">
        <v>37</v>
      </c>
      <c r="J38" s="765">
        <f t="shared" si="4"/>
        <v>1</v>
      </c>
      <c r="K38" s="779">
        <v>2700000</v>
      </c>
      <c r="L38" s="760">
        <f t="shared" si="5"/>
        <v>2700000</v>
      </c>
      <c r="Q38" s="652"/>
      <c r="R38" s="652"/>
    </row>
    <row r="39" spans="1:18">
      <c r="A39" s="765">
        <v>265054</v>
      </c>
      <c r="B39" s="765">
        <v>1247301</v>
      </c>
      <c r="C39" s="765" t="s">
        <v>115</v>
      </c>
      <c r="D39" s="766">
        <v>43092</v>
      </c>
      <c r="E39" s="766">
        <v>43093</v>
      </c>
      <c r="F39" s="765">
        <f t="shared" si="3"/>
        <v>1</v>
      </c>
      <c r="G39" s="765">
        <v>3</v>
      </c>
      <c r="H39" s="765" t="s">
        <v>77</v>
      </c>
      <c r="I39" s="765" t="s">
        <v>37</v>
      </c>
      <c r="J39" s="765">
        <f t="shared" si="4"/>
        <v>3</v>
      </c>
      <c r="K39" s="779">
        <v>2700000</v>
      </c>
      <c r="L39" s="760">
        <f t="shared" si="5"/>
        <v>8100000</v>
      </c>
      <c r="Q39" s="652"/>
      <c r="R39" s="652"/>
    </row>
    <row r="40" spans="1:18">
      <c r="A40" s="765">
        <v>265330</v>
      </c>
      <c r="B40" s="765">
        <v>1248346</v>
      </c>
      <c r="C40" s="765" t="s">
        <v>116</v>
      </c>
      <c r="D40" s="766">
        <v>43088</v>
      </c>
      <c r="E40" s="766">
        <v>43091</v>
      </c>
      <c r="F40" s="765">
        <f t="shared" si="3"/>
        <v>3</v>
      </c>
      <c r="G40" s="765">
        <v>1</v>
      </c>
      <c r="H40" s="765" t="s">
        <v>36</v>
      </c>
      <c r="I40" s="765" t="s">
        <v>37</v>
      </c>
      <c r="J40" s="765">
        <f t="shared" si="4"/>
        <v>3</v>
      </c>
      <c r="K40" s="779">
        <v>2700000</v>
      </c>
      <c r="L40" s="760">
        <f t="shared" si="5"/>
        <v>8100000</v>
      </c>
      <c r="Q40" s="652"/>
      <c r="R40" s="652"/>
    </row>
    <row r="41" spans="1:18">
      <c r="A41" s="765">
        <v>265338</v>
      </c>
      <c r="B41" s="765">
        <v>1248424</v>
      </c>
      <c r="C41" s="765" t="s">
        <v>117</v>
      </c>
      <c r="D41" s="766">
        <v>43089</v>
      </c>
      <c r="E41" s="766">
        <v>43093</v>
      </c>
      <c r="F41" s="765">
        <f t="shared" si="3"/>
        <v>4</v>
      </c>
      <c r="G41" s="765">
        <v>1</v>
      </c>
      <c r="H41" s="765" t="s">
        <v>36</v>
      </c>
      <c r="I41" s="765" t="s">
        <v>37</v>
      </c>
      <c r="J41" s="765">
        <f t="shared" si="4"/>
        <v>4</v>
      </c>
      <c r="K41" s="779">
        <v>2700000</v>
      </c>
      <c r="L41" s="760">
        <f t="shared" si="5"/>
        <v>10800000</v>
      </c>
      <c r="Q41" s="652"/>
      <c r="R41" s="652"/>
    </row>
    <row r="42" spans="1:18">
      <c r="A42" s="765">
        <v>265382</v>
      </c>
      <c r="B42" s="765">
        <v>1248494</v>
      </c>
      <c r="C42" s="765" t="s">
        <v>118</v>
      </c>
      <c r="D42" s="766">
        <v>43080</v>
      </c>
      <c r="E42" s="766">
        <v>43084</v>
      </c>
      <c r="F42" s="765">
        <f t="shared" si="3"/>
        <v>4</v>
      </c>
      <c r="G42" s="765">
        <v>1</v>
      </c>
      <c r="H42" s="765" t="s">
        <v>53</v>
      </c>
      <c r="I42" s="765" t="s">
        <v>37</v>
      </c>
      <c r="J42" s="765">
        <f t="shared" si="4"/>
        <v>4</v>
      </c>
      <c r="K42" s="779">
        <v>2700000</v>
      </c>
      <c r="L42" s="760">
        <f t="shared" si="5"/>
        <v>10800000</v>
      </c>
      <c r="Q42" s="652"/>
      <c r="R42" s="652"/>
    </row>
    <row r="43" spans="1:18">
      <c r="A43" s="765">
        <v>265797</v>
      </c>
      <c r="B43" s="765">
        <v>1249221</v>
      </c>
      <c r="C43" s="765" t="s">
        <v>119</v>
      </c>
      <c r="D43" s="766">
        <v>43071</v>
      </c>
      <c r="E43" s="766">
        <v>43072</v>
      </c>
      <c r="F43" s="765">
        <f t="shared" si="3"/>
        <v>1</v>
      </c>
      <c r="G43" s="765">
        <v>1</v>
      </c>
      <c r="H43" s="765" t="s">
        <v>53</v>
      </c>
      <c r="I43" s="765" t="s">
        <v>37</v>
      </c>
      <c r="J43" s="765">
        <f t="shared" si="4"/>
        <v>1</v>
      </c>
      <c r="K43" s="779">
        <v>2700000</v>
      </c>
      <c r="L43" s="760">
        <f t="shared" si="5"/>
        <v>2700000</v>
      </c>
      <c r="Q43" s="652"/>
      <c r="R43" s="652"/>
    </row>
    <row r="44" spans="1:18">
      <c r="A44" s="765">
        <v>265861</v>
      </c>
      <c r="B44" s="765">
        <v>1249409</v>
      </c>
      <c r="C44" s="765" t="s">
        <v>120</v>
      </c>
      <c r="D44" s="766">
        <v>43072</v>
      </c>
      <c r="E44" s="766">
        <v>43076</v>
      </c>
      <c r="F44" s="765">
        <f t="shared" si="3"/>
        <v>4</v>
      </c>
      <c r="G44" s="765">
        <v>1</v>
      </c>
      <c r="H44" s="765" t="s">
        <v>36</v>
      </c>
      <c r="I44" s="765" t="s">
        <v>37</v>
      </c>
      <c r="J44" s="765">
        <f t="shared" si="4"/>
        <v>4</v>
      </c>
      <c r="K44" s="779">
        <v>2700000</v>
      </c>
      <c r="L44" s="760">
        <f t="shared" si="5"/>
        <v>10800000</v>
      </c>
      <c r="Q44" s="652"/>
      <c r="R44" s="652"/>
    </row>
    <row r="45" spans="1:18">
      <c r="A45" s="765">
        <v>265871</v>
      </c>
      <c r="B45" s="765">
        <v>1249405</v>
      </c>
      <c r="C45" s="765" t="s">
        <v>121</v>
      </c>
      <c r="D45" s="766">
        <v>43090</v>
      </c>
      <c r="E45" s="766">
        <v>43091</v>
      </c>
      <c r="F45" s="765">
        <f t="shared" si="3"/>
        <v>1</v>
      </c>
      <c r="G45" s="765">
        <v>3</v>
      </c>
      <c r="H45" s="765" t="s">
        <v>36</v>
      </c>
      <c r="I45" s="765" t="s">
        <v>37</v>
      </c>
      <c r="J45" s="765">
        <f t="shared" si="4"/>
        <v>3</v>
      </c>
      <c r="K45" s="779">
        <v>2700000</v>
      </c>
      <c r="L45" s="760">
        <f t="shared" si="5"/>
        <v>8100000</v>
      </c>
      <c r="Q45" s="652"/>
      <c r="R45" s="652"/>
    </row>
    <row r="46" spans="1:18">
      <c r="A46" s="765">
        <v>265887</v>
      </c>
      <c r="B46" s="765">
        <v>1249486</v>
      </c>
      <c r="C46" s="765" t="s">
        <v>122</v>
      </c>
      <c r="D46" s="766">
        <v>43073</v>
      </c>
      <c r="E46" s="766">
        <v>43077</v>
      </c>
      <c r="F46" s="765">
        <f t="shared" si="3"/>
        <v>4</v>
      </c>
      <c r="G46" s="765">
        <v>1</v>
      </c>
      <c r="H46" s="765" t="s">
        <v>36</v>
      </c>
      <c r="I46" s="765" t="s">
        <v>37</v>
      </c>
      <c r="J46" s="765">
        <f t="shared" si="4"/>
        <v>4</v>
      </c>
      <c r="K46" s="779">
        <v>2700000</v>
      </c>
      <c r="L46" s="760">
        <f t="shared" si="5"/>
        <v>10800000</v>
      </c>
      <c r="Q46" s="652"/>
      <c r="R46" s="652"/>
    </row>
    <row r="47" spans="1:18">
      <c r="A47" s="765" t="s">
        <v>123</v>
      </c>
      <c r="B47" s="765">
        <v>1248580</v>
      </c>
      <c r="C47" s="765" t="s">
        <v>124</v>
      </c>
      <c r="D47" s="766">
        <v>43085</v>
      </c>
      <c r="E47" s="766">
        <v>43086</v>
      </c>
      <c r="F47" s="765">
        <f t="shared" si="3"/>
        <v>1</v>
      </c>
      <c r="G47" s="765">
        <v>3</v>
      </c>
      <c r="H47" s="765" t="s">
        <v>36</v>
      </c>
      <c r="I47" s="765" t="s">
        <v>37</v>
      </c>
      <c r="J47" s="765">
        <f t="shared" si="4"/>
        <v>3</v>
      </c>
      <c r="K47" s="779">
        <v>2700000</v>
      </c>
      <c r="L47" s="760">
        <f t="shared" si="5"/>
        <v>8100000</v>
      </c>
      <c r="Q47" s="652"/>
      <c r="R47" s="652"/>
    </row>
    <row r="48" spans="1:18">
      <c r="A48" s="765">
        <v>266008</v>
      </c>
      <c r="B48" s="765">
        <v>1249830</v>
      </c>
      <c r="C48" s="765" t="s">
        <v>125</v>
      </c>
      <c r="D48" s="766">
        <v>43073</v>
      </c>
      <c r="E48" s="766">
        <v>43075</v>
      </c>
      <c r="F48" s="765">
        <f t="shared" si="3"/>
        <v>2</v>
      </c>
      <c r="G48" s="765">
        <v>1</v>
      </c>
      <c r="H48" s="765" t="s">
        <v>36</v>
      </c>
      <c r="I48" s="765" t="s">
        <v>37</v>
      </c>
      <c r="J48" s="765">
        <f t="shared" si="4"/>
        <v>2</v>
      </c>
      <c r="K48" s="779">
        <v>2700000</v>
      </c>
      <c r="L48" s="760">
        <f t="shared" si="5"/>
        <v>5400000</v>
      </c>
      <c r="Q48" s="652"/>
      <c r="R48" s="652"/>
    </row>
    <row r="49" spans="1:18">
      <c r="A49" s="765">
        <v>266023</v>
      </c>
      <c r="B49" s="765">
        <v>1249757</v>
      </c>
      <c r="C49" s="765" t="s">
        <v>126</v>
      </c>
      <c r="D49" s="766">
        <v>43078</v>
      </c>
      <c r="E49" s="766">
        <v>43080</v>
      </c>
      <c r="F49" s="765">
        <f t="shared" si="3"/>
        <v>2</v>
      </c>
      <c r="G49" s="765">
        <v>1</v>
      </c>
      <c r="H49" s="765" t="s">
        <v>36</v>
      </c>
      <c r="I49" s="765" t="s">
        <v>37</v>
      </c>
      <c r="J49" s="765">
        <f t="shared" si="4"/>
        <v>2</v>
      </c>
      <c r="K49" s="779">
        <v>2700000</v>
      </c>
      <c r="L49" s="760">
        <f t="shared" si="5"/>
        <v>5400000</v>
      </c>
      <c r="Q49" s="652"/>
      <c r="R49" s="652"/>
    </row>
    <row r="50" spans="1:18">
      <c r="A50" s="765">
        <v>266168</v>
      </c>
      <c r="B50" s="765">
        <v>1248853</v>
      </c>
      <c r="C50" s="765" t="s">
        <v>127</v>
      </c>
      <c r="D50" s="766">
        <v>43083</v>
      </c>
      <c r="E50" s="766">
        <v>43088</v>
      </c>
      <c r="F50" s="765">
        <f t="shared" si="3"/>
        <v>5</v>
      </c>
      <c r="G50" s="765">
        <v>1</v>
      </c>
      <c r="H50" s="765" t="s">
        <v>36</v>
      </c>
      <c r="I50" s="765" t="s">
        <v>37</v>
      </c>
      <c r="J50" s="765">
        <f t="shared" si="4"/>
        <v>5</v>
      </c>
      <c r="K50" s="779">
        <v>2700000</v>
      </c>
      <c r="L50" s="760">
        <f t="shared" si="5"/>
        <v>13500000</v>
      </c>
      <c r="Q50" s="652"/>
      <c r="R50" s="652"/>
    </row>
    <row r="51" spans="1:18">
      <c r="A51" s="765">
        <v>266276</v>
      </c>
      <c r="B51" s="765">
        <v>1250128</v>
      </c>
      <c r="C51" s="765" t="s">
        <v>128</v>
      </c>
      <c r="D51" s="766">
        <v>43099</v>
      </c>
      <c r="E51" s="766">
        <v>43101</v>
      </c>
      <c r="F51" s="765">
        <f t="shared" si="3"/>
        <v>2</v>
      </c>
      <c r="G51" s="765">
        <v>1</v>
      </c>
      <c r="H51" s="765" t="s">
        <v>36</v>
      </c>
      <c r="I51" s="765" t="s">
        <v>37</v>
      </c>
      <c r="J51" s="765">
        <f t="shared" si="4"/>
        <v>2</v>
      </c>
      <c r="K51" s="779">
        <v>4420000</v>
      </c>
      <c r="L51" s="760">
        <f t="shared" si="5"/>
        <v>8840000</v>
      </c>
      <c r="Q51" s="652"/>
      <c r="R51" s="652"/>
    </row>
    <row r="52" spans="1:18">
      <c r="A52" s="765">
        <v>266280</v>
      </c>
      <c r="B52" s="765">
        <v>1250035</v>
      </c>
      <c r="C52" s="765" t="s">
        <v>129</v>
      </c>
      <c r="D52" s="766">
        <v>43077</v>
      </c>
      <c r="E52" s="766">
        <v>43079</v>
      </c>
      <c r="F52" s="765">
        <f t="shared" si="3"/>
        <v>2</v>
      </c>
      <c r="G52" s="765">
        <v>1</v>
      </c>
      <c r="H52" s="765" t="s">
        <v>36</v>
      </c>
      <c r="I52" s="765" t="s">
        <v>37</v>
      </c>
      <c r="J52" s="765">
        <f t="shared" si="4"/>
        <v>2</v>
      </c>
      <c r="K52" s="779">
        <v>2700000</v>
      </c>
      <c r="L52" s="760">
        <f t="shared" si="5"/>
        <v>5400000</v>
      </c>
      <c r="Q52" s="652"/>
      <c r="R52" s="652"/>
    </row>
    <row r="53" spans="1:18">
      <c r="A53" s="765">
        <v>266311</v>
      </c>
      <c r="B53" s="765">
        <v>1250140</v>
      </c>
      <c r="C53" s="765" t="s">
        <v>130</v>
      </c>
      <c r="D53" s="766">
        <v>43076</v>
      </c>
      <c r="E53" s="766">
        <v>43078</v>
      </c>
      <c r="F53" s="765">
        <f t="shared" si="3"/>
        <v>2</v>
      </c>
      <c r="G53" s="765">
        <v>2</v>
      </c>
      <c r="H53" s="765" t="s">
        <v>36</v>
      </c>
      <c r="I53" s="765" t="s">
        <v>37</v>
      </c>
      <c r="J53" s="765">
        <f t="shared" si="4"/>
        <v>4</v>
      </c>
      <c r="K53" s="779">
        <v>2700000</v>
      </c>
      <c r="L53" s="760">
        <f t="shared" si="5"/>
        <v>10800000</v>
      </c>
      <c r="Q53" s="652"/>
      <c r="R53" s="652"/>
    </row>
    <row r="54" spans="1:18">
      <c r="A54" s="765">
        <v>266345</v>
      </c>
      <c r="B54" s="765">
        <v>1249512</v>
      </c>
      <c r="C54" s="765" t="s">
        <v>131</v>
      </c>
      <c r="D54" s="766">
        <v>43085</v>
      </c>
      <c r="E54" s="766">
        <v>43087</v>
      </c>
      <c r="F54" s="765">
        <f t="shared" si="3"/>
        <v>2</v>
      </c>
      <c r="G54" s="765">
        <v>4</v>
      </c>
      <c r="H54" s="765" t="s">
        <v>77</v>
      </c>
      <c r="I54" s="765" t="s">
        <v>37</v>
      </c>
      <c r="J54" s="765">
        <f t="shared" si="4"/>
        <v>8</v>
      </c>
      <c r="K54" s="779">
        <v>2700000</v>
      </c>
      <c r="L54" s="760">
        <f t="shared" si="5"/>
        <v>21600000</v>
      </c>
      <c r="Q54" s="652"/>
      <c r="R54" s="652"/>
    </row>
    <row r="55" spans="1:18">
      <c r="A55" s="765">
        <v>266457</v>
      </c>
      <c r="B55" s="765">
        <v>1250403</v>
      </c>
      <c r="C55" s="765" t="s">
        <v>132</v>
      </c>
      <c r="D55" s="766">
        <v>43087</v>
      </c>
      <c r="E55" s="766">
        <v>43090</v>
      </c>
      <c r="F55" s="765">
        <f t="shared" si="3"/>
        <v>3</v>
      </c>
      <c r="G55" s="765">
        <v>1</v>
      </c>
      <c r="H55" s="765" t="s">
        <v>36</v>
      </c>
      <c r="I55" s="765" t="s">
        <v>37</v>
      </c>
      <c r="J55" s="765">
        <f t="shared" si="4"/>
        <v>3</v>
      </c>
      <c r="K55" s="779">
        <v>2700000</v>
      </c>
      <c r="L55" s="760">
        <f t="shared" si="5"/>
        <v>8100000</v>
      </c>
      <c r="Q55" s="652"/>
      <c r="R55" s="652"/>
    </row>
    <row r="56" spans="1:18">
      <c r="A56" s="765">
        <v>266471</v>
      </c>
      <c r="B56" s="765">
        <v>1250472</v>
      </c>
      <c r="C56" s="765" t="s">
        <v>133</v>
      </c>
      <c r="D56" s="766">
        <v>43076</v>
      </c>
      <c r="E56" s="766">
        <v>43078</v>
      </c>
      <c r="F56" s="765">
        <f t="shared" ref="F56:F67" si="6">E56-D56</f>
        <v>2</v>
      </c>
      <c r="G56" s="765">
        <v>1</v>
      </c>
      <c r="H56" s="765" t="s">
        <v>36</v>
      </c>
      <c r="I56" s="765" t="s">
        <v>37</v>
      </c>
      <c r="J56" s="765">
        <f t="shared" ref="J56:J67" si="7">G56*F56</f>
        <v>2</v>
      </c>
      <c r="K56" s="779">
        <v>2700000</v>
      </c>
      <c r="L56" s="760">
        <f t="shared" ref="L56:L67" si="8">K56*F56*G56</f>
        <v>5400000</v>
      </c>
      <c r="Q56" s="652"/>
      <c r="R56" s="652"/>
    </row>
    <row r="57" spans="1:18">
      <c r="A57" s="765">
        <v>266503</v>
      </c>
      <c r="B57" s="765">
        <v>1250520</v>
      </c>
      <c r="C57" s="765" t="s">
        <v>134</v>
      </c>
      <c r="D57" s="766">
        <v>43093</v>
      </c>
      <c r="E57" s="766">
        <v>43095</v>
      </c>
      <c r="F57" s="765">
        <f t="shared" si="6"/>
        <v>2</v>
      </c>
      <c r="G57" s="765">
        <v>1</v>
      </c>
      <c r="H57" s="765" t="s">
        <v>77</v>
      </c>
      <c r="I57" s="765" t="s">
        <v>37</v>
      </c>
      <c r="J57" s="765">
        <f t="shared" si="7"/>
        <v>2</v>
      </c>
      <c r="K57" s="779">
        <v>4420000</v>
      </c>
      <c r="L57" s="760">
        <f t="shared" si="8"/>
        <v>8840000</v>
      </c>
      <c r="Q57" s="652"/>
      <c r="R57" s="652"/>
    </row>
    <row r="58" spans="1:18">
      <c r="A58" s="765">
        <v>266514</v>
      </c>
      <c r="B58" s="765">
        <v>1250673</v>
      </c>
      <c r="C58" s="765" t="s">
        <v>135</v>
      </c>
      <c r="D58" s="766">
        <v>43076</v>
      </c>
      <c r="E58" s="766">
        <v>43079</v>
      </c>
      <c r="F58" s="765">
        <f t="shared" si="6"/>
        <v>3</v>
      </c>
      <c r="G58" s="765">
        <v>1</v>
      </c>
      <c r="H58" s="765" t="s">
        <v>53</v>
      </c>
      <c r="I58" s="765" t="s">
        <v>37</v>
      </c>
      <c r="J58" s="765">
        <f t="shared" si="7"/>
        <v>3</v>
      </c>
      <c r="K58" s="779">
        <v>2700000</v>
      </c>
      <c r="L58" s="760">
        <f t="shared" si="8"/>
        <v>8100000</v>
      </c>
      <c r="Q58" s="652"/>
      <c r="R58" s="652"/>
    </row>
    <row r="59" spans="1:18">
      <c r="A59" s="765">
        <v>266616</v>
      </c>
      <c r="B59" s="765">
        <v>1250751</v>
      </c>
      <c r="C59" s="765" t="s">
        <v>136</v>
      </c>
      <c r="D59" s="766">
        <v>43083</v>
      </c>
      <c r="E59" s="766">
        <v>43084</v>
      </c>
      <c r="F59" s="765">
        <f t="shared" si="6"/>
        <v>1</v>
      </c>
      <c r="G59" s="765">
        <v>1</v>
      </c>
      <c r="H59" s="765" t="s">
        <v>53</v>
      </c>
      <c r="I59" s="765" t="s">
        <v>37</v>
      </c>
      <c r="J59" s="765">
        <f t="shared" si="7"/>
        <v>1</v>
      </c>
      <c r="K59" s="779">
        <v>2700000</v>
      </c>
      <c r="L59" s="760">
        <f t="shared" si="8"/>
        <v>2700000</v>
      </c>
      <c r="Q59" s="652"/>
      <c r="R59" s="652"/>
    </row>
    <row r="60" spans="1:18">
      <c r="A60" s="765">
        <v>266621</v>
      </c>
      <c r="B60" s="765">
        <v>1250897</v>
      </c>
      <c r="C60" s="765" t="s">
        <v>137</v>
      </c>
      <c r="D60" s="766">
        <v>43098</v>
      </c>
      <c r="E60" s="766">
        <v>43101</v>
      </c>
      <c r="F60" s="765">
        <f t="shared" si="6"/>
        <v>3</v>
      </c>
      <c r="G60" s="765">
        <v>1</v>
      </c>
      <c r="H60" s="765" t="s">
        <v>77</v>
      </c>
      <c r="I60" s="765" t="s">
        <v>37</v>
      </c>
      <c r="J60" s="765">
        <f t="shared" si="7"/>
        <v>3</v>
      </c>
      <c r="K60" s="779">
        <v>4420000</v>
      </c>
      <c r="L60" s="760">
        <f t="shared" si="8"/>
        <v>13260000</v>
      </c>
      <c r="Q60" s="652"/>
      <c r="R60" s="652"/>
    </row>
    <row r="61" spans="1:18">
      <c r="A61" s="765">
        <v>266633</v>
      </c>
      <c r="B61" s="765">
        <v>1250826</v>
      </c>
      <c r="C61" s="765" t="s">
        <v>138</v>
      </c>
      <c r="D61" s="766">
        <v>43078</v>
      </c>
      <c r="E61" s="766">
        <v>43080</v>
      </c>
      <c r="F61" s="765">
        <f t="shared" si="6"/>
        <v>2</v>
      </c>
      <c r="G61" s="765">
        <v>1</v>
      </c>
      <c r="H61" s="765" t="s">
        <v>77</v>
      </c>
      <c r="I61" s="765" t="s">
        <v>37</v>
      </c>
      <c r="J61" s="765">
        <f t="shared" si="7"/>
        <v>2</v>
      </c>
      <c r="K61" s="779">
        <v>2700000</v>
      </c>
      <c r="L61" s="760">
        <f t="shared" si="8"/>
        <v>5400000</v>
      </c>
      <c r="Q61" s="652"/>
      <c r="R61" s="652"/>
    </row>
    <row r="62" spans="1:18">
      <c r="A62" s="765">
        <v>266640</v>
      </c>
      <c r="B62" s="765">
        <v>1250831</v>
      </c>
      <c r="C62" s="765" t="s">
        <v>139</v>
      </c>
      <c r="D62" s="766">
        <v>43088</v>
      </c>
      <c r="E62" s="766">
        <v>43089</v>
      </c>
      <c r="F62" s="765">
        <f t="shared" si="6"/>
        <v>1</v>
      </c>
      <c r="G62" s="765">
        <v>1</v>
      </c>
      <c r="H62" s="765" t="s">
        <v>140</v>
      </c>
      <c r="I62" s="765" t="s">
        <v>37</v>
      </c>
      <c r="J62" s="765">
        <f t="shared" si="7"/>
        <v>1</v>
      </c>
      <c r="K62" s="779">
        <v>2700000</v>
      </c>
      <c r="L62" s="760">
        <f t="shared" si="8"/>
        <v>2700000</v>
      </c>
      <c r="Q62" s="652"/>
      <c r="R62" s="652"/>
    </row>
    <row r="63" spans="1:18">
      <c r="A63" s="765">
        <v>266688</v>
      </c>
      <c r="B63" s="765">
        <v>1251113</v>
      </c>
      <c r="C63" s="765" t="s">
        <v>141</v>
      </c>
      <c r="D63" s="766">
        <v>43099</v>
      </c>
      <c r="E63" s="766">
        <v>43101</v>
      </c>
      <c r="F63" s="765">
        <f t="shared" si="6"/>
        <v>2</v>
      </c>
      <c r="G63" s="765">
        <v>1</v>
      </c>
      <c r="H63" s="765" t="s">
        <v>53</v>
      </c>
      <c r="I63" s="765" t="s">
        <v>37</v>
      </c>
      <c r="J63" s="765">
        <f t="shared" si="7"/>
        <v>2</v>
      </c>
      <c r="K63" s="779">
        <v>4420000</v>
      </c>
      <c r="L63" s="760">
        <f t="shared" si="8"/>
        <v>8840000</v>
      </c>
      <c r="Q63" s="652"/>
      <c r="R63" s="652"/>
    </row>
    <row r="64" spans="1:18">
      <c r="A64" s="765">
        <v>266689</v>
      </c>
      <c r="B64" s="765">
        <v>1251117</v>
      </c>
      <c r="C64" s="765" t="s">
        <v>142</v>
      </c>
      <c r="D64" s="766">
        <v>43099</v>
      </c>
      <c r="E64" s="766">
        <v>43101</v>
      </c>
      <c r="F64" s="765">
        <f t="shared" si="6"/>
        <v>2</v>
      </c>
      <c r="G64" s="765">
        <v>1</v>
      </c>
      <c r="H64" s="765" t="s">
        <v>77</v>
      </c>
      <c r="I64" s="765" t="s">
        <v>37</v>
      </c>
      <c r="J64" s="765">
        <f t="shared" si="7"/>
        <v>2</v>
      </c>
      <c r="K64" s="779">
        <v>4420000</v>
      </c>
      <c r="L64" s="760">
        <f t="shared" si="8"/>
        <v>8840000</v>
      </c>
      <c r="Q64" s="652"/>
      <c r="R64" s="652"/>
    </row>
    <row r="65" spans="1:18">
      <c r="A65" s="781" t="s">
        <v>143</v>
      </c>
      <c r="B65" s="781">
        <v>1251307</v>
      </c>
      <c r="C65" s="781" t="s">
        <v>144</v>
      </c>
      <c r="D65" s="766">
        <v>43092</v>
      </c>
      <c r="E65" s="766">
        <v>43093</v>
      </c>
      <c r="F65" s="765">
        <f t="shared" si="6"/>
        <v>1</v>
      </c>
      <c r="G65" s="765">
        <v>3</v>
      </c>
      <c r="H65" s="765" t="s">
        <v>77</v>
      </c>
      <c r="I65" s="765" t="s">
        <v>37</v>
      </c>
      <c r="J65" s="765">
        <f t="shared" si="7"/>
        <v>3</v>
      </c>
      <c r="K65" s="779">
        <v>2700000</v>
      </c>
      <c r="L65" s="760">
        <f t="shared" si="8"/>
        <v>8100000</v>
      </c>
      <c r="Q65" s="652"/>
      <c r="R65" s="652"/>
    </row>
    <row r="66" spans="1:18">
      <c r="A66" s="782"/>
      <c r="B66" s="782"/>
      <c r="C66" s="782"/>
      <c r="D66" s="766">
        <v>43093</v>
      </c>
      <c r="E66" s="766">
        <v>43095</v>
      </c>
      <c r="F66" s="765">
        <f t="shared" si="6"/>
        <v>2</v>
      </c>
      <c r="G66" s="765">
        <v>3</v>
      </c>
      <c r="H66" s="765" t="s">
        <v>77</v>
      </c>
      <c r="I66" s="765" t="s">
        <v>37</v>
      </c>
      <c r="J66" s="765">
        <f t="shared" si="7"/>
        <v>6</v>
      </c>
      <c r="K66" s="779">
        <v>4420000</v>
      </c>
      <c r="L66" s="760">
        <f t="shared" si="8"/>
        <v>26520000</v>
      </c>
      <c r="Q66" s="652"/>
      <c r="R66" s="652"/>
    </row>
    <row r="67" spans="1:18">
      <c r="A67" s="765">
        <v>267005</v>
      </c>
      <c r="B67" s="765">
        <v>1251488</v>
      </c>
      <c r="C67" s="765" t="s">
        <v>145</v>
      </c>
      <c r="D67" s="766">
        <v>43084</v>
      </c>
      <c r="E67" s="766">
        <v>43087</v>
      </c>
      <c r="F67" s="765">
        <f t="shared" si="6"/>
        <v>3</v>
      </c>
      <c r="G67" s="765">
        <v>1</v>
      </c>
      <c r="H67" s="765" t="s">
        <v>36</v>
      </c>
      <c r="I67" s="765" t="s">
        <v>37</v>
      </c>
      <c r="J67" s="765">
        <f t="shared" si="7"/>
        <v>3</v>
      </c>
      <c r="K67" s="779">
        <v>2700000</v>
      </c>
      <c r="L67" s="760">
        <f t="shared" si="8"/>
        <v>8100000</v>
      </c>
      <c r="Q67" s="652"/>
      <c r="R67" s="652"/>
    </row>
    <row r="68" spans="1:18">
      <c r="A68" s="783">
        <v>267019</v>
      </c>
      <c r="B68" s="783">
        <v>1251412</v>
      </c>
      <c r="C68" s="783" t="s">
        <v>146</v>
      </c>
      <c r="D68" s="784">
        <v>43097</v>
      </c>
      <c r="E68" s="784">
        <v>42737</v>
      </c>
      <c r="F68" s="783">
        <v>5</v>
      </c>
      <c r="G68" s="783">
        <v>1</v>
      </c>
      <c r="H68" s="783" t="s">
        <v>53</v>
      </c>
      <c r="I68" s="783" t="s">
        <v>37</v>
      </c>
      <c r="J68" s="785">
        <v>1</v>
      </c>
      <c r="K68" s="779">
        <v>4420000</v>
      </c>
      <c r="L68" s="786">
        <v>22300000</v>
      </c>
      <c r="Q68" s="652"/>
      <c r="R68" s="652"/>
    </row>
    <row r="69" spans="1:18">
      <c r="A69" s="765">
        <v>267034</v>
      </c>
      <c r="B69" s="765">
        <v>1251750</v>
      </c>
      <c r="C69" s="765" t="s">
        <v>147</v>
      </c>
      <c r="D69" s="766">
        <v>43097</v>
      </c>
      <c r="E69" s="766">
        <v>42736</v>
      </c>
      <c r="F69" s="765">
        <v>4</v>
      </c>
      <c r="G69" s="765">
        <v>1</v>
      </c>
      <c r="H69" s="765" t="s">
        <v>77</v>
      </c>
      <c r="I69" s="765" t="s">
        <v>148</v>
      </c>
      <c r="J69" s="765">
        <f>G69*F69</f>
        <v>4</v>
      </c>
      <c r="K69" s="779">
        <v>4420000</v>
      </c>
      <c r="L69" s="760">
        <f>K69*F69*G69</f>
        <v>17680000</v>
      </c>
      <c r="Q69" s="652"/>
      <c r="R69" s="652"/>
    </row>
    <row r="70" spans="1:18">
      <c r="A70" s="781" t="s">
        <v>149</v>
      </c>
      <c r="B70" s="781">
        <v>1252043</v>
      </c>
      <c r="C70" s="781" t="s">
        <v>150</v>
      </c>
      <c r="D70" s="766">
        <v>43091</v>
      </c>
      <c r="E70" s="766">
        <v>43093</v>
      </c>
      <c r="F70" s="765">
        <f>E70-D70</f>
        <v>2</v>
      </c>
      <c r="G70" s="765">
        <v>2</v>
      </c>
      <c r="H70" s="772" t="s">
        <v>151</v>
      </c>
      <c r="I70" s="771" t="s">
        <v>37</v>
      </c>
      <c r="J70" s="765">
        <f>G70*F70</f>
        <v>4</v>
      </c>
      <c r="K70" s="779">
        <v>2700000</v>
      </c>
      <c r="L70" s="760">
        <f>K70*F70*G70</f>
        <v>10800000</v>
      </c>
      <c r="Q70" s="652"/>
      <c r="R70" s="652"/>
    </row>
    <row r="71" spans="1:18">
      <c r="A71" s="782"/>
      <c r="B71" s="782"/>
      <c r="C71" s="782"/>
      <c r="D71" s="766">
        <v>43093</v>
      </c>
      <c r="E71" s="766">
        <v>43094</v>
      </c>
      <c r="F71" s="765">
        <v>1</v>
      </c>
      <c r="G71" s="765">
        <v>2</v>
      </c>
      <c r="H71" s="774"/>
      <c r="I71" s="773"/>
      <c r="J71" s="765">
        <f>G71*F71</f>
        <v>2</v>
      </c>
      <c r="K71" s="779">
        <v>4420000</v>
      </c>
      <c r="L71" s="760">
        <f>K71*F71*G71</f>
        <v>8840000</v>
      </c>
      <c r="Q71" s="652"/>
      <c r="R71" s="652"/>
    </row>
    <row r="72" spans="1:18">
      <c r="A72" s="765">
        <v>267803</v>
      </c>
      <c r="B72" s="765">
        <v>1252660</v>
      </c>
      <c r="C72" s="765" t="s">
        <v>152</v>
      </c>
      <c r="D72" s="766">
        <v>43099</v>
      </c>
      <c r="E72" s="766">
        <v>43101</v>
      </c>
      <c r="F72" s="765">
        <f t="shared" ref="F72:F84" si="9">E72-D72</f>
        <v>2</v>
      </c>
      <c r="G72" s="765">
        <v>1</v>
      </c>
      <c r="H72" s="765" t="s">
        <v>77</v>
      </c>
      <c r="I72" s="765" t="s">
        <v>37</v>
      </c>
      <c r="J72" s="765">
        <f>G72*F72</f>
        <v>2</v>
      </c>
      <c r="K72" s="779">
        <v>4420000</v>
      </c>
      <c r="L72" s="760">
        <f>K72*F72*G72</f>
        <v>8840000</v>
      </c>
      <c r="Q72" s="652"/>
      <c r="R72" s="652"/>
    </row>
    <row r="73" spans="1:18">
      <c r="A73" s="765">
        <v>267868</v>
      </c>
      <c r="B73" s="765">
        <v>1252859</v>
      </c>
      <c r="C73" s="765" t="s">
        <v>153</v>
      </c>
      <c r="D73" s="766">
        <v>43099</v>
      </c>
      <c r="E73" s="766">
        <v>43101</v>
      </c>
      <c r="F73" s="765">
        <f t="shared" si="9"/>
        <v>2</v>
      </c>
      <c r="G73" s="765">
        <v>1</v>
      </c>
      <c r="H73" s="765" t="s">
        <v>77</v>
      </c>
      <c r="I73" s="765" t="s">
        <v>37</v>
      </c>
      <c r="J73" s="765">
        <f t="shared" ref="J73:J84" si="10">G73*F73</f>
        <v>2</v>
      </c>
      <c r="K73" s="779">
        <v>4420000</v>
      </c>
      <c r="L73" s="760">
        <f t="shared" ref="L73:L84" si="11">K73*F73*G73</f>
        <v>8840000</v>
      </c>
      <c r="Q73" s="652"/>
      <c r="R73" s="652"/>
    </row>
    <row r="74" spans="1:18">
      <c r="A74" s="765">
        <v>267893</v>
      </c>
      <c r="B74" s="765">
        <v>1253169</v>
      </c>
      <c r="C74" s="765" t="s">
        <v>154</v>
      </c>
      <c r="D74" s="766">
        <v>43087</v>
      </c>
      <c r="E74" s="766">
        <v>43089</v>
      </c>
      <c r="F74" s="765">
        <f t="shared" si="9"/>
        <v>2</v>
      </c>
      <c r="G74" s="765">
        <v>1</v>
      </c>
      <c r="H74" s="765" t="s">
        <v>77</v>
      </c>
      <c r="I74" s="765" t="s">
        <v>37</v>
      </c>
      <c r="J74" s="765">
        <f t="shared" si="10"/>
        <v>2</v>
      </c>
      <c r="K74" s="779">
        <v>2700000</v>
      </c>
      <c r="L74" s="760">
        <f t="shared" si="11"/>
        <v>5400000</v>
      </c>
      <c r="Q74" s="652"/>
      <c r="R74" s="652"/>
    </row>
    <row r="75" spans="1:18">
      <c r="A75" s="765">
        <v>268353</v>
      </c>
      <c r="B75" s="765">
        <v>1253737</v>
      </c>
      <c r="C75" s="765" t="s">
        <v>155</v>
      </c>
      <c r="D75" s="766">
        <v>43092</v>
      </c>
      <c r="E75" s="766">
        <v>43093</v>
      </c>
      <c r="F75" s="765">
        <f t="shared" si="9"/>
        <v>1</v>
      </c>
      <c r="G75" s="765">
        <v>1</v>
      </c>
      <c r="H75" s="765" t="s">
        <v>77</v>
      </c>
      <c r="I75" s="765" t="s">
        <v>37</v>
      </c>
      <c r="J75" s="765">
        <f t="shared" si="10"/>
        <v>1</v>
      </c>
      <c r="K75" s="779">
        <v>2700000</v>
      </c>
      <c r="L75" s="760">
        <f t="shared" si="11"/>
        <v>2700000</v>
      </c>
      <c r="Q75" s="652"/>
      <c r="R75" s="652"/>
    </row>
    <row r="76" spans="1:18">
      <c r="A76" s="765">
        <v>265782</v>
      </c>
      <c r="B76" s="765">
        <v>1249038</v>
      </c>
      <c r="C76" s="765" t="s">
        <v>156</v>
      </c>
      <c r="D76" s="766">
        <v>43086</v>
      </c>
      <c r="E76" s="766">
        <v>43088</v>
      </c>
      <c r="F76" s="765">
        <f t="shared" si="9"/>
        <v>2</v>
      </c>
      <c r="G76" s="765">
        <v>2</v>
      </c>
      <c r="H76" s="765" t="s">
        <v>157</v>
      </c>
      <c r="I76" s="765" t="s">
        <v>148</v>
      </c>
      <c r="J76" s="765">
        <f t="shared" si="10"/>
        <v>4</v>
      </c>
      <c r="K76" s="779">
        <v>2700000</v>
      </c>
      <c r="L76" s="760">
        <f t="shared" si="11"/>
        <v>10800000</v>
      </c>
      <c r="Q76" s="652"/>
      <c r="R76" s="652"/>
    </row>
    <row r="77" spans="1:18">
      <c r="A77" s="765">
        <v>268745</v>
      </c>
      <c r="B77" s="765">
        <v>1254477</v>
      </c>
      <c r="C77" s="765" t="s">
        <v>158</v>
      </c>
      <c r="D77" s="766">
        <v>43088</v>
      </c>
      <c r="E77" s="766">
        <v>43090</v>
      </c>
      <c r="F77" s="765">
        <f t="shared" si="9"/>
        <v>2</v>
      </c>
      <c r="G77" s="765">
        <v>1</v>
      </c>
      <c r="H77" s="765" t="s">
        <v>77</v>
      </c>
      <c r="I77" s="765" t="s">
        <v>37</v>
      </c>
      <c r="J77" s="765">
        <f t="shared" si="10"/>
        <v>2</v>
      </c>
      <c r="K77" s="779">
        <v>2700000</v>
      </c>
      <c r="L77" s="760">
        <f t="shared" si="11"/>
        <v>5400000</v>
      </c>
      <c r="Q77" s="652"/>
      <c r="R77" s="652"/>
    </row>
    <row r="78" spans="1:18">
      <c r="A78" s="765">
        <v>268774</v>
      </c>
      <c r="B78" s="765">
        <v>1254341</v>
      </c>
      <c r="C78" s="765" t="s">
        <v>159</v>
      </c>
      <c r="D78" s="766">
        <v>43094</v>
      </c>
      <c r="E78" s="766">
        <v>43096</v>
      </c>
      <c r="F78" s="765">
        <f t="shared" si="9"/>
        <v>2</v>
      </c>
      <c r="G78" s="765">
        <v>1</v>
      </c>
      <c r="H78" s="765" t="s">
        <v>160</v>
      </c>
      <c r="I78" s="765" t="s">
        <v>37</v>
      </c>
      <c r="J78" s="765">
        <f t="shared" si="10"/>
        <v>2</v>
      </c>
      <c r="K78" s="779">
        <v>4420000</v>
      </c>
      <c r="L78" s="760">
        <f t="shared" si="11"/>
        <v>8840000</v>
      </c>
      <c r="Q78" s="652"/>
      <c r="R78" s="652"/>
    </row>
    <row r="79" spans="1:18">
      <c r="A79" s="765">
        <v>265815</v>
      </c>
      <c r="B79" s="765">
        <v>1249258</v>
      </c>
      <c r="C79" s="765" t="s">
        <v>161</v>
      </c>
      <c r="D79" s="766">
        <v>43071</v>
      </c>
      <c r="E79" s="766">
        <v>43072</v>
      </c>
      <c r="F79" s="765">
        <f t="shared" si="9"/>
        <v>1</v>
      </c>
      <c r="G79" s="765">
        <v>1</v>
      </c>
      <c r="H79" s="765" t="s">
        <v>77</v>
      </c>
      <c r="I79" s="765" t="s">
        <v>37</v>
      </c>
      <c r="J79" s="765">
        <f t="shared" si="10"/>
        <v>1</v>
      </c>
      <c r="K79" s="779">
        <v>2700000</v>
      </c>
      <c r="L79" s="779">
        <f>K79*J79</f>
        <v>2700000</v>
      </c>
      <c r="Q79" s="652"/>
      <c r="R79" s="652"/>
    </row>
    <row r="80" spans="1:18">
      <c r="A80" s="765">
        <v>269832</v>
      </c>
      <c r="B80" s="765">
        <v>1256137</v>
      </c>
      <c r="C80" s="765" t="s">
        <v>162</v>
      </c>
      <c r="D80" s="766">
        <v>43093</v>
      </c>
      <c r="E80" s="766">
        <v>43095</v>
      </c>
      <c r="F80" s="765">
        <f t="shared" si="9"/>
        <v>2</v>
      </c>
      <c r="G80" s="765">
        <v>1</v>
      </c>
      <c r="H80" s="765" t="s">
        <v>40</v>
      </c>
      <c r="I80" s="765" t="s">
        <v>37</v>
      </c>
      <c r="J80" s="765">
        <f t="shared" si="10"/>
        <v>2</v>
      </c>
      <c r="K80" s="776">
        <v>4420000</v>
      </c>
      <c r="L80" s="760">
        <f t="shared" si="11"/>
        <v>8840000</v>
      </c>
      <c r="Q80" s="652"/>
      <c r="R80" s="652"/>
    </row>
    <row r="81" spans="17:18">
      <c r="Q81" s="652"/>
      <c r="R81" s="652"/>
    </row>
    <row r="82" spans="17:18">
      <c r="Q82" s="652"/>
      <c r="R82" s="652"/>
    </row>
    <row r="83" spans="17:18">
      <c r="Q83" s="652"/>
      <c r="R83" s="652"/>
    </row>
    <row r="84" spans="17:18">
      <c r="Q84" s="652"/>
      <c r="R84" s="652"/>
    </row>
    <row r="85" spans="17:18">
      <c r="Q85" s="652"/>
      <c r="R85" s="652"/>
    </row>
    <row r="86" spans="17:18">
      <c r="Q86" s="652"/>
      <c r="R86" s="652"/>
    </row>
    <row r="87" spans="17:18">
      <c r="Q87" s="652"/>
      <c r="R87" s="652"/>
    </row>
    <row r="88" spans="17:18">
      <c r="Q88" s="652"/>
      <c r="R88" s="652"/>
    </row>
    <row r="89" spans="17:18">
      <c r="Q89" s="652"/>
      <c r="R89" s="652"/>
    </row>
    <row r="90" spans="17:18">
      <c r="Q90" s="652"/>
      <c r="R90" s="652"/>
    </row>
    <row r="91" spans="17:18">
      <c r="Q91" s="652"/>
      <c r="R91" s="652"/>
    </row>
    <row r="92" spans="17:18">
      <c r="Q92" s="652"/>
      <c r="R92" s="652"/>
    </row>
    <row r="93" spans="17:18">
      <c r="Q93" s="652"/>
      <c r="R93" s="652"/>
    </row>
    <row r="94" spans="17:18">
      <c r="Q94" s="652"/>
      <c r="R94" s="652"/>
    </row>
    <row r="95" spans="17:18">
      <c r="Q95" s="652"/>
      <c r="R95" s="652"/>
    </row>
    <row r="96" spans="17:18">
      <c r="Q96" s="652"/>
      <c r="R96" s="652"/>
    </row>
    <row r="97" spans="17:18">
      <c r="Q97" s="652"/>
      <c r="R97" s="652"/>
    </row>
    <row r="98" spans="17:18">
      <c r="Q98" s="652"/>
      <c r="R98" s="652"/>
    </row>
    <row r="99" spans="17:18">
      <c r="Q99" s="652"/>
      <c r="R99" s="652"/>
    </row>
    <row r="100" spans="17:18">
      <c r="Q100" s="652"/>
      <c r="R100" s="652"/>
    </row>
    <row r="101" spans="17:18">
      <c r="Q101" s="652"/>
      <c r="R101" s="652"/>
    </row>
    <row r="102" spans="17:18">
      <c r="Q102" s="652"/>
      <c r="R102" s="652"/>
    </row>
    <row r="103" spans="17:18">
      <c r="Q103" s="652"/>
      <c r="R103" s="652"/>
    </row>
    <row r="104" spans="17:18">
      <c r="Q104" s="652"/>
      <c r="R104" s="652"/>
    </row>
    <row r="105" spans="17:18">
      <c r="Q105" s="652"/>
      <c r="R105" s="652"/>
    </row>
    <row r="106" spans="17:18">
      <c r="Q106" s="652"/>
      <c r="R106" s="652"/>
    </row>
    <row r="107" spans="17:18">
      <c r="Q107" s="652"/>
      <c r="R107" s="652"/>
    </row>
    <row r="108" spans="17:18">
      <c r="Q108" s="652"/>
      <c r="R108" s="652"/>
    </row>
    <row r="109" spans="17:18">
      <c r="Q109" s="652"/>
      <c r="R109" s="652"/>
    </row>
    <row r="110" spans="17:18">
      <c r="Q110" s="652"/>
      <c r="R110" s="652"/>
    </row>
    <row r="111" spans="17:18">
      <c r="Q111" s="652"/>
      <c r="R111" s="652"/>
    </row>
    <row r="112" spans="17:18">
      <c r="Q112" s="652"/>
      <c r="R112" s="652"/>
    </row>
    <row r="113" spans="17:18">
      <c r="Q113" s="652"/>
      <c r="R113" s="652"/>
    </row>
    <row r="114" spans="17:18">
      <c r="Q114" s="652"/>
      <c r="R114" s="652"/>
    </row>
    <row r="115" spans="17:18">
      <c r="Q115" s="652"/>
      <c r="R115" s="652"/>
    </row>
    <row r="116" spans="17:18">
      <c r="Q116" s="652"/>
      <c r="R116" s="652"/>
    </row>
    <row r="117" spans="17:18">
      <c r="Q117" s="652"/>
      <c r="R117" s="652"/>
    </row>
    <row r="118" spans="17:18">
      <c r="Q118" s="652"/>
      <c r="R118" s="652"/>
    </row>
    <row r="119" spans="17:18">
      <c r="Q119" s="652"/>
      <c r="R119" s="652"/>
    </row>
    <row r="120" spans="17:18">
      <c r="Q120" s="652"/>
      <c r="R120" s="652"/>
    </row>
    <row r="121" spans="17:18">
      <c r="Q121" s="652"/>
      <c r="R121" s="652"/>
    </row>
    <row r="122" spans="17:18">
      <c r="Q122" s="652"/>
      <c r="R122" s="652"/>
    </row>
    <row r="123" spans="17:18">
      <c r="Q123" s="652"/>
      <c r="R123" s="652"/>
    </row>
    <row r="124" spans="17:18">
      <c r="Q124" s="652"/>
      <c r="R124" s="652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1" customWidth="1"/>
    <col min="2" max="2" width="8.25" style="1" customWidth="1"/>
    <col min="3" max="3" width="49" style="1" customWidth="1"/>
    <col min="4" max="4" width="8.425" style="1" customWidth="1"/>
    <col min="5" max="5" width="9.70833333333333" style="1" customWidth="1"/>
    <col min="6" max="6" width="5.375" style="1" customWidth="1"/>
    <col min="7" max="7" width="6" style="1" customWidth="1"/>
    <col min="8" max="8" width="5.70833333333333" style="1" customWidth="1"/>
    <col min="9" max="9" width="4.85833333333333" style="1" customWidth="1"/>
    <col min="10" max="10" width="11.125" style="1" customWidth="1"/>
    <col min="11" max="11" width="11.5666666666667" style="1" customWidth="1"/>
    <col min="12" max="12" width="21.3416666666667" style="1" customWidth="1"/>
    <col min="13" max="13" width="10.7083333333333" style="1" customWidth="1"/>
    <col min="14" max="14" width="14.2833333333333" style="1" customWidth="1"/>
    <col min="15" max="15" width="16" style="5" customWidth="1"/>
    <col min="16" max="16" width="12.5666666666667" style="1" customWidth="1"/>
    <col min="17" max="16384" width="9" style="1"/>
  </cols>
  <sheetData>
    <row r="1" customFormat="1" ht="25.5" spans="1:20">
      <c r="A1" s="6" t="s">
        <v>163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/>
      <c r="N1" s="1"/>
      <c r="O1" s="5"/>
      <c r="P1" s="1"/>
      <c r="S1" s="652">
        <v>1250570</v>
      </c>
      <c r="T1" s="652">
        <v>5800000</v>
      </c>
    </row>
    <row r="2" s="1" customFormat="1" ht="21" customHeight="1" spans="1:2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S2" s="652">
        <v>1242725</v>
      </c>
      <c r="T2" s="652">
        <v>27720000</v>
      </c>
    </row>
    <row r="3" s="1" customFormat="1" ht="20.25" customHeight="1" spans="1:20">
      <c r="A3" s="8"/>
      <c r="B3" s="8"/>
      <c r="C3" s="431"/>
      <c r="D3" s="10"/>
      <c r="E3" s="10"/>
      <c r="F3" s="11"/>
      <c r="G3" s="6"/>
      <c r="H3" s="12" t="s">
        <v>21</v>
      </c>
      <c r="I3" s="12"/>
      <c r="J3" s="76">
        <f ca="1">SUM(J8:J170:J111)</f>
        <v>357</v>
      </c>
      <c r="K3" s="78"/>
      <c r="L3" s="78">
        <f>SUM(L8:L253)</f>
        <v>1076680000</v>
      </c>
      <c r="M3" s="1" t="s">
        <v>164</v>
      </c>
      <c r="S3" s="652">
        <v>1243476</v>
      </c>
      <c r="T3" s="652">
        <v>5800000</v>
      </c>
    </row>
    <row r="4" s="1" customFormat="1" ht="20.25" customHeight="1" spans="1:20">
      <c r="A4" s="6"/>
      <c r="B4" s="6"/>
      <c r="C4" s="6"/>
      <c r="D4" s="6"/>
      <c r="E4" s="6"/>
      <c r="F4" s="6"/>
      <c r="G4" s="6"/>
      <c r="H4" s="12" t="s">
        <v>22</v>
      </c>
      <c r="I4" s="12"/>
      <c r="J4" s="76" t="s">
        <v>165</v>
      </c>
      <c r="K4" s="78"/>
      <c r="L4" s="78">
        <v>3112733300</v>
      </c>
      <c r="S4" s="652">
        <v>1250578</v>
      </c>
      <c r="T4" s="652">
        <v>5800000</v>
      </c>
    </row>
    <row r="5" customFormat="1" ht="20.25" customHeight="1" spans="1:20">
      <c r="A5" s="6"/>
      <c r="B5" s="6"/>
      <c r="C5" s="6"/>
      <c r="D5" s="6"/>
      <c r="E5" s="6"/>
      <c r="F5" s="6"/>
      <c r="G5" s="6"/>
      <c r="H5" s="12" t="s">
        <v>17</v>
      </c>
      <c r="I5" s="12"/>
      <c r="J5" s="626"/>
      <c r="K5" s="626"/>
      <c r="L5" s="727">
        <f>L4-L3+'Dec, 17'!L6</f>
        <v>2035483300</v>
      </c>
      <c r="M5" s="1"/>
      <c r="N5" s="656"/>
      <c r="O5" s="5"/>
      <c r="P5" s="1"/>
      <c r="S5" s="652">
        <v>1249871</v>
      </c>
      <c r="T5" s="652">
        <v>17400000</v>
      </c>
    </row>
    <row r="6" s="1" customFormat="1" spans="1:20">
      <c r="A6" s="15" t="s">
        <v>24</v>
      </c>
      <c r="B6" s="16" t="s">
        <v>25</v>
      </c>
      <c r="C6" s="16" t="s">
        <v>26</v>
      </c>
      <c r="D6" s="17" t="s">
        <v>27</v>
      </c>
      <c r="E6" s="17" t="s">
        <v>28</v>
      </c>
      <c r="F6" s="15" t="s">
        <v>29</v>
      </c>
      <c r="G6" s="18" t="s">
        <v>30</v>
      </c>
      <c r="H6" s="18" t="s">
        <v>31</v>
      </c>
      <c r="I6" s="18"/>
      <c r="J6" s="18" t="s">
        <v>32</v>
      </c>
      <c r="K6" s="456" t="s">
        <v>33</v>
      </c>
      <c r="L6" s="83" t="s">
        <v>34</v>
      </c>
      <c r="M6" s="83" t="s">
        <v>166</v>
      </c>
      <c r="N6" s="83" t="s">
        <v>167</v>
      </c>
      <c r="O6" s="673" t="s">
        <v>168</v>
      </c>
      <c r="S6" s="652">
        <v>1244186</v>
      </c>
      <c r="T6" s="652">
        <v>9240000</v>
      </c>
    </row>
    <row r="7" s="1" customFormat="1" spans="1:20">
      <c r="A7" s="15"/>
      <c r="B7" s="19"/>
      <c r="C7" s="19"/>
      <c r="D7" s="17"/>
      <c r="E7" s="17"/>
      <c r="F7" s="15"/>
      <c r="G7" s="18"/>
      <c r="H7" s="18"/>
      <c r="I7" s="18"/>
      <c r="J7" s="18"/>
      <c r="K7" s="456"/>
      <c r="L7" s="83"/>
      <c r="M7" s="83"/>
      <c r="N7" s="83"/>
      <c r="O7" s="673"/>
      <c r="P7" s="656"/>
      <c r="S7" s="652">
        <v>1250753</v>
      </c>
      <c r="T7" s="652">
        <v>55440000</v>
      </c>
    </row>
    <row r="8" s="1" customFormat="1" spans="1:20">
      <c r="A8" s="714">
        <v>273872</v>
      </c>
      <c r="B8" s="714">
        <v>1260494</v>
      </c>
      <c r="C8" s="714" t="s">
        <v>169</v>
      </c>
      <c r="D8" s="715">
        <v>43111</v>
      </c>
      <c r="E8" s="715">
        <v>43112</v>
      </c>
      <c r="F8" s="714">
        <f t="shared" ref="F8:F18" si="0">E8-D8</f>
        <v>1</v>
      </c>
      <c r="G8" s="714">
        <v>1</v>
      </c>
      <c r="H8" s="714" t="s">
        <v>77</v>
      </c>
      <c r="I8" s="714" t="s">
        <v>37</v>
      </c>
      <c r="J8" s="714">
        <f t="shared" ref="J8:J71" si="1">G8*F8</f>
        <v>1</v>
      </c>
      <c r="K8" s="728">
        <v>2900000</v>
      </c>
      <c r="L8" s="729">
        <f t="shared" ref="L8:L71" si="2">K8*F8*G8</f>
        <v>2900000</v>
      </c>
      <c r="M8" s="714"/>
      <c r="N8" s="730">
        <f t="shared" ref="N8:N71" si="3">M8-L8</f>
        <v>-2900000</v>
      </c>
      <c r="O8" s="731">
        <f>SUM(L8:L30)</f>
        <v>225020000</v>
      </c>
      <c r="P8" s="1">
        <f>VLOOKUP(B8,S:T,2,0)</f>
        <v>2900000</v>
      </c>
      <c r="Q8" s="1">
        <f>N8+P8</f>
        <v>0</v>
      </c>
      <c r="S8" s="652">
        <v>1248942</v>
      </c>
      <c r="T8" s="652">
        <v>5800000</v>
      </c>
    </row>
    <row r="9" s="1" customFormat="1" spans="1:20">
      <c r="A9" s="714">
        <v>262423</v>
      </c>
      <c r="B9" s="714">
        <v>1243378</v>
      </c>
      <c r="C9" s="715" t="s">
        <v>170</v>
      </c>
      <c r="D9" s="715">
        <v>42757</v>
      </c>
      <c r="E9" s="715">
        <v>42761</v>
      </c>
      <c r="F9" s="714">
        <f t="shared" si="0"/>
        <v>4</v>
      </c>
      <c r="G9" s="714">
        <v>1</v>
      </c>
      <c r="H9" s="714" t="s">
        <v>171</v>
      </c>
      <c r="I9" s="714" t="s">
        <v>37</v>
      </c>
      <c r="J9" s="714">
        <f t="shared" si="1"/>
        <v>4</v>
      </c>
      <c r="K9" s="729">
        <v>2900000</v>
      </c>
      <c r="L9" s="729">
        <f t="shared" si="2"/>
        <v>11600000</v>
      </c>
      <c r="M9" s="714"/>
      <c r="N9" s="730">
        <f t="shared" si="3"/>
        <v>-11600000</v>
      </c>
      <c r="O9" s="731"/>
      <c r="P9" s="1">
        <f t="shared" ref="P9:P34" si="4">VLOOKUP(B9,S:T,2,0)</f>
        <v>11600000</v>
      </c>
      <c r="Q9" s="1">
        <f t="shared" ref="Q9:Q34" si="5">N9+P9</f>
        <v>0</v>
      </c>
      <c r="S9" s="652">
        <v>1244361</v>
      </c>
      <c r="T9" s="652">
        <v>5800000</v>
      </c>
    </row>
    <row r="10" s="1" customFormat="1" spans="1:20">
      <c r="A10" s="716">
        <v>262427</v>
      </c>
      <c r="B10" s="716">
        <v>1243649</v>
      </c>
      <c r="C10" s="717">
        <v>262427</v>
      </c>
      <c r="D10" s="715">
        <v>42751</v>
      </c>
      <c r="E10" s="715">
        <v>42752</v>
      </c>
      <c r="F10" s="714">
        <f t="shared" si="0"/>
        <v>1</v>
      </c>
      <c r="G10" s="714">
        <v>1</v>
      </c>
      <c r="H10" s="714" t="s">
        <v>171</v>
      </c>
      <c r="I10" s="714" t="s">
        <v>37</v>
      </c>
      <c r="J10" s="714">
        <f t="shared" si="1"/>
        <v>1</v>
      </c>
      <c r="K10" s="729">
        <v>2900000</v>
      </c>
      <c r="L10" s="729">
        <f t="shared" si="2"/>
        <v>2900000</v>
      </c>
      <c r="M10" s="714"/>
      <c r="N10" s="730">
        <f t="shared" si="3"/>
        <v>-2900000</v>
      </c>
      <c r="O10" s="731"/>
      <c r="P10" s="1">
        <f t="shared" si="4"/>
        <v>2900000</v>
      </c>
      <c r="Q10" s="1">
        <f t="shared" si="5"/>
        <v>0</v>
      </c>
      <c r="S10" s="652">
        <v>1244247</v>
      </c>
      <c r="T10" s="652">
        <v>23200000</v>
      </c>
    </row>
    <row r="11" s="1" customFormat="1" spans="1:20">
      <c r="A11" s="714" t="s">
        <v>172</v>
      </c>
      <c r="B11" s="714">
        <v>1244247</v>
      </c>
      <c r="C11" s="714" t="s">
        <v>173</v>
      </c>
      <c r="D11" s="715">
        <v>42747</v>
      </c>
      <c r="E11" s="715">
        <v>42749</v>
      </c>
      <c r="F11" s="714">
        <f t="shared" si="0"/>
        <v>2</v>
      </c>
      <c r="G11" s="714">
        <v>4</v>
      </c>
      <c r="H11" s="714" t="s">
        <v>36</v>
      </c>
      <c r="I11" s="714" t="s">
        <v>37</v>
      </c>
      <c r="J11" s="714">
        <f t="shared" si="1"/>
        <v>8</v>
      </c>
      <c r="K11" s="729">
        <v>2900000</v>
      </c>
      <c r="L11" s="729">
        <f t="shared" si="2"/>
        <v>23200000</v>
      </c>
      <c r="M11" s="729"/>
      <c r="N11" s="730">
        <f t="shared" si="3"/>
        <v>-23200000</v>
      </c>
      <c r="O11" s="731"/>
      <c r="P11" s="1">
        <f t="shared" si="4"/>
        <v>23200000</v>
      </c>
      <c r="Q11" s="1">
        <f t="shared" si="5"/>
        <v>0</v>
      </c>
      <c r="S11" s="652">
        <v>1243319</v>
      </c>
      <c r="T11" s="652">
        <v>8700000</v>
      </c>
    </row>
    <row r="12" s="1" customFormat="1" spans="1:20">
      <c r="A12" s="714">
        <v>265200</v>
      </c>
      <c r="B12" s="714">
        <v>1247872</v>
      </c>
      <c r="C12" s="714" t="s">
        <v>174</v>
      </c>
      <c r="D12" s="715">
        <v>42748</v>
      </c>
      <c r="E12" s="715">
        <v>42751</v>
      </c>
      <c r="F12" s="714">
        <f t="shared" si="0"/>
        <v>3</v>
      </c>
      <c r="G12" s="714">
        <v>1</v>
      </c>
      <c r="H12" s="714" t="s">
        <v>77</v>
      </c>
      <c r="I12" s="714" t="s">
        <v>37</v>
      </c>
      <c r="J12" s="714">
        <f t="shared" si="1"/>
        <v>3</v>
      </c>
      <c r="K12" s="729">
        <v>2900000</v>
      </c>
      <c r="L12" s="729">
        <f t="shared" si="2"/>
        <v>8700000</v>
      </c>
      <c r="M12" s="714"/>
      <c r="N12" s="730">
        <f t="shared" si="3"/>
        <v>-8700000</v>
      </c>
      <c r="O12" s="731"/>
      <c r="P12" s="1">
        <f t="shared" si="4"/>
        <v>8700000</v>
      </c>
      <c r="Q12" s="1">
        <f t="shared" si="5"/>
        <v>0</v>
      </c>
      <c r="S12" s="652">
        <v>1250321</v>
      </c>
      <c r="T12" s="652">
        <v>2900000</v>
      </c>
    </row>
    <row r="13" s="1" customFormat="1" spans="1:20">
      <c r="A13" s="714">
        <v>263164</v>
      </c>
      <c r="B13" s="714">
        <v>1244300</v>
      </c>
      <c r="C13" s="714" t="s">
        <v>175</v>
      </c>
      <c r="D13" s="715">
        <v>42751</v>
      </c>
      <c r="E13" s="715">
        <v>42755</v>
      </c>
      <c r="F13" s="714">
        <f t="shared" si="0"/>
        <v>4</v>
      </c>
      <c r="G13" s="714">
        <v>1</v>
      </c>
      <c r="H13" s="714" t="s">
        <v>36</v>
      </c>
      <c r="I13" s="714" t="s">
        <v>37</v>
      </c>
      <c r="J13" s="714">
        <f t="shared" si="1"/>
        <v>4</v>
      </c>
      <c r="K13" s="729">
        <v>2900000</v>
      </c>
      <c r="L13" s="729">
        <f t="shared" si="2"/>
        <v>11600000</v>
      </c>
      <c r="M13" s="714"/>
      <c r="N13" s="730">
        <f t="shared" si="3"/>
        <v>-11600000</v>
      </c>
      <c r="O13" s="731"/>
      <c r="P13" s="1">
        <f t="shared" si="4"/>
        <v>11600000</v>
      </c>
      <c r="Q13" s="1">
        <f t="shared" si="5"/>
        <v>0</v>
      </c>
      <c r="S13" s="652">
        <v>1249225</v>
      </c>
      <c r="T13" s="652">
        <v>2900000</v>
      </c>
    </row>
    <row r="14" s="1" customFormat="1" spans="1:20">
      <c r="A14" s="714">
        <v>266454</v>
      </c>
      <c r="B14" s="714">
        <v>1250400</v>
      </c>
      <c r="C14" s="714" t="s">
        <v>176</v>
      </c>
      <c r="D14" s="715">
        <v>42746</v>
      </c>
      <c r="E14" s="715">
        <v>42749</v>
      </c>
      <c r="F14" s="714">
        <f t="shared" si="0"/>
        <v>3</v>
      </c>
      <c r="G14" s="714">
        <v>1</v>
      </c>
      <c r="H14" s="714" t="s">
        <v>36</v>
      </c>
      <c r="I14" s="714" t="s">
        <v>37</v>
      </c>
      <c r="J14" s="714">
        <f t="shared" si="1"/>
        <v>3</v>
      </c>
      <c r="K14" s="728">
        <v>2900000</v>
      </c>
      <c r="L14" s="729">
        <f t="shared" si="2"/>
        <v>8700000</v>
      </c>
      <c r="M14" s="714"/>
      <c r="N14" s="730">
        <f t="shared" si="3"/>
        <v>-8700000</v>
      </c>
      <c r="O14" s="731"/>
      <c r="P14" s="1">
        <f t="shared" si="4"/>
        <v>8700000</v>
      </c>
      <c r="Q14" s="1">
        <f t="shared" si="5"/>
        <v>0</v>
      </c>
      <c r="S14" s="652">
        <v>1245959</v>
      </c>
      <c r="T14" s="652">
        <v>5800000</v>
      </c>
    </row>
    <row r="15" s="1" customFormat="1" spans="1:20">
      <c r="A15" s="714">
        <v>267356</v>
      </c>
      <c r="B15" s="714">
        <v>1252642</v>
      </c>
      <c r="C15" s="714" t="s">
        <v>177</v>
      </c>
      <c r="D15" s="715">
        <v>42749</v>
      </c>
      <c r="E15" s="715">
        <v>42751</v>
      </c>
      <c r="F15" s="714">
        <f t="shared" si="0"/>
        <v>2</v>
      </c>
      <c r="G15" s="714">
        <v>2</v>
      </c>
      <c r="H15" s="714" t="s">
        <v>53</v>
      </c>
      <c r="I15" s="732" t="s">
        <v>37</v>
      </c>
      <c r="J15" s="714">
        <f t="shared" si="1"/>
        <v>4</v>
      </c>
      <c r="K15" s="714">
        <v>2900000</v>
      </c>
      <c r="L15" s="729">
        <f t="shared" si="2"/>
        <v>11600000</v>
      </c>
      <c r="M15" s="714"/>
      <c r="N15" s="730">
        <f t="shared" si="3"/>
        <v>-11600000</v>
      </c>
      <c r="O15" s="731"/>
      <c r="P15" s="1">
        <f t="shared" si="4"/>
        <v>11600000</v>
      </c>
      <c r="Q15" s="1">
        <f t="shared" si="5"/>
        <v>0</v>
      </c>
      <c r="S15" s="652">
        <v>1274688</v>
      </c>
      <c r="T15" s="652">
        <v>9240000</v>
      </c>
    </row>
    <row r="16" s="1" customFormat="1" spans="1:20">
      <c r="A16" s="714">
        <v>269517</v>
      </c>
      <c r="B16" s="714">
        <v>1255767</v>
      </c>
      <c r="C16" s="714" t="s">
        <v>178</v>
      </c>
      <c r="D16" s="715">
        <v>42746</v>
      </c>
      <c r="E16" s="715">
        <v>42749</v>
      </c>
      <c r="F16" s="714">
        <f t="shared" si="0"/>
        <v>3</v>
      </c>
      <c r="G16" s="714">
        <v>1</v>
      </c>
      <c r="H16" s="714" t="s">
        <v>53</v>
      </c>
      <c r="I16" s="714" t="s">
        <v>148</v>
      </c>
      <c r="J16" s="714">
        <f t="shared" si="1"/>
        <v>3</v>
      </c>
      <c r="K16" s="714">
        <v>2900000</v>
      </c>
      <c r="L16" s="729">
        <f t="shared" si="2"/>
        <v>8700000</v>
      </c>
      <c r="M16" s="714"/>
      <c r="N16" s="730">
        <f t="shared" si="3"/>
        <v>-8700000</v>
      </c>
      <c r="O16" s="731"/>
      <c r="P16" s="1">
        <f t="shared" si="4"/>
        <v>8700000</v>
      </c>
      <c r="Q16" s="1">
        <f t="shared" si="5"/>
        <v>0</v>
      </c>
      <c r="S16" s="652">
        <v>1262686</v>
      </c>
      <c r="T16" s="652">
        <v>11600000</v>
      </c>
    </row>
    <row r="17" s="1" customFormat="1" spans="1:20">
      <c r="A17" s="714" t="s">
        <v>179</v>
      </c>
      <c r="B17" s="714">
        <v>1259384</v>
      </c>
      <c r="C17" s="714" t="s">
        <v>180</v>
      </c>
      <c r="D17" s="715">
        <v>43114</v>
      </c>
      <c r="E17" s="715">
        <v>43115</v>
      </c>
      <c r="F17" s="714">
        <f t="shared" si="0"/>
        <v>1</v>
      </c>
      <c r="G17" s="714">
        <v>2</v>
      </c>
      <c r="H17" s="714" t="s">
        <v>53</v>
      </c>
      <c r="I17" s="714" t="s">
        <v>37</v>
      </c>
      <c r="J17" s="714">
        <f t="shared" si="1"/>
        <v>2</v>
      </c>
      <c r="K17" s="728">
        <v>2900000</v>
      </c>
      <c r="L17" s="729">
        <f t="shared" si="2"/>
        <v>5800000</v>
      </c>
      <c r="M17" s="714"/>
      <c r="N17" s="730">
        <f t="shared" si="3"/>
        <v>-5800000</v>
      </c>
      <c r="O17" s="731"/>
      <c r="P17" s="1">
        <f t="shared" si="4"/>
        <v>5800000</v>
      </c>
      <c r="Q17" s="1">
        <f t="shared" si="5"/>
        <v>0</v>
      </c>
      <c r="S17" s="652">
        <v>1277087</v>
      </c>
      <c r="T17" s="652">
        <v>17400000</v>
      </c>
    </row>
    <row r="18" s="1" customFormat="1" spans="1:20">
      <c r="A18" s="714">
        <v>273527</v>
      </c>
      <c r="B18" s="714">
        <v>1259449</v>
      </c>
      <c r="C18" s="714" t="s">
        <v>181</v>
      </c>
      <c r="D18" s="715">
        <v>43112</v>
      </c>
      <c r="E18" s="715">
        <v>43115</v>
      </c>
      <c r="F18" s="714">
        <f t="shared" si="0"/>
        <v>3</v>
      </c>
      <c r="G18" s="714">
        <v>1</v>
      </c>
      <c r="H18" s="714" t="s">
        <v>53</v>
      </c>
      <c r="I18" s="714" t="s">
        <v>37</v>
      </c>
      <c r="J18" s="714">
        <f t="shared" si="1"/>
        <v>3</v>
      </c>
      <c r="K18" s="728">
        <v>2900000</v>
      </c>
      <c r="L18" s="729">
        <f t="shared" si="2"/>
        <v>8700000</v>
      </c>
      <c r="M18" s="714"/>
      <c r="N18" s="730">
        <f t="shared" si="3"/>
        <v>-8700000</v>
      </c>
      <c r="O18" s="731"/>
      <c r="P18" s="1">
        <f t="shared" si="4"/>
        <v>8700000</v>
      </c>
      <c r="Q18" s="1">
        <f t="shared" si="5"/>
        <v>0</v>
      </c>
      <c r="S18" s="652">
        <v>1280622</v>
      </c>
      <c r="T18" s="652">
        <v>8700000</v>
      </c>
    </row>
    <row r="19" s="1" customFormat="1" spans="1:20">
      <c r="A19" s="718">
        <v>267357</v>
      </c>
      <c r="B19" s="718">
        <v>1252645</v>
      </c>
      <c r="C19" s="718" t="s">
        <v>182</v>
      </c>
      <c r="D19" s="715">
        <v>42749</v>
      </c>
      <c r="E19" s="715">
        <v>42751</v>
      </c>
      <c r="F19" s="714">
        <v>1</v>
      </c>
      <c r="G19" s="714">
        <v>4</v>
      </c>
      <c r="H19" s="714" t="s">
        <v>53</v>
      </c>
      <c r="I19" s="732" t="s">
        <v>37</v>
      </c>
      <c r="J19" s="714">
        <f t="shared" si="1"/>
        <v>4</v>
      </c>
      <c r="K19" s="714">
        <v>2900000</v>
      </c>
      <c r="L19" s="733">
        <f t="shared" si="2"/>
        <v>11600000</v>
      </c>
      <c r="M19" s="718"/>
      <c r="N19" s="734">
        <f t="shared" si="3"/>
        <v>-11600000</v>
      </c>
      <c r="O19" s="731"/>
      <c r="P19" s="1">
        <f t="shared" si="4"/>
        <v>11600000</v>
      </c>
      <c r="Q19" s="1">
        <f t="shared" si="5"/>
        <v>0</v>
      </c>
      <c r="S19" s="652">
        <v>1253363</v>
      </c>
      <c r="T19" s="652">
        <v>9240000</v>
      </c>
    </row>
    <row r="20" s="1" customFormat="1" spans="1:20">
      <c r="A20" s="719">
        <v>269823</v>
      </c>
      <c r="B20" s="720">
        <v>1255998</v>
      </c>
      <c r="C20" s="721" t="s">
        <v>183</v>
      </c>
      <c r="D20" s="715">
        <v>42745</v>
      </c>
      <c r="E20" s="715">
        <v>42746</v>
      </c>
      <c r="F20" s="714">
        <f t="shared" ref="F20:F84" si="6">E20-D20</f>
        <v>1</v>
      </c>
      <c r="G20" s="714">
        <v>1</v>
      </c>
      <c r="H20" s="720" t="s">
        <v>77</v>
      </c>
      <c r="I20" s="720" t="s">
        <v>37</v>
      </c>
      <c r="J20" s="714">
        <f t="shared" si="1"/>
        <v>1</v>
      </c>
      <c r="K20" s="728">
        <v>4620000</v>
      </c>
      <c r="L20" s="729">
        <f t="shared" si="2"/>
        <v>4620000</v>
      </c>
      <c r="M20" s="714"/>
      <c r="N20" s="730">
        <f t="shared" si="3"/>
        <v>-4620000</v>
      </c>
      <c r="O20" s="731"/>
      <c r="P20" s="1">
        <f t="shared" si="4"/>
        <v>10420000</v>
      </c>
      <c r="Q20" s="1">
        <f t="shared" si="5"/>
        <v>5800000</v>
      </c>
      <c r="S20" s="652">
        <v>1257814</v>
      </c>
      <c r="T20" s="652">
        <v>26100000</v>
      </c>
    </row>
    <row r="21" s="1" customFormat="1" spans="1:20">
      <c r="A21" s="722"/>
      <c r="B21" s="723"/>
      <c r="C21" s="724"/>
      <c r="D21" s="715">
        <v>42746</v>
      </c>
      <c r="E21" s="715">
        <v>42748</v>
      </c>
      <c r="F21" s="714">
        <v>1</v>
      </c>
      <c r="G21" s="714">
        <v>2</v>
      </c>
      <c r="H21" s="723"/>
      <c r="I21" s="723"/>
      <c r="J21" s="714">
        <f t="shared" si="1"/>
        <v>2</v>
      </c>
      <c r="K21" s="728">
        <v>2900000</v>
      </c>
      <c r="L21" s="729">
        <f t="shared" si="2"/>
        <v>5800000</v>
      </c>
      <c r="M21" s="714"/>
      <c r="N21" s="730">
        <f t="shared" si="3"/>
        <v>-5800000</v>
      </c>
      <c r="O21" s="731"/>
      <c r="Q21" s="1">
        <f t="shared" si="5"/>
        <v>-5800000</v>
      </c>
      <c r="S21" s="652">
        <v>1270761</v>
      </c>
      <c r="T21" s="652">
        <v>4620000</v>
      </c>
    </row>
    <row r="22" s="1" customFormat="1" spans="1:20">
      <c r="A22" s="714">
        <v>267921</v>
      </c>
      <c r="B22" s="714">
        <v>1253197</v>
      </c>
      <c r="C22" s="714" t="s">
        <v>184</v>
      </c>
      <c r="D22" s="715">
        <v>42748</v>
      </c>
      <c r="E22" s="715">
        <v>42751</v>
      </c>
      <c r="F22" s="714">
        <f t="shared" si="6"/>
        <v>3</v>
      </c>
      <c r="G22" s="714">
        <v>1</v>
      </c>
      <c r="H22" s="714" t="s">
        <v>36</v>
      </c>
      <c r="I22" s="714" t="s">
        <v>37</v>
      </c>
      <c r="J22" s="714">
        <f t="shared" si="1"/>
        <v>3</v>
      </c>
      <c r="K22" s="728">
        <v>2900000</v>
      </c>
      <c r="L22" s="729">
        <f t="shared" si="2"/>
        <v>8700000</v>
      </c>
      <c r="M22" s="714"/>
      <c r="N22" s="730">
        <f t="shared" si="3"/>
        <v>-8700000</v>
      </c>
      <c r="O22" s="731"/>
      <c r="P22" s="1">
        <f t="shared" si="4"/>
        <v>8700000</v>
      </c>
      <c r="Q22" s="1">
        <f t="shared" si="5"/>
        <v>0</v>
      </c>
      <c r="S22" s="652">
        <v>1255985</v>
      </c>
      <c r="T22" s="652">
        <v>8700000</v>
      </c>
    </row>
    <row r="23" s="1" customFormat="1" spans="1:20">
      <c r="A23" s="714">
        <v>270897</v>
      </c>
      <c r="B23" s="714">
        <v>1257104</v>
      </c>
      <c r="C23" s="714" t="s">
        <v>185</v>
      </c>
      <c r="D23" s="715">
        <v>42749</v>
      </c>
      <c r="E23" s="715">
        <v>42754</v>
      </c>
      <c r="F23" s="714">
        <f t="shared" si="6"/>
        <v>5</v>
      </c>
      <c r="G23" s="714">
        <v>1</v>
      </c>
      <c r="H23" s="714" t="s">
        <v>53</v>
      </c>
      <c r="I23" s="714" t="s">
        <v>37</v>
      </c>
      <c r="J23" s="714">
        <f t="shared" si="1"/>
        <v>5</v>
      </c>
      <c r="K23" s="728">
        <v>2900000</v>
      </c>
      <c r="L23" s="729">
        <f t="shared" si="2"/>
        <v>14500000</v>
      </c>
      <c r="M23" s="714"/>
      <c r="N23" s="730">
        <f t="shared" si="3"/>
        <v>-14500000</v>
      </c>
      <c r="O23" s="731"/>
      <c r="P23" s="1">
        <f t="shared" si="4"/>
        <v>14500000</v>
      </c>
      <c r="Q23" s="1">
        <f t="shared" si="5"/>
        <v>0</v>
      </c>
      <c r="S23" s="652">
        <v>1270569</v>
      </c>
      <c r="T23" s="652">
        <v>5800000</v>
      </c>
    </row>
    <row r="24" s="1" customFormat="1" spans="1:20">
      <c r="A24" s="714">
        <v>273904</v>
      </c>
      <c r="B24" s="714">
        <v>1260550</v>
      </c>
      <c r="C24" s="714" t="s">
        <v>186</v>
      </c>
      <c r="D24" s="715">
        <v>43113</v>
      </c>
      <c r="E24" s="715">
        <v>43116</v>
      </c>
      <c r="F24" s="714">
        <f t="shared" si="6"/>
        <v>3</v>
      </c>
      <c r="G24" s="714">
        <v>1</v>
      </c>
      <c r="H24" s="714" t="s">
        <v>36</v>
      </c>
      <c r="I24" s="714" t="s">
        <v>37</v>
      </c>
      <c r="J24" s="714">
        <f t="shared" si="1"/>
        <v>3</v>
      </c>
      <c r="K24" s="728">
        <v>2900000</v>
      </c>
      <c r="L24" s="729">
        <f t="shared" si="2"/>
        <v>8700000</v>
      </c>
      <c r="M24" s="714"/>
      <c r="N24" s="730">
        <f t="shared" si="3"/>
        <v>-8700000</v>
      </c>
      <c r="O24" s="731"/>
      <c r="P24" s="1">
        <f t="shared" si="4"/>
        <v>8700000</v>
      </c>
      <c r="Q24" s="1">
        <f t="shared" si="5"/>
        <v>0</v>
      </c>
      <c r="S24" s="652">
        <v>1260625</v>
      </c>
      <c r="T24" s="652">
        <v>11600000</v>
      </c>
    </row>
    <row r="25" s="1" customFormat="1" spans="1:20">
      <c r="A25" s="714">
        <v>268263</v>
      </c>
      <c r="B25" s="714">
        <v>1253387</v>
      </c>
      <c r="C25" s="714" t="s">
        <v>187</v>
      </c>
      <c r="D25" s="715">
        <v>42750</v>
      </c>
      <c r="E25" s="715">
        <v>42753</v>
      </c>
      <c r="F25" s="714">
        <f t="shared" si="6"/>
        <v>3</v>
      </c>
      <c r="G25" s="714">
        <v>1</v>
      </c>
      <c r="H25" s="714" t="s">
        <v>53</v>
      </c>
      <c r="I25" s="714" t="s">
        <v>37</v>
      </c>
      <c r="J25" s="714">
        <f t="shared" si="1"/>
        <v>3</v>
      </c>
      <c r="K25" s="714">
        <v>2900000</v>
      </c>
      <c r="L25" s="729">
        <f t="shared" si="2"/>
        <v>8700000</v>
      </c>
      <c r="M25" s="714"/>
      <c r="N25" s="730">
        <f t="shared" si="3"/>
        <v>-8700000</v>
      </c>
      <c r="O25" s="731"/>
      <c r="P25" s="1">
        <f t="shared" si="4"/>
        <v>8700000</v>
      </c>
      <c r="Q25" s="1">
        <f t="shared" si="5"/>
        <v>0</v>
      </c>
      <c r="S25" s="652">
        <v>1243124</v>
      </c>
      <c r="T25" s="652">
        <v>35000000</v>
      </c>
    </row>
    <row r="26" s="1" customFormat="1" spans="1:20">
      <c r="A26" s="714">
        <v>268305</v>
      </c>
      <c r="B26" s="714">
        <v>1253476</v>
      </c>
      <c r="C26" s="714" t="s">
        <v>188</v>
      </c>
      <c r="D26" s="715">
        <v>42751</v>
      </c>
      <c r="E26" s="715">
        <v>42754</v>
      </c>
      <c r="F26" s="714">
        <f t="shared" si="6"/>
        <v>3</v>
      </c>
      <c r="G26" s="714">
        <v>1</v>
      </c>
      <c r="H26" s="714" t="s">
        <v>53</v>
      </c>
      <c r="I26" s="714" t="s">
        <v>37</v>
      </c>
      <c r="J26" s="714">
        <f t="shared" si="1"/>
        <v>3</v>
      </c>
      <c r="K26" s="714">
        <v>2900000</v>
      </c>
      <c r="L26" s="729">
        <f t="shared" si="2"/>
        <v>8700000</v>
      </c>
      <c r="M26" s="714"/>
      <c r="N26" s="730">
        <f t="shared" si="3"/>
        <v>-8700000</v>
      </c>
      <c r="O26" s="731"/>
      <c r="P26" s="1">
        <f t="shared" si="4"/>
        <v>8700000</v>
      </c>
      <c r="Q26" s="1">
        <f t="shared" si="5"/>
        <v>0</v>
      </c>
      <c r="S26" s="652">
        <v>1278807</v>
      </c>
      <c r="T26" s="652">
        <v>5800000</v>
      </c>
    </row>
    <row r="27" s="1" customFormat="1" spans="1:20">
      <c r="A27" s="714">
        <v>269226</v>
      </c>
      <c r="B27" s="714">
        <v>1255379</v>
      </c>
      <c r="C27" s="714" t="s">
        <v>189</v>
      </c>
      <c r="D27" s="715">
        <v>42751</v>
      </c>
      <c r="E27" s="715">
        <v>42754</v>
      </c>
      <c r="F27" s="714">
        <f t="shared" si="6"/>
        <v>3</v>
      </c>
      <c r="G27" s="714">
        <v>1</v>
      </c>
      <c r="H27" s="714" t="s">
        <v>53</v>
      </c>
      <c r="I27" s="714" t="s">
        <v>37</v>
      </c>
      <c r="J27" s="714">
        <f t="shared" si="1"/>
        <v>3</v>
      </c>
      <c r="K27" s="728">
        <v>2900000</v>
      </c>
      <c r="L27" s="729">
        <f t="shared" si="2"/>
        <v>8700000</v>
      </c>
      <c r="M27" s="714"/>
      <c r="N27" s="730">
        <f t="shared" si="3"/>
        <v>-8700000</v>
      </c>
      <c r="O27" s="731"/>
      <c r="P27" s="1">
        <f t="shared" si="4"/>
        <v>8700000</v>
      </c>
      <c r="Q27" s="1">
        <f t="shared" si="5"/>
        <v>0</v>
      </c>
      <c r="S27" s="652">
        <v>1262328</v>
      </c>
      <c r="T27" s="652">
        <v>11600000</v>
      </c>
    </row>
    <row r="28" s="1" customFormat="1" spans="1:20">
      <c r="A28" s="714">
        <v>269316</v>
      </c>
      <c r="B28" s="714">
        <v>1255529</v>
      </c>
      <c r="C28" s="714" t="s">
        <v>190</v>
      </c>
      <c r="D28" s="715">
        <v>42750</v>
      </c>
      <c r="E28" s="715">
        <v>42752</v>
      </c>
      <c r="F28" s="714">
        <f t="shared" si="6"/>
        <v>2</v>
      </c>
      <c r="G28" s="714">
        <v>1</v>
      </c>
      <c r="H28" s="714" t="s">
        <v>53</v>
      </c>
      <c r="I28" s="714" t="s">
        <v>148</v>
      </c>
      <c r="J28" s="714">
        <f t="shared" si="1"/>
        <v>2</v>
      </c>
      <c r="K28" s="714">
        <v>2900000</v>
      </c>
      <c r="L28" s="729">
        <f t="shared" si="2"/>
        <v>5800000</v>
      </c>
      <c r="M28" s="714"/>
      <c r="N28" s="730">
        <f t="shared" si="3"/>
        <v>-5800000</v>
      </c>
      <c r="O28" s="731"/>
      <c r="P28" s="1">
        <f t="shared" si="4"/>
        <v>5800000</v>
      </c>
      <c r="Q28" s="1">
        <f t="shared" si="5"/>
        <v>0</v>
      </c>
      <c r="S28" s="652">
        <v>1257104</v>
      </c>
      <c r="T28" s="652">
        <v>14500000</v>
      </c>
    </row>
    <row r="29" s="1" customFormat="1" spans="1:20">
      <c r="A29" s="714">
        <v>269524</v>
      </c>
      <c r="B29" s="714">
        <v>1255657</v>
      </c>
      <c r="C29" s="714" t="s">
        <v>191</v>
      </c>
      <c r="D29" s="715">
        <v>42750</v>
      </c>
      <c r="E29" s="715">
        <v>42752</v>
      </c>
      <c r="F29" s="714">
        <f t="shared" si="6"/>
        <v>2</v>
      </c>
      <c r="G29" s="714">
        <v>1</v>
      </c>
      <c r="H29" s="714" t="s">
        <v>53</v>
      </c>
      <c r="I29" s="714" t="s">
        <v>148</v>
      </c>
      <c r="J29" s="714">
        <f t="shared" si="1"/>
        <v>2</v>
      </c>
      <c r="K29" s="714">
        <v>2900000</v>
      </c>
      <c r="L29" s="729">
        <f t="shared" si="2"/>
        <v>5800000</v>
      </c>
      <c r="M29" s="714"/>
      <c r="N29" s="730">
        <f t="shared" si="3"/>
        <v>-5800000</v>
      </c>
      <c r="O29" s="731"/>
      <c r="P29" s="1">
        <f t="shared" si="4"/>
        <v>5800000</v>
      </c>
      <c r="Q29" s="1">
        <f t="shared" si="5"/>
        <v>0</v>
      </c>
      <c r="S29" s="652">
        <v>1256463</v>
      </c>
      <c r="T29" s="652">
        <v>8700000</v>
      </c>
    </row>
    <row r="30" s="1" customFormat="1" spans="1:20">
      <c r="A30" s="714">
        <v>270909</v>
      </c>
      <c r="B30" s="714">
        <v>1257170</v>
      </c>
      <c r="C30" s="714" t="s">
        <v>192</v>
      </c>
      <c r="D30" s="715">
        <v>42748</v>
      </c>
      <c r="E30" s="715">
        <v>42750</v>
      </c>
      <c r="F30" s="714">
        <f t="shared" si="6"/>
        <v>2</v>
      </c>
      <c r="G30" s="714">
        <v>5</v>
      </c>
      <c r="H30" s="714" t="s">
        <v>53</v>
      </c>
      <c r="I30" s="714" t="s">
        <v>37</v>
      </c>
      <c r="J30" s="714">
        <f t="shared" si="1"/>
        <v>10</v>
      </c>
      <c r="K30" s="714">
        <v>2900000</v>
      </c>
      <c r="L30" s="729">
        <f t="shared" si="2"/>
        <v>29000000</v>
      </c>
      <c r="M30" s="714"/>
      <c r="N30" s="730">
        <f t="shared" si="3"/>
        <v>-29000000</v>
      </c>
      <c r="O30" s="731"/>
      <c r="P30" s="1">
        <f t="shared" si="4"/>
        <v>29000000</v>
      </c>
      <c r="Q30" s="1">
        <f t="shared" si="5"/>
        <v>0</v>
      </c>
      <c r="S30" s="652">
        <v>1275415</v>
      </c>
      <c r="T30" s="652">
        <v>2900000</v>
      </c>
    </row>
    <row r="31" s="1" customFormat="1" spans="1:20">
      <c r="A31" s="714">
        <v>262996</v>
      </c>
      <c r="B31" s="714">
        <v>1244186</v>
      </c>
      <c r="C31" s="714" t="s">
        <v>193</v>
      </c>
      <c r="D31" s="715">
        <v>42740</v>
      </c>
      <c r="E31" s="715">
        <v>42742</v>
      </c>
      <c r="F31" s="714">
        <f t="shared" si="6"/>
        <v>2</v>
      </c>
      <c r="G31" s="714">
        <v>1</v>
      </c>
      <c r="H31" s="714" t="s">
        <v>171</v>
      </c>
      <c r="I31" s="714" t="s">
        <v>37</v>
      </c>
      <c r="J31" s="714">
        <f t="shared" si="1"/>
        <v>2</v>
      </c>
      <c r="K31" s="729">
        <v>4620000</v>
      </c>
      <c r="L31" s="729">
        <f t="shared" si="2"/>
        <v>9240000</v>
      </c>
      <c r="M31" s="714"/>
      <c r="N31" s="730">
        <f t="shared" si="3"/>
        <v>-9240000</v>
      </c>
      <c r="O31" s="735">
        <f>SUM(L31:L42)</f>
        <v>129360000</v>
      </c>
      <c r="P31" s="1">
        <f t="shared" si="4"/>
        <v>9240000</v>
      </c>
      <c r="Q31" s="1">
        <f t="shared" si="5"/>
        <v>0</v>
      </c>
      <c r="S31" s="652">
        <v>1272524</v>
      </c>
      <c r="T31" s="652">
        <v>2900000</v>
      </c>
    </row>
    <row r="32" s="1" customFormat="1" spans="1:20">
      <c r="A32" s="714" t="s">
        <v>194</v>
      </c>
      <c r="B32" s="714">
        <v>1245516</v>
      </c>
      <c r="C32" s="714" t="s">
        <v>195</v>
      </c>
      <c r="D32" s="715">
        <v>42739</v>
      </c>
      <c r="E32" s="715">
        <v>42741</v>
      </c>
      <c r="F32" s="714">
        <f t="shared" si="6"/>
        <v>2</v>
      </c>
      <c r="G32" s="714">
        <v>2</v>
      </c>
      <c r="H32" s="714" t="s">
        <v>36</v>
      </c>
      <c r="I32" s="714" t="s">
        <v>37</v>
      </c>
      <c r="J32" s="714">
        <f t="shared" si="1"/>
        <v>4</v>
      </c>
      <c r="K32" s="729">
        <v>4620000</v>
      </c>
      <c r="L32" s="729">
        <f t="shared" si="2"/>
        <v>18480000</v>
      </c>
      <c r="M32" s="714"/>
      <c r="N32" s="730">
        <f t="shared" si="3"/>
        <v>-18480000</v>
      </c>
      <c r="O32" s="735"/>
      <c r="P32" s="1">
        <f t="shared" si="4"/>
        <v>18480000</v>
      </c>
      <c r="Q32" s="1">
        <f t="shared" si="5"/>
        <v>0</v>
      </c>
      <c r="S32" s="652">
        <v>1250143</v>
      </c>
      <c r="T32" s="652">
        <v>8700000</v>
      </c>
    </row>
    <row r="33" s="1" customFormat="1" spans="1:20">
      <c r="A33" s="714">
        <v>264299</v>
      </c>
      <c r="B33" s="714">
        <v>1246589</v>
      </c>
      <c r="C33" s="714" t="s">
        <v>196</v>
      </c>
      <c r="D33" s="715">
        <v>42738</v>
      </c>
      <c r="E33" s="715">
        <v>42740</v>
      </c>
      <c r="F33" s="714">
        <f t="shared" si="6"/>
        <v>2</v>
      </c>
      <c r="G33" s="714">
        <v>1</v>
      </c>
      <c r="H33" s="714" t="s">
        <v>53</v>
      </c>
      <c r="I33" s="714" t="s">
        <v>37</v>
      </c>
      <c r="J33" s="714">
        <f t="shared" si="1"/>
        <v>2</v>
      </c>
      <c r="K33" s="729">
        <v>4620000</v>
      </c>
      <c r="L33" s="729">
        <f t="shared" si="2"/>
        <v>9240000</v>
      </c>
      <c r="M33" s="714"/>
      <c r="N33" s="730">
        <f t="shared" si="3"/>
        <v>-9240000</v>
      </c>
      <c r="O33" s="735"/>
      <c r="P33" s="1">
        <f t="shared" si="4"/>
        <v>9240000</v>
      </c>
      <c r="Q33" s="1">
        <f t="shared" si="5"/>
        <v>0</v>
      </c>
      <c r="S33" s="652">
        <v>1264352</v>
      </c>
      <c r="T33" s="652">
        <v>8700000</v>
      </c>
    </row>
    <row r="34" s="1" customFormat="1" spans="1:20">
      <c r="A34" s="714">
        <v>267328</v>
      </c>
      <c r="B34" s="714">
        <v>1252599</v>
      </c>
      <c r="C34" s="714" t="s">
        <v>197</v>
      </c>
      <c r="D34" s="715">
        <v>42742</v>
      </c>
      <c r="E34" s="715">
        <v>42744</v>
      </c>
      <c r="F34" s="714">
        <f t="shared" si="6"/>
        <v>2</v>
      </c>
      <c r="G34" s="714">
        <v>2</v>
      </c>
      <c r="H34" s="714" t="s">
        <v>53</v>
      </c>
      <c r="I34" s="714" t="s">
        <v>37</v>
      </c>
      <c r="J34" s="714">
        <f t="shared" si="1"/>
        <v>4</v>
      </c>
      <c r="K34" s="714">
        <v>4620000</v>
      </c>
      <c r="L34" s="729">
        <f t="shared" si="2"/>
        <v>18480000</v>
      </c>
      <c r="M34" s="714"/>
      <c r="N34" s="730">
        <f t="shared" si="3"/>
        <v>-18480000</v>
      </c>
      <c r="O34" s="735"/>
      <c r="P34" s="1">
        <f t="shared" si="4"/>
        <v>18480000</v>
      </c>
      <c r="Q34" s="1">
        <f t="shared" si="5"/>
        <v>0</v>
      </c>
      <c r="S34" s="652">
        <v>1275112</v>
      </c>
      <c r="T34" s="652">
        <v>4620000</v>
      </c>
    </row>
    <row r="35" s="1" customFormat="1" spans="1:20">
      <c r="A35" s="714">
        <v>268261</v>
      </c>
      <c r="B35" s="714">
        <v>1253363</v>
      </c>
      <c r="C35" s="714" t="s">
        <v>198</v>
      </c>
      <c r="D35" s="715">
        <v>42739</v>
      </c>
      <c r="E35" s="715">
        <v>42741</v>
      </c>
      <c r="F35" s="714">
        <f t="shared" si="6"/>
        <v>2</v>
      </c>
      <c r="G35" s="714">
        <v>1</v>
      </c>
      <c r="H35" s="714" t="s">
        <v>53</v>
      </c>
      <c r="I35" s="714" t="s">
        <v>37</v>
      </c>
      <c r="J35" s="714">
        <f t="shared" si="1"/>
        <v>2</v>
      </c>
      <c r="K35" s="714">
        <v>4620000</v>
      </c>
      <c r="L35" s="729">
        <f t="shared" si="2"/>
        <v>9240000</v>
      </c>
      <c r="M35" s="714"/>
      <c r="N35" s="730">
        <f t="shared" si="3"/>
        <v>-9240000</v>
      </c>
      <c r="O35" s="735"/>
      <c r="P35" s="1">
        <f t="shared" ref="P35:P66" si="7">VLOOKUP(B35,S:T,2,0)</f>
        <v>9240000</v>
      </c>
      <c r="Q35" s="1">
        <f t="shared" ref="Q35:Q66" si="8">N35+P35</f>
        <v>0</v>
      </c>
      <c r="S35" s="652">
        <v>1271663</v>
      </c>
      <c r="T35" s="652">
        <v>17000000</v>
      </c>
    </row>
    <row r="36" s="1" customFormat="1" spans="1:20">
      <c r="A36" s="714">
        <v>268775</v>
      </c>
      <c r="B36" s="714">
        <v>1254017</v>
      </c>
      <c r="C36" s="714" t="s">
        <v>199</v>
      </c>
      <c r="D36" s="715">
        <v>42736</v>
      </c>
      <c r="E36" s="715">
        <v>42738</v>
      </c>
      <c r="F36" s="714">
        <f t="shared" si="6"/>
        <v>2</v>
      </c>
      <c r="G36" s="714">
        <v>1</v>
      </c>
      <c r="H36" s="714" t="s">
        <v>53</v>
      </c>
      <c r="I36" s="714" t="s">
        <v>37</v>
      </c>
      <c r="J36" s="714">
        <f t="shared" si="1"/>
        <v>2</v>
      </c>
      <c r="K36" s="728">
        <v>4620000</v>
      </c>
      <c r="L36" s="729">
        <f t="shared" si="2"/>
        <v>9240000</v>
      </c>
      <c r="M36" s="714"/>
      <c r="N36" s="730">
        <f t="shared" si="3"/>
        <v>-9240000</v>
      </c>
      <c r="O36" s="735"/>
      <c r="P36" s="1">
        <f t="shared" si="7"/>
        <v>9240000</v>
      </c>
      <c r="Q36" s="1">
        <f t="shared" si="8"/>
        <v>0</v>
      </c>
      <c r="S36" s="652">
        <v>1282334</v>
      </c>
      <c r="T36" s="652">
        <v>2900000</v>
      </c>
    </row>
    <row r="37" s="1" customFormat="1" spans="1:20">
      <c r="A37" s="714">
        <v>268777</v>
      </c>
      <c r="B37" s="714">
        <v>1254035</v>
      </c>
      <c r="C37" s="714" t="s">
        <v>200</v>
      </c>
      <c r="D37" s="715">
        <v>42736</v>
      </c>
      <c r="E37" s="715">
        <v>42738</v>
      </c>
      <c r="F37" s="714">
        <f t="shared" si="6"/>
        <v>2</v>
      </c>
      <c r="G37" s="714">
        <v>1</v>
      </c>
      <c r="H37" s="714" t="s">
        <v>53</v>
      </c>
      <c r="I37" s="714" t="s">
        <v>37</v>
      </c>
      <c r="J37" s="714">
        <f t="shared" si="1"/>
        <v>2</v>
      </c>
      <c r="K37" s="728">
        <v>4620000</v>
      </c>
      <c r="L37" s="729">
        <f t="shared" si="2"/>
        <v>9240000</v>
      </c>
      <c r="M37" s="714"/>
      <c r="N37" s="730">
        <f t="shared" si="3"/>
        <v>-9240000</v>
      </c>
      <c r="O37" s="735"/>
      <c r="P37" s="1">
        <f t="shared" si="7"/>
        <v>9240000</v>
      </c>
      <c r="Q37" s="1">
        <f t="shared" si="8"/>
        <v>0</v>
      </c>
      <c r="S37" s="652">
        <v>1258006</v>
      </c>
      <c r="T37" s="652">
        <v>5800000</v>
      </c>
    </row>
    <row r="38" s="1" customFormat="1" spans="1:20">
      <c r="A38" s="714">
        <v>268779</v>
      </c>
      <c r="B38" s="714">
        <v>1253967</v>
      </c>
      <c r="C38" s="714" t="s">
        <v>201</v>
      </c>
      <c r="D38" s="715">
        <v>42738</v>
      </c>
      <c r="E38" s="715">
        <v>42740</v>
      </c>
      <c r="F38" s="714">
        <f t="shared" si="6"/>
        <v>2</v>
      </c>
      <c r="G38" s="714">
        <v>1</v>
      </c>
      <c r="H38" s="714" t="s">
        <v>53</v>
      </c>
      <c r="I38" s="714" t="s">
        <v>37</v>
      </c>
      <c r="J38" s="714">
        <f t="shared" si="1"/>
        <v>2</v>
      </c>
      <c r="K38" s="728">
        <v>4620000</v>
      </c>
      <c r="L38" s="729">
        <f t="shared" si="2"/>
        <v>9240000</v>
      </c>
      <c r="M38" s="714"/>
      <c r="N38" s="730">
        <f t="shared" si="3"/>
        <v>-9240000</v>
      </c>
      <c r="O38" s="735"/>
      <c r="P38" s="1">
        <f t="shared" si="7"/>
        <v>9240000</v>
      </c>
      <c r="Q38" s="1">
        <f t="shared" si="8"/>
        <v>0</v>
      </c>
      <c r="S38" s="652">
        <v>1249854</v>
      </c>
      <c r="T38" s="652">
        <v>11600000</v>
      </c>
    </row>
    <row r="39" s="1" customFormat="1" spans="1:20">
      <c r="A39" s="714">
        <v>269105</v>
      </c>
      <c r="B39" s="714">
        <v>1255110</v>
      </c>
      <c r="C39" s="714" t="s">
        <v>202</v>
      </c>
      <c r="D39" s="715">
        <v>42736</v>
      </c>
      <c r="E39" s="715">
        <v>42738</v>
      </c>
      <c r="F39" s="714">
        <f t="shared" si="6"/>
        <v>2</v>
      </c>
      <c r="G39" s="714">
        <v>1</v>
      </c>
      <c r="H39" s="714" t="s">
        <v>53</v>
      </c>
      <c r="I39" s="714" t="s">
        <v>37</v>
      </c>
      <c r="J39" s="714">
        <f t="shared" si="1"/>
        <v>2</v>
      </c>
      <c r="K39" s="714">
        <v>4620000</v>
      </c>
      <c r="L39" s="729">
        <f t="shared" si="2"/>
        <v>9240000</v>
      </c>
      <c r="M39" s="714"/>
      <c r="N39" s="730">
        <f t="shared" si="3"/>
        <v>-9240000</v>
      </c>
      <c r="O39" s="735"/>
      <c r="P39" s="1">
        <f t="shared" si="7"/>
        <v>9240000</v>
      </c>
      <c r="Q39" s="1">
        <f t="shared" si="8"/>
        <v>0</v>
      </c>
      <c r="S39" s="652">
        <v>1274806</v>
      </c>
      <c r="T39" s="652">
        <v>5800000</v>
      </c>
    </row>
    <row r="40" s="1" customFormat="1" spans="1:20">
      <c r="A40" s="714" t="s">
        <v>203</v>
      </c>
      <c r="B40" s="714">
        <v>1255831</v>
      </c>
      <c r="C40" s="714" t="s">
        <v>204</v>
      </c>
      <c r="D40" s="715">
        <v>42736</v>
      </c>
      <c r="E40" s="715">
        <v>42737</v>
      </c>
      <c r="F40" s="714">
        <f t="shared" si="6"/>
        <v>1</v>
      </c>
      <c r="G40" s="714">
        <v>2</v>
      </c>
      <c r="H40" s="714" t="s">
        <v>77</v>
      </c>
      <c r="I40" s="714" t="s">
        <v>37</v>
      </c>
      <c r="J40" s="714">
        <f t="shared" si="1"/>
        <v>2</v>
      </c>
      <c r="K40" s="714">
        <v>4620000</v>
      </c>
      <c r="L40" s="729">
        <f t="shared" si="2"/>
        <v>9240000</v>
      </c>
      <c r="M40" s="714"/>
      <c r="N40" s="730">
        <f t="shared" si="3"/>
        <v>-9240000</v>
      </c>
      <c r="O40" s="735"/>
      <c r="P40" s="1">
        <f t="shared" si="7"/>
        <v>9240000</v>
      </c>
      <c r="Q40" s="1">
        <f t="shared" si="8"/>
        <v>0</v>
      </c>
      <c r="S40" s="652">
        <v>1256429</v>
      </c>
      <c r="T40" s="652">
        <v>11600000</v>
      </c>
    </row>
    <row r="41" s="1" customFormat="1" spans="1:20">
      <c r="A41" s="714">
        <v>271353</v>
      </c>
      <c r="B41" s="714">
        <v>1257939</v>
      </c>
      <c r="C41" s="714" t="s">
        <v>205</v>
      </c>
      <c r="D41" s="715">
        <v>42736</v>
      </c>
      <c r="E41" s="715">
        <v>42738</v>
      </c>
      <c r="F41" s="714">
        <f t="shared" si="6"/>
        <v>2</v>
      </c>
      <c r="G41" s="714">
        <v>1</v>
      </c>
      <c r="H41" s="714" t="s">
        <v>77</v>
      </c>
      <c r="I41" s="714" t="s">
        <v>37</v>
      </c>
      <c r="J41" s="714">
        <f t="shared" si="1"/>
        <v>2</v>
      </c>
      <c r="K41" s="728">
        <v>4620000</v>
      </c>
      <c r="L41" s="729">
        <f t="shared" si="2"/>
        <v>9240000</v>
      </c>
      <c r="M41" s="714"/>
      <c r="N41" s="730">
        <f t="shared" si="3"/>
        <v>-9240000</v>
      </c>
      <c r="O41" s="735"/>
      <c r="P41" s="1">
        <f t="shared" si="7"/>
        <v>9240000</v>
      </c>
      <c r="Q41" s="1">
        <f t="shared" si="8"/>
        <v>0</v>
      </c>
      <c r="S41" s="652">
        <v>1282818</v>
      </c>
      <c r="T41" s="652">
        <v>8700000</v>
      </c>
    </row>
    <row r="42" s="1" customFormat="1" spans="1:20">
      <c r="A42" s="714">
        <v>271477</v>
      </c>
      <c r="B42" s="714">
        <v>1258085</v>
      </c>
      <c r="C42" s="714" t="s">
        <v>206</v>
      </c>
      <c r="D42" s="715">
        <v>42737</v>
      </c>
      <c r="E42" s="715">
        <v>42739</v>
      </c>
      <c r="F42" s="714">
        <f t="shared" si="6"/>
        <v>2</v>
      </c>
      <c r="G42" s="714">
        <v>1</v>
      </c>
      <c r="H42" s="714" t="s">
        <v>53</v>
      </c>
      <c r="I42" s="714" t="s">
        <v>148</v>
      </c>
      <c r="J42" s="714">
        <f t="shared" si="1"/>
        <v>2</v>
      </c>
      <c r="K42" s="714">
        <v>4620000</v>
      </c>
      <c r="L42" s="729">
        <f t="shared" si="2"/>
        <v>9240000</v>
      </c>
      <c r="M42" s="714"/>
      <c r="N42" s="730">
        <f t="shared" si="3"/>
        <v>-9240000</v>
      </c>
      <c r="O42" s="735"/>
      <c r="P42" s="1">
        <f t="shared" si="7"/>
        <v>9240000</v>
      </c>
      <c r="Q42" s="1">
        <f t="shared" si="8"/>
        <v>0</v>
      </c>
      <c r="S42" s="652">
        <v>1248348</v>
      </c>
      <c r="T42" s="652">
        <v>11600000</v>
      </c>
    </row>
    <row r="43" s="1" customFormat="1" spans="1:20">
      <c r="A43" s="714">
        <v>268549</v>
      </c>
      <c r="B43" s="714">
        <v>1253912</v>
      </c>
      <c r="C43" s="714" t="s">
        <v>207</v>
      </c>
      <c r="D43" s="715">
        <v>42750</v>
      </c>
      <c r="E43" s="715">
        <v>42752</v>
      </c>
      <c r="F43" s="714">
        <f t="shared" si="6"/>
        <v>2</v>
      </c>
      <c r="G43" s="714">
        <v>1</v>
      </c>
      <c r="H43" s="714" t="s">
        <v>53</v>
      </c>
      <c r="I43" s="714" t="s">
        <v>37</v>
      </c>
      <c r="J43" s="714">
        <f t="shared" si="1"/>
        <v>2</v>
      </c>
      <c r="K43" s="728">
        <v>2900000</v>
      </c>
      <c r="L43" s="729">
        <f t="shared" si="2"/>
        <v>5800000</v>
      </c>
      <c r="M43" s="714"/>
      <c r="N43" s="730">
        <f t="shared" si="3"/>
        <v>-5800000</v>
      </c>
      <c r="O43" s="736">
        <f>SUM(L43:L79)</f>
        <v>406200000</v>
      </c>
      <c r="P43" s="1">
        <f t="shared" si="7"/>
        <v>5800000</v>
      </c>
      <c r="Q43" s="1">
        <f t="shared" si="8"/>
        <v>0</v>
      </c>
      <c r="S43" s="652">
        <v>1244713</v>
      </c>
      <c r="T43" s="652">
        <v>17400000</v>
      </c>
    </row>
    <row r="44" s="1" customFormat="1" spans="1:20">
      <c r="A44" s="714">
        <v>269535</v>
      </c>
      <c r="B44" s="714">
        <v>1255804</v>
      </c>
      <c r="C44" s="714" t="s">
        <v>208</v>
      </c>
      <c r="D44" s="715">
        <v>42754</v>
      </c>
      <c r="E44" s="715">
        <v>42756</v>
      </c>
      <c r="F44" s="714">
        <f t="shared" si="6"/>
        <v>2</v>
      </c>
      <c r="G44" s="714">
        <v>1</v>
      </c>
      <c r="H44" s="714" t="s">
        <v>77</v>
      </c>
      <c r="I44" s="714" t="s">
        <v>37</v>
      </c>
      <c r="J44" s="714">
        <f t="shared" si="1"/>
        <v>2</v>
      </c>
      <c r="K44" s="714">
        <v>2900000</v>
      </c>
      <c r="L44" s="729">
        <f t="shared" si="2"/>
        <v>5800000</v>
      </c>
      <c r="M44" s="714"/>
      <c r="N44" s="730">
        <f t="shared" si="3"/>
        <v>-5800000</v>
      </c>
      <c r="O44" s="737"/>
      <c r="P44" s="1">
        <f t="shared" si="7"/>
        <v>5800000</v>
      </c>
      <c r="Q44" s="1">
        <f t="shared" si="8"/>
        <v>0</v>
      </c>
      <c r="S44" s="652">
        <v>1250372</v>
      </c>
      <c r="T44" s="652">
        <v>11600000</v>
      </c>
    </row>
    <row r="45" s="1" customFormat="1" spans="1:20">
      <c r="A45" s="714">
        <v>270531</v>
      </c>
      <c r="B45" s="714">
        <v>1256543</v>
      </c>
      <c r="C45" s="714" t="s">
        <v>209</v>
      </c>
      <c r="D45" s="715">
        <v>42754</v>
      </c>
      <c r="E45" s="715">
        <v>42757</v>
      </c>
      <c r="F45" s="714">
        <f t="shared" si="6"/>
        <v>3</v>
      </c>
      <c r="G45" s="714">
        <v>1</v>
      </c>
      <c r="H45" s="714" t="s">
        <v>53</v>
      </c>
      <c r="I45" s="714" t="s">
        <v>37</v>
      </c>
      <c r="J45" s="714">
        <f t="shared" si="1"/>
        <v>3</v>
      </c>
      <c r="K45" s="714">
        <v>2900000</v>
      </c>
      <c r="L45" s="729">
        <f t="shared" si="2"/>
        <v>8700000</v>
      </c>
      <c r="M45" s="714"/>
      <c r="N45" s="730">
        <f t="shared" si="3"/>
        <v>-8700000</v>
      </c>
      <c r="O45" s="737"/>
      <c r="P45" s="1">
        <f t="shared" si="7"/>
        <v>8700000</v>
      </c>
      <c r="Q45" s="1">
        <f t="shared" si="8"/>
        <v>0</v>
      </c>
      <c r="S45" s="652">
        <v>1267435</v>
      </c>
      <c r="T45" s="652">
        <v>17400000</v>
      </c>
    </row>
    <row r="46" s="1" customFormat="1" spans="1:20">
      <c r="A46" s="714">
        <v>270879</v>
      </c>
      <c r="B46" s="714">
        <v>1257039</v>
      </c>
      <c r="C46" s="714" t="s">
        <v>210</v>
      </c>
      <c r="D46" s="715">
        <v>42751</v>
      </c>
      <c r="E46" s="715">
        <v>42753</v>
      </c>
      <c r="F46" s="714">
        <f t="shared" si="6"/>
        <v>2</v>
      </c>
      <c r="G46" s="714">
        <v>2</v>
      </c>
      <c r="H46" s="714" t="s">
        <v>53</v>
      </c>
      <c r="I46" s="714" t="s">
        <v>37</v>
      </c>
      <c r="J46" s="714">
        <f t="shared" si="1"/>
        <v>4</v>
      </c>
      <c r="K46" s="714">
        <v>2900000</v>
      </c>
      <c r="L46" s="729">
        <f t="shared" si="2"/>
        <v>11600000</v>
      </c>
      <c r="M46" s="714"/>
      <c r="N46" s="730">
        <f t="shared" si="3"/>
        <v>-11600000</v>
      </c>
      <c r="O46" s="737"/>
      <c r="P46" s="1">
        <f t="shared" si="7"/>
        <v>11600000</v>
      </c>
      <c r="Q46" s="1">
        <f t="shared" si="8"/>
        <v>0</v>
      </c>
      <c r="S46" s="652">
        <v>1249436</v>
      </c>
      <c r="T46" s="652">
        <v>5800000</v>
      </c>
    </row>
    <row r="47" s="1" customFormat="1" spans="1:20">
      <c r="A47" s="714" t="s">
        <v>211</v>
      </c>
      <c r="B47" s="714">
        <v>1255967</v>
      </c>
      <c r="C47" s="714" t="s">
        <v>212</v>
      </c>
      <c r="D47" s="715">
        <v>42751</v>
      </c>
      <c r="E47" s="715">
        <v>42753</v>
      </c>
      <c r="F47" s="714">
        <f t="shared" si="6"/>
        <v>2</v>
      </c>
      <c r="G47" s="714">
        <v>2</v>
      </c>
      <c r="H47" s="714" t="s">
        <v>53</v>
      </c>
      <c r="I47" s="714" t="s">
        <v>37</v>
      </c>
      <c r="J47" s="714">
        <f t="shared" si="1"/>
        <v>4</v>
      </c>
      <c r="K47" s="728">
        <v>2900000</v>
      </c>
      <c r="L47" s="729">
        <f t="shared" si="2"/>
        <v>11600000</v>
      </c>
      <c r="M47" s="714"/>
      <c r="N47" s="730">
        <f t="shared" si="3"/>
        <v>-11600000</v>
      </c>
      <c r="O47" s="737"/>
      <c r="P47" s="1">
        <f t="shared" si="7"/>
        <v>11600000</v>
      </c>
      <c r="Q47" s="1">
        <f t="shared" si="8"/>
        <v>0</v>
      </c>
      <c r="S47" s="652">
        <v>1275882</v>
      </c>
      <c r="T47" s="652">
        <v>5800000</v>
      </c>
    </row>
    <row r="48" s="1" customFormat="1" spans="1:20">
      <c r="A48" s="714">
        <v>268539</v>
      </c>
      <c r="B48" s="714">
        <v>1253733</v>
      </c>
      <c r="C48" s="714" t="s">
        <v>213</v>
      </c>
      <c r="D48" s="715">
        <v>42752</v>
      </c>
      <c r="E48" s="715">
        <v>42754</v>
      </c>
      <c r="F48" s="714">
        <f t="shared" si="6"/>
        <v>2</v>
      </c>
      <c r="G48" s="714">
        <v>1</v>
      </c>
      <c r="H48" s="714" t="s">
        <v>77</v>
      </c>
      <c r="I48" s="714" t="s">
        <v>37</v>
      </c>
      <c r="J48" s="714">
        <f t="shared" si="1"/>
        <v>2</v>
      </c>
      <c r="K48" s="728">
        <v>2900000</v>
      </c>
      <c r="L48" s="729">
        <f t="shared" si="2"/>
        <v>5800000</v>
      </c>
      <c r="M48" s="714"/>
      <c r="N48" s="730">
        <f t="shared" si="3"/>
        <v>-5800000</v>
      </c>
      <c r="O48" s="737"/>
      <c r="P48" s="1">
        <f t="shared" si="7"/>
        <v>5800000</v>
      </c>
      <c r="Q48" s="1">
        <f t="shared" si="8"/>
        <v>0</v>
      </c>
      <c r="S48" s="652">
        <v>1252642</v>
      </c>
      <c r="T48" s="652">
        <v>11600000</v>
      </c>
    </row>
    <row r="49" s="1" customFormat="1" spans="1:20">
      <c r="A49" s="714" t="s">
        <v>214</v>
      </c>
      <c r="B49" s="714">
        <v>1259340</v>
      </c>
      <c r="C49" s="714" t="s">
        <v>215</v>
      </c>
      <c r="D49" s="715">
        <v>43118</v>
      </c>
      <c r="E49" s="715">
        <v>43121</v>
      </c>
      <c r="F49" s="714">
        <f t="shared" si="6"/>
        <v>3</v>
      </c>
      <c r="G49" s="714">
        <v>2</v>
      </c>
      <c r="H49" s="714" t="s">
        <v>53</v>
      </c>
      <c r="I49" s="714" t="s">
        <v>37</v>
      </c>
      <c r="J49" s="730">
        <f t="shared" si="1"/>
        <v>6</v>
      </c>
      <c r="K49" s="728">
        <v>2900000</v>
      </c>
      <c r="L49" s="729">
        <f t="shared" si="2"/>
        <v>17400000</v>
      </c>
      <c r="M49" s="714"/>
      <c r="N49" s="730">
        <f t="shared" si="3"/>
        <v>-17400000</v>
      </c>
      <c r="O49" s="737"/>
      <c r="P49" s="1">
        <f t="shared" si="7"/>
        <v>17400000</v>
      </c>
      <c r="Q49" s="1">
        <f t="shared" si="8"/>
        <v>0</v>
      </c>
      <c r="S49" s="652">
        <v>1255410</v>
      </c>
      <c r="T49" s="652">
        <v>26100000</v>
      </c>
    </row>
    <row r="50" s="1" customFormat="1" spans="1:20">
      <c r="A50" s="714">
        <v>271463</v>
      </c>
      <c r="B50" s="714">
        <v>1258006</v>
      </c>
      <c r="C50" s="714" t="s">
        <v>216</v>
      </c>
      <c r="D50" s="715">
        <v>42752</v>
      </c>
      <c r="E50" s="715">
        <v>42754</v>
      </c>
      <c r="F50" s="714">
        <f t="shared" si="6"/>
        <v>2</v>
      </c>
      <c r="G50" s="714">
        <v>1</v>
      </c>
      <c r="H50" s="714" t="s">
        <v>53</v>
      </c>
      <c r="I50" s="714" t="s">
        <v>37</v>
      </c>
      <c r="J50" s="714">
        <f t="shared" si="1"/>
        <v>2</v>
      </c>
      <c r="K50" s="728">
        <v>2900000</v>
      </c>
      <c r="L50" s="729">
        <f t="shared" si="2"/>
        <v>5800000</v>
      </c>
      <c r="M50" s="714"/>
      <c r="N50" s="730">
        <f t="shared" si="3"/>
        <v>-5800000</v>
      </c>
      <c r="O50" s="737"/>
      <c r="P50" s="1">
        <f t="shared" si="7"/>
        <v>5800000</v>
      </c>
      <c r="Q50" s="1">
        <f t="shared" si="8"/>
        <v>0</v>
      </c>
      <c r="S50" s="652">
        <v>1262151</v>
      </c>
      <c r="T50" s="652">
        <v>70080000</v>
      </c>
    </row>
    <row r="51" s="1" customFormat="1" spans="1:20">
      <c r="A51" s="714">
        <v>270915</v>
      </c>
      <c r="B51" s="714">
        <v>1257264</v>
      </c>
      <c r="C51" s="714" t="s">
        <v>217</v>
      </c>
      <c r="D51" s="715">
        <v>42751</v>
      </c>
      <c r="E51" s="715">
        <v>42755</v>
      </c>
      <c r="F51" s="714">
        <f t="shared" si="6"/>
        <v>4</v>
      </c>
      <c r="G51" s="714">
        <v>3</v>
      </c>
      <c r="H51" s="714" t="s">
        <v>53</v>
      </c>
      <c r="I51" s="714" t="s">
        <v>37</v>
      </c>
      <c r="J51" s="714">
        <f t="shared" si="1"/>
        <v>12</v>
      </c>
      <c r="K51" s="714">
        <v>2900000</v>
      </c>
      <c r="L51" s="729">
        <f t="shared" si="2"/>
        <v>34800000</v>
      </c>
      <c r="M51" s="714"/>
      <c r="N51" s="730">
        <f t="shared" si="3"/>
        <v>-34800000</v>
      </c>
      <c r="O51" s="737"/>
      <c r="P51" s="1">
        <f t="shared" si="7"/>
        <v>34800000</v>
      </c>
      <c r="Q51" s="1">
        <f t="shared" si="8"/>
        <v>0</v>
      </c>
      <c r="S51" s="652">
        <v>1255668</v>
      </c>
      <c r="T51" s="652">
        <v>11600000</v>
      </c>
    </row>
    <row r="52" s="1" customFormat="1" spans="1:20">
      <c r="A52" s="714" t="s">
        <v>218</v>
      </c>
      <c r="B52" s="714">
        <v>1260077</v>
      </c>
      <c r="C52" s="714" t="s">
        <v>219</v>
      </c>
      <c r="D52" s="715">
        <v>43118</v>
      </c>
      <c r="E52" s="715">
        <v>43120</v>
      </c>
      <c r="F52" s="714">
        <f t="shared" si="6"/>
        <v>2</v>
      </c>
      <c r="G52" s="714">
        <v>2</v>
      </c>
      <c r="H52" s="714" t="s">
        <v>53</v>
      </c>
      <c r="I52" s="714" t="s">
        <v>37</v>
      </c>
      <c r="J52" s="714">
        <f t="shared" si="1"/>
        <v>4</v>
      </c>
      <c r="K52" s="728">
        <v>2900000</v>
      </c>
      <c r="L52" s="729">
        <f t="shared" si="2"/>
        <v>11600000</v>
      </c>
      <c r="M52" s="714"/>
      <c r="N52" s="730">
        <f t="shared" si="3"/>
        <v>-11600000</v>
      </c>
      <c r="O52" s="737"/>
      <c r="P52" s="1">
        <f t="shared" si="7"/>
        <v>11600000</v>
      </c>
      <c r="Q52" s="1">
        <f t="shared" si="8"/>
        <v>0</v>
      </c>
      <c r="S52" s="652">
        <v>1264985</v>
      </c>
      <c r="T52" s="652">
        <v>5800000</v>
      </c>
    </row>
    <row r="53" s="1" customFormat="1" spans="1:20">
      <c r="A53" s="714">
        <v>265812</v>
      </c>
      <c r="B53" s="714">
        <v>1249214</v>
      </c>
      <c r="C53" s="714" t="s">
        <v>220</v>
      </c>
      <c r="D53" s="715">
        <v>42753</v>
      </c>
      <c r="E53" s="715">
        <v>42755</v>
      </c>
      <c r="F53" s="714">
        <f t="shared" si="6"/>
        <v>2</v>
      </c>
      <c r="G53" s="714">
        <v>1</v>
      </c>
      <c r="H53" s="714" t="s">
        <v>53</v>
      </c>
      <c r="I53" s="714" t="s">
        <v>37</v>
      </c>
      <c r="J53" s="714">
        <f t="shared" si="1"/>
        <v>2</v>
      </c>
      <c r="K53" s="714">
        <v>2900000</v>
      </c>
      <c r="L53" s="729">
        <f t="shared" si="2"/>
        <v>5800000</v>
      </c>
      <c r="M53" s="714"/>
      <c r="N53" s="730">
        <f t="shared" si="3"/>
        <v>-5800000</v>
      </c>
      <c r="O53" s="737"/>
      <c r="P53" s="1">
        <f t="shared" si="7"/>
        <v>5800000</v>
      </c>
      <c r="Q53" s="1">
        <f t="shared" si="8"/>
        <v>0</v>
      </c>
      <c r="S53" s="652">
        <v>1282326</v>
      </c>
      <c r="T53" s="652">
        <v>5800000</v>
      </c>
    </row>
    <row r="54" s="1" customFormat="1" spans="1:20">
      <c r="A54" s="714">
        <v>268550</v>
      </c>
      <c r="B54" s="714">
        <v>1253911</v>
      </c>
      <c r="C54" s="714" t="s">
        <v>207</v>
      </c>
      <c r="D54" s="715">
        <v>42752</v>
      </c>
      <c r="E54" s="715">
        <v>42754</v>
      </c>
      <c r="F54" s="714">
        <f t="shared" si="6"/>
        <v>2</v>
      </c>
      <c r="G54" s="714">
        <v>1</v>
      </c>
      <c r="H54" s="714" t="s">
        <v>53</v>
      </c>
      <c r="I54" s="714" t="s">
        <v>37</v>
      </c>
      <c r="J54" s="714">
        <f t="shared" si="1"/>
        <v>2</v>
      </c>
      <c r="K54" s="728">
        <v>2900000</v>
      </c>
      <c r="L54" s="729">
        <f t="shared" si="2"/>
        <v>5800000</v>
      </c>
      <c r="M54" s="714"/>
      <c r="N54" s="730">
        <f t="shared" si="3"/>
        <v>-5800000</v>
      </c>
      <c r="O54" s="737"/>
      <c r="P54" s="1">
        <f t="shared" si="7"/>
        <v>5800000</v>
      </c>
      <c r="Q54" s="1">
        <f t="shared" si="8"/>
        <v>0</v>
      </c>
      <c r="S54" s="652">
        <v>1264716</v>
      </c>
      <c r="T54" s="652">
        <v>17840000</v>
      </c>
    </row>
    <row r="55" s="1" customFormat="1" spans="1:20">
      <c r="A55" s="714" t="s">
        <v>221</v>
      </c>
      <c r="B55" s="714">
        <v>1255286</v>
      </c>
      <c r="C55" s="714" t="s">
        <v>222</v>
      </c>
      <c r="D55" s="715">
        <v>42754</v>
      </c>
      <c r="E55" s="715">
        <v>42755</v>
      </c>
      <c r="F55" s="714">
        <f t="shared" si="6"/>
        <v>1</v>
      </c>
      <c r="G55" s="714">
        <v>3</v>
      </c>
      <c r="H55" s="714" t="s">
        <v>53</v>
      </c>
      <c r="I55" s="714" t="s">
        <v>37</v>
      </c>
      <c r="J55" s="714">
        <f t="shared" si="1"/>
        <v>3</v>
      </c>
      <c r="K55" s="728">
        <v>2900000</v>
      </c>
      <c r="L55" s="729">
        <f t="shared" si="2"/>
        <v>8700000</v>
      </c>
      <c r="M55" s="714"/>
      <c r="N55" s="730">
        <f t="shared" si="3"/>
        <v>-8700000</v>
      </c>
      <c r="O55" s="737"/>
      <c r="P55" s="1">
        <f t="shared" si="7"/>
        <v>8700000</v>
      </c>
      <c r="Q55" s="1">
        <f t="shared" si="8"/>
        <v>0</v>
      </c>
      <c r="S55" s="652">
        <v>1274460</v>
      </c>
      <c r="T55" s="652">
        <v>8500000</v>
      </c>
    </row>
    <row r="56" s="1" customFormat="1" spans="1:20">
      <c r="A56" s="725">
        <v>263000</v>
      </c>
      <c r="B56" s="725">
        <v>1243124</v>
      </c>
      <c r="C56" s="714" t="s">
        <v>223</v>
      </c>
      <c r="D56" s="715">
        <v>42754</v>
      </c>
      <c r="E56" s="715">
        <v>42759</v>
      </c>
      <c r="F56" s="714">
        <f t="shared" si="6"/>
        <v>5</v>
      </c>
      <c r="G56" s="714">
        <v>2</v>
      </c>
      <c r="H56" s="714" t="s">
        <v>77</v>
      </c>
      <c r="I56" s="714" t="s">
        <v>37</v>
      </c>
      <c r="J56" s="714">
        <f t="shared" si="1"/>
        <v>10</v>
      </c>
      <c r="K56" s="729">
        <v>2900000</v>
      </c>
      <c r="L56" s="729">
        <f t="shared" si="2"/>
        <v>29000000</v>
      </c>
      <c r="M56" s="714"/>
      <c r="N56" s="730">
        <f t="shared" si="3"/>
        <v>-29000000</v>
      </c>
      <c r="O56" s="737"/>
      <c r="P56" s="1">
        <f t="shared" si="7"/>
        <v>35000000</v>
      </c>
      <c r="Q56" s="1">
        <f t="shared" si="8"/>
        <v>6000000</v>
      </c>
      <c r="S56" s="652">
        <v>1252645</v>
      </c>
      <c r="T56" s="652">
        <v>11600000</v>
      </c>
    </row>
    <row r="57" s="1" customFormat="1" spans="1:20">
      <c r="A57" s="726"/>
      <c r="B57" s="726"/>
      <c r="C57" s="714"/>
      <c r="D57" s="715">
        <v>42754</v>
      </c>
      <c r="E57" s="715">
        <v>42759</v>
      </c>
      <c r="F57" s="714">
        <f t="shared" si="6"/>
        <v>5</v>
      </c>
      <c r="G57" s="714">
        <v>1</v>
      </c>
      <c r="H57" s="714" t="s">
        <v>224</v>
      </c>
      <c r="I57" s="714"/>
      <c r="J57" s="714">
        <f t="shared" si="1"/>
        <v>5</v>
      </c>
      <c r="K57" s="729">
        <v>1200000</v>
      </c>
      <c r="L57" s="729">
        <f t="shared" si="2"/>
        <v>6000000</v>
      </c>
      <c r="M57" s="714"/>
      <c r="N57" s="730">
        <f t="shared" si="3"/>
        <v>-6000000</v>
      </c>
      <c r="O57" s="737"/>
      <c r="Q57" s="1">
        <f t="shared" si="8"/>
        <v>-6000000</v>
      </c>
      <c r="S57" s="652">
        <v>1275416</v>
      </c>
      <c r="T57" s="652">
        <v>2900000</v>
      </c>
    </row>
    <row r="58" s="1" customFormat="1" spans="1:20">
      <c r="A58" s="714">
        <v>274873</v>
      </c>
      <c r="B58" s="714">
        <v>1264865</v>
      </c>
      <c r="C58" s="714" t="s">
        <v>225</v>
      </c>
      <c r="D58" s="715">
        <v>43120</v>
      </c>
      <c r="E58" s="715">
        <v>43121</v>
      </c>
      <c r="F58" s="714">
        <f t="shared" si="6"/>
        <v>1</v>
      </c>
      <c r="G58" s="714">
        <v>1</v>
      </c>
      <c r="H58" s="714" t="s">
        <v>53</v>
      </c>
      <c r="I58" s="714" t="s">
        <v>37</v>
      </c>
      <c r="J58" s="714">
        <f t="shared" si="1"/>
        <v>1</v>
      </c>
      <c r="K58" s="728">
        <v>2900000</v>
      </c>
      <c r="L58" s="729">
        <f t="shared" si="2"/>
        <v>2900000</v>
      </c>
      <c r="M58" s="714"/>
      <c r="N58" s="730">
        <f t="shared" si="3"/>
        <v>-2900000</v>
      </c>
      <c r="O58" s="737"/>
      <c r="P58" s="1">
        <f t="shared" si="7"/>
        <v>2900000</v>
      </c>
      <c r="Q58" s="1">
        <f t="shared" si="8"/>
        <v>0</v>
      </c>
      <c r="S58" s="652">
        <v>1247690</v>
      </c>
      <c r="T58" s="652">
        <v>5800000</v>
      </c>
    </row>
    <row r="59" s="1" customFormat="1" spans="1:20">
      <c r="A59" s="714">
        <v>270528</v>
      </c>
      <c r="B59" s="714">
        <v>1256471</v>
      </c>
      <c r="C59" s="714" t="s">
        <v>226</v>
      </c>
      <c r="D59" s="715">
        <v>42755</v>
      </c>
      <c r="E59" s="715">
        <v>42758</v>
      </c>
      <c r="F59" s="714">
        <f t="shared" si="6"/>
        <v>3</v>
      </c>
      <c r="G59" s="714">
        <v>1</v>
      </c>
      <c r="H59" s="714" t="s">
        <v>77</v>
      </c>
      <c r="I59" s="714" t="s">
        <v>37</v>
      </c>
      <c r="J59" s="714">
        <f t="shared" si="1"/>
        <v>3</v>
      </c>
      <c r="K59" s="714">
        <v>2900000</v>
      </c>
      <c r="L59" s="729">
        <f t="shared" si="2"/>
        <v>8700000</v>
      </c>
      <c r="M59" s="738"/>
      <c r="N59" s="730">
        <f t="shared" si="3"/>
        <v>-8700000</v>
      </c>
      <c r="O59" s="737"/>
      <c r="P59" s="1">
        <f t="shared" si="7"/>
        <v>8700000</v>
      </c>
      <c r="Q59" s="1">
        <f t="shared" si="8"/>
        <v>0</v>
      </c>
      <c r="S59" s="652">
        <v>1251898</v>
      </c>
      <c r="T59" s="652">
        <v>5800000</v>
      </c>
    </row>
    <row r="60" s="1" customFormat="1" spans="1:20">
      <c r="A60" s="714">
        <v>269533</v>
      </c>
      <c r="B60" s="714">
        <v>1255799</v>
      </c>
      <c r="C60" s="714" t="s">
        <v>208</v>
      </c>
      <c r="D60" s="715">
        <v>42756</v>
      </c>
      <c r="E60" s="715">
        <v>42757</v>
      </c>
      <c r="F60" s="714">
        <f t="shared" si="6"/>
        <v>1</v>
      </c>
      <c r="G60" s="714">
        <v>1</v>
      </c>
      <c r="H60" s="714" t="s">
        <v>77</v>
      </c>
      <c r="I60" s="714" t="s">
        <v>37</v>
      </c>
      <c r="J60" s="714">
        <f t="shared" si="1"/>
        <v>1</v>
      </c>
      <c r="K60" s="714">
        <v>2900000</v>
      </c>
      <c r="L60" s="729">
        <f t="shared" si="2"/>
        <v>2900000</v>
      </c>
      <c r="M60" s="714"/>
      <c r="N60" s="730">
        <f t="shared" si="3"/>
        <v>-2900000</v>
      </c>
      <c r="O60" s="737"/>
      <c r="P60" s="1">
        <f t="shared" si="7"/>
        <v>2900000</v>
      </c>
      <c r="Q60" s="1">
        <f t="shared" si="8"/>
        <v>0</v>
      </c>
      <c r="S60" s="652">
        <v>1273332</v>
      </c>
      <c r="T60" s="652">
        <v>5800000</v>
      </c>
    </row>
    <row r="61" s="1" customFormat="1" spans="1:20">
      <c r="A61" s="714">
        <v>270529</v>
      </c>
      <c r="B61" s="714">
        <v>1256525</v>
      </c>
      <c r="C61" s="714" t="s">
        <v>227</v>
      </c>
      <c r="D61" s="715">
        <v>42757</v>
      </c>
      <c r="E61" s="715">
        <v>42759</v>
      </c>
      <c r="F61" s="714">
        <f t="shared" si="6"/>
        <v>2</v>
      </c>
      <c r="G61" s="714">
        <v>1</v>
      </c>
      <c r="H61" s="714" t="s">
        <v>77</v>
      </c>
      <c r="I61" s="714" t="s">
        <v>37</v>
      </c>
      <c r="J61" s="714">
        <f t="shared" si="1"/>
        <v>2</v>
      </c>
      <c r="K61" s="714">
        <v>2900000</v>
      </c>
      <c r="L61" s="729">
        <f t="shared" si="2"/>
        <v>5800000</v>
      </c>
      <c r="M61" s="714"/>
      <c r="N61" s="730">
        <f t="shared" si="3"/>
        <v>-5800000</v>
      </c>
      <c r="O61" s="737"/>
      <c r="P61" s="1">
        <f t="shared" si="7"/>
        <v>5800000</v>
      </c>
      <c r="Q61" s="1">
        <f t="shared" si="8"/>
        <v>0</v>
      </c>
      <c r="S61" s="652">
        <v>1275078</v>
      </c>
      <c r="T61" s="652">
        <v>5800000</v>
      </c>
    </row>
    <row r="62" s="1" customFormat="1" spans="1:20">
      <c r="A62" s="714">
        <v>270880</v>
      </c>
      <c r="B62" s="714">
        <v>1257041</v>
      </c>
      <c r="C62" s="714" t="s">
        <v>228</v>
      </c>
      <c r="D62" s="715">
        <v>42755</v>
      </c>
      <c r="E62" s="715">
        <v>42757</v>
      </c>
      <c r="F62" s="714">
        <f t="shared" si="6"/>
        <v>2</v>
      </c>
      <c r="G62" s="714">
        <v>1</v>
      </c>
      <c r="H62" s="714" t="s">
        <v>77</v>
      </c>
      <c r="I62" s="714" t="s">
        <v>37</v>
      </c>
      <c r="J62" s="714">
        <f t="shared" si="1"/>
        <v>2</v>
      </c>
      <c r="K62" s="714">
        <v>2900000</v>
      </c>
      <c r="L62" s="729">
        <f t="shared" si="2"/>
        <v>5800000</v>
      </c>
      <c r="M62" s="714"/>
      <c r="N62" s="730">
        <f t="shared" si="3"/>
        <v>-5800000</v>
      </c>
      <c r="O62" s="737"/>
      <c r="P62" s="1">
        <f t="shared" si="7"/>
        <v>5800000</v>
      </c>
      <c r="Q62" s="1">
        <f t="shared" si="8"/>
        <v>0</v>
      </c>
      <c r="S62" s="652">
        <v>1257039</v>
      </c>
      <c r="T62" s="652">
        <v>11600000</v>
      </c>
    </row>
    <row r="63" s="1" customFormat="1" spans="1:20">
      <c r="A63" s="714">
        <v>266500</v>
      </c>
      <c r="B63" s="714">
        <v>1250518</v>
      </c>
      <c r="C63" s="714" t="s">
        <v>229</v>
      </c>
      <c r="D63" s="715">
        <v>42755</v>
      </c>
      <c r="E63" s="715">
        <v>42757</v>
      </c>
      <c r="F63" s="714">
        <f t="shared" si="6"/>
        <v>2</v>
      </c>
      <c r="G63" s="714">
        <v>1</v>
      </c>
      <c r="H63" s="714" t="s">
        <v>36</v>
      </c>
      <c r="I63" s="714" t="s">
        <v>37</v>
      </c>
      <c r="J63" s="714">
        <f t="shared" si="1"/>
        <v>2</v>
      </c>
      <c r="K63" s="728">
        <v>2900000</v>
      </c>
      <c r="L63" s="729">
        <f t="shared" si="2"/>
        <v>5800000</v>
      </c>
      <c r="M63" s="714"/>
      <c r="N63" s="730">
        <f t="shared" si="3"/>
        <v>-5800000</v>
      </c>
      <c r="O63" s="737"/>
      <c r="P63" s="1">
        <f t="shared" si="7"/>
        <v>5800000</v>
      </c>
      <c r="Q63" s="1">
        <f t="shared" si="8"/>
        <v>0</v>
      </c>
      <c r="S63" s="652">
        <v>1280786</v>
      </c>
      <c r="T63" s="652">
        <v>14500000</v>
      </c>
    </row>
    <row r="64" s="1" customFormat="1" spans="1:20">
      <c r="A64" s="714">
        <v>271034</v>
      </c>
      <c r="B64" s="714">
        <v>1257342</v>
      </c>
      <c r="C64" s="714" t="s">
        <v>230</v>
      </c>
      <c r="D64" s="715">
        <v>42756</v>
      </c>
      <c r="E64" s="715">
        <v>42760</v>
      </c>
      <c r="F64" s="714">
        <f t="shared" si="6"/>
        <v>4</v>
      </c>
      <c r="G64" s="714">
        <v>2</v>
      </c>
      <c r="H64" s="714" t="s">
        <v>53</v>
      </c>
      <c r="I64" s="714" t="s">
        <v>37</v>
      </c>
      <c r="J64" s="714">
        <f t="shared" si="1"/>
        <v>8</v>
      </c>
      <c r="K64" s="714">
        <v>2900000</v>
      </c>
      <c r="L64" s="729">
        <f t="shared" si="2"/>
        <v>23200000</v>
      </c>
      <c r="M64" s="714"/>
      <c r="N64" s="730">
        <f t="shared" si="3"/>
        <v>-23200000</v>
      </c>
      <c r="O64" s="737"/>
      <c r="P64" s="1">
        <f t="shared" si="7"/>
        <v>23200000</v>
      </c>
      <c r="Q64" s="1">
        <f t="shared" si="8"/>
        <v>0</v>
      </c>
      <c r="S64" s="652">
        <v>1257723</v>
      </c>
      <c r="T64" s="652">
        <v>23100000</v>
      </c>
    </row>
    <row r="65" s="1" customFormat="1" spans="1:20">
      <c r="A65" s="714" t="s">
        <v>231</v>
      </c>
      <c r="B65" s="714">
        <v>1257571</v>
      </c>
      <c r="C65" s="714" t="s">
        <v>232</v>
      </c>
      <c r="D65" s="715">
        <v>42756</v>
      </c>
      <c r="E65" s="715">
        <v>42760</v>
      </c>
      <c r="F65" s="714">
        <f t="shared" si="6"/>
        <v>4</v>
      </c>
      <c r="G65" s="714">
        <v>3</v>
      </c>
      <c r="H65" s="714" t="s">
        <v>53</v>
      </c>
      <c r="I65" s="714" t="s">
        <v>37</v>
      </c>
      <c r="J65" s="714">
        <f t="shared" si="1"/>
        <v>12</v>
      </c>
      <c r="K65" s="728">
        <v>2900000</v>
      </c>
      <c r="L65" s="729">
        <f t="shared" si="2"/>
        <v>34800000</v>
      </c>
      <c r="M65" s="714"/>
      <c r="N65" s="730">
        <f t="shared" si="3"/>
        <v>-34800000</v>
      </c>
      <c r="O65" s="737"/>
      <c r="P65" s="1">
        <f t="shared" si="7"/>
        <v>34800000</v>
      </c>
      <c r="Q65" s="1">
        <f t="shared" si="8"/>
        <v>0</v>
      </c>
      <c r="S65" s="652">
        <v>1251784</v>
      </c>
      <c r="T65" s="652">
        <v>8700000</v>
      </c>
    </row>
    <row r="66" s="1" customFormat="1" spans="1:20">
      <c r="A66" s="714">
        <v>271490</v>
      </c>
      <c r="B66" s="714">
        <v>1258161</v>
      </c>
      <c r="C66" s="714" t="s">
        <v>233</v>
      </c>
      <c r="D66" s="715">
        <v>42756</v>
      </c>
      <c r="E66" s="715">
        <v>42760</v>
      </c>
      <c r="F66" s="714">
        <f t="shared" si="6"/>
        <v>4</v>
      </c>
      <c r="G66" s="714">
        <v>1</v>
      </c>
      <c r="H66" s="714" t="s">
        <v>53</v>
      </c>
      <c r="I66" s="714" t="s">
        <v>148</v>
      </c>
      <c r="J66" s="714">
        <f t="shared" si="1"/>
        <v>4</v>
      </c>
      <c r="K66" s="714">
        <v>2900000</v>
      </c>
      <c r="L66" s="729">
        <f t="shared" si="2"/>
        <v>11600000</v>
      </c>
      <c r="M66" s="714"/>
      <c r="N66" s="730">
        <f t="shared" si="3"/>
        <v>-11600000</v>
      </c>
      <c r="O66" s="737"/>
      <c r="P66" s="1">
        <f t="shared" si="7"/>
        <v>11600000</v>
      </c>
      <c r="Q66" s="1">
        <f t="shared" si="8"/>
        <v>0</v>
      </c>
      <c r="S66" s="652">
        <v>1247078</v>
      </c>
      <c r="T66" s="652">
        <v>18480000</v>
      </c>
    </row>
    <row r="67" s="1" customFormat="1" spans="1:20">
      <c r="A67" s="714">
        <v>265327</v>
      </c>
      <c r="B67" s="714">
        <v>1248348</v>
      </c>
      <c r="C67" s="714" t="s">
        <v>234</v>
      </c>
      <c r="D67" s="715">
        <v>42756</v>
      </c>
      <c r="E67" s="715">
        <v>42758</v>
      </c>
      <c r="F67" s="714">
        <f t="shared" si="6"/>
        <v>2</v>
      </c>
      <c r="G67" s="714">
        <v>2</v>
      </c>
      <c r="H67" s="714" t="s">
        <v>77</v>
      </c>
      <c r="I67" s="714" t="s">
        <v>37</v>
      </c>
      <c r="J67" s="714">
        <f t="shared" si="1"/>
        <v>4</v>
      </c>
      <c r="K67" s="729">
        <v>2900000</v>
      </c>
      <c r="L67" s="729">
        <f t="shared" si="2"/>
        <v>11600000</v>
      </c>
      <c r="M67" s="714"/>
      <c r="N67" s="730">
        <f t="shared" si="3"/>
        <v>-11600000</v>
      </c>
      <c r="O67" s="737"/>
      <c r="P67" s="1">
        <f t="shared" ref="P67:P98" si="9">VLOOKUP(B67,S:T,2,0)</f>
        <v>11600000</v>
      </c>
      <c r="Q67" s="1">
        <f t="shared" ref="Q67:Q109" si="10">N67+P67</f>
        <v>0</v>
      </c>
      <c r="S67" s="652">
        <v>1247871</v>
      </c>
      <c r="T67" s="652">
        <v>5800000</v>
      </c>
    </row>
    <row r="68" s="1" customFormat="1" spans="1:20">
      <c r="A68" s="714">
        <v>265779</v>
      </c>
      <c r="B68" s="714">
        <v>1249011</v>
      </c>
      <c r="C68" s="714" t="s">
        <v>235</v>
      </c>
      <c r="D68" s="715">
        <v>42756</v>
      </c>
      <c r="E68" s="715">
        <v>42757</v>
      </c>
      <c r="F68" s="714">
        <f t="shared" si="6"/>
        <v>1</v>
      </c>
      <c r="G68" s="714">
        <v>1</v>
      </c>
      <c r="H68" s="714" t="s">
        <v>53</v>
      </c>
      <c r="I68" s="714" t="s">
        <v>37</v>
      </c>
      <c r="J68" s="714">
        <f t="shared" si="1"/>
        <v>1</v>
      </c>
      <c r="K68" s="714">
        <v>2900000</v>
      </c>
      <c r="L68" s="729">
        <f t="shared" si="2"/>
        <v>2900000</v>
      </c>
      <c r="M68" s="714"/>
      <c r="N68" s="730">
        <f t="shared" si="3"/>
        <v>-2900000</v>
      </c>
      <c r="O68" s="737"/>
      <c r="P68" s="1">
        <f t="shared" si="9"/>
        <v>2900000</v>
      </c>
      <c r="Q68" s="1">
        <f t="shared" si="10"/>
        <v>0</v>
      </c>
      <c r="S68" s="652">
        <v>1261934</v>
      </c>
      <c r="T68" s="652">
        <v>4620000</v>
      </c>
    </row>
    <row r="69" s="1" customFormat="1" spans="1:20">
      <c r="A69" s="714">
        <v>266684</v>
      </c>
      <c r="B69" s="714">
        <v>1250918</v>
      </c>
      <c r="C69" s="714" t="s">
        <v>236</v>
      </c>
      <c r="D69" s="715">
        <v>42756</v>
      </c>
      <c r="E69" s="715">
        <v>42759</v>
      </c>
      <c r="F69" s="714">
        <f t="shared" si="6"/>
        <v>3</v>
      </c>
      <c r="G69" s="714">
        <v>1</v>
      </c>
      <c r="H69" s="714" t="s">
        <v>53</v>
      </c>
      <c r="I69" s="714" t="s">
        <v>37</v>
      </c>
      <c r="J69" s="714">
        <f t="shared" si="1"/>
        <v>3</v>
      </c>
      <c r="K69" s="714">
        <v>2900000</v>
      </c>
      <c r="L69" s="729">
        <f t="shared" si="2"/>
        <v>8700000</v>
      </c>
      <c r="M69" s="714"/>
      <c r="N69" s="730">
        <f t="shared" si="3"/>
        <v>-8700000</v>
      </c>
      <c r="O69" s="737"/>
      <c r="P69" s="1">
        <f t="shared" si="9"/>
        <v>8700000</v>
      </c>
      <c r="Q69" s="1">
        <f t="shared" si="10"/>
        <v>0</v>
      </c>
      <c r="S69" s="652">
        <v>1263557</v>
      </c>
      <c r="T69" s="652">
        <v>17400000</v>
      </c>
    </row>
    <row r="70" s="1" customFormat="1" spans="1:20">
      <c r="A70" s="714">
        <v>267325</v>
      </c>
      <c r="B70" s="714">
        <v>1252546</v>
      </c>
      <c r="C70" s="714" t="s">
        <v>237</v>
      </c>
      <c r="D70" s="715">
        <v>42758</v>
      </c>
      <c r="E70" s="715">
        <v>42760</v>
      </c>
      <c r="F70" s="714">
        <f t="shared" si="6"/>
        <v>2</v>
      </c>
      <c r="G70" s="714">
        <v>3</v>
      </c>
      <c r="H70" s="714" t="s">
        <v>53</v>
      </c>
      <c r="I70" s="714" t="s">
        <v>37</v>
      </c>
      <c r="J70" s="714">
        <f t="shared" si="1"/>
        <v>6</v>
      </c>
      <c r="K70" s="714">
        <v>2900000</v>
      </c>
      <c r="L70" s="729">
        <f t="shared" si="2"/>
        <v>17400000</v>
      </c>
      <c r="M70" s="714"/>
      <c r="N70" s="730">
        <f t="shared" si="3"/>
        <v>-17400000</v>
      </c>
      <c r="O70" s="737"/>
      <c r="P70" s="1">
        <f t="shared" si="9"/>
        <v>17400000</v>
      </c>
      <c r="Q70" s="1">
        <f t="shared" si="10"/>
        <v>0</v>
      </c>
      <c r="S70" s="652">
        <v>1278900</v>
      </c>
      <c r="T70" s="652">
        <v>2900000</v>
      </c>
    </row>
    <row r="71" s="1" customFormat="1" spans="1:20">
      <c r="A71" s="714">
        <v>267330</v>
      </c>
      <c r="B71" s="714">
        <v>1252601</v>
      </c>
      <c r="C71" s="714" t="s">
        <v>238</v>
      </c>
      <c r="D71" s="715">
        <v>42759</v>
      </c>
      <c r="E71" s="715">
        <v>42761</v>
      </c>
      <c r="F71" s="714">
        <f t="shared" si="6"/>
        <v>2</v>
      </c>
      <c r="G71" s="714">
        <v>1</v>
      </c>
      <c r="H71" s="714" t="s">
        <v>77</v>
      </c>
      <c r="I71" s="714" t="s">
        <v>37</v>
      </c>
      <c r="J71" s="714">
        <f t="shared" si="1"/>
        <v>2</v>
      </c>
      <c r="K71" s="714">
        <v>2900000</v>
      </c>
      <c r="L71" s="729">
        <f t="shared" si="2"/>
        <v>5800000</v>
      </c>
      <c r="M71" s="714"/>
      <c r="N71" s="730">
        <f t="shared" si="3"/>
        <v>-5800000</v>
      </c>
      <c r="O71" s="737"/>
      <c r="P71" s="1">
        <f t="shared" si="9"/>
        <v>5800000</v>
      </c>
      <c r="Q71" s="1">
        <f t="shared" si="10"/>
        <v>0</v>
      </c>
      <c r="S71" s="652">
        <v>1273109</v>
      </c>
      <c r="T71" s="652">
        <v>17400000</v>
      </c>
    </row>
    <row r="72" s="153" customFormat="1" ht="15.75" customHeight="1" spans="1:20">
      <c r="A72" s="732">
        <v>267334</v>
      </c>
      <c r="B72" s="732">
        <v>1252620</v>
      </c>
      <c r="C72" s="732" t="s">
        <v>239</v>
      </c>
      <c r="D72" s="739">
        <v>42755</v>
      </c>
      <c r="E72" s="739">
        <v>42758</v>
      </c>
      <c r="F72" s="732">
        <f t="shared" si="6"/>
        <v>3</v>
      </c>
      <c r="G72" s="732">
        <v>1</v>
      </c>
      <c r="H72" s="732" t="s">
        <v>240</v>
      </c>
      <c r="I72" s="732" t="s">
        <v>37</v>
      </c>
      <c r="J72" s="732">
        <f t="shared" ref="J72:J111" si="11">G72*F72</f>
        <v>3</v>
      </c>
      <c r="K72" s="732">
        <v>2900000</v>
      </c>
      <c r="L72" s="744">
        <f t="shared" ref="L72:L111" si="12">K72*F72*G72</f>
        <v>8700000</v>
      </c>
      <c r="M72" s="732"/>
      <c r="N72" s="745">
        <f t="shared" ref="N72:N111" si="13">M72-L72</f>
        <v>-8700000</v>
      </c>
      <c r="O72" s="737"/>
      <c r="P72" s="1">
        <f t="shared" si="9"/>
        <v>8700000</v>
      </c>
      <c r="Q72" s="1">
        <f t="shared" si="10"/>
        <v>0</v>
      </c>
      <c r="S72" s="652">
        <v>1244848</v>
      </c>
      <c r="T72" s="652">
        <v>8700000</v>
      </c>
    </row>
    <row r="73" s="1" customFormat="1" spans="1:20">
      <c r="A73" s="714">
        <v>262993</v>
      </c>
      <c r="B73" s="714">
        <v>1243221</v>
      </c>
      <c r="C73" s="714" t="s">
        <v>241</v>
      </c>
      <c r="D73" s="715">
        <v>42758</v>
      </c>
      <c r="E73" s="715">
        <v>42763</v>
      </c>
      <c r="F73" s="714">
        <f t="shared" si="6"/>
        <v>5</v>
      </c>
      <c r="G73" s="714">
        <v>1</v>
      </c>
      <c r="H73" s="714" t="s">
        <v>171</v>
      </c>
      <c r="I73" s="714" t="s">
        <v>37</v>
      </c>
      <c r="J73" s="714">
        <f t="shared" si="11"/>
        <v>5</v>
      </c>
      <c r="K73" s="729">
        <v>2900000</v>
      </c>
      <c r="L73" s="729">
        <f t="shared" si="12"/>
        <v>14500000</v>
      </c>
      <c r="M73" s="714"/>
      <c r="N73" s="730">
        <f t="shared" si="13"/>
        <v>-14500000</v>
      </c>
      <c r="O73" s="737"/>
      <c r="P73" s="1">
        <f t="shared" si="9"/>
        <v>14500000</v>
      </c>
      <c r="Q73" s="1">
        <f t="shared" si="10"/>
        <v>0</v>
      </c>
      <c r="S73" s="652">
        <v>1260523</v>
      </c>
      <c r="T73" s="652">
        <v>13860000</v>
      </c>
    </row>
    <row r="74" s="1" customFormat="1" spans="1:20">
      <c r="A74" s="714">
        <v>265332</v>
      </c>
      <c r="B74" s="714">
        <v>1248418</v>
      </c>
      <c r="C74" s="714" t="s">
        <v>242</v>
      </c>
      <c r="D74" s="715">
        <v>42759</v>
      </c>
      <c r="E74" s="715">
        <v>42761</v>
      </c>
      <c r="F74" s="714">
        <f t="shared" si="6"/>
        <v>2</v>
      </c>
      <c r="G74" s="714">
        <v>1</v>
      </c>
      <c r="H74" s="714" t="s">
        <v>77</v>
      </c>
      <c r="I74" s="714" t="s">
        <v>37</v>
      </c>
      <c r="J74" s="714">
        <f t="shared" si="11"/>
        <v>2</v>
      </c>
      <c r="K74" s="728">
        <v>2900000</v>
      </c>
      <c r="L74" s="729">
        <f t="shared" si="12"/>
        <v>5800000</v>
      </c>
      <c r="M74" s="714"/>
      <c r="N74" s="730">
        <f t="shared" si="13"/>
        <v>-5800000</v>
      </c>
      <c r="O74" s="737"/>
      <c r="P74" s="1">
        <f t="shared" si="9"/>
        <v>5800000</v>
      </c>
      <c r="Q74" s="1">
        <f t="shared" si="10"/>
        <v>0</v>
      </c>
      <c r="S74" s="652">
        <v>1278582</v>
      </c>
      <c r="T74" s="652">
        <v>8700000</v>
      </c>
    </row>
    <row r="75" s="1" customFormat="1" spans="1:20">
      <c r="A75" s="714">
        <v>266049</v>
      </c>
      <c r="B75" s="714">
        <v>1249854</v>
      </c>
      <c r="C75" s="714" t="s">
        <v>243</v>
      </c>
      <c r="D75" s="715">
        <v>42759</v>
      </c>
      <c r="E75" s="715">
        <v>42763</v>
      </c>
      <c r="F75" s="714">
        <f t="shared" si="6"/>
        <v>4</v>
      </c>
      <c r="G75" s="714">
        <v>1</v>
      </c>
      <c r="H75" s="714" t="s">
        <v>53</v>
      </c>
      <c r="I75" s="714" t="s">
        <v>37</v>
      </c>
      <c r="J75" s="714">
        <f t="shared" si="11"/>
        <v>4</v>
      </c>
      <c r="K75" s="714">
        <v>2900000</v>
      </c>
      <c r="L75" s="729">
        <f t="shared" si="12"/>
        <v>11600000</v>
      </c>
      <c r="M75" s="714"/>
      <c r="N75" s="730">
        <f t="shared" si="13"/>
        <v>-11600000</v>
      </c>
      <c r="O75" s="737"/>
      <c r="P75" s="1">
        <f t="shared" si="9"/>
        <v>11600000</v>
      </c>
      <c r="Q75" s="1">
        <f t="shared" si="10"/>
        <v>0</v>
      </c>
      <c r="S75" s="652">
        <v>1281914</v>
      </c>
      <c r="T75" s="652">
        <v>58000000</v>
      </c>
    </row>
    <row r="76" s="1" customFormat="1" spans="1:20">
      <c r="A76" s="714">
        <v>266075</v>
      </c>
      <c r="B76" s="714">
        <v>1249864</v>
      </c>
      <c r="C76" s="714" t="s">
        <v>244</v>
      </c>
      <c r="D76" s="715">
        <v>42759</v>
      </c>
      <c r="E76" s="715">
        <v>42763</v>
      </c>
      <c r="F76" s="714">
        <f t="shared" si="6"/>
        <v>4</v>
      </c>
      <c r="G76" s="714">
        <v>1</v>
      </c>
      <c r="H76" s="714" t="s">
        <v>53</v>
      </c>
      <c r="I76" s="714" t="s">
        <v>37</v>
      </c>
      <c r="J76" s="714">
        <f t="shared" si="11"/>
        <v>4</v>
      </c>
      <c r="K76" s="714">
        <v>2900000</v>
      </c>
      <c r="L76" s="729">
        <f t="shared" si="12"/>
        <v>11600000</v>
      </c>
      <c r="M76" s="714"/>
      <c r="N76" s="730">
        <f t="shared" si="13"/>
        <v>-11600000</v>
      </c>
      <c r="O76" s="737"/>
      <c r="P76" s="1">
        <f t="shared" si="9"/>
        <v>11600000</v>
      </c>
      <c r="Q76" s="1">
        <f t="shared" si="10"/>
        <v>0</v>
      </c>
      <c r="S76" s="652">
        <v>1282853</v>
      </c>
      <c r="T76" s="652">
        <v>8700000</v>
      </c>
    </row>
    <row r="77" s="1" customFormat="1" spans="1:20">
      <c r="A77" s="714">
        <v>266495</v>
      </c>
      <c r="B77" s="714">
        <v>1250493</v>
      </c>
      <c r="C77" s="714" t="s">
        <v>245</v>
      </c>
      <c r="D77" s="715">
        <v>42759</v>
      </c>
      <c r="E77" s="715">
        <v>42761</v>
      </c>
      <c r="F77" s="714">
        <f t="shared" si="6"/>
        <v>2</v>
      </c>
      <c r="G77" s="714">
        <v>1</v>
      </c>
      <c r="H77" s="714" t="s">
        <v>36</v>
      </c>
      <c r="I77" s="714" t="s">
        <v>37</v>
      </c>
      <c r="J77" s="714">
        <f t="shared" si="11"/>
        <v>2</v>
      </c>
      <c r="K77" s="728">
        <v>2900000</v>
      </c>
      <c r="L77" s="729">
        <f t="shared" si="12"/>
        <v>5800000</v>
      </c>
      <c r="M77" s="714"/>
      <c r="N77" s="730">
        <f t="shared" si="13"/>
        <v>-5800000</v>
      </c>
      <c r="O77" s="737"/>
      <c r="P77" s="1">
        <f t="shared" si="9"/>
        <v>5800000</v>
      </c>
      <c r="Q77" s="1">
        <f t="shared" si="10"/>
        <v>0</v>
      </c>
      <c r="S77" s="652">
        <v>1275090</v>
      </c>
      <c r="T77" s="652">
        <v>4620000</v>
      </c>
    </row>
    <row r="78" s="1" customFormat="1" spans="1:20">
      <c r="A78" s="714">
        <v>263176</v>
      </c>
      <c r="B78" s="714">
        <v>1244628</v>
      </c>
      <c r="C78" s="714" t="s">
        <v>246</v>
      </c>
      <c r="D78" s="715">
        <v>42759</v>
      </c>
      <c r="E78" s="715">
        <v>42761</v>
      </c>
      <c r="F78" s="714">
        <f t="shared" si="6"/>
        <v>2</v>
      </c>
      <c r="G78" s="714">
        <v>3</v>
      </c>
      <c r="H78" s="714" t="s">
        <v>77</v>
      </c>
      <c r="I78" s="714" t="s">
        <v>37</v>
      </c>
      <c r="J78" s="714">
        <f t="shared" si="11"/>
        <v>6</v>
      </c>
      <c r="K78" s="729">
        <v>2900000</v>
      </c>
      <c r="L78" s="729">
        <f t="shared" si="12"/>
        <v>17400000</v>
      </c>
      <c r="M78" s="714"/>
      <c r="N78" s="730">
        <f t="shared" si="13"/>
        <v>-17400000</v>
      </c>
      <c r="O78" s="737"/>
      <c r="P78" s="1">
        <f t="shared" si="9"/>
        <v>17400000</v>
      </c>
      <c r="Q78" s="1">
        <f t="shared" si="10"/>
        <v>0</v>
      </c>
      <c r="S78" s="652">
        <v>1276232</v>
      </c>
      <c r="T78" s="652">
        <v>8700000</v>
      </c>
    </row>
    <row r="79" s="1" customFormat="1" spans="1:20">
      <c r="A79" s="714">
        <v>266315</v>
      </c>
      <c r="B79" s="714">
        <v>1250143</v>
      </c>
      <c r="C79" s="714" t="s">
        <v>247</v>
      </c>
      <c r="D79" s="715">
        <v>42755</v>
      </c>
      <c r="E79" s="715">
        <v>42758</v>
      </c>
      <c r="F79" s="714">
        <f t="shared" si="6"/>
        <v>3</v>
      </c>
      <c r="G79" s="714">
        <v>1</v>
      </c>
      <c r="H79" s="714" t="s">
        <v>53</v>
      </c>
      <c r="I79" s="714" t="s">
        <v>37</v>
      </c>
      <c r="J79" s="714">
        <f t="shared" si="11"/>
        <v>3</v>
      </c>
      <c r="K79" s="714">
        <v>2900000</v>
      </c>
      <c r="L79" s="729">
        <f t="shared" si="12"/>
        <v>8700000</v>
      </c>
      <c r="M79" s="714"/>
      <c r="N79" s="730">
        <f t="shared" si="13"/>
        <v>-8700000</v>
      </c>
      <c r="O79" s="746"/>
      <c r="P79" s="1">
        <f t="shared" si="9"/>
        <v>8700000</v>
      </c>
      <c r="Q79" s="1">
        <f t="shared" si="10"/>
        <v>0</v>
      </c>
      <c r="S79" s="652">
        <v>1270968</v>
      </c>
      <c r="T79" s="652">
        <v>13860000</v>
      </c>
    </row>
    <row r="80" s="1" customFormat="1" spans="1:20">
      <c r="A80" s="740">
        <v>263165</v>
      </c>
      <c r="B80" s="740">
        <v>1244361</v>
      </c>
      <c r="C80" s="740" t="s">
        <v>248</v>
      </c>
      <c r="D80" s="741">
        <v>42761</v>
      </c>
      <c r="E80" s="741">
        <v>42763</v>
      </c>
      <c r="F80" s="740">
        <f t="shared" si="6"/>
        <v>2</v>
      </c>
      <c r="G80" s="740">
        <v>1</v>
      </c>
      <c r="H80" s="740" t="s">
        <v>36</v>
      </c>
      <c r="I80" s="740" t="s">
        <v>37</v>
      </c>
      <c r="J80" s="740">
        <f t="shared" si="11"/>
        <v>2</v>
      </c>
      <c r="K80" s="747">
        <v>2900000</v>
      </c>
      <c r="L80" s="747">
        <f t="shared" si="12"/>
        <v>5800000</v>
      </c>
      <c r="M80" s="740"/>
      <c r="N80" s="748">
        <f t="shared" si="13"/>
        <v>-5800000</v>
      </c>
      <c r="O80" s="749">
        <f>SUM(L80:L98)</f>
        <v>211700000</v>
      </c>
      <c r="P80" s="1">
        <f t="shared" si="9"/>
        <v>5800000</v>
      </c>
      <c r="Q80" s="1">
        <f t="shared" si="10"/>
        <v>0</v>
      </c>
      <c r="S80" s="652">
        <v>1278439</v>
      </c>
      <c r="T80" s="652">
        <v>5800000</v>
      </c>
    </row>
    <row r="81" s="1" customFormat="1" spans="1:20">
      <c r="A81" s="740" t="s">
        <v>249</v>
      </c>
      <c r="B81" s="740">
        <v>1257814</v>
      </c>
      <c r="C81" s="740" t="s">
        <v>250</v>
      </c>
      <c r="D81" s="741">
        <v>42760</v>
      </c>
      <c r="E81" s="741">
        <v>42763</v>
      </c>
      <c r="F81" s="740">
        <f t="shared" si="6"/>
        <v>3</v>
      </c>
      <c r="G81" s="740">
        <v>3</v>
      </c>
      <c r="H81" s="740" t="s">
        <v>53</v>
      </c>
      <c r="I81" s="740" t="s">
        <v>37</v>
      </c>
      <c r="J81" s="740">
        <f t="shared" si="11"/>
        <v>9</v>
      </c>
      <c r="K81" s="750">
        <v>2900000</v>
      </c>
      <c r="L81" s="747">
        <f t="shared" si="12"/>
        <v>26100000</v>
      </c>
      <c r="M81" s="740"/>
      <c r="N81" s="748">
        <f t="shared" si="13"/>
        <v>-26100000</v>
      </c>
      <c r="O81" s="751"/>
      <c r="P81" s="1">
        <f t="shared" si="9"/>
        <v>26100000</v>
      </c>
      <c r="Q81" s="1">
        <f t="shared" si="10"/>
        <v>0</v>
      </c>
      <c r="S81" s="652">
        <v>1278997</v>
      </c>
      <c r="T81" s="652">
        <v>23200000</v>
      </c>
    </row>
    <row r="82" s="1" customFormat="1" spans="1:20">
      <c r="A82" s="740">
        <v>262999</v>
      </c>
      <c r="B82" s="740">
        <v>1242817</v>
      </c>
      <c r="C82" s="740" t="s">
        <v>251</v>
      </c>
      <c r="D82" s="741">
        <v>42764</v>
      </c>
      <c r="E82" s="741">
        <v>42767</v>
      </c>
      <c r="F82" s="740">
        <f t="shared" si="6"/>
        <v>3</v>
      </c>
      <c r="G82" s="740">
        <v>1</v>
      </c>
      <c r="H82" s="740" t="s">
        <v>171</v>
      </c>
      <c r="I82" s="740" t="s">
        <v>37</v>
      </c>
      <c r="J82" s="740">
        <f t="shared" si="11"/>
        <v>3</v>
      </c>
      <c r="K82" s="747">
        <v>2900000</v>
      </c>
      <c r="L82" s="747">
        <f t="shared" si="12"/>
        <v>8700000</v>
      </c>
      <c r="M82" s="740"/>
      <c r="N82" s="748">
        <f t="shared" si="13"/>
        <v>-8700000</v>
      </c>
      <c r="O82" s="751"/>
      <c r="P82" s="1">
        <f t="shared" si="9"/>
        <v>8700000</v>
      </c>
      <c r="Q82" s="1">
        <f t="shared" si="10"/>
        <v>0</v>
      </c>
      <c r="S82" s="652">
        <v>1257649</v>
      </c>
      <c r="T82" s="652">
        <v>5800000</v>
      </c>
    </row>
    <row r="83" s="1" customFormat="1" spans="1:20">
      <c r="A83" s="740">
        <v>263032</v>
      </c>
      <c r="B83" s="740">
        <v>1244293</v>
      </c>
      <c r="C83" s="740" t="s">
        <v>252</v>
      </c>
      <c r="D83" s="741">
        <v>42764</v>
      </c>
      <c r="E83" s="741">
        <v>42766</v>
      </c>
      <c r="F83" s="740">
        <f t="shared" si="6"/>
        <v>2</v>
      </c>
      <c r="G83" s="740">
        <v>1</v>
      </c>
      <c r="H83" s="740" t="s">
        <v>36</v>
      </c>
      <c r="I83" s="740" t="s">
        <v>37</v>
      </c>
      <c r="J83" s="740">
        <f t="shared" si="11"/>
        <v>2</v>
      </c>
      <c r="K83" s="747">
        <v>2900000</v>
      </c>
      <c r="L83" s="747">
        <f t="shared" si="12"/>
        <v>5800000</v>
      </c>
      <c r="M83" s="747"/>
      <c r="N83" s="748">
        <f t="shared" si="13"/>
        <v>-5800000</v>
      </c>
      <c r="O83" s="751"/>
      <c r="P83" s="1">
        <f t="shared" si="9"/>
        <v>5800000</v>
      </c>
      <c r="Q83" s="1">
        <f t="shared" si="10"/>
        <v>0</v>
      </c>
      <c r="S83" s="652">
        <v>1255110</v>
      </c>
      <c r="T83" s="652">
        <v>9240000</v>
      </c>
    </row>
    <row r="84" s="1" customFormat="1" spans="1:20">
      <c r="A84" s="740" t="s">
        <v>253</v>
      </c>
      <c r="B84" s="740">
        <v>1250399</v>
      </c>
      <c r="C84" s="740" t="s">
        <v>254</v>
      </c>
      <c r="D84" s="741">
        <v>42764</v>
      </c>
      <c r="E84" s="741">
        <v>42767</v>
      </c>
      <c r="F84" s="740">
        <f t="shared" si="6"/>
        <v>3</v>
      </c>
      <c r="G84" s="740">
        <v>4</v>
      </c>
      <c r="H84" s="740" t="s">
        <v>77</v>
      </c>
      <c r="I84" s="740" t="s">
        <v>37</v>
      </c>
      <c r="J84" s="740">
        <f t="shared" si="11"/>
        <v>12</v>
      </c>
      <c r="K84" s="750">
        <v>2900000</v>
      </c>
      <c r="L84" s="747">
        <f t="shared" si="12"/>
        <v>34800000</v>
      </c>
      <c r="M84" s="740"/>
      <c r="N84" s="748">
        <f t="shared" si="13"/>
        <v>-34800000</v>
      </c>
      <c r="O84" s="751"/>
      <c r="P84" s="1">
        <f t="shared" si="9"/>
        <v>34800000</v>
      </c>
      <c r="Q84" s="1">
        <f t="shared" si="10"/>
        <v>0</v>
      </c>
      <c r="S84" s="652">
        <v>1272714</v>
      </c>
      <c r="T84" s="652">
        <v>5800000</v>
      </c>
    </row>
    <row r="85" s="1" customFormat="1" spans="1:20">
      <c r="A85" s="740">
        <v>263167</v>
      </c>
      <c r="B85" s="740">
        <v>1244368</v>
      </c>
      <c r="C85" s="740" t="s">
        <v>248</v>
      </c>
      <c r="D85" s="741">
        <v>42763</v>
      </c>
      <c r="E85" s="741">
        <v>42766</v>
      </c>
      <c r="F85" s="740">
        <f t="shared" ref="F85:F111" si="14">E85-D85</f>
        <v>3</v>
      </c>
      <c r="G85" s="740">
        <v>1</v>
      </c>
      <c r="H85" s="740" t="s">
        <v>36</v>
      </c>
      <c r="I85" s="740" t="s">
        <v>37</v>
      </c>
      <c r="J85" s="740">
        <f t="shared" si="11"/>
        <v>3</v>
      </c>
      <c r="K85" s="747">
        <v>2900000</v>
      </c>
      <c r="L85" s="747">
        <f t="shared" si="12"/>
        <v>8700000</v>
      </c>
      <c r="M85" s="740"/>
      <c r="N85" s="748">
        <f t="shared" si="13"/>
        <v>-8700000</v>
      </c>
      <c r="O85" s="751"/>
      <c r="P85" s="1">
        <f t="shared" si="9"/>
        <v>8700000</v>
      </c>
      <c r="Q85" s="1">
        <f t="shared" si="10"/>
        <v>0</v>
      </c>
      <c r="S85" s="652">
        <v>1272279</v>
      </c>
      <c r="T85" s="652">
        <v>8600000</v>
      </c>
    </row>
    <row r="86" s="1" customFormat="1" spans="1:20">
      <c r="A86" s="740">
        <v>265196</v>
      </c>
      <c r="B86" s="740">
        <v>1247743</v>
      </c>
      <c r="C86" s="740" t="s">
        <v>255</v>
      </c>
      <c r="D86" s="741">
        <v>42763</v>
      </c>
      <c r="E86" s="741">
        <v>42766</v>
      </c>
      <c r="F86" s="740">
        <f t="shared" si="14"/>
        <v>3</v>
      </c>
      <c r="G86" s="740">
        <v>1</v>
      </c>
      <c r="H86" s="740" t="s">
        <v>53</v>
      </c>
      <c r="I86" s="740" t="s">
        <v>37</v>
      </c>
      <c r="J86" s="740">
        <f t="shared" si="11"/>
        <v>3</v>
      </c>
      <c r="K86" s="747">
        <v>2900000</v>
      </c>
      <c r="L86" s="747">
        <f t="shared" si="12"/>
        <v>8700000</v>
      </c>
      <c r="M86" s="740"/>
      <c r="N86" s="748">
        <f t="shared" si="13"/>
        <v>-8700000</v>
      </c>
      <c r="O86" s="751"/>
      <c r="P86" s="1">
        <f t="shared" si="9"/>
        <v>8700000</v>
      </c>
      <c r="Q86" s="1">
        <f t="shared" si="10"/>
        <v>0</v>
      </c>
      <c r="S86" s="652">
        <v>1271435</v>
      </c>
      <c r="T86" s="652">
        <v>2900000</v>
      </c>
    </row>
    <row r="87" s="1" customFormat="1" spans="1:20">
      <c r="A87" s="740">
        <v>268439</v>
      </c>
      <c r="B87" s="740">
        <v>1253786</v>
      </c>
      <c r="C87" s="740" t="s">
        <v>256</v>
      </c>
      <c r="D87" s="741">
        <v>42763</v>
      </c>
      <c r="E87" s="741">
        <v>42767</v>
      </c>
      <c r="F87" s="740">
        <f t="shared" si="14"/>
        <v>4</v>
      </c>
      <c r="G87" s="740">
        <v>1</v>
      </c>
      <c r="H87" s="740" t="s">
        <v>77</v>
      </c>
      <c r="I87" s="740" t="s">
        <v>37</v>
      </c>
      <c r="J87" s="740">
        <f t="shared" si="11"/>
        <v>4</v>
      </c>
      <c r="K87" s="740">
        <v>2900000</v>
      </c>
      <c r="L87" s="747">
        <f t="shared" si="12"/>
        <v>11600000</v>
      </c>
      <c r="M87" s="740"/>
      <c r="N87" s="748">
        <f t="shared" si="13"/>
        <v>-11600000</v>
      </c>
      <c r="O87" s="751"/>
      <c r="P87" s="1">
        <f t="shared" si="9"/>
        <v>11600000</v>
      </c>
      <c r="Q87" s="1">
        <f t="shared" si="10"/>
        <v>0</v>
      </c>
      <c r="S87" s="652">
        <v>1282633</v>
      </c>
      <c r="T87" s="652">
        <v>8700000</v>
      </c>
    </row>
    <row r="88" s="1" customFormat="1" spans="1:20">
      <c r="A88" s="740" t="s">
        <v>257</v>
      </c>
      <c r="B88" s="740">
        <v>1253909</v>
      </c>
      <c r="C88" s="740" t="s">
        <v>258</v>
      </c>
      <c r="D88" s="741">
        <v>42763</v>
      </c>
      <c r="E88" s="741">
        <v>42765</v>
      </c>
      <c r="F88" s="740">
        <f t="shared" si="14"/>
        <v>2</v>
      </c>
      <c r="G88" s="740">
        <v>2</v>
      </c>
      <c r="H88" s="740" t="s">
        <v>53</v>
      </c>
      <c r="I88" s="740" t="s">
        <v>37</v>
      </c>
      <c r="J88" s="740">
        <f t="shared" si="11"/>
        <v>4</v>
      </c>
      <c r="K88" s="750">
        <v>2900000</v>
      </c>
      <c r="L88" s="747">
        <f t="shared" si="12"/>
        <v>11600000</v>
      </c>
      <c r="M88" s="740"/>
      <c r="N88" s="748">
        <f t="shared" si="13"/>
        <v>-11600000</v>
      </c>
      <c r="O88" s="751"/>
      <c r="P88" s="1">
        <f t="shared" si="9"/>
        <v>11600000</v>
      </c>
      <c r="Q88" s="1">
        <f t="shared" si="10"/>
        <v>0</v>
      </c>
      <c r="S88" s="652">
        <v>1244628</v>
      </c>
      <c r="T88" s="652">
        <v>17400000</v>
      </c>
    </row>
    <row r="89" s="1" customFormat="1" spans="1:20">
      <c r="A89" s="740" t="s">
        <v>259</v>
      </c>
      <c r="B89" s="740">
        <v>1253910</v>
      </c>
      <c r="C89" s="740" t="s">
        <v>258</v>
      </c>
      <c r="D89" s="741">
        <v>42760</v>
      </c>
      <c r="E89" s="741">
        <v>42762</v>
      </c>
      <c r="F89" s="740">
        <f t="shared" si="14"/>
        <v>2</v>
      </c>
      <c r="G89" s="740">
        <v>2</v>
      </c>
      <c r="H89" s="740" t="s">
        <v>36</v>
      </c>
      <c r="I89" s="740" t="s">
        <v>37</v>
      </c>
      <c r="J89" s="740">
        <f t="shared" si="11"/>
        <v>4</v>
      </c>
      <c r="K89" s="750">
        <v>2900000</v>
      </c>
      <c r="L89" s="747">
        <f t="shared" si="12"/>
        <v>11600000</v>
      </c>
      <c r="M89" s="740"/>
      <c r="N89" s="748">
        <f t="shared" si="13"/>
        <v>-11600000</v>
      </c>
      <c r="O89" s="751"/>
      <c r="P89" s="1">
        <f t="shared" si="9"/>
        <v>11600000</v>
      </c>
      <c r="Q89" s="1">
        <f t="shared" si="10"/>
        <v>0</v>
      </c>
      <c r="S89" s="652">
        <v>1252620</v>
      </c>
      <c r="T89" s="652">
        <v>8700000</v>
      </c>
    </row>
    <row r="90" s="1" customFormat="1" spans="1:20">
      <c r="A90" s="740">
        <v>270469</v>
      </c>
      <c r="B90" s="740">
        <v>1256429</v>
      </c>
      <c r="C90" s="740" t="s">
        <v>260</v>
      </c>
      <c r="D90" s="741">
        <v>42761</v>
      </c>
      <c r="E90" s="741">
        <v>42763</v>
      </c>
      <c r="F90" s="740">
        <f t="shared" si="14"/>
        <v>2</v>
      </c>
      <c r="G90" s="740">
        <v>2</v>
      </c>
      <c r="H90" s="740" t="s">
        <v>77</v>
      </c>
      <c r="I90" s="740" t="s">
        <v>37</v>
      </c>
      <c r="J90" s="740">
        <f t="shared" si="11"/>
        <v>4</v>
      </c>
      <c r="K90" s="740">
        <v>2900000</v>
      </c>
      <c r="L90" s="747">
        <f t="shared" si="12"/>
        <v>11600000</v>
      </c>
      <c r="M90" s="740"/>
      <c r="N90" s="748">
        <f t="shared" si="13"/>
        <v>-11600000</v>
      </c>
      <c r="O90" s="751"/>
      <c r="P90" s="1">
        <f t="shared" si="9"/>
        <v>11600000</v>
      </c>
      <c r="Q90" s="1">
        <f t="shared" si="10"/>
        <v>0</v>
      </c>
      <c r="S90" s="652">
        <v>1278923</v>
      </c>
      <c r="T90" s="652">
        <v>5800000</v>
      </c>
    </row>
    <row r="91" s="1" customFormat="1" spans="1:20">
      <c r="A91" s="740">
        <v>271647</v>
      </c>
      <c r="B91" s="740">
        <v>1258590</v>
      </c>
      <c r="C91" s="740" t="s">
        <v>261</v>
      </c>
      <c r="D91" s="741">
        <v>43128</v>
      </c>
      <c r="E91" s="741">
        <v>43130</v>
      </c>
      <c r="F91" s="740">
        <f t="shared" si="14"/>
        <v>2</v>
      </c>
      <c r="G91" s="740">
        <v>3</v>
      </c>
      <c r="H91" s="740" t="s">
        <v>77</v>
      </c>
      <c r="I91" s="740" t="s">
        <v>37</v>
      </c>
      <c r="J91" s="740">
        <f t="shared" si="11"/>
        <v>6</v>
      </c>
      <c r="K91" s="740">
        <v>2900000</v>
      </c>
      <c r="L91" s="747">
        <f t="shared" si="12"/>
        <v>17400000</v>
      </c>
      <c r="M91" s="740"/>
      <c r="N91" s="748">
        <f t="shared" si="13"/>
        <v>-17400000</v>
      </c>
      <c r="O91" s="751"/>
      <c r="P91" s="1">
        <f t="shared" si="9"/>
        <v>17400000</v>
      </c>
      <c r="Q91" s="1">
        <f t="shared" si="10"/>
        <v>0</v>
      </c>
      <c r="S91" s="652">
        <v>1277220</v>
      </c>
      <c r="T91" s="652">
        <v>17400000</v>
      </c>
    </row>
    <row r="92" s="1" customFormat="1" spans="1:20">
      <c r="A92" s="740">
        <v>270471</v>
      </c>
      <c r="B92" s="740">
        <v>1256458</v>
      </c>
      <c r="C92" s="740" t="s">
        <v>262</v>
      </c>
      <c r="D92" s="741">
        <v>42764</v>
      </c>
      <c r="E92" s="741">
        <v>42766</v>
      </c>
      <c r="F92" s="740">
        <f t="shared" si="14"/>
        <v>2</v>
      </c>
      <c r="G92" s="740">
        <v>1</v>
      </c>
      <c r="H92" s="740" t="s">
        <v>77</v>
      </c>
      <c r="I92" s="740" t="s">
        <v>37</v>
      </c>
      <c r="J92" s="740">
        <f t="shared" si="11"/>
        <v>2</v>
      </c>
      <c r="K92" s="740">
        <v>2900000</v>
      </c>
      <c r="L92" s="747">
        <f t="shared" si="12"/>
        <v>5800000</v>
      </c>
      <c r="M92" s="740"/>
      <c r="N92" s="748">
        <f t="shared" si="13"/>
        <v>-5800000</v>
      </c>
      <c r="O92" s="751"/>
      <c r="P92" s="1">
        <f t="shared" si="9"/>
        <v>5800000</v>
      </c>
      <c r="Q92" s="1">
        <f t="shared" si="10"/>
        <v>0</v>
      </c>
      <c r="S92" s="652">
        <v>1250622</v>
      </c>
      <c r="T92" s="652">
        <v>19040000</v>
      </c>
    </row>
    <row r="93" s="1" customFormat="1" spans="1:20">
      <c r="A93" s="740">
        <v>270472</v>
      </c>
      <c r="B93" s="740">
        <v>1256459</v>
      </c>
      <c r="C93" s="740" t="s">
        <v>263</v>
      </c>
      <c r="D93" s="741">
        <v>42764</v>
      </c>
      <c r="E93" s="741">
        <v>42766</v>
      </c>
      <c r="F93" s="740">
        <f t="shared" si="14"/>
        <v>2</v>
      </c>
      <c r="G93" s="740">
        <v>1</v>
      </c>
      <c r="H93" s="740" t="s">
        <v>77</v>
      </c>
      <c r="I93" s="740" t="s">
        <v>37</v>
      </c>
      <c r="J93" s="740">
        <f t="shared" si="11"/>
        <v>2</v>
      </c>
      <c r="K93" s="740">
        <v>2900000</v>
      </c>
      <c r="L93" s="747">
        <f t="shared" si="12"/>
        <v>5800000</v>
      </c>
      <c r="M93" s="740"/>
      <c r="N93" s="748">
        <f t="shared" si="13"/>
        <v>-5800000</v>
      </c>
      <c r="O93" s="751"/>
      <c r="P93" s="1">
        <f t="shared" si="9"/>
        <v>5800000</v>
      </c>
      <c r="Q93" s="1">
        <f t="shared" si="10"/>
        <v>0</v>
      </c>
      <c r="S93" s="652">
        <v>1273516</v>
      </c>
      <c r="T93" s="652">
        <v>5800000</v>
      </c>
    </row>
    <row r="94" s="1" customFormat="1" ht="15.75" customHeight="1" spans="1:20">
      <c r="A94" s="740" t="s">
        <v>264</v>
      </c>
      <c r="B94" s="740">
        <v>1259968</v>
      </c>
      <c r="C94" s="740" t="s">
        <v>265</v>
      </c>
      <c r="D94" s="741">
        <v>43128</v>
      </c>
      <c r="E94" s="741">
        <v>43130</v>
      </c>
      <c r="F94" s="740">
        <f t="shared" si="14"/>
        <v>2</v>
      </c>
      <c r="G94" s="740">
        <v>2</v>
      </c>
      <c r="H94" s="740" t="s">
        <v>77</v>
      </c>
      <c r="I94" s="740" t="s">
        <v>37</v>
      </c>
      <c r="J94" s="740">
        <f t="shared" si="11"/>
        <v>4</v>
      </c>
      <c r="K94" s="750">
        <v>2900000</v>
      </c>
      <c r="L94" s="747">
        <f t="shared" si="12"/>
        <v>11600000</v>
      </c>
      <c r="M94" s="740"/>
      <c r="N94" s="748">
        <f t="shared" si="13"/>
        <v>-11600000</v>
      </c>
      <c r="O94" s="751"/>
      <c r="P94" s="1">
        <f t="shared" si="9"/>
        <v>11600000</v>
      </c>
      <c r="Q94" s="1">
        <f t="shared" si="10"/>
        <v>0</v>
      </c>
      <c r="S94" s="652">
        <v>1272491</v>
      </c>
      <c r="T94" s="652">
        <v>5800000</v>
      </c>
    </row>
    <row r="95" s="1" customFormat="1" spans="1:20">
      <c r="A95" s="740" t="s">
        <v>266</v>
      </c>
      <c r="B95" s="740">
        <v>1260625</v>
      </c>
      <c r="C95" s="740" t="s">
        <v>267</v>
      </c>
      <c r="D95" s="741">
        <v>43127</v>
      </c>
      <c r="E95" s="741">
        <v>43129</v>
      </c>
      <c r="F95" s="740">
        <f t="shared" si="14"/>
        <v>2</v>
      </c>
      <c r="G95" s="740">
        <v>2</v>
      </c>
      <c r="H95" s="740" t="s">
        <v>53</v>
      </c>
      <c r="I95" s="740" t="s">
        <v>37</v>
      </c>
      <c r="J95" s="740">
        <f t="shared" si="11"/>
        <v>4</v>
      </c>
      <c r="K95" s="750">
        <v>2900000</v>
      </c>
      <c r="L95" s="747">
        <f t="shared" si="12"/>
        <v>11600000</v>
      </c>
      <c r="M95" s="740"/>
      <c r="N95" s="748">
        <f t="shared" si="13"/>
        <v>-11600000</v>
      </c>
      <c r="O95" s="751"/>
      <c r="P95" s="1">
        <f t="shared" si="9"/>
        <v>11600000</v>
      </c>
      <c r="Q95" s="1">
        <f t="shared" si="10"/>
        <v>0</v>
      </c>
      <c r="S95" s="652">
        <v>1261843</v>
      </c>
      <c r="T95" s="652">
        <v>9240000</v>
      </c>
    </row>
    <row r="96" s="1" customFormat="1" spans="1:20">
      <c r="A96" s="740">
        <v>273972</v>
      </c>
      <c r="B96" s="740">
        <v>1260861</v>
      </c>
      <c r="C96" s="740" t="s">
        <v>268</v>
      </c>
      <c r="D96" s="741">
        <v>43128</v>
      </c>
      <c r="E96" s="741">
        <v>43130</v>
      </c>
      <c r="F96" s="740">
        <f t="shared" si="14"/>
        <v>2</v>
      </c>
      <c r="G96" s="740">
        <v>1</v>
      </c>
      <c r="H96" s="740" t="s">
        <v>269</v>
      </c>
      <c r="I96" s="740" t="s">
        <v>148</v>
      </c>
      <c r="J96" s="740">
        <f t="shared" si="11"/>
        <v>2</v>
      </c>
      <c r="K96" s="740">
        <v>2900000</v>
      </c>
      <c r="L96" s="747">
        <f t="shared" si="12"/>
        <v>5800000</v>
      </c>
      <c r="M96" s="740"/>
      <c r="N96" s="748">
        <f t="shared" si="13"/>
        <v>-5800000</v>
      </c>
      <c r="O96" s="751"/>
      <c r="P96" s="1">
        <f t="shared" si="9"/>
        <v>5800000</v>
      </c>
      <c r="Q96" s="1">
        <f t="shared" si="10"/>
        <v>0</v>
      </c>
      <c r="S96" s="652">
        <v>1261943</v>
      </c>
      <c r="T96" s="652">
        <v>4620000</v>
      </c>
    </row>
    <row r="97" s="1" customFormat="1" spans="1:20">
      <c r="A97" s="740">
        <v>274183</v>
      </c>
      <c r="B97" s="740">
        <v>1261565</v>
      </c>
      <c r="C97" s="740" t="s">
        <v>270</v>
      </c>
      <c r="D97" s="741">
        <v>43129</v>
      </c>
      <c r="E97" s="741">
        <v>43130</v>
      </c>
      <c r="F97" s="740">
        <f t="shared" si="14"/>
        <v>1</v>
      </c>
      <c r="G97" s="740">
        <v>1</v>
      </c>
      <c r="H97" s="740" t="s">
        <v>53</v>
      </c>
      <c r="I97" s="740" t="s">
        <v>148</v>
      </c>
      <c r="J97" s="740">
        <f t="shared" si="11"/>
        <v>1</v>
      </c>
      <c r="K97" s="740">
        <v>2900000</v>
      </c>
      <c r="L97" s="747">
        <f t="shared" si="12"/>
        <v>2900000</v>
      </c>
      <c r="M97" s="740"/>
      <c r="N97" s="748">
        <f t="shared" si="13"/>
        <v>-2900000</v>
      </c>
      <c r="O97" s="751"/>
      <c r="P97" s="1">
        <f t="shared" si="9"/>
        <v>2900000</v>
      </c>
      <c r="Q97" s="1">
        <f t="shared" si="10"/>
        <v>0</v>
      </c>
      <c r="S97" s="652">
        <v>1278757</v>
      </c>
      <c r="T97" s="652">
        <v>11600000</v>
      </c>
    </row>
    <row r="98" s="1" customFormat="1" spans="1:20">
      <c r="A98" s="740">
        <v>274874</v>
      </c>
      <c r="B98" s="740">
        <v>1264985</v>
      </c>
      <c r="C98" s="740" t="s">
        <v>271</v>
      </c>
      <c r="D98" s="741">
        <v>43126</v>
      </c>
      <c r="E98" s="741">
        <v>43128</v>
      </c>
      <c r="F98" s="740">
        <f t="shared" si="14"/>
        <v>2</v>
      </c>
      <c r="G98" s="740">
        <v>1</v>
      </c>
      <c r="H98" s="740" t="s">
        <v>36</v>
      </c>
      <c r="I98" s="740" t="s">
        <v>37</v>
      </c>
      <c r="J98" s="740">
        <f t="shared" si="11"/>
        <v>2</v>
      </c>
      <c r="K98" s="750">
        <v>2900000</v>
      </c>
      <c r="L98" s="747">
        <f t="shared" si="12"/>
        <v>5800000</v>
      </c>
      <c r="M98" s="740"/>
      <c r="N98" s="748">
        <f t="shared" si="13"/>
        <v>-5800000</v>
      </c>
      <c r="O98" s="752"/>
      <c r="P98" s="1">
        <f t="shared" si="9"/>
        <v>5800000</v>
      </c>
      <c r="Q98" s="1">
        <f t="shared" si="10"/>
        <v>0</v>
      </c>
      <c r="S98" s="652">
        <v>1253387</v>
      </c>
      <c r="T98" s="652">
        <v>8700000</v>
      </c>
    </row>
    <row r="99" s="1" customFormat="1" spans="1:20">
      <c r="A99" s="742">
        <v>263378</v>
      </c>
      <c r="B99" s="742">
        <v>1244848</v>
      </c>
      <c r="C99" s="742" t="s">
        <v>272</v>
      </c>
      <c r="D99" s="743">
        <v>42765</v>
      </c>
      <c r="E99" s="743">
        <v>42768</v>
      </c>
      <c r="F99" s="742">
        <f t="shared" si="14"/>
        <v>3</v>
      </c>
      <c r="G99" s="742">
        <v>1</v>
      </c>
      <c r="H99" s="742" t="s">
        <v>77</v>
      </c>
      <c r="I99" s="742" t="s">
        <v>37</v>
      </c>
      <c r="J99" s="742">
        <f t="shared" si="11"/>
        <v>3</v>
      </c>
      <c r="K99" s="753">
        <v>2900000</v>
      </c>
      <c r="L99" s="753">
        <f t="shared" si="12"/>
        <v>8700000</v>
      </c>
      <c r="M99" s="742"/>
      <c r="N99" s="754">
        <f t="shared" si="13"/>
        <v>-8700000</v>
      </c>
      <c r="O99" s="755">
        <f>SUM(L99:L108)</f>
        <v>87000000</v>
      </c>
      <c r="P99" s="1">
        <f>VLOOKUP(B99,S:T,2,0)</f>
        <v>8700000</v>
      </c>
      <c r="Q99" s="1">
        <f t="shared" si="10"/>
        <v>0</v>
      </c>
      <c r="S99" s="652">
        <v>1273118</v>
      </c>
      <c r="T99" s="652">
        <v>2900000</v>
      </c>
    </row>
    <row r="100" s="1" customFormat="1" spans="1:20">
      <c r="A100" s="742">
        <v>263717</v>
      </c>
      <c r="B100" s="742">
        <v>1245959</v>
      </c>
      <c r="C100" s="742" t="s">
        <v>273</v>
      </c>
      <c r="D100" s="743">
        <v>42766</v>
      </c>
      <c r="E100" s="743">
        <v>42768</v>
      </c>
      <c r="F100" s="742">
        <f t="shared" si="14"/>
        <v>2</v>
      </c>
      <c r="G100" s="742">
        <v>1</v>
      </c>
      <c r="H100" s="742" t="s">
        <v>53</v>
      </c>
      <c r="I100" s="742" t="s">
        <v>37</v>
      </c>
      <c r="J100" s="742">
        <f t="shared" si="11"/>
        <v>2</v>
      </c>
      <c r="K100" s="753">
        <v>2900000</v>
      </c>
      <c r="L100" s="753">
        <f t="shared" si="12"/>
        <v>5800000</v>
      </c>
      <c r="M100" s="742"/>
      <c r="N100" s="754">
        <f t="shared" si="13"/>
        <v>-5800000</v>
      </c>
      <c r="O100" s="756"/>
      <c r="P100" s="1">
        <f>VLOOKUP(B100,S:T,2,0)</f>
        <v>5800000</v>
      </c>
      <c r="Q100" s="1">
        <f t="shared" si="10"/>
        <v>0</v>
      </c>
      <c r="S100" s="652">
        <v>1277020</v>
      </c>
      <c r="T100" s="652">
        <v>8700000</v>
      </c>
    </row>
    <row r="101" s="1" customFormat="1" spans="1:20">
      <c r="A101" s="742">
        <v>265993</v>
      </c>
      <c r="B101" s="742">
        <v>1249582</v>
      </c>
      <c r="C101" s="742" t="s">
        <v>274</v>
      </c>
      <c r="D101" s="743">
        <v>42766</v>
      </c>
      <c r="E101" s="743">
        <v>42770</v>
      </c>
      <c r="F101" s="742">
        <f t="shared" si="14"/>
        <v>4</v>
      </c>
      <c r="G101" s="742">
        <v>1</v>
      </c>
      <c r="H101" s="742" t="s">
        <v>53</v>
      </c>
      <c r="I101" s="742" t="s">
        <v>37</v>
      </c>
      <c r="J101" s="742">
        <f t="shared" si="11"/>
        <v>4</v>
      </c>
      <c r="K101" s="742">
        <v>2900000</v>
      </c>
      <c r="L101" s="753">
        <f t="shared" si="12"/>
        <v>11600000</v>
      </c>
      <c r="M101" s="742"/>
      <c r="N101" s="754">
        <f t="shared" si="13"/>
        <v>-11600000</v>
      </c>
      <c r="O101" s="756"/>
      <c r="P101" s="1">
        <f>VLOOKUP(B101,S:T,2,0)</f>
        <v>11600000</v>
      </c>
      <c r="Q101" s="1">
        <f t="shared" si="10"/>
        <v>0</v>
      </c>
      <c r="S101" s="652">
        <v>1250170</v>
      </c>
      <c r="T101" s="652">
        <v>17400000</v>
      </c>
    </row>
    <row r="102" s="1" customFormat="1" spans="1:20">
      <c r="A102" s="742">
        <v>265999</v>
      </c>
      <c r="B102" s="742">
        <v>1249590</v>
      </c>
      <c r="C102" s="742" t="s">
        <v>275</v>
      </c>
      <c r="D102" s="743">
        <v>42766</v>
      </c>
      <c r="E102" s="743">
        <v>42770</v>
      </c>
      <c r="F102" s="742">
        <f t="shared" si="14"/>
        <v>4</v>
      </c>
      <c r="G102" s="742">
        <v>1</v>
      </c>
      <c r="H102" s="742" t="s">
        <v>77</v>
      </c>
      <c r="I102" s="742" t="s">
        <v>37</v>
      </c>
      <c r="J102" s="742">
        <f t="shared" si="11"/>
        <v>4</v>
      </c>
      <c r="K102" s="742">
        <v>2900000</v>
      </c>
      <c r="L102" s="753">
        <f t="shared" si="12"/>
        <v>11600000</v>
      </c>
      <c r="M102" s="742"/>
      <c r="N102" s="754">
        <f t="shared" si="13"/>
        <v>-11600000</v>
      </c>
      <c r="O102" s="756"/>
      <c r="P102" s="1">
        <f>VLOOKUP(B102,S:T,2,0)</f>
        <v>11600000</v>
      </c>
      <c r="Q102" s="1">
        <f t="shared" si="10"/>
        <v>0</v>
      </c>
      <c r="S102" s="652">
        <v>1275440</v>
      </c>
      <c r="T102" s="652">
        <v>11600000</v>
      </c>
    </row>
    <row r="103" s="1" customFormat="1" spans="1:20">
      <c r="A103" s="742">
        <v>266002</v>
      </c>
      <c r="B103" s="742">
        <v>1249666</v>
      </c>
      <c r="C103" s="742" t="s">
        <v>276</v>
      </c>
      <c r="D103" s="743">
        <v>42766</v>
      </c>
      <c r="E103" s="743">
        <v>42768</v>
      </c>
      <c r="F103" s="742">
        <f t="shared" si="14"/>
        <v>2</v>
      </c>
      <c r="G103" s="742">
        <v>1</v>
      </c>
      <c r="H103" s="742" t="s">
        <v>53</v>
      </c>
      <c r="I103" s="742" t="s">
        <v>37</v>
      </c>
      <c r="J103" s="742">
        <f t="shared" si="11"/>
        <v>2</v>
      </c>
      <c r="K103" s="742">
        <v>2900000</v>
      </c>
      <c r="L103" s="753">
        <f t="shared" si="12"/>
        <v>5800000</v>
      </c>
      <c r="M103" s="742"/>
      <c r="N103" s="754">
        <f t="shared" si="13"/>
        <v>-5800000</v>
      </c>
      <c r="O103" s="756"/>
      <c r="P103" s="1">
        <f>VLOOKUP(B103,S:T,2,0)</f>
        <v>5800000</v>
      </c>
      <c r="Q103" s="1">
        <f t="shared" si="10"/>
        <v>0</v>
      </c>
      <c r="S103" s="652">
        <v>1252712</v>
      </c>
      <c r="T103" s="652">
        <v>8700000</v>
      </c>
    </row>
    <row r="104" s="1" customFormat="1" spans="1:20">
      <c r="A104" s="742">
        <v>266009</v>
      </c>
      <c r="B104" s="742">
        <v>1249137</v>
      </c>
      <c r="C104" s="742" t="s">
        <v>277</v>
      </c>
      <c r="D104" s="743">
        <v>42766</v>
      </c>
      <c r="E104" s="743">
        <v>42769</v>
      </c>
      <c r="F104" s="742">
        <f t="shared" si="14"/>
        <v>3</v>
      </c>
      <c r="G104" s="742">
        <v>1</v>
      </c>
      <c r="H104" s="742" t="s">
        <v>36</v>
      </c>
      <c r="I104" s="742" t="s">
        <v>37</v>
      </c>
      <c r="J104" s="742">
        <f t="shared" si="11"/>
        <v>3</v>
      </c>
      <c r="K104" s="757">
        <v>2900000</v>
      </c>
      <c r="L104" s="753">
        <f t="shared" si="12"/>
        <v>8700000</v>
      </c>
      <c r="M104" s="742"/>
      <c r="N104" s="754">
        <f t="shared" si="13"/>
        <v>-8700000</v>
      </c>
      <c r="O104" s="756"/>
      <c r="P104" s="1">
        <f>VLOOKUP(B104,S:T,2,0)</f>
        <v>8700000</v>
      </c>
      <c r="Q104" s="1">
        <f t="shared" si="10"/>
        <v>0</v>
      </c>
      <c r="S104" s="652">
        <v>1264468</v>
      </c>
      <c r="T104" s="652">
        <v>13860000</v>
      </c>
    </row>
    <row r="105" s="1" customFormat="1" spans="1:20">
      <c r="A105" s="742">
        <v>266451</v>
      </c>
      <c r="B105" s="742">
        <v>1250372</v>
      </c>
      <c r="C105" s="742" t="s">
        <v>278</v>
      </c>
      <c r="D105" s="743">
        <v>42765</v>
      </c>
      <c r="E105" s="743">
        <v>42769</v>
      </c>
      <c r="F105" s="742">
        <f t="shared" si="14"/>
        <v>4</v>
      </c>
      <c r="G105" s="742">
        <v>1</v>
      </c>
      <c r="H105" s="742" t="s">
        <v>36</v>
      </c>
      <c r="I105" s="742" t="s">
        <v>37</v>
      </c>
      <c r="J105" s="742">
        <f t="shared" si="11"/>
        <v>4</v>
      </c>
      <c r="K105" s="757">
        <v>2900000</v>
      </c>
      <c r="L105" s="753">
        <f t="shared" si="12"/>
        <v>11600000</v>
      </c>
      <c r="M105" s="742"/>
      <c r="N105" s="754">
        <f t="shared" si="13"/>
        <v>-11600000</v>
      </c>
      <c r="O105" s="756"/>
      <c r="P105" s="1">
        <f>VLOOKUP(B105,S:T,2,0)</f>
        <v>11600000</v>
      </c>
      <c r="Q105" s="1">
        <f t="shared" si="10"/>
        <v>0</v>
      </c>
      <c r="S105" s="652">
        <v>1271438</v>
      </c>
      <c r="T105" s="652">
        <v>2900000</v>
      </c>
    </row>
    <row r="106" s="1" customFormat="1" spans="1:20">
      <c r="A106" s="742">
        <v>266629</v>
      </c>
      <c r="B106" s="742">
        <v>1250776</v>
      </c>
      <c r="C106" s="742" t="s">
        <v>279</v>
      </c>
      <c r="D106" s="743">
        <v>42765</v>
      </c>
      <c r="E106" s="743">
        <v>42768</v>
      </c>
      <c r="F106" s="742">
        <f t="shared" si="14"/>
        <v>3</v>
      </c>
      <c r="G106" s="742">
        <v>1</v>
      </c>
      <c r="H106" s="742" t="s">
        <v>53</v>
      </c>
      <c r="I106" s="742" t="s">
        <v>37</v>
      </c>
      <c r="J106" s="742">
        <f t="shared" si="11"/>
        <v>3</v>
      </c>
      <c r="K106" s="742">
        <v>2900000</v>
      </c>
      <c r="L106" s="753">
        <f t="shared" si="12"/>
        <v>8700000</v>
      </c>
      <c r="M106" s="742"/>
      <c r="N106" s="754">
        <f t="shared" si="13"/>
        <v>-8700000</v>
      </c>
      <c r="O106" s="756"/>
      <c r="P106" s="1">
        <f>VLOOKUP(B106,S:T,2,0)</f>
        <v>8700000</v>
      </c>
      <c r="Q106" s="1">
        <f t="shared" si="10"/>
        <v>0</v>
      </c>
      <c r="S106" s="652">
        <v>1276433</v>
      </c>
      <c r="T106" s="652">
        <v>13860000</v>
      </c>
    </row>
    <row r="107" s="1" customFormat="1" spans="1:20">
      <c r="A107" s="742">
        <v>267012</v>
      </c>
      <c r="B107" s="742">
        <v>1251635</v>
      </c>
      <c r="C107" s="742" t="s">
        <v>280</v>
      </c>
      <c r="D107" s="743">
        <v>42766</v>
      </c>
      <c r="E107" s="743">
        <v>42768</v>
      </c>
      <c r="F107" s="742">
        <f t="shared" si="14"/>
        <v>2</v>
      </c>
      <c r="G107" s="742">
        <v>1</v>
      </c>
      <c r="H107" s="742" t="s">
        <v>77</v>
      </c>
      <c r="I107" s="742" t="s">
        <v>37</v>
      </c>
      <c r="J107" s="742">
        <f t="shared" si="11"/>
        <v>2</v>
      </c>
      <c r="K107" s="742">
        <v>2900000</v>
      </c>
      <c r="L107" s="753">
        <f t="shared" si="12"/>
        <v>5800000</v>
      </c>
      <c r="M107" s="742"/>
      <c r="N107" s="754">
        <f t="shared" si="13"/>
        <v>-5800000</v>
      </c>
      <c r="O107" s="756"/>
      <c r="P107" s="1">
        <f>VLOOKUP(B107,S:T,2,0)</f>
        <v>5800000</v>
      </c>
      <c r="Q107" s="1">
        <f t="shared" si="10"/>
        <v>0</v>
      </c>
      <c r="S107" s="652">
        <v>1256937</v>
      </c>
      <c r="T107" s="652">
        <v>56000000</v>
      </c>
    </row>
    <row r="108" s="1" customFormat="1" spans="1:20">
      <c r="A108" s="742">
        <v>267038</v>
      </c>
      <c r="B108" s="742">
        <v>1251857</v>
      </c>
      <c r="C108" s="742" t="s">
        <v>281</v>
      </c>
      <c r="D108" s="743">
        <v>42765</v>
      </c>
      <c r="E108" s="743">
        <v>42768</v>
      </c>
      <c r="F108" s="742">
        <f t="shared" si="14"/>
        <v>3</v>
      </c>
      <c r="G108" s="742">
        <v>1</v>
      </c>
      <c r="H108" s="742" t="s">
        <v>77</v>
      </c>
      <c r="I108" s="742" t="s">
        <v>37</v>
      </c>
      <c r="J108" s="742">
        <f t="shared" si="11"/>
        <v>3</v>
      </c>
      <c r="K108" s="742">
        <v>2900000</v>
      </c>
      <c r="L108" s="753">
        <f t="shared" si="12"/>
        <v>8700000</v>
      </c>
      <c r="M108" s="742"/>
      <c r="N108" s="754">
        <f t="shared" si="13"/>
        <v>-8700000</v>
      </c>
      <c r="O108" s="758"/>
      <c r="P108" s="1">
        <f>VLOOKUP(B108,S:T,2,0)</f>
        <v>8700000</v>
      </c>
      <c r="Q108" s="1">
        <f t="shared" si="10"/>
        <v>0</v>
      </c>
      <c r="S108" s="652">
        <v>1273937</v>
      </c>
      <c r="T108" s="652">
        <v>17400000</v>
      </c>
    </row>
    <row r="109" s="1" customFormat="1" spans="1:20">
      <c r="A109" s="116">
        <v>266318</v>
      </c>
      <c r="B109" s="116">
        <v>1250170</v>
      </c>
      <c r="C109" s="116" t="s">
        <v>282</v>
      </c>
      <c r="D109" s="117">
        <v>43126</v>
      </c>
      <c r="E109" s="117">
        <v>43129</v>
      </c>
      <c r="F109" s="116">
        <f t="shared" si="14"/>
        <v>3</v>
      </c>
      <c r="G109" s="116">
        <v>2</v>
      </c>
      <c r="H109" s="116" t="s">
        <v>77</v>
      </c>
      <c r="I109" s="116" t="s">
        <v>37</v>
      </c>
      <c r="J109" s="116">
        <f t="shared" si="11"/>
        <v>6</v>
      </c>
      <c r="K109" s="116">
        <v>2900000</v>
      </c>
      <c r="L109" s="139">
        <f t="shared" si="12"/>
        <v>17400000</v>
      </c>
      <c r="M109" s="116"/>
      <c r="N109" s="759">
        <f t="shared" si="13"/>
        <v>-17400000</v>
      </c>
      <c r="O109" s="138">
        <v>17400000</v>
      </c>
      <c r="P109" s="1">
        <f>VLOOKUP(B109,S:T,2,0)</f>
        <v>17400000</v>
      </c>
      <c r="Q109" s="1">
        <f t="shared" si="10"/>
        <v>0</v>
      </c>
      <c r="S109" s="652">
        <v>1280704</v>
      </c>
      <c r="T109" s="652">
        <v>8700000</v>
      </c>
    </row>
    <row r="110" s="1" customFormat="1" spans="1:20">
      <c r="A110" s="153"/>
      <c r="B110" s="153"/>
      <c r="C110" s="153"/>
      <c r="D110" s="153"/>
      <c r="E110" s="153"/>
      <c r="F110" s="153">
        <f t="shared" si="14"/>
        <v>0</v>
      </c>
      <c r="G110" s="153"/>
      <c r="H110" s="153"/>
      <c r="I110" s="153"/>
      <c r="J110" s="153">
        <f t="shared" si="11"/>
        <v>0</v>
      </c>
      <c r="K110" s="153"/>
      <c r="L110" s="760">
        <f t="shared" si="12"/>
        <v>0</v>
      </c>
      <c r="M110" s="153"/>
      <c r="N110" s="650">
        <f t="shared" si="13"/>
        <v>0</v>
      </c>
      <c r="O110" s="636"/>
      <c r="S110" s="652">
        <v>1278583</v>
      </c>
      <c r="T110" s="652">
        <v>11600000</v>
      </c>
    </row>
    <row r="111" s="1" customFormat="1" spans="1:20">
      <c r="A111" s="153"/>
      <c r="B111" s="153"/>
      <c r="C111" s="153"/>
      <c r="D111" s="153"/>
      <c r="E111" s="153"/>
      <c r="F111" s="153">
        <f t="shared" si="14"/>
        <v>0</v>
      </c>
      <c r="G111" s="153"/>
      <c r="H111" s="153"/>
      <c r="I111" s="153"/>
      <c r="J111" s="153">
        <f t="shared" si="11"/>
        <v>0</v>
      </c>
      <c r="K111" s="153"/>
      <c r="L111" s="760">
        <f t="shared" si="12"/>
        <v>0</v>
      </c>
      <c r="M111" s="153"/>
      <c r="N111" s="650">
        <f t="shared" si="13"/>
        <v>0</v>
      </c>
      <c r="O111" s="636"/>
      <c r="S111" s="652">
        <v>1243378</v>
      </c>
      <c r="T111" s="652">
        <v>11600000</v>
      </c>
    </row>
    <row r="112" spans="19:20">
      <c r="S112" s="652">
        <v>1245516</v>
      </c>
      <c r="T112" s="652">
        <v>18480000</v>
      </c>
    </row>
    <row r="113" spans="19:20">
      <c r="S113" s="652">
        <v>1242648</v>
      </c>
      <c r="T113" s="652">
        <v>5800000</v>
      </c>
    </row>
    <row r="114" spans="2:20">
      <c r="B114" s="714" t="s">
        <v>283</v>
      </c>
      <c r="C114" s="1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652">
        <v>1248121</v>
      </c>
      <c r="T114" s="652">
        <v>2900000</v>
      </c>
    </row>
    <row r="115" spans="2:20">
      <c r="B115" s="714" t="s">
        <v>284</v>
      </c>
      <c r="S115" s="652">
        <v>1242817</v>
      </c>
      <c r="T115" s="652">
        <v>8700000</v>
      </c>
    </row>
    <row r="116" spans="2:20">
      <c r="B116" s="716" t="s">
        <v>285</v>
      </c>
      <c r="S116" s="652">
        <v>1247872</v>
      </c>
      <c r="T116" s="652">
        <v>8700000</v>
      </c>
    </row>
    <row r="117" spans="2:20">
      <c r="B117" s="714" t="s">
        <v>286</v>
      </c>
      <c r="S117" s="652">
        <v>1245373</v>
      </c>
      <c r="T117" s="652">
        <v>17400000</v>
      </c>
    </row>
    <row r="118" spans="2:20">
      <c r="B118" s="714" t="s">
        <v>287</v>
      </c>
      <c r="S118" s="652">
        <v>1246083</v>
      </c>
      <c r="T118" s="652">
        <v>8700000</v>
      </c>
    </row>
    <row r="119" spans="2:20">
      <c r="B119" s="714" t="s">
        <v>288</v>
      </c>
      <c r="S119" s="652">
        <v>1261251</v>
      </c>
      <c r="T119" s="652">
        <v>8700000</v>
      </c>
    </row>
    <row r="120" spans="2:20">
      <c r="B120" s="714" t="s">
        <v>289</v>
      </c>
      <c r="S120" s="652">
        <v>1255967</v>
      </c>
      <c r="T120" s="652">
        <v>11600000</v>
      </c>
    </row>
    <row r="121" spans="2:20">
      <c r="B121" s="714" t="s">
        <v>290</v>
      </c>
      <c r="S121" s="652">
        <v>1277109</v>
      </c>
      <c r="T121" s="652">
        <v>11600000</v>
      </c>
    </row>
    <row r="122" spans="2:20">
      <c r="B122" s="714" t="s">
        <v>291</v>
      </c>
      <c r="S122" s="652">
        <v>1251241</v>
      </c>
      <c r="T122" s="652">
        <v>27720000</v>
      </c>
    </row>
    <row r="123" spans="2:20">
      <c r="B123" s="714" t="s">
        <v>292</v>
      </c>
      <c r="S123" s="652">
        <v>1258961</v>
      </c>
      <c r="T123" s="652">
        <v>13860000</v>
      </c>
    </row>
    <row r="124" spans="2:20">
      <c r="B124" s="714" t="s">
        <v>293</v>
      </c>
      <c r="S124" s="652">
        <v>1279834</v>
      </c>
      <c r="T124" s="652">
        <v>2900000</v>
      </c>
    </row>
    <row r="125" spans="2:20">
      <c r="B125" s="718" t="s">
        <v>294</v>
      </c>
      <c r="S125" s="652">
        <v>1264148</v>
      </c>
      <c r="T125" s="652">
        <v>9240000</v>
      </c>
    </row>
    <row r="126" spans="2:20">
      <c r="B126" s="720" t="s">
        <v>295</v>
      </c>
      <c r="S126" s="652">
        <v>1276233</v>
      </c>
      <c r="T126" s="652">
        <v>8700000</v>
      </c>
    </row>
    <row r="127" spans="2:20">
      <c r="B127" s="723"/>
      <c r="S127" s="652">
        <v>1263063</v>
      </c>
      <c r="T127" s="652">
        <v>5800000</v>
      </c>
    </row>
    <row r="128" spans="2:20">
      <c r="B128" s="714" t="s">
        <v>296</v>
      </c>
      <c r="S128" s="652">
        <v>1258085</v>
      </c>
      <c r="T128" s="652">
        <v>9240000</v>
      </c>
    </row>
    <row r="129" spans="2:20">
      <c r="B129" s="714" t="s">
        <v>297</v>
      </c>
      <c r="S129" s="652">
        <v>1280252</v>
      </c>
      <c r="T129" s="652">
        <v>8700000</v>
      </c>
    </row>
    <row r="130" spans="2:20">
      <c r="B130" s="714" t="s">
        <v>298</v>
      </c>
      <c r="S130" s="652">
        <v>1243324</v>
      </c>
      <c r="T130" s="652">
        <v>8700000</v>
      </c>
    </row>
    <row r="131" spans="2:20">
      <c r="B131" s="714" t="s">
        <v>299</v>
      </c>
      <c r="S131" s="652">
        <v>1249126</v>
      </c>
      <c r="T131" s="652">
        <v>2900000</v>
      </c>
    </row>
    <row r="132" spans="2:20">
      <c r="B132" s="714" t="s">
        <v>300</v>
      </c>
      <c r="S132" s="652">
        <v>1255804</v>
      </c>
      <c r="T132" s="652">
        <v>5800000</v>
      </c>
    </row>
    <row r="133" spans="2:20">
      <c r="B133" s="714" t="s">
        <v>301</v>
      </c>
      <c r="S133" s="652">
        <v>1253912</v>
      </c>
      <c r="T133" s="652">
        <v>5800000</v>
      </c>
    </row>
    <row r="134" spans="2:20">
      <c r="B134" s="714" t="s">
        <v>302</v>
      </c>
      <c r="S134" s="652">
        <v>1275123</v>
      </c>
      <c r="T134" s="652">
        <v>4620000</v>
      </c>
    </row>
    <row r="135" spans="2:20">
      <c r="B135" s="714" t="s">
        <v>303</v>
      </c>
      <c r="S135" s="652">
        <v>1260550</v>
      </c>
      <c r="T135" s="652">
        <v>8700000</v>
      </c>
    </row>
    <row r="136" spans="2:20">
      <c r="B136" s="714" t="s">
        <v>304</v>
      </c>
      <c r="S136" s="652">
        <v>1257264</v>
      </c>
      <c r="T136" s="652">
        <v>34800000</v>
      </c>
    </row>
    <row r="137" spans="2:20">
      <c r="B137" s="714" t="s">
        <v>305</v>
      </c>
      <c r="S137" s="652">
        <v>1256285</v>
      </c>
      <c r="T137" s="652">
        <v>11600000</v>
      </c>
    </row>
    <row r="138" spans="2:20">
      <c r="B138" s="714" t="s">
        <v>306</v>
      </c>
      <c r="S138" s="652">
        <v>1264008</v>
      </c>
      <c r="T138" s="652">
        <v>9240000</v>
      </c>
    </row>
    <row r="139" spans="2:20">
      <c r="B139" s="714" t="s">
        <v>307</v>
      </c>
      <c r="S139" s="652">
        <v>1252332</v>
      </c>
      <c r="T139" s="652">
        <v>26100000</v>
      </c>
    </row>
    <row r="140" spans="2:20">
      <c r="B140" s="714" t="s">
        <v>308</v>
      </c>
      <c r="S140" s="652">
        <v>1252601</v>
      </c>
      <c r="T140" s="652">
        <v>5800000</v>
      </c>
    </row>
    <row r="141" spans="2:20">
      <c r="B141" s="714" t="s">
        <v>309</v>
      </c>
      <c r="S141" s="652">
        <v>1281429</v>
      </c>
      <c r="T141" s="652">
        <v>8700000</v>
      </c>
    </row>
    <row r="142" spans="2:20">
      <c r="B142" s="714" t="s">
        <v>310</v>
      </c>
      <c r="S142" s="652">
        <v>1256471</v>
      </c>
      <c r="T142" s="652">
        <v>8700000</v>
      </c>
    </row>
    <row r="143" spans="2:20">
      <c r="B143" s="714" t="s">
        <v>311</v>
      </c>
      <c r="S143" s="652">
        <v>1277384</v>
      </c>
      <c r="T143" s="652">
        <v>17400000</v>
      </c>
    </row>
    <row r="144" spans="2:20">
      <c r="B144" s="714" t="s">
        <v>312</v>
      </c>
      <c r="S144" s="652">
        <v>1251857</v>
      </c>
      <c r="T144" s="652">
        <v>8700000</v>
      </c>
    </row>
    <row r="145" spans="2:20">
      <c r="B145" s="714" t="s">
        <v>313</v>
      </c>
      <c r="S145" s="652">
        <v>1253786</v>
      </c>
      <c r="T145" s="652">
        <v>11600000</v>
      </c>
    </row>
    <row r="146" spans="2:20">
      <c r="B146" s="714" t="s">
        <v>314</v>
      </c>
      <c r="S146" s="652">
        <v>1276743</v>
      </c>
      <c r="T146" s="652">
        <v>2900000</v>
      </c>
    </row>
    <row r="147" spans="2:20">
      <c r="B147" s="714" t="s">
        <v>315</v>
      </c>
      <c r="S147" s="652">
        <v>1273125</v>
      </c>
      <c r="T147" s="652">
        <v>8700000</v>
      </c>
    </row>
    <row r="148" spans="2:20">
      <c r="B148" s="714" t="s">
        <v>316</v>
      </c>
      <c r="S148" s="652">
        <v>1255767</v>
      </c>
      <c r="T148" s="652">
        <v>8700000</v>
      </c>
    </row>
    <row r="149" spans="2:20">
      <c r="B149" s="714" t="s">
        <v>317</v>
      </c>
      <c r="S149" s="652">
        <v>1250707</v>
      </c>
      <c r="T149" s="652">
        <v>5800000</v>
      </c>
    </row>
    <row r="150" spans="2:20">
      <c r="B150" s="714" t="s">
        <v>318</v>
      </c>
      <c r="S150" s="652">
        <v>1244368</v>
      </c>
      <c r="T150" s="652">
        <v>8700000</v>
      </c>
    </row>
    <row r="151" spans="2:20">
      <c r="B151" s="714" t="s">
        <v>319</v>
      </c>
      <c r="S151" s="652">
        <v>1250399</v>
      </c>
      <c r="T151" s="652">
        <v>34800000</v>
      </c>
    </row>
    <row r="152" spans="2:20">
      <c r="B152" s="714" t="s">
        <v>320</v>
      </c>
      <c r="S152" s="652">
        <v>1248045</v>
      </c>
      <c r="T152" s="652">
        <v>5800000</v>
      </c>
    </row>
    <row r="153" spans="2:20">
      <c r="B153" s="714" t="s">
        <v>321</v>
      </c>
      <c r="S153" s="652">
        <v>1244894</v>
      </c>
      <c r="T153" s="652">
        <v>8700000</v>
      </c>
    </row>
    <row r="154" spans="2:20">
      <c r="B154" s="714" t="s">
        <v>322</v>
      </c>
      <c r="S154" s="652">
        <v>1249863</v>
      </c>
      <c r="T154" s="652">
        <v>17400000</v>
      </c>
    </row>
    <row r="155" spans="2:20">
      <c r="B155" s="714" t="s">
        <v>323</v>
      </c>
      <c r="S155" s="652">
        <v>1248177</v>
      </c>
      <c r="T155" s="652">
        <v>2900000</v>
      </c>
    </row>
    <row r="156" spans="2:20">
      <c r="B156" s="714" t="s">
        <v>324</v>
      </c>
      <c r="S156" s="652">
        <v>1249011</v>
      </c>
      <c r="T156" s="652">
        <v>2900000</v>
      </c>
    </row>
    <row r="157" spans="2:20">
      <c r="B157" s="714" t="s">
        <v>325</v>
      </c>
      <c r="S157" s="652">
        <v>1243221</v>
      </c>
      <c r="T157" s="652">
        <v>14500000</v>
      </c>
    </row>
    <row r="158" spans="2:20">
      <c r="B158" s="714" t="s">
        <v>326</v>
      </c>
      <c r="S158" s="652">
        <v>1250776</v>
      </c>
      <c r="T158" s="652">
        <v>8700000</v>
      </c>
    </row>
    <row r="159" spans="2:20">
      <c r="B159" s="714" t="s">
        <v>327</v>
      </c>
      <c r="S159" s="652">
        <v>1250593</v>
      </c>
      <c r="T159" s="652">
        <v>5800000</v>
      </c>
    </row>
    <row r="160" spans="2:20">
      <c r="B160" s="714" t="s">
        <v>328</v>
      </c>
      <c r="S160" s="652">
        <v>1253967</v>
      </c>
      <c r="T160" s="652">
        <v>9240000</v>
      </c>
    </row>
    <row r="161" spans="2:20">
      <c r="B161" s="714" t="s">
        <v>329</v>
      </c>
      <c r="S161" s="652">
        <v>1250518</v>
      </c>
      <c r="T161" s="652">
        <v>5800000</v>
      </c>
    </row>
    <row r="162" spans="2:20">
      <c r="B162" s="725" t="s">
        <v>330</v>
      </c>
      <c r="S162" s="652">
        <v>1244293</v>
      </c>
      <c r="T162" s="652">
        <v>5800000</v>
      </c>
    </row>
    <row r="163" spans="2:20">
      <c r="B163" s="726"/>
      <c r="S163" s="652">
        <v>1245821</v>
      </c>
      <c r="T163" s="652">
        <v>8700000</v>
      </c>
    </row>
    <row r="164" spans="2:20">
      <c r="B164" s="714" t="s">
        <v>331</v>
      </c>
      <c r="S164" s="652">
        <v>1250149</v>
      </c>
      <c r="T164" s="652">
        <v>8700000</v>
      </c>
    </row>
    <row r="165" spans="2:20">
      <c r="B165" s="714" t="s">
        <v>332</v>
      </c>
      <c r="S165" s="652">
        <v>1246589</v>
      </c>
      <c r="T165" s="652">
        <v>9240000</v>
      </c>
    </row>
    <row r="166" spans="2:20">
      <c r="B166" s="714" t="s">
        <v>333</v>
      </c>
      <c r="S166" s="652">
        <v>1275753</v>
      </c>
      <c r="T166" s="652">
        <v>13900000</v>
      </c>
    </row>
    <row r="167" spans="2:20">
      <c r="B167" s="714" t="s">
        <v>334</v>
      </c>
      <c r="S167" s="652">
        <v>1249404</v>
      </c>
      <c r="T167" s="652">
        <v>11600000</v>
      </c>
    </row>
    <row r="168" spans="2:20">
      <c r="B168" s="714" t="s">
        <v>335</v>
      </c>
      <c r="S168" s="652">
        <v>1275166</v>
      </c>
      <c r="T168" s="652">
        <v>2900000</v>
      </c>
    </row>
    <row r="169" spans="2:20">
      <c r="B169" s="714" t="s">
        <v>336</v>
      </c>
      <c r="S169" s="652">
        <v>1249590</v>
      </c>
      <c r="T169" s="652">
        <v>11600000</v>
      </c>
    </row>
    <row r="170" spans="2:20">
      <c r="B170" s="714" t="s">
        <v>337</v>
      </c>
      <c r="S170" s="652">
        <v>1268574</v>
      </c>
      <c r="T170" s="652">
        <v>9240000</v>
      </c>
    </row>
    <row r="171" spans="2:20">
      <c r="B171" s="714" t="s">
        <v>338</v>
      </c>
      <c r="S171" s="652">
        <v>1257150</v>
      </c>
      <c r="T171" s="652">
        <v>4620000</v>
      </c>
    </row>
    <row r="172" spans="2:20">
      <c r="B172" s="714" t="s">
        <v>339</v>
      </c>
      <c r="S172" s="652">
        <v>1275859</v>
      </c>
      <c r="T172" s="652">
        <v>17400000</v>
      </c>
    </row>
    <row r="173" spans="2:20">
      <c r="B173" s="714" t="s">
        <v>340</v>
      </c>
      <c r="S173" s="652">
        <v>1279162</v>
      </c>
      <c r="T173" s="652">
        <v>23200000</v>
      </c>
    </row>
    <row r="174" spans="2:20">
      <c r="B174" s="714" t="s">
        <v>341</v>
      </c>
      <c r="S174" s="652">
        <v>1279019</v>
      </c>
      <c r="T174" s="652">
        <v>8700000</v>
      </c>
    </row>
    <row r="175" spans="2:20">
      <c r="B175" s="714" t="s">
        <v>342</v>
      </c>
      <c r="S175" s="652">
        <v>1271983</v>
      </c>
      <c r="T175" s="652">
        <v>4620000</v>
      </c>
    </row>
    <row r="176" spans="2:20">
      <c r="B176" s="714" t="s">
        <v>343</v>
      </c>
      <c r="S176" s="652">
        <v>1257041</v>
      </c>
      <c r="T176" s="652">
        <v>5800000</v>
      </c>
    </row>
    <row r="177" spans="2:20">
      <c r="B177" s="714" t="s">
        <v>344</v>
      </c>
      <c r="S177" s="652">
        <v>1275418</v>
      </c>
      <c r="T177" s="652">
        <v>2900000</v>
      </c>
    </row>
    <row r="178" spans="2:20">
      <c r="B178" s="732" t="s">
        <v>345</v>
      </c>
      <c r="S178" s="652">
        <v>1279245</v>
      </c>
      <c r="T178" s="652">
        <v>5800000</v>
      </c>
    </row>
    <row r="179" spans="2:20">
      <c r="B179" s="714" t="s">
        <v>346</v>
      </c>
      <c r="S179" s="652">
        <v>1268631</v>
      </c>
      <c r="T179" s="652">
        <v>2900000</v>
      </c>
    </row>
    <row r="180" spans="2:20">
      <c r="B180" s="714" t="s">
        <v>347</v>
      </c>
      <c r="S180" s="652">
        <v>1257170</v>
      </c>
      <c r="T180" s="652">
        <v>29000000</v>
      </c>
    </row>
    <row r="181" spans="2:20">
      <c r="B181" s="714" t="s">
        <v>348</v>
      </c>
      <c r="S181" s="652">
        <v>1276646</v>
      </c>
      <c r="T181" s="652">
        <v>5800000</v>
      </c>
    </row>
    <row r="182" spans="2:20">
      <c r="B182" s="714" t="s">
        <v>349</v>
      </c>
      <c r="S182" s="652">
        <v>1282411</v>
      </c>
      <c r="T182" s="652">
        <v>2900000</v>
      </c>
    </row>
    <row r="183" spans="2:20">
      <c r="B183" s="714" t="s">
        <v>350</v>
      </c>
      <c r="S183" s="652">
        <v>1256543</v>
      </c>
      <c r="T183" s="652">
        <v>8700000</v>
      </c>
    </row>
    <row r="184" spans="2:20">
      <c r="B184" s="714" t="s">
        <v>351</v>
      </c>
      <c r="S184" s="652">
        <v>1278985</v>
      </c>
      <c r="T184" s="652">
        <v>2900000</v>
      </c>
    </row>
    <row r="185" spans="2:20">
      <c r="B185" s="714" t="s">
        <v>352</v>
      </c>
      <c r="S185" s="652">
        <v>1253910</v>
      </c>
      <c r="T185" s="652">
        <v>11600000</v>
      </c>
    </row>
    <row r="186" spans="2:20">
      <c r="B186" s="740" t="s">
        <v>353</v>
      </c>
      <c r="S186" s="652">
        <v>1279987</v>
      </c>
      <c r="T186" s="652">
        <v>11600000</v>
      </c>
    </row>
    <row r="187" spans="2:20">
      <c r="B187" s="740" t="s">
        <v>354</v>
      </c>
      <c r="S187" s="652">
        <v>1278092</v>
      </c>
      <c r="T187" s="652">
        <v>17400000</v>
      </c>
    </row>
    <row r="188" spans="2:20">
      <c r="B188" s="740" t="s">
        <v>355</v>
      </c>
      <c r="S188" s="652">
        <v>1249848</v>
      </c>
      <c r="T188" s="652">
        <v>5800000</v>
      </c>
    </row>
    <row r="189" spans="2:20">
      <c r="B189" s="740" t="s">
        <v>356</v>
      </c>
      <c r="S189" s="652">
        <v>1255799</v>
      </c>
      <c r="T189" s="652">
        <v>2900000</v>
      </c>
    </row>
    <row r="190" spans="2:20">
      <c r="B190" s="740" t="s">
        <v>357</v>
      </c>
      <c r="S190" s="652">
        <v>1257342</v>
      </c>
      <c r="T190" s="652">
        <v>23200000</v>
      </c>
    </row>
    <row r="191" spans="2:20">
      <c r="B191" s="740" t="s">
        <v>358</v>
      </c>
      <c r="S191" s="652">
        <v>1257571</v>
      </c>
      <c r="T191" s="652">
        <v>34800000</v>
      </c>
    </row>
    <row r="192" spans="2:20">
      <c r="B192" s="740" t="s">
        <v>359</v>
      </c>
      <c r="S192" s="652">
        <v>1257136</v>
      </c>
      <c r="T192" s="652">
        <v>9240000</v>
      </c>
    </row>
    <row r="193" spans="2:20">
      <c r="B193" s="740" t="s">
        <v>360</v>
      </c>
      <c r="S193" s="652">
        <v>1270263</v>
      </c>
      <c r="T193" s="652">
        <v>8700000</v>
      </c>
    </row>
    <row r="194" spans="2:20">
      <c r="B194" s="740" t="s">
        <v>361</v>
      </c>
      <c r="S194" s="652">
        <v>1253558</v>
      </c>
      <c r="T194" s="652">
        <v>17400000</v>
      </c>
    </row>
    <row r="195" spans="2:20">
      <c r="B195" s="740" t="s">
        <v>362</v>
      </c>
      <c r="S195" s="652">
        <v>1250117</v>
      </c>
      <c r="T195" s="652">
        <v>26100000</v>
      </c>
    </row>
    <row r="196" spans="2:20">
      <c r="B196" s="740" t="s">
        <v>363</v>
      </c>
      <c r="S196" s="652">
        <v>1274969</v>
      </c>
      <c r="T196" s="652">
        <v>4620000</v>
      </c>
    </row>
    <row r="197" spans="2:20">
      <c r="B197" s="740" t="s">
        <v>364</v>
      </c>
      <c r="S197" s="652">
        <v>1258590</v>
      </c>
      <c r="T197" s="652">
        <v>17400000</v>
      </c>
    </row>
    <row r="198" spans="2:20">
      <c r="B198" s="740" t="s">
        <v>365</v>
      </c>
      <c r="S198" s="652">
        <v>1279197</v>
      </c>
      <c r="T198" s="652">
        <v>11600000</v>
      </c>
    </row>
    <row r="199" spans="2:20">
      <c r="B199" s="740" t="s">
        <v>366</v>
      </c>
      <c r="S199" s="652">
        <v>1249582</v>
      </c>
      <c r="T199" s="652">
        <v>11600000</v>
      </c>
    </row>
    <row r="200" spans="2:20">
      <c r="B200" s="740" t="s">
        <v>367</v>
      </c>
      <c r="S200" s="652">
        <v>1272845</v>
      </c>
      <c r="T200" s="652">
        <v>8700000</v>
      </c>
    </row>
    <row r="201" spans="2:20">
      <c r="B201" s="740" t="s">
        <v>368</v>
      </c>
      <c r="S201" s="652">
        <v>1278945</v>
      </c>
      <c r="T201" s="652">
        <v>8700000</v>
      </c>
    </row>
    <row r="202" spans="2:20">
      <c r="B202" s="740" t="s">
        <v>369</v>
      </c>
      <c r="S202" s="652">
        <v>1256841</v>
      </c>
      <c r="T202" s="652">
        <v>8700000</v>
      </c>
    </row>
    <row r="203" spans="2:20">
      <c r="B203" s="740" t="s">
        <v>370</v>
      </c>
      <c r="S203" s="652">
        <v>1280133</v>
      </c>
      <c r="T203" s="652">
        <v>2900000</v>
      </c>
    </row>
    <row r="204" spans="2:20">
      <c r="B204" s="740" t="s">
        <v>371</v>
      </c>
      <c r="S204" s="652">
        <v>1252599</v>
      </c>
      <c r="T204" s="652">
        <v>18480000</v>
      </c>
    </row>
    <row r="205" spans="2:20">
      <c r="B205" s="742" t="s">
        <v>372</v>
      </c>
      <c r="S205" s="652">
        <v>1251368</v>
      </c>
      <c r="T205" s="652">
        <v>23200000</v>
      </c>
    </row>
    <row r="206" spans="2:20">
      <c r="B206" s="742" t="s">
        <v>373</v>
      </c>
      <c r="S206" s="652">
        <v>1250492</v>
      </c>
      <c r="T206" s="652">
        <v>8700000</v>
      </c>
    </row>
    <row r="207" spans="2:20">
      <c r="B207" s="742" t="s">
        <v>374</v>
      </c>
      <c r="S207" s="652">
        <v>1262208</v>
      </c>
      <c r="T207" s="652">
        <v>18480000</v>
      </c>
    </row>
    <row r="208" spans="2:20">
      <c r="B208" s="742" t="s">
        <v>375</v>
      </c>
      <c r="S208" s="652">
        <v>1259340</v>
      </c>
      <c r="T208" s="652">
        <v>17400000</v>
      </c>
    </row>
    <row r="209" spans="2:20">
      <c r="B209" s="742" t="s">
        <v>376</v>
      </c>
      <c r="S209" s="652">
        <v>1253197</v>
      </c>
      <c r="T209" s="652">
        <v>8700000</v>
      </c>
    </row>
    <row r="210" spans="2:20">
      <c r="B210" s="742" t="s">
        <v>377</v>
      </c>
      <c r="S210" s="652">
        <v>1273363</v>
      </c>
      <c r="T210" s="652">
        <v>8700000</v>
      </c>
    </row>
    <row r="211" spans="2:20">
      <c r="B211" s="742" t="s">
        <v>378</v>
      </c>
      <c r="S211" s="652">
        <v>1277557</v>
      </c>
      <c r="T211" s="652">
        <v>17400000</v>
      </c>
    </row>
    <row r="212" spans="2:20">
      <c r="B212" s="742" t="s">
        <v>379</v>
      </c>
      <c r="S212" s="652">
        <v>1279572</v>
      </c>
      <c r="T212" s="652">
        <v>8700000</v>
      </c>
    </row>
    <row r="213" spans="2:20">
      <c r="B213" s="742" t="s">
        <v>380</v>
      </c>
      <c r="S213" s="652">
        <v>1255831</v>
      </c>
      <c r="T213" s="652">
        <v>9240000</v>
      </c>
    </row>
    <row r="214" spans="2:20">
      <c r="B214" s="742" t="s">
        <v>381</v>
      </c>
      <c r="S214" s="652">
        <v>1251603</v>
      </c>
      <c r="T214" s="652">
        <v>34800000</v>
      </c>
    </row>
    <row r="215" spans="2:20">
      <c r="B215" s="116" t="s">
        <v>382</v>
      </c>
      <c r="S215" s="652">
        <v>1251646</v>
      </c>
      <c r="T215" s="652">
        <v>11600000</v>
      </c>
    </row>
    <row r="216" spans="19:20">
      <c r="S216" s="652">
        <v>1260494</v>
      </c>
      <c r="T216" s="652">
        <v>2900000</v>
      </c>
    </row>
    <row r="217" spans="19:20">
      <c r="S217" s="652">
        <v>1259449</v>
      </c>
      <c r="T217" s="652">
        <v>8700000</v>
      </c>
    </row>
    <row r="218" spans="19:20">
      <c r="S218" s="652">
        <v>1279346</v>
      </c>
      <c r="T218" s="652">
        <v>87000000</v>
      </c>
    </row>
    <row r="219" spans="19:20">
      <c r="S219" s="652">
        <v>1263763</v>
      </c>
      <c r="T219" s="652">
        <v>15040000</v>
      </c>
    </row>
    <row r="220" spans="19:20">
      <c r="S220" s="652">
        <v>1256458</v>
      </c>
      <c r="T220" s="652">
        <v>5800000</v>
      </c>
    </row>
    <row r="221" spans="19:20">
      <c r="S221" s="652">
        <v>1258161</v>
      </c>
      <c r="T221" s="652">
        <v>11600000</v>
      </c>
    </row>
    <row r="222" spans="19:20">
      <c r="S222" s="652">
        <v>1273455</v>
      </c>
      <c r="T222" s="652">
        <v>5800000</v>
      </c>
    </row>
    <row r="223" spans="19:20">
      <c r="S223" s="652">
        <v>1264865</v>
      </c>
      <c r="T223" s="652">
        <v>2900000</v>
      </c>
    </row>
    <row r="224" spans="19:20">
      <c r="S224" s="652">
        <v>1246780</v>
      </c>
      <c r="T224" s="652">
        <v>8700000</v>
      </c>
    </row>
    <row r="225" spans="19:20">
      <c r="S225" s="652">
        <v>1274125</v>
      </c>
      <c r="T225" s="652">
        <v>23200000</v>
      </c>
    </row>
    <row r="226" spans="19:20">
      <c r="S226" s="652">
        <v>1277640</v>
      </c>
      <c r="T226" s="652">
        <v>5800000</v>
      </c>
    </row>
    <row r="227" spans="19:20">
      <c r="S227" s="652">
        <v>1278493</v>
      </c>
      <c r="T227" s="652">
        <v>26100000</v>
      </c>
    </row>
    <row r="228" spans="19:20">
      <c r="S228" s="652">
        <v>1264570</v>
      </c>
      <c r="T228" s="652">
        <v>9240000</v>
      </c>
    </row>
    <row r="229" spans="19:20">
      <c r="S229" s="652">
        <v>1262157</v>
      </c>
      <c r="T229" s="652">
        <v>17200000</v>
      </c>
    </row>
    <row r="230" spans="19:20">
      <c r="S230" s="652">
        <v>1254377</v>
      </c>
      <c r="T230" s="652">
        <v>8700000</v>
      </c>
    </row>
    <row r="231" spans="19:20">
      <c r="S231" s="652">
        <v>1277818</v>
      </c>
      <c r="T231" s="652">
        <v>5800000</v>
      </c>
    </row>
    <row r="232" spans="19:20">
      <c r="S232" s="652">
        <v>1248343</v>
      </c>
      <c r="T232" s="652">
        <v>17400000</v>
      </c>
    </row>
    <row r="233" spans="19:20">
      <c r="S233" s="652">
        <v>1277749</v>
      </c>
      <c r="T233" s="652">
        <v>8700000</v>
      </c>
    </row>
    <row r="234" spans="19:20">
      <c r="S234" s="652">
        <v>1271575</v>
      </c>
      <c r="T234" s="652">
        <v>5800000</v>
      </c>
    </row>
    <row r="235" spans="19:20">
      <c r="S235" s="652">
        <v>1277380</v>
      </c>
      <c r="T235" s="652">
        <v>8700000</v>
      </c>
    </row>
    <row r="236" spans="19:20">
      <c r="S236" s="652">
        <v>1253733</v>
      </c>
      <c r="T236" s="652">
        <v>5800000</v>
      </c>
    </row>
    <row r="237" spans="19:20">
      <c r="S237" s="652">
        <v>1283600</v>
      </c>
      <c r="T237" s="652">
        <v>5800000</v>
      </c>
    </row>
    <row r="238" spans="19:20">
      <c r="S238" s="652">
        <v>1274197</v>
      </c>
      <c r="T238" s="652">
        <v>5800000</v>
      </c>
    </row>
    <row r="239" spans="19:20">
      <c r="S239" s="652">
        <v>1250493</v>
      </c>
      <c r="T239" s="652">
        <v>5800000</v>
      </c>
    </row>
    <row r="240" spans="19:20">
      <c r="S240" s="652">
        <v>1262936</v>
      </c>
      <c r="T240" s="652">
        <v>18480000</v>
      </c>
    </row>
    <row r="241" spans="19:20">
      <c r="S241" s="652">
        <v>1251635</v>
      </c>
      <c r="T241" s="652">
        <v>5800000</v>
      </c>
    </row>
    <row r="242" spans="19:20">
      <c r="S242" s="652">
        <v>1281310</v>
      </c>
      <c r="T242" s="652">
        <v>8700000</v>
      </c>
    </row>
    <row r="243" spans="19:20">
      <c r="S243" s="652">
        <v>1255379</v>
      </c>
      <c r="T243" s="652">
        <v>8700000</v>
      </c>
    </row>
    <row r="244" spans="19:20">
      <c r="S244" s="652">
        <v>1253593</v>
      </c>
      <c r="T244" s="652">
        <v>11600000</v>
      </c>
    </row>
    <row r="245" spans="19:20">
      <c r="S245" s="652">
        <v>1277191</v>
      </c>
      <c r="T245" s="652">
        <v>5800000</v>
      </c>
    </row>
    <row r="246" spans="19:20">
      <c r="S246" s="652">
        <v>1278144</v>
      </c>
      <c r="T246" s="652">
        <v>5800000</v>
      </c>
    </row>
    <row r="247" spans="19:20">
      <c r="S247" s="652">
        <v>1261565</v>
      </c>
      <c r="T247" s="652">
        <v>2900000</v>
      </c>
    </row>
    <row r="248" spans="19:20">
      <c r="S248" s="652">
        <v>1283056</v>
      </c>
      <c r="T248" s="652">
        <v>23200000</v>
      </c>
    </row>
    <row r="249" spans="19:20">
      <c r="S249" s="652">
        <v>1260861</v>
      </c>
      <c r="T249" s="652">
        <v>5800000</v>
      </c>
    </row>
    <row r="250" spans="19:20">
      <c r="S250" s="652">
        <v>1256908</v>
      </c>
      <c r="T250" s="652">
        <v>8700000</v>
      </c>
    </row>
    <row r="251" spans="19:20">
      <c r="S251" s="652">
        <v>1278946</v>
      </c>
      <c r="T251" s="652">
        <v>8700000</v>
      </c>
    </row>
    <row r="252" spans="19:20">
      <c r="S252" s="652">
        <v>1268083</v>
      </c>
      <c r="T252" s="652">
        <v>8700000</v>
      </c>
    </row>
    <row r="253" spans="19:20">
      <c r="S253" s="652">
        <v>1253476</v>
      </c>
      <c r="T253" s="652">
        <v>8700000</v>
      </c>
    </row>
    <row r="254" spans="19:20">
      <c r="S254" s="652">
        <v>1254017</v>
      </c>
      <c r="T254" s="652">
        <v>9240000</v>
      </c>
    </row>
    <row r="255" spans="19:20">
      <c r="S255" s="652">
        <v>1275099</v>
      </c>
      <c r="T255" s="652">
        <v>4620000</v>
      </c>
    </row>
    <row r="256" spans="19:20">
      <c r="S256" s="652">
        <v>1259384</v>
      </c>
      <c r="T256" s="652">
        <v>5800000</v>
      </c>
    </row>
    <row r="257" spans="19:20">
      <c r="S257" s="652">
        <v>1281193</v>
      </c>
      <c r="T257" s="652">
        <v>8700000</v>
      </c>
    </row>
    <row r="258" spans="19:20">
      <c r="S258" s="652">
        <v>1250977</v>
      </c>
      <c r="T258" s="652">
        <v>8700000</v>
      </c>
    </row>
    <row r="259" spans="19:20">
      <c r="S259" s="652">
        <v>1263569</v>
      </c>
      <c r="T259" s="652">
        <v>18480000</v>
      </c>
    </row>
    <row r="260" spans="19:20">
      <c r="S260" s="652">
        <v>1277549</v>
      </c>
      <c r="T260" s="652">
        <v>2900000</v>
      </c>
    </row>
    <row r="261" spans="19:20">
      <c r="S261" s="652">
        <v>1262215</v>
      </c>
      <c r="T261" s="652">
        <v>13860000</v>
      </c>
    </row>
    <row r="262" spans="19:20">
      <c r="S262" s="652">
        <v>1281734</v>
      </c>
      <c r="T262" s="652">
        <v>5800000</v>
      </c>
    </row>
    <row r="263" spans="19:20">
      <c r="S263" s="652">
        <v>1249666</v>
      </c>
      <c r="T263" s="652">
        <v>5800000</v>
      </c>
    </row>
    <row r="264" spans="19:20">
      <c r="S264" s="652">
        <v>1278986</v>
      </c>
      <c r="T264" s="652">
        <v>2900000</v>
      </c>
    </row>
    <row r="265" spans="19:20">
      <c r="S265" s="652">
        <v>1273330</v>
      </c>
      <c r="T265" s="652">
        <v>5800000</v>
      </c>
    </row>
    <row r="266" spans="19:20">
      <c r="S266" s="652">
        <v>1247373</v>
      </c>
      <c r="T266" s="652">
        <v>15040000</v>
      </c>
    </row>
    <row r="267" spans="19:20">
      <c r="S267" s="652">
        <v>1257701</v>
      </c>
      <c r="T267" s="652">
        <v>9240000</v>
      </c>
    </row>
    <row r="268" spans="19:20">
      <c r="S268" s="652">
        <v>1259968</v>
      </c>
      <c r="T268" s="652">
        <v>11600000</v>
      </c>
    </row>
    <row r="269" spans="19:20">
      <c r="S269" s="652">
        <v>1245003</v>
      </c>
      <c r="T269" s="652">
        <v>5800000</v>
      </c>
    </row>
    <row r="270" spans="19:20">
      <c r="S270" s="652">
        <v>1262716</v>
      </c>
      <c r="T270" s="652">
        <v>8700000</v>
      </c>
    </row>
    <row r="271" spans="19:20">
      <c r="S271" s="652">
        <v>1253911</v>
      </c>
      <c r="T271" s="652">
        <v>5800000</v>
      </c>
    </row>
    <row r="272" spans="19:20">
      <c r="S272" s="652">
        <v>1258574</v>
      </c>
      <c r="T272" s="652">
        <v>9240000</v>
      </c>
    </row>
    <row r="273" spans="19:20">
      <c r="S273" s="652">
        <v>1280841</v>
      </c>
      <c r="T273" s="652">
        <v>8700000</v>
      </c>
    </row>
    <row r="274" spans="19:20">
      <c r="S274" s="652">
        <v>1282713</v>
      </c>
      <c r="T274" s="652">
        <v>17400000</v>
      </c>
    </row>
    <row r="275" spans="19:20">
      <c r="S275" s="652">
        <v>1248418</v>
      </c>
      <c r="T275" s="652">
        <v>5800000</v>
      </c>
    </row>
    <row r="276" spans="19:20">
      <c r="S276" s="652">
        <v>1243649</v>
      </c>
      <c r="T276" s="652">
        <v>2900000</v>
      </c>
    </row>
    <row r="277" spans="19:20">
      <c r="S277" s="652">
        <v>1249898</v>
      </c>
      <c r="T277" s="652">
        <v>11600000</v>
      </c>
    </row>
    <row r="278" spans="19:20">
      <c r="S278" s="652">
        <v>1277489</v>
      </c>
      <c r="T278" s="652">
        <v>8700000</v>
      </c>
    </row>
    <row r="279" spans="19:20">
      <c r="S279" s="652">
        <v>1255657</v>
      </c>
      <c r="T279" s="652">
        <v>5800000</v>
      </c>
    </row>
    <row r="280" spans="19:20">
      <c r="S280" s="652">
        <v>1272838</v>
      </c>
      <c r="T280" s="652">
        <v>11600000</v>
      </c>
    </row>
    <row r="281" spans="19:20">
      <c r="S281" s="652">
        <v>1272437</v>
      </c>
      <c r="T281" s="652">
        <v>9240000</v>
      </c>
    </row>
    <row r="282" spans="19:20">
      <c r="S282" s="652">
        <v>1261932</v>
      </c>
      <c r="T282" s="652">
        <v>4620000</v>
      </c>
    </row>
    <row r="283" spans="19:20">
      <c r="S283" s="652">
        <v>1277223</v>
      </c>
      <c r="T283" s="652">
        <v>8700000</v>
      </c>
    </row>
    <row r="284" spans="19:20">
      <c r="S284" s="652">
        <v>1269695</v>
      </c>
      <c r="T284" s="652">
        <v>8700000</v>
      </c>
    </row>
    <row r="285" spans="19:20">
      <c r="S285" s="652">
        <v>1251195</v>
      </c>
      <c r="T285" s="652">
        <v>17400000</v>
      </c>
    </row>
    <row r="286" spans="19:20">
      <c r="S286" s="652">
        <v>1262158</v>
      </c>
      <c r="T286" s="652">
        <v>22460000</v>
      </c>
    </row>
    <row r="287" spans="19:20">
      <c r="S287" s="652">
        <v>1249864</v>
      </c>
      <c r="T287" s="652">
        <v>11600000</v>
      </c>
    </row>
    <row r="288" spans="19:20">
      <c r="S288" s="652">
        <v>1275918</v>
      </c>
      <c r="T288" s="652">
        <v>5800000</v>
      </c>
    </row>
    <row r="289" spans="19:20">
      <c r="S289" s="652">
        <v>1251779</v>
      </c>
      <c r="T289" s="652">
        <v>26100000</v>
      </c>
    </row>
    <row r="290" spans="19:20">
      <c r="S290" s="652">
        <v>1260077</v>
      </c>
      <c r="T290" s="652">
        <v>11600000</v>
      </c>
    </row>
    <row r="291" spans="19:20">
      <c r="S291" s="652">
        <v>1281803</v>
      </c>
      <c r="T291" s="652">
        <v>8700000</v>
      </c>
    </row>
    <row r="292" spans="19:20">
      <c r="S292" s="652">
        <v>1257939</v>
      </c>
      <c r="T292" s="652">
        <v>9240000</v>
      </c>
    </row>
    <row r="293" spans="19:20">
      <c r="S293" s="652">
        <v>1282052</v>
      </c>
      <c r="T293" s="652">
        <v>5800000</v>
      </c>
    </row>
    <row r="294" spans="19:20">
      <c r="S294" s="652">
        <v>1256459</v>
      </c>
      <c r="T294" s="652">
        <v>5800000</v>
      </c>
    </row>
    <row r="295" spans="19:20">
      <c r="S295" s="652">
        <v>1252546</v>
      </c>
      <c r="T295" s="652">
        <v>17400000</v>
      </c>
    </row>
    <row r="296" spans="19:20">
      <c r="S296" s="652">
        <v>1255998</v>
      </c>
      <c r="T296" s="652">
        <v>10420000</v>
      </c>
    </row>
    <row r="297" spans="19:20">
      <c r="S297" s="652">
        <v>1249214</v>
      </c>
      <c r="T297" s="652">
        <v>5800000</v>
      </c>
    </row>
    <row r="298" spans="19:20">
      <c r="S298" s="652">
        <v>1278477</v>
      </c>
      <c r="T298" s="652">
        <v>5800000</v>
      </c>
    </row>
    <row r="299" spans="19:20">
      <c r="S299" s="652">
        <v>1250577</v>
      </c>
      <c r="T299" s="652">
        <v>5800000</v>
      </c>
    </row>
    <row r="300" spans="19:20">
      <c r="S300" s="652">
        <v>1246206</v>
      </c>
      <c r="T300" s="652">
        <v>5800000</v>
      </c>
    </row>
    <row r="301" spans="19:20">
      <c r="S301" s="652">
        <v>1250617</v>
      </c>
      <c r="T301" s="652">
        <v>11600000</v>
      </c>
    </row>
    <row r="302" spans="19:20">
      <c r="S302" s="652">
        <v>1249724</v>
      </c>
      <c r="T302" s="652">
        <v>5800000</v>
      </c>
    </row>
    <row r="303" spans="19:20">
      <c r="S303" s="652">
        <v>1247743</v>
      </c>
      <c r="T303" s="652">
        <v>8700000</v>
      </c>
    </row>
    <row r="304" spans="19:20">
      <c r="S304" s="652">
        <v>1253909</v>
      </c>
      <c r="T304" s="652">
        <v>11600000</v>
      </c>
    </row>
    <row r="305" spans="19:20">
      <c r="S305" s="652">
        <v>1263060</v>
      </c>
      <c r="T305" s="652">
        <v>5800000</v>
      </c>
    </row>
    <row r="306" spans="19:20">
      <c r="S306" s="652">
        <v>1256525</v>
      </c>
      <c r="T306" s="652">
        <v>5800000</v>
      </c>
    </row>
    <row r="307" spans="19:20">
      <c r="S307" s="652">
        <v>1278377</v>
      </c>
      <c r="T307" s="652">
        <v>8700000</v>
      </c>
    </row>
    <row r="308" spans="19:20">
      <c r="S308" s="652">
        <v>1277398</v>
      </c>
      <c r="T308" s="652">
        <v>8700000</v>
      </c>
    </row>
    <row r="309" spans="19:20">
      <c r="S309" s="652">
        <v>1255529</v>
      </c>
      <c r="T309" s="652">
        <v>5800000</v>
      </c>
    </row>
    <row r="310" spans="19:20">
      <c r="S310" s="652">
        <v>1255672</v>
      </c>
      <c r="T310" s="652">
        <v>11600000</v>
      </c>
    </row>
    <row r="311" spans="19:20">
      <c r="S311" s="652">
        <v>1260693</v>
      </c>
      <c r="T311" s="652">
        <v>9240000</v>
      </c>
    </row>
    <row r="312" spans="19:20">
      <c r="S312" s="652">
        <v>1249137</v>
      </c>
      <c r="T312" s="652">
        <v>8700000</v>
      </c>
    </row>
    <row r="313" spans="19:20">
      <c r="S313" s="652">
        <v>1244540</v>
      </c>
      <c r="T313" s="652">
        <v>8700000</v>
      </c>
    </row>
    <row r="314" spans="19:20">
      <c r="S314" s="652">
        <v>1272512</v>
      </c>
      <c r="T314" s="652">
        <v>8700000</v>
      </c>
    </row>
    <row r="315" spans="19:20">
      <c r="S315" s="652">
        <v>1278400</v>
      </c>
      <c r="T315" s="652">
        <v>5800000</v>
      </c>
    </row>
    <row r="316" spans="19:20">
      <c r="S316" s="652">
        <v>1263979</v>
      </c>
      <c r="T316" s="652">
        <v>4620000</v>
      </c>
    </row>
    <row r="317" spans="19:20">
      <c r="S317" s="652">
        <v>1271699</v>
      </c>
      <c r="T317" s="652">
        <v>2900000</v>
      </c>
    </row>
    <row r="318" spans="19:20">
      <c r="S318" s="652">
        <v>1261958</v>
      </c>
      <c r="T318" s="652">
        <v>5800000</v>
      </c>
    </row>
    <row r="319" spans="19:20">
      <c r="S319" s="652">
        <v>1249129</v>
      </c>
      <c r="T319" s="652">
        <v>2900000</v>
      </c>
    </row>
    <row r="320" spans="19:20">
      <c r="S320" s="652">
        <v>1279823</v>
      </c>
      <c r="T320" s="652">
        <v>2900000</v>
      </c>
    </row>
    <row r="321" spans="19:20">
      <c r="S321" s="652">
        <v>1274164</v>
      </c>
      <c r="T321" s="652">
        <v>11600000</v>
      </c>
    </row>
    <row r="322" spans="19:20">
      <c r="S322" s="652">
        <v>1250400</v>
      </c>
      <c r="T322" s="652">
        <v>8700000</v>
      </c>
    </row>
    <row r="323" spans="19:20">
      <c r="S323" s="652">
        <v>1279119</v>
      </c>
      <c r="T323" s="652">
        <v>17400000</v>
      </c>
    </row>
    <row r="324" spans="19:20">
      <c r="S324" s="652">
        <v>1273331</v>
      </c>
      <c r="T324" s="652">
        <v>5800000</v>
      </c>
    </row>
    <row r="325" spans="19:20">
      <c r="S325" s="652">
        <v>1254035</v>
      </c>
      <c r="T325" s="652">
        <v>9240000</v>
      </c>
    </row>
    <row r="326" spans="19:20">
      <c r="S326" s="652">
        <v>1275326</v>
      </c>
      <c r="T326" s="652">
        <v>8700000</v>
      </c>
    </row>
    <row r="327" spans="19:20">
      <c r="S327" s="652">
        <v>1256116</v>
      </c>
      <c r="T327" s="652">
        <v>8700000</v>
      </c>
    </row>
    <row r="328" spans="19:20">
      <c r="S328" s="652">
        <v>1272266</v>
      </c>
      <c r="T328" s="652">
        <v>8700000</v>
      </c>
    </row>
    <row r="329" spans="19:20">
      <c r="S329" s="652">
        <v>1282093</v>
      </c>
      <c r="T329" s="652">
        <v>5800000</v>
      </c>
    </row>
    <row r="330" spans="19:20">
      <c r="S330" s="652">
        <v>1265648</v>
      </c>
      <c r="T330" s="652">
        <v>61920000</v>
      </c>
    </row>
    <row r="331" spans="19:20">
      <c r="S331" s="652">
        <v>1281008</v>
      </c>
      <c r="T331" s="652">
        <v>8700000</v>
      </c>
    </row>
    <row r="332" spans="19:20">
      <c r="S332" s="652">
        <v>1265774</v>
      </c>
      <c r="T332" s="652">
        <v>13120000</v>
      </c>
    </row>
    <row r="333" spans="19:20">
      <c r="S333" s="652">
        <v>1263693</v>
      </c>
      <c r="T333" s="652">
        <v>11600000</v>
      </c>
    </row>
    <row r="334" spans="19:20">
      <c r="S334" s="652">
        <v>1255286</v>
      </c>
      <c r="T334" s="652">
        <v>8700000</v>
      </c>
    </row>
    <row r="335" spans="19:20">
      <c r="S335" s="652">
        <v>1282279</v>
      </c>
      <c r="T335" s="652">
        <v>2900000</v>
      </c>
    </row>
    <row r="336" spans="19:20">
      <c r="S336" s="652">
        <v>1273580</v>
      </c>
      <c r="T336" s="652">
        <v>5800000</v>
      </c>
    </row>
    <row r="337" spans="19:20">
      <c r="S337" s="652">
        <v>1268708</v>
      </c>
      <c r="T337" s="652">
        <v>15040000</v>
      </c>
    </row>
    <row r="338" spans="19:20">
      <c r="S338" s="652">
        <v>1251897</v>
      </c>
      <c r="T338" s="652">
        <v>5800000</v>
      </c>
    </row>
    <row r="339" spans="19:20">
      <c r="S339" s="652">
        <v>1273749</v>
      </c>
      <c r="T339" s="652">
        <v>5800000</v>
      </c>
    </row>
    <row r="340" spans="19:20">
      <c r="S340" s="652">
        <v>1279488</v>
      </c>
      <c r="T340" s="652">
        <v>5800000</v>
      </c>
    </row>
    <row r="341" spans="19:20">
      <c r="S341" s="652">
        <v>1250918</v>
      </c>
      <c r="T341" s="652">
        <v>8700000</v>
      </c>
    </row>
    <row r="342" spans="19:20">
      <c r="S342" s="652">
        <v>1278827</v>
      </c>
      <c r="T342" s="652">
        <v>17400000</v>
      </c>
    </row>
    <row r="343" spans="19:20">
      <c r="S343" s="652">
        <v>1244300</v>
      </c>
      <c r="T343" s="652">
        <v>11600000</v>
      </c>
    </row>
    <row r="344" spans="19:20">
      <c r="S344" s="652">
        <v>1262256</v>
      </c>
      <c r="T344" s="652">
        <v>8600000</v>
      </c>
    </row>
    <row r="345" spans="19:20">
      <c r="S345" s="652">
        <v>1274124</v>
      </c>
      <c r="T345" s="652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1"/>
    <col min="2" max="2" width="12" style="1" customWidth="1"/>
    <col min="3" max="3" width="56.1416666666667" style="1" customWidth="1"/>
    <col min="4" max="9" width="9" style="1"/>
    <col min="10" max="10" width="13.2833333333333" style="1" customWidth="1"/>
    <col min="11" max="11" width="12" style="1" customWidth="1"/>
    <col min="12" max="12" width="15.7083333333333" style="1" customWidth="1"/>
    <col min="13" max="13" width="9" style="1"/>
    <col min="14" max="14" width="15" style="1" customWidth="1"/>
    <col min="15" max="16384" width="9" style="1"/>
  </cols>
  <sheetData>
    <row r="1" s="1" customFormat="1" ht="25.5" spans="1:14">
      <c r="A1" s="6" t="s">
        <v>383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N1" s="668"/>
    </row>
    <row r="2" s="1" customFormat="1" ht="25.5" spans="1:15">
      <c r="A2" s="658"/>
      <c r="B2" s="6"/>
      <c r="C2" s="6"/>
      <c r="D2" s="6"/>
      <c r="E2" s="6"/>
      <c r="F2" s="6"/>
      <c r="G2" s="6"/>
      <c r="H2" s="6"/>
      <c r="I2" s="6"/>
      <c r="J2" s="6"/>
      <c r="K2" s="75"/>
      <c r="L2" s="75"/>
      <c r="N2" s="669"/>
      <c r="O2" s="669"/>
    </row>
    <row r="3" s="1" customFormat="1" ht="25.5" spans="1:15">
      <c r="A3" s="659"/>
      <c r="B3" s="8"/>
      <c r="C3" s="431"/>
      <c r="D3" s="10"/>
      <c r="E3" s="10"/>
      <c r="F3" s="11"/>
      <c r="G3" s="6"/>
      <c r="H3" s="12" t="s">
        <v>21</v>
      </c>
      <c r="I3" s="12"/>
      <c r="J3" s="76">
        <f>SUM(J8:J245)</f>
        <v>427</v>
      </c>
      <c r="K3" s="77"/>
      <c r="L3" s="77">
        <f>SUM(L8:L159)</f>
        <v>1558660000</v>
      </c>
      <c r="M3" s="670" t="s">
        <v>384</v>
      </c>
      <c r="N3" s="671"/>
      <c r="O3" s="671"/>
    </row>
    <row r="4" s="1" customFormat="1" ht="25.5" spans="1:14">
      <c r="A4" s="658"/>
      <c r="B4" s="6"/>
      <c r="C4" s="6"/>
      <c r="D4" s="6"/>
      <c r="E4" s="6"/>
      <c r="F4" s="6"/>
      <c r="G4" s="6"/>
      <c r="H4" s="12" t="s">
        <v>22</v>
      </c>
      <c r="I4" s="12"/>
      <c r="J4" s="76"/>
      <c r="K4" s="77"/>
      <c r="L4" s="77">
        <f>'Jan，18'!L5</f>
        <v>2035483300</v>
      </c>
      <c r="M4" s="656"/>
      <c r="N4" s="668"/>
    </row>
    <row r="5" s="1" customFormat="1" ht="25.5" spans="1:15">
      <c r="A5" s="658"/>
      <c r="B5" s="6"/>
      <c r="C5" s="6"/>
      <c r="D5" s="6"/>
      <c r="E5" s="6"/>
      <c r="F5" s="6"/>
      <c r="G5" s="6"/>
      <c r="H5" s="12" t="s">
        <v>17</v>
      </c>
      <c r="I5" s="12"/>
      <c r="J5" s="626"/>
      <c r="K5" s="672"/>
      <c r="L5" s="77">
        <f>L4-L3+M154</f>
        <v>476823300</v>
      </c>
      <c r="M5" s="656"/>
      <c r="N5" s="668"/>
      <c r="O5" s="668"/>
    </row>
    <row r="6" s="1" customFormat="1" spans="1:15">
      <c r="A6" s="660" t="s">
        <v>24</v>
      </c>
      <c r="B6" s="16" t="s">
        <v>25</v>
      </c>
      <c r="C6" s="16" t="s">
        <v>26</v>
      </c>
      <c r="D6" s="17" t="s">
        <v>27</v>
      </c>
      <c r="E6" s="17" t="s">
        <v>28</v>
      </c>
      <c r="F6" s="15" t="s">
        <v>29</v>
      </c>
      <c r="G6" s="18" t="s">
        <v>30</v>
      </c>
      <c r="H6" s="18" t="s">
        <v>31</v>
      </c>
      <c r="I6" s="18"/>
      <c r="J6" s="18" t="s">
        <v>32</v>
      </c>
      <c r="K6" s="82" t="s">
        <v>33</v>
      </c>
      <c r="L6" s="673" t="s">
        <v>34</v>
      </c>
      <c r="M6" s="83" t="s">
        <v>166</v>
      </c>
      <c r="N6" s="674" t="s">
        <v>167</v>
      </c>
      <c r="O6" s="83" t="s">
        <v>168</v>
      </c>
    </row>
    <row r="7" s="1" customFormat="1" spans="1:15">
      <c r="A7" s="660"/>
      <c r="B7" s="19"/>
      <c r="C7" s="19"/>
      <c r="D7" s="17"/>
      <c r="E7" s="17"/>
      <c r="F7" s="15"/>
      <c r="G7" s="18"/>
      <c r="H7" s="18"/>
      <c r="I7" s="18"/>
      <c r="J7" s="18"/>
      <c r="K7" s="82"/>
      <c r="L7" s="673"/>
      <c r="M7" s="83"/>
      <c r="N7" s="674"/>
      <c r="O7" s="83"/>
    </row>
    <row r="8" s="1" customFormat="1" spans="1:15">
      <c r="A8" s="661" t="s">
        <v>385</v>
      </c>
      <c r="B8" s="617">
        <v>1244713</v>
      </c>
      <c r="C8" s="617" t="s">
        <v>386</v>
      </c>
      <c r="D8" s="618">
        <v>42767</v>
      </c>
      <c r="E8" s="618">
        <v>42769</v>
      </c>
      <c r="F8" s="617">
        <f t="shared" ref="F8:F71" si="0">E8-D8</f>
        <v>2</v>
      </c>
      <c r="G8" s="617">
        <v>3</v>
      </c>
      <c r="H8" s="617" t="s">
        <v>40</v>
      </c>
      <c r="I8" s="617" t="s">
        <v>387</v>
      </c>
      <c r="J8" s="617">
        <f t="shared" ref="J8:J71" si="1">G8*F8</f>
        <v>6</v>
      </c>
      <c r="K8" s="675">
        <v>2900000</v>
      </c>
      <c r="L8" s="676">
        <f t="shared" ref="L8:L71" si="2">K8*F8*G8</f>
        <v>17400000</v>
      </c>
      <c r="M8" s="617"/>
      <c r="N8" s="677">
        <f t="shared" ref="N8:N71" si="3">M8-L8</f>
        <v>-17400000</v>
      </c>
      <c r="O8" s="638"/>
    </row>
    <row r="9" s="1" customFormat="1" spans="1:15">
      <c r="A9" s="661">
        <v>263382</v>
      </c>
      <c r="B9" s="617">
        <v>1245003</v>
      </c>
      <c r="C9" s="617" t="s">
        <v>388</v>
      </c>
      <c r="D9" s="618">
        <v>42767</v>
      </c>
      <c r="E9" s="618">
        <v>42769</v>
      </c>
      <c r="F9" s="617">
        <f t="shared" si="0"/>
        <v>2</v>
      </c>
      <c r="G9" s="617">
        <v>1</v>
      </c>
      <c r="H9" s="617" t="s">
        <v>36</v>
      </c>
      <c r="I9" s="617" t="s">
        <v>37</v>
      </c>
      <c r="J9" s="617">
        <f t="shared" si="1"/>
        <v>2</v>
      </c>
      <c r="K9" s="675">
        <v>2900000</v>
      </c>
      <c r="L9" s="676">
        <f t="shared" si="2"/>
        <v>5800000</v>
      </c>
      <c r="M9" s="617"/>
      <c r="N9" s="677">
        <f t="shared" si="3"/>
        <v>-5800000</v>
      </c>
      <c r="O9" s="639"/>
    </row>
    <row r="10" s="1" customFormat="1" spans="1:15">
      <c r="A10" s="661">
        <v>263643</v>
      </c>
      <c r="B10" s="617">
        <v>1245821</v>
      </c>
      <c r="C10" s="617" t="s">
        <v>103</v>
      </c>
      <c r="D10" s="618">
        <v>42767</v>
      </c>
      <c r="E10" s="618">
        <v>42770</v>
      </c>
      <c r="F10" s="617">
        <f t="shared" si="0"/>
        <v>3</v>
      </c>
      <c r="G10" s="617">
        <v>1</v>
      </c>
      <c r="H10" s="617" t="s">
        <v>40</v>
      </c>
      <c r="I10" s="617" t="s">
        <v>37</v>
      </c>
      <c r="J10" s="617">
        <f t="shared" si="1"/>
        <v>3</v>
      </c>
      <c r="K10" s="675">
        <v>2900000</v>
      </c>
      <c r="L10" s="676">
        <f t="shared" si="2"/>
        <v>8700000</v>
      </c>
      <c r="M10" s="617"/>
      <c r="N10" s="677">
        <f t="shared" si="3"/>
        <v>-8700000</v>
      </c>
      <c r="O10" s="639"/>
    </row>
    <row r="11" s="1" customFormat="1" spans="1:15">
      <c r="A11" s="661">
        <v>269552</v>
      </c>
      <c r="B11" s="617">
        <v>1255672</v>
      </c>
      <c r="C11" s="617" t="s">
        <v>389</v>
      </c>
      <c r="D11" s="618">
        <v>42767</v>
      </c>
      <c r="E11" s="618">
        <v>42771</v>
      </c>
      <c r="F11" s="617">
        <f t="shared" si="0"/>
        <v>4</v>
      </c>
      <c r="G11" s="617">
        <v>1</v>
      </c>
      <c r="H11" s="617" t="s">
        <v>53</v>
      </c>
      <c r="I11" s="617" t="s">
        <v>148</v>
      </c>
      <c r="J11" s="617">
        <f t="shared" si="1"/>
        <v>4</v>
      </c>
      <c r="K11" s="628">
        <v>2900000</v>
      </c>
      <c r="L11" s="676">
        <f t="shared" si="2"/>
        <v>11600000</v>
      </c>
      <c r="M11" s="617"/>
      <c r="N11" s="677">
        <f t="shared" si="3"/>
        <v>-11600000</v>
      </c>
      <c r="O11" s="639"/>
    </row>
    <row r="12" s="1" customFormat="1" spans="1:15">
      <c r="A12" s="661">
        <v>269556</v>
      </c>
      <c r="B12" s="617">
        <v>1255668</v>
      </c>
      <c r="C12" s="617" t="s">
        <v>390</v>
      </c>
      <c r="D12" s="618">
        <v>42767</v>
      </c>
      <c r="E12" s="618">
        <v>42771</v>
      </c>
      <c r="F12" s="617">
        <f t="shared" si="0"/>
        <v>4</v>
      </c>
      <c r="G12" s="617">
        <v>1</v>
      </c>
      <c r="H12" s="617" t="s">
        <v>391</v>
      </c>
      <c r="I12" s="617" t="s">
        <v>392</v>
      </c>
      <c r="J12" s="617">
        <f t="shared" si="1"/>
        <v>4</v>
      </c>
      <c r="K12" s="628">
        <v>2900000</v>
      </c>
      <c r="L12" s="676">
        <f t="shared" si="2"/>
        <v>11600000</v>
      </c>
      <c r="M12" s="617"/>
      <c r="N12" s="677">
        <f t="shared" si="3"/>
        <v>-11600000</v>
      </c>
      <c r="O12" s="639"/>
    </row>
    <row r="13" s="1" customFormat="1" spans="1:15">
      <c r="A13" s="661">
        <v>269822</v>
      </c>
      <c r="B13" s="617">
        <v>1255985</v>
      </c>
      <c r="C13" s="617" t="s">
        <v>393</v>
      </c>
      <c r="D13" s="618">
        <v>42767</v>
      </c>
      <c r="E13" s="618">
        <v>42770</v>
      </c>
      <c r="F13" s="617">
        <f t="shared" si="0"/>
        <v>3</v>
      </c>
      <c r="G13" s="617">
        <v>1</v>
      </c>
      <c r="H13" s="617" t="s">
        <v>40</v>
      </c>
      <c r="I13" s="617" t="s">
        <v>37</v>
      </c>
      <c r="J13" s="617">
        <f t="shared" si="1"/>
        <v>3</v>
      </c>
      <c r="K13" s="628">
        <v>2900000</v>
      </c>
      <c r="L13" s="676">
        <f t="shared" si="2"/>
        <v>8700000</v>
      </c>
      <c r="M13" s="617"/>
      <c r="N13" s="677">
        <f t="shared" si="3"/>
        <v>-8700000</v>
      </c>
      <c r="O13" s="639"/>
    </row>
    <row r="14" s="1" customFormat="1" spans="1:15">
      <c r="A14" s="661">
        <v>270796</v>
      </c>
      <c r="B14" s="617">
        <v>1256841</v>
      </c>
      <c r="C14" s="617" t="s">
        <v>394</v>
      </c>
      <c r="D14" s="618">
        <v>42767</v>
      </c>
      <c r="E14" s="618">
        <v>42770</v>
      </c>
      <c r="F14" s="619">
        <f t="shared" si="0"/>
        <v>3</v>
      </c>
      <c r="G14" s="619">
        <v>1</v>
      </c>
      <c r="H14" s="619" t="s">
        <v>40</v>
      </c>
      <c r="I14" s="619" t="s">
        <v>37</v>
      </c>
      <c r="J14" s="617">
        <f t="shared" si="1"/>
        <v>3</v>
      </c>
      <c r="K14" s="678">
        <v>2900000</v>
      </c>
      <c r="L14" s="676">
        <f t="shared" si="2"/>
        <v>8700000</v>
      </c>
      <c r="M14" s="663"/>
      <c r="N14" s="677">
        <f t="shared" si="3"/>
        <v>-8700000</v>
      </c>
      <c r="O14" s="639"/>
    </row>
    <row r="15" s="1" customFormat="1" spans="1:15">
      <c r="A15" s="661">
        <v>270806</v>
      </c>
      <c r="B15" s="617">
        <v>1256908</v>
      </c>
      <c r="C15" s="617" t="s">
        <v>395</v>
      </c>
      <c r="D15" s="618">
        <v>42767</v>
      </c>
      <c r="E15" s="618">
        <v>42770</v>
      </c>
      <c r="F15" s="617">
        <f t="shared" si="0"/>
        <v>3</v>
      </c>
      <c r="G15" s="617">
        <v>1</v>
      </c>
      <c r="H15" s="617" t="s">
        <v>40</v>
      </c>
      <c r="I15" s="617" t="s">
        <v>37</v>
      </c>
      <c r="J15" s="617">
        <f t="shared" si="1"/>
        <v>3</v>
      </c>
      <c r="K15" s="628">
        <v>2900000</v>
      </c>
      <c r="L15" s="676">
        <f t="shared" si="2"/>
        <v>8700000</v>
      </c>
      <c r="M15" s="617"/>
      <c r="N15" s="677">
        <f t="shared" si="3"/>
        <v>-8700000</v>
      </c>
      <c r="O15" s="639"/>
    </row>
    <row r="16" s="1" customFormat="1" spans="1:15">
      <c r="A16" s="661" t="s">
        <v>396</v>
      </c>
      <c r="B16" s="617">
        <v>1243476</v>
      </c>
      <c r="C16" s="617" t="s">
        <v>397</v>
      </c>
      <c r="D16" s="618">
        <v>42768</v>
      </c>
      <c r="E16" s="618">
        <v>42769</v>
      </c>
      <c r="F16" s="617">
        <f t="shared" si="0"/>
        <v>1</v>
      </c>
      <c r="G16" s="617">
        <v>2</v>
      </c>
      <c r="H16" s="617" t="s">
        <v>36</v>
      </c>
      <c r="I16" s="617" t="s">
        <v>37</v>
      </c>
      <c r="J16" s="617">
        <f t="shared" si="1"/>
        <v>2</v>
      </c>
      <c r="K16" s="675">
        <v>2900000</v>
      </c>
      <c r="L16" s="676">
        <f t="shared" si="2"/>
        <v>5800000</v>
      </c>
      <c r="M16" s="617"/>
      <c r="N16" s="677">
        <f t="shared" si="3"/>
        <v>-5800000</v>
      </c>
      <c r="O16" s="639"/>
    </row>
    <row r="17" s="1" customFormat="1" spans="1:15">
      <c r="A17" s="661">
        <v>265317</v>
      </c>
      <c r="B17" s="617">
        <v>1248343</v>
      </c>
      <c r="C17" s="617" t="s">
        <v>398</v>
      </c>
      <c r="D17" s="618">
        <v>42768</v>
      </c>
      <c r="E17" s="618">
        <v>42770</v>
      </c>
      <c r="F17" s="617">
        <f t="shared" si="0"/>
        <v>2</v>
      </c>
      <c r="G17" s="617">
        <v>3</v>
      </c>
      <c r="H17" s="617" t="s">
        <v>36</v>
      </c>
      <c r="I17" s="617" t="s">
        <v>37</v>
      </c>
      <c r="J17" s="617">
        <f t="shared" si="1"/>
        <v>6</v>
      </c>
      <c r="K17" s="628">
        <v>2900000</v>
      </c>
      <c r="L17" s="676">
        <f t="shared" si="2"/>
        <v>17400000</v>
      </c>
      <c r="M17" s="617"/>
      <c r="N17" s="677">
        <f t="shared" si="3"/>
        <v>-17400000</v>
      </c>
      <c r="O17" s="639"/>
    </row>
    <row r="18" s="1" customFormat="1" spans="1:15">
      <c r="A18" s="661">
        <v>266487</v>
      </c>
      <c r="B18" s="617">
        <v>1250570</v>
      </c>
      <c r="C18" s="617" t="s">
        <v>399</v>
      </c>
      <c r="D18" s="618">
        <v>42768</v>
      </c>
      <c r="E18" s="618">
        <v>42770</v>
      </c>
      <c r="F18" s="617">
        <f t="shared" si="0"/>
        <v>2</v>
      </c>
      <c r="G18" s="617">
        <v>1</v>
      </c>
      <c r="H18" s="617" t="s">
        <v>391</v>
      </c>
      <c r="I18" s="617" t="s">
        <v>37</v>
      </c>
      <c r="J18" s="617">
        <f t="shared" si="1"/>
        <v>2</v>
      </c>
      <c r="K18" s="628">
        <v>2900000</v>
      </c>
      <c r="L18" s="676">
        <f t="shared" si="2"/>
        <v>5800000</v>
      </c>
      <c r="M18" s="617"/>
      <c r="N18" s="677">
        <f t="shared" si="3"/>
        <v>-5800000</v>
      </c>
      <c r="O18" s="639"/>
    </row>
    <row r="19" s="1" customFormat="1" spans="1:15">
      <c r="A19" s="661">
        <v>266501</v>
      </c>
      <c r="B19" s="617">
        <v>1250577</v>
      </c>
      <c r="C19" s="617" t="s">
        <v>400</v>
      </c>
      <c r="D19" s="618">
        <v>42768</v>
      </c>
      <c r="E19" s="618">
        <v>42770</v>
      </c>
      <c r="F19" s="617">
        <f t="shared" si="0"/>
        <v>2</v>
      </c>
      <c r="G19" s="617">
        <v>1</v>
      </c>
      <c r="H19" s="617" t="s">
        <v>391</v>
      </c>
      <c r="I19" s="617" t="s">
        <v>37</v>
      </c>
      <c r="J19" s="617">
        <f t="shared" si="1"/>
        <v>2</v>
      </c>
      <c r="K19" s="628">
        <v>2900000</v>
      </c>
      <c r="L19" s="676">
        <f t="shared" si="2"/>
        <v>5800000</v>
      </c>
      <c r="M19" s="617"/>
      <c r="N19" s="677">
        <f t="shared" si="3"/>
        <v>-5800000</v>
      </c>
      <c r="O19" s="639"/>
    </row>
    <row r="20" s="1" customFormat="1" spans="1:15">
      <c r="A20" s="662">
        <v>266502</v>
      </c>
      <c r="B20" s="617">
        <v>1250578</v>
      </c>
      <c r="C20" s="617" t="s">
        <v>401</v>
      </c>
      <c r="D20" s="618">
        <v>42768</v>
      </c>
      <c r="E20" s="618">
        <v>42770</v>
      </c>
      <c r="F20" s="617">
        <f t="shared" si="0"/>
        <v>2</v>
      </c>
      <c r="G20" s="617">
        <v>1</v>
      </c>
      <c r="H20" s="617" t="s">
        <v>391</v>
      </c>
      <c r="I20" s="617" t="s">
        <v>37</v>
      </c>
      <c r="J20" s="617">
        <f t="shared" si="1"/>
        <v>2</v>
      </c>
      <c r="K20" s="628">
        <v>2900000</v>
      </c>
      <c r="L20" s="676">
        <f t="shared" si="2"/>
        <v>5800000</v>
      </c>
      <c r="M20" s="617"/>
      <c r="N20" s="677">
        <f t="shared" si="3"/>
        <v>-5800000</v>
      </c>
      <c r="O20" s="639"/>
    </row>
    <row r="21" s="1" customFormat="1" spans="1:15">
      <c r="A21" s="661">
        <v>263503</v>
      </c>
      <c r="B21" s="663">
        <v>1245373</v>
      </c>
      <c r="C21" s="617" t="s">
        <v>402</v>
      </c>
      <c r="D21" s="618">
        <v>42769</v>
      </c>
      <c r="E21" s="618">
        <v>42771</v>
      </c>
      <c r="F21" s="617">
        <f t="shared" si="0"/>
        <v>2</v>
      </c>
      <c r="G21" s="617">
        <v>3</v>
      </c>
      <c r="H21" s="617" t="s">
        <v>36</v>
      </c>
      <c r="I21" s="617" t="s">
        <v>37</v>
      </c>
      <c r="J21" s="617">
        <f t="shared" si="1"/>
        <v>6</v>
      </c>
      <c r="K21" s="675">
        <v>2900000</v>
      </c>
      <c r="L21" s="676">
        <f t="shared" si="2"/>
        <v>17400000</v>
      </c>
      <c r="M21" s="617"/>
      <c r="N21" s="677">
        <f t="shared" si="3"/>
        <v>-17400000</v>
      </c>
      <c r="O21" s="639"/>
    </row>
    <row r="22" s="1" customFormat="1" spans="1:15">
      <c r="A22" s="661">
        <v>265272</v>
      </c>
      <c r="B22" s="617">
        <v>1248121</v>
      </c>
      <c r="C22" s="617" t="s">
        <v>403</v>
      </c>
      <c r="D22" s="618">
        <v>42769</v>
      </c>
      <c r="E22" s="618">
        <v>42770</v>
      </c>
      <c r="F22" s="617">
        <f t="shared" si="0"/>
        <v>1</v>
      </c>
      <c r="G22" s="617">
        <v>1</v>
      </c>
      <c r="H22" s="617" t="s">
        <v>36</v>
      </c>
      <c r="I22" s="617" t="s">
        <v>37</v>
      </c>
      <c r="J22" s="617">
        <f t="shared" si="1"/>
        <v>1</v>
      </c>
      <c r="K22" s="628">
        <v>2900000</v>
      </c>
      <c r="L22" s="676">
        <f t="shared" si="2"/>
        <v>2900000</v>
      </c>
      <c r="M22" s="617"/>
      <c r="N22" s="677">
        <f t="shared" si="3"/>
        <v>-2900000</v>
      </c>
      <c r="O22" s="639"/>
    </row>
    <row r="23" s="1" customFormat="1" spans="1:15">
      <c r="A23" s="661">
        <v>265324</v>
      </c>
      <c r="B23" s="617">
        <v>1248045</v>
      </c>
      <c r="C23" s="617" t="s">
        <v>404</v>
      </c>
      <c r="D23" s="618">
        <v>42769</v>
      </c>
      <c r="E23" s="618">
        <v>42771</v>
      </c>
      <c r="F23" s="617">
        <f t="shared" si="0"/>
        <v>2</v>
      </c>
      <c r="G23" s="617">
        <v>1</v>
      </c>
      <c r="H23" s="617" t="s">
        <v>405</v>
      </c>
      <c r="I23" s="617" t="s">
        <v>37</v>
      </c>
      <c r="J23" s="617">
        <f t="shared" si="1"/>
        <v>2</v>
      </c>
      <c r="K23" s="628">
        <v>2900000</v>
      </c>
      <c r="L23" s="676">
        <f t="shared" si="2"/>
        <v>5800000</v>
      </c>
      <c r="M23" s="617"/>
      <c r="N23" s="677">
        <f t="shared" si="3"/>
        <v>-5800000</v>
      </c>
      <c r="O23" s="639"/>
    </row>
    <row r="24" s="1" customFormat="1" spans="1:15">
      <c r="A24" s="661">
        <v>263379</v>
      </c>
      <c r="B24" s="617">
        <v>1244894</v>
      </c>
      <c r="C24" s="617" t="s">
        <v>406</v>
      </c>
      <c r="D24" s="618">
        <v>42770</v>
      </c>
      <c r="E24" s="618">
        <v>42773</v>
      </c>
      <c r="F24" s="617">
        <f t="shared" si="0"/>
        <v>3</v>
      </c>
      <c r="G24" s="617">
        <v>1</v>
      </c>
      <c r="H24" s="617" t="s">
        <v>36</v>
      </c>
      <c r="I24" s="617" t="s">
        <v>37</v>
      </c>
      <c r="J24" s="617">
        <f t="shared" si="1"/>
        <v>3</v>
      </c>
      <c r="K24" s="675">
        <v>2900000</v>
      </c>
      <c r="L24" s="676">
        <f t="shared" si="2"/>
        <v>8700000</v>
      </c>
      <c r="M24" s="617"/>
      <c r="N24" s="677">
        <f t="shared" si="3"/>
        <v>-8700000</v>
      </c>
      <c r="O24" s="639"/>
    </row>
    <row r="25" s="1" customFormat="1" ht="14.25" spans="1:15">
      <c r="A25" s="661">
        <v>264320</v>
      </c>
      <c r="B25" s="664">
        <v>1246780</v>
      </c>
      <c r="C25" s="617" t="s">
        <v>407</v>
      </c>
      <c r="D25" s="618">
        <v>42770</v>
      </c>
      <c r="E25" s="618">
        <v>42773</v>
      </c>
      <c r="F25" s="617">
        <f t="shared" si="0"/>
        <v>3</v>
      </c>
      <c r="G25" s="617">
        <v>1</v>
      </c>
      <c r="H25" s="617" t="s">
        <v>36</v>
      </c>
      <c r="I25" s="617" t="s">
        <v>37</v>
      </c>
      <c r="J25" s="617">
        <f t="shared" si="1"/>
        <v>3</v>
      </c>
      <c r="K25" s="675">
        <v>2900000</v>
      </c>
      <c r="L25" s="676">
        <f t="shared" si="2"/>
        <v>8700000</v>
      </c>
      <c r="M25" s="617"/>
      <c r="N25" s="677">
        <f t="shared" si="3"/>
        <v>-8700000</v>
      </c>
      <c r="O25" s="639"/>
    </row>
    <row r="26" s="1" customFormat="1" spans="1:15">
      <c r="A26" s="661">
        <v>266368</v>
      </c>
      <c r="B26" s="617">
        <v>1250321</v>
      </c>
      <c r="C26" s="617" t="s">
        <v>408</v>
      </c>
      <c r="D26" s="618">
        <v>42770</v>
      </c>
      <c r="E26" s="618">
        <v>42771</v>
      </c>
      <c r="F26" s="617">
        <f t="shared" si="0"/>
        <v>1</v>
      </c>
      <c r="G26" s="617">
        <v>1</v>
      </c>
      <c r="H26" s="617" t="s">
        <v>36</v>
      </c>
      <c r="I26" s="617" t="s">
        <v>37</v>
      </c>
      <c r="J26" s="617">
        <f t="shared" si="1"/>
        <v>1</v>
      </c>
      <c r="K26" s="628">
        <v>2900000</v>
      </c>
      <c r="L26" s="676">
        <f t="shared" si="2"/>
        <v>2900000</v>
      </c>
      <c r="M26" s="617"/>
      <c r="N26" s="677">
        <f t="shared" si="3"/>
        <v>-2900000</v>
      </c>
      <c r="O26" s="639"/>
    </row>
    <row r="27" s="1" customFormat="1" spans="1:15">
      <c r="A27" s="661">
        <v>270527</v>
      </c>
      <c r="B27" s="617">
        <v>1256463</v>
      </c>
      <c r="C27" s="617" t="s">
        <v>409</v>
      </c>
      <c r="D27" s="618">
        <v>42770</v>
      </c>
      <c r="E27" s="618">
        <v>42773</v>
      </c>
      <c r="F27" s="617">
        <f t="shared" si="0"/>
        <v>3</v>
      </c>
      <c r="G27" s="617">
        <v>1</v>
      </c>
      <c r="H27" s="617" t="s">
        <v>53</v>
      </c>
      <c r="I27" s="617" t="s">
        <v>37</v>
      </c>
      <c r="J27" s="617">
        <f t="shared" si="1"/>
        <v>3</v>
      </c>
      <c r="K27" s="628">
        <v>2900000</v>
      </c>
      <c r="L27" s="676">
        <f t="shared" si="2"/>
        <v>8700000</v>
      </c>
      <c r="M27" s="617"/>
      <c r="N27" s="677">
        <f t="shared" si="3"/>
        <v>-8700000</v>
      </c>
      <c r="O27" s="639"/>
    </row>
    <row r="28" s="1" customFormat="1" spans="1:15">
      <c r="A28" s="661">
        <v>270534</v>
      </c>
      <c r="B28" s="617">
        <v>1256285</v>
      </c>
      <c r="C28" s="617" t="s">
        <v>410</v>
      </c>
      <c r="D28" s="618">
        <v>42770</v>
      </c>
      <c r="E28" s="618">
        <v>42772</v>
      </c>
      <c r="F28" s="617">
        <f t="shared" si="0"/>
        <v>2</v>
      </c>
      <c r="G28" s="617">
        <v>2</v>
      </c>
      <c r="H28" s="617" t="s">
        <v>53</v>
      </c>
      <c r="I28" s="617" t="s">
        <v>37</v>
      </c>
      <c r="J28" s="617">
        <f t="shared" si="1"/>
        <v>4</v>
      </c>
      <c r="K28" s="628">
        <v>2900000</v>
      </c>
      <c r="L28" s="676">
        <f t="shared" si="2"/>
        <v>11600000</v>
      </c>
      <c r="M28" s="617"/>
      <c r="N28" s="677">
        <f t="shared" si="3"/>
        <v>-11600000</v>
      </c>
      <c r="O28" s="639"/>
    </row>
    <row r="29" s="1" customFormat="1" spans="1:15">
      <c r="A29" s="661">
        <v>264030</v>
      </c>
      <c r="B29" s="617">
        <v>1246083</v>
      </c>
      <c r="C29" s="617" t="s">
        <v>411</v>
      </c>
      <c r="D29" s="618">
        <v>42771</v>
      </c>
      <c r="E29" s="618">
        <v>42774</v>
      </c>
      <c r="F29" s="617">
        <f t="shared" si="0"/>
        <v>3</v>
      </c>
      <c r="G29" s="617">
        <v>1</v>
      </c>
      <c r="H29" s="617" t="s">
        <v>36</v>
      </c>
      <c r="I29" s="617" t="s">
        <v>37</v>
      </c>
      <c r="J29" s="617">
        <f t="shared" si="1"/>
        <v>3</v>
      </c>
      <c r="K29" s="675">
        <v>2900000</v>
      </c>
      <c r="L29" s="676">
        <f t="shared" si="2"/>
        <v>8700000</v>
      </c>
      <c r="M29" s="617"/>
      <c r="N29" s="677">
        <f t="shared" si="3"/>
        <v>-8700000</v>
      </c>
      <c r="O29" s="639"/>
    </row>
    <row r="30" s="1" customFormat="1" spans="1:15">
      <c r="A30" s="665" t="s">
        <v>412</v>
      </c>
      <c r="B30" s="617">
        <v>1249863</v>
      </c>
      <c r="C30" s="617" t="s">
        <v>413</v>
      </c>
      <c r="D30" s="618">
        <v>42771</v>
      </c>
      <c r="E30" s="618">
        <v>42774</v>
      </c>
      <c r="F30" s="617">
        <f t="shared" si="0"/>
        <v>3</v>
      </c>
      <c r="G30" s="617">
        <v>2</v>
      </c>
      <c r="H30" s="617" t="s">
        <v>40</v>
      </c>
      <c r="I30" s="617" t="s">
        <v>37</v>
      </c>
      <c r="J30" s="617">
        <f t="shared" si="1"/>
        <v>6</v>
      </c>
      <c r="K30" s="628">
        <v>2900000</v>
      </c>
      <c r="L30" s="676">
        <f t="shared" si="2"/>
        <v>17400000</v>
      </c>
      <c r="M30" s="617"/>
      <c r="N30" s="677">
        <f t="shared" si="3"/>
        <v>-17400000</v>
      </c>
      <c r="O30" s="639"/>
    </row>
    <row r="31" s="1" customFormat="1" spans="1:15">
      <c r="A31" s="665" t="s">
        <v>414</v>
      </c>
      <c r="B31" s="617">
        <v>1249871</v>
      </c>
      <c r="C31" s="617" t="s">
        <v>415</v>
      </c>
      <c r="D31" s="618">
        <v>42771</v>
      </c>
      <c r="E31" s="618">
        <v>42774</v>
      </c>
      <c r="F31" s="617">
        <f t="shared" si="0"/>
        <v>3</v>
      </c>
      <c r="G31" s="617">
        <v>2</v>
      </c>
      <c r="H31" s="617" t="s">
        <v>40</v>
      </c>
      <c r="I31" s="617" t="s">
        <v>37</v>
      </c>
      <c r="J31" s="617">
        <f t="shared" si="1"/>
        <v>6</v>
      </c>
      <c r="K31" s="628">
        <v>2900000</v>
      </c>
      <c r="L31" s="676">
        <f t="shared" si="2"/>
        <v>17400000</v>
      </c>
      <c r="M31" s="617"/>
      <c r="N31" s="677">
        <f t="shared" si="3"/>
        <v>-17400000</v>
      </c>
      <c r="O31" s="639"/>
    </row>
    <row r="32" s="1" customFormat="1" spans="1:15">
      <c r="A32" s="661" t="s">
        <v>416</v>
      </c>
      <c r="B32" s="617">
        <v>1251368</v>
      </c>
      <c r="C32" s="617" t="s">
        <v>417</v>
      </c>
      <c r="D32" s="618">
        <v>42771</v>
      </c>
      <c r="E32" s="618">
        <v>42773</v>
      </c>
      <c r="F32" s="617">
        <f t="shared" si="0"/>
        <v>2</v>
      </c>
      <c r="G32" s="617">
        <v>4</v>
      </c>
      <c r="H32" s="617" t="s">
        <v>418</v>
      </c>
      <c r="I32" s="617" t="s">
        <v>37</v>
      </c>
      <c r="J32" s="617">
        <f t="shared" si="1"/>
        <v>8</v>
      </c>
      <c r="K32" s="628">
        <v>2900000</v>
      </c>
      <c r="L32" s="676">
        <f t="shared" si="2"/>
        <v>23200000</v>
      </c>
      <c r="M32" s="617"/>
      <c r="N32" s="677">
        <f t="shared" si="3"/>
        <v>-23200000</v>
      </c>
      <c r="O32" s="639"/>
    </row>
    <row r="33" s="1" customFormat="1" spans="1:15">
      <c r="A33" s="661">
        <v>267007</v>
      </c>
      <c r="B33" s="617">
        <v>1251603</v>
      </c>
      <c r="C33" s="617" t="s">
        <v>419</v>
      </c>
      <c r="D33" s="618">
        <v>42771</v>
      </c>
      <c r="E33" s="618">
        <v>42774</v>
      </c>
      <c r="F33" s="617">
        <f t="shared" si="0"/>
        <v>3</v>
      </c>
      <c r="G33" s="617">
        <v>4</v>
      </c>
      <c r="H33" s="617" t="s">
        <v>53</v>
      </c>
      <c r="I33" s="617" t="s">
        <v>37</v>
      </c>
      <c r="J33" s="617">
        <f t="shared" si="1"/>
        <v>12</v>
      </c>
      <c r="K33" s="628">
        <v>2900000</v>
      </c>
      <c r="L33" s="676">
        <f t="shared" si="2"/>
        <v>34800000</v>
      </c>
      <c r="M33" s="543"/>
      <c r="N33" s="677">
        <f t="shared" si="3"/>
        <v>-34800000</v>
      </c>
      <c r="O33" s="639"/>
    </row>
    <row r="34" s="1" customFormat="1" spans="1:15">
      <c r="A34" s="661">
        <v>265876</v>
      </c>
      <c r="B34" s="617">
        <v>1249436</v>
      </c>
      <c r="C34" s="617" t="s">
        <v>420</v>
      </c>
      <c r="D34" s="618">
        <v>42772</v>
      </c>
      <c r="E34" s="618">
        <v>42774</v>
      </c>
      <c r="F34" s="617">
        <f t="shared" si="0"/>
        <v>2</v>
      </c>
      <c r="G34" s="617">
        <v>1</v>
      </c>
      <c r="H34" s="617" t="s">
        <v>36</v>
      </c>
      <c r="I34" s="617" t="s">
        <v>37</v>
      </c>
      <c r="J34" s="617">
        <f t="shared" si="1"/>
        <v>2</v>
      </c>
      <c r="K34" s="628">
        <v>2900000</v>
      </c>
      <c r="L34" s="676">
        <f t="shared" si="2"/>
        <v>5800000</v>
      </c>
      <c r="M34" s="617"/>
      <c r="N34" s="677">
        <f t="shared" si="3"/>
        <v>-5800000</v>
      </c>
      <c r="O34" s="639"/>
    </row>
    <row r="35" s="1" customFormat="1" spans="1:15">
      <c r="A35" s="665" t="s">
        <v>421</v>
      </c>
      <c r="B35" s="617">
        <v>1249898</v>
      </c>
      <c r="C35" s="617" t="s">
        <v>422</v>
      </c>
      <c r="D35" s="618">
        <v>42772</v>
      </c>
      <c r="E35" s="618">
        <v>42774</v>
      </c>
      <c r="F35" s="617">
        <f t="shared" si="0"/>
        <v>2</v>
      </c>
      <c r="G35" s="617">
        <v>2</v>
      </c>
      <c r="H35" s="617" t="s">
        <v>40</v>
      </c>
      <c r="I35" s="617" t="s">
        <v>37</v>
      </c>
      <c r="J35" s="617">
        <f t="shared" si="1"/>
        <v>4</v>
      </c>
      <c r="K35" s="628">
        <v>2900000</v>
      </c>
      <c r="L35" s="676">
        <f t="shared" si="2"/>
        <v>11600000</v>
      </c>
      <c r="M35" s="617"/>
      <c r="N35" s="677">
        <f t="shared" si="3"/>
        <v>-11600000</v>
      </c>
      <c r="O35" s="639"/>
    </row>
    <row r="36" s="1" customFormat="1" spans="1:15">
      <c r="A36" s="661">
        <v>266275</v>
      </c>
      <c r="B36" s="617">
        <v>1249724</v>
      </c>
      <c r="C36" s="617" t="s">
        <v>423</v>
      </c>
      <c r="D36" s="618">
        <v>42772</v>
      </c>
      <c r="E36" s="618">
        <v>42774</v>
      </c>
      <c r="F36" s="617">
        <f t="shared" si="0"/>
        <v>2</v>
      </c>
      <c r="G36" s="617">
        <v>1</v>
      </c>
      <c r="H36" s="617" t="s">
        <v>40</v>
      </c>
      <c r="I36" s="617" t="s">
        <v>37</v>
      </c>
      <c r="J36" s="617">
        <f t="shared" si="1"/>
        <v>2</v>
      </c>
      <c r="K36" s="628">
        <v>2900000</v>
      </c>
      <c r="L36" s="676">
        <f t="shared" si="2"/>
        <v>5800000</v>
      </c>
      <c r="M36" s="617"/>
      <c r="N36" s="677">
        <f t="shared" si="3"/>
        <v>-5800000</v>
      </c>
      <c r="O36" s="639"/>
    </row>
    <row r="37" s="1" customFormat="1" spans="1:15">
      <c r="A37" s="661">
        <v>267043</v>
      </c>
      <c r="B37" s="617">
        <v>1251898</v>
      </c>
      <c r="C37" s="617" t="s">
        <v>424</v>
      </c>
      <c r="D37" s="618">
        <v>42772</v>
      </c>
      <c r="E37" s="618">
        <v>42774</v>
      </c>
      <c r="F37" s="617">
        <f t="shared" si="0"/>
        <v>2</v>
      </c>
      <c r="G37" s="617">
        <v>1</v>
      </c>
      <c r="H37" s="617" t="s">
        <v>53</v>
      </c>
      <c r="I37" s="617" t="s">
        <v>37</v>
      </c>
      <c r="J37" s="617">
        <f t="shared" si="1"/>
        <v>2</v>
      </c>
      <c r="K37" s="628">
        <v>2900000</v>
      </c>
      <c r="L37" s="676">
        <f t="shared" si="2"/>
        <v>5800000</v>
      </c>
      <c r="M37" s="617"/>
      <c r="N37" s="677">
        <f t="shared" si="3"/>
        <v>-5800000</v>
      </c>
      <c r="O37" s="639"/>
    </row>
    <row r="38" s="1" customFormat="1" spans="1:15">
      <c r="A38" s="661">
        <v>268787</v>
      </c>
      <c r="B38" s="617">
        <v>1254377</v>
      </c>
      <c r="C38" s="617" t="s">
        <v>425</v>
      </c>
      <c r="D38" s="618">
        <v>42772</v>
      </c>
      <c r="E38" s="618">
        <v>42775</v>
      </c>
      <c r="F38" s="617">
        <f t="shared" si="0"/>
        <v>3</v>
      </c>
      <c r="G38" s="617">
        <v>1</v>
      </c>
      <c r="H38" s="617" t="s">
        <v>77</v>
      </c>
      <c r="I38" s="617" t="s">
        <v>37</v>
      </c>
      <c r="J38" s="617">
        <f t="shared" si="1"/>
        <v>3</v>
      </c>
      <c r="K38" s="628">
        <v>2900000</v>
      </c>
      <c r="L38" s="676">
        <f t="shared" si="2"/>
        <v>8700000</v>
      </c>
      <c r="M38" s="617"/>
      <c r="N38" s="677">
        <f t="shared" si="3"/>
        <v>-8700000</v>
      </c>
      <c r="O38" s="639"/>
    </row>
    <row r="39" s="1" customFormat="1" spans="1:15">
      <c r="A39" s="661">
        <v>262386</v>
      </c>
      <c r="B39" s="617">
        <v>1243324</v>
      </c>
      <c r="C39" s="617" t="s">
        <v>426</v>
      </c>
      <c r="D39" s="618">
        <v>42773</v>
      </c>
      <c r="E39" s="618">
        <v>42776</v>
      </c>
      <c r="F39" s="617">
        <f t="shared" si="0"/>
        <v>3</v>
      </c>
      <c r="G39" s="617">
        <v>1</v>
      </c>
      <c r="H39" s="617" t="s">
        <v>40</v>
      </c>
      <c r="I39" s="617" t="s">
        <v>37</v>
      </c>
      <c r="J39" s="617">
        <f t="shared" si="1"/>
        <v>3</v>
      </c>
      <c r="K39" s="675">
        <v>2900000</v>
      </c>
      <c r="L39" s="676">
        <f t="shared" si="2"/>
        <v>8700000</v>
      </c>
      <c r="M39" s="617"/>
      <c r="N39" s="677">
        <f t="shared" si="3"/>
        <v>-8700000</v>
      </c>
      <c r="O39" s="639"/>
    </row>
    <row r="40" s="1" customFormat="1" spans="1:15">
      <c r="A40" s="661">
        <v>263002</v>
      </c>
      <c r="B40" s="617">
        <v>1243319</v>
      </c>
      <c r="C40" s="617" t="s">
        <v>427</v>
      </c>
      <c r="D40" s="618">
        <v>42773</v>
      </c>
      <c r="E40" s="618">
        <v>42776</v>
      </c>
      <c r="F40" s="617">
        <f t="shared" si="0"/>
        <v>3</v>
      </c>
      <c r="G40" s="617">
        <v>1</v>
      </c>
      <c r="H40" s="617" t="s">
        <v>40</v>
      </c>
      <c r="I40" s="617" t="s">
        <v>37</v>
      </c>
      <c r="J40" s="617">
        <f t="shared" si="1"/>
        <v>3</v>
      </c>
      <c r="K40" s="675">
        <v>2900000</v>
      </c>
      <c r="L40" s="676">
        <f t="shared" si="2"/>
        <v>8700000</v>
      </c>
      <c r="M40" s="617"/>
      <c r="N40" s="677">
        <f t="shared" si="3"/>
        <v>-8700000</v>
      </c>
      <c r="O40" s="639"/>
    </row>
    <row r="41" s="1" customFormat="1" spans="1:15">
      <c r="A41" s="661">
        <v>266505</v>
      </c>
      <c r="B41" s="617">
        <v>1250593</v>
      </c>
      <c r="C41" s="617" t="s">
        <v>428</v>
      </c>
      <c r="D41" s="618">
        <v>42773</v>
      </c>
      <c r="E41" s="618">
        <v>42775</v>
      </c>
      <c r="F41" s="617">
        <f t="shared" si="0"/>
        <v>2</v>
      </c>
      <c r="G41" s="617">
        <v>1</v>
      </c>
      <c r="H41" s="617" t="s">
        <v>391</v>
      </c>
      <c r="I41" s="617" t="s">
        <v>37</v>
      </c>
      <c r="J41" s="617">
        <f t="shared" si="1"/>
        <v>2</v>
      </c>
      <c r="K41" s="628">
        <v>2900000</v>
      </c>
      <c r="L41" s="676">
        <f t="shared" si="2"/>
        <v>5800000</v>
      </c>
      <c r="M41" s="617"/>
      <c r="N41" s="677">
        <f t="shared" si="3"/>
        <v>-5800000</v>
      </c>
      <c r="O41" s="639"/>
    </row>
    <row r="42" s="1" customFormat="1" spans="1:15">
      <c r="A42" s="661">
        <v>266614</v>
      </c>
      <c r="B42" s="617">
        <v>1250707</v>
      </c>
      <c r="C42" s="617" t="s">
        <v>429</v>
      </c>
      <c r="D42" s="618">
        <v>42773</v>
      </c>
      <c r="E42" s="618">
        <v>42775</v>
      </c>
      <c r="F42" s="617">
        <f t="shared" si="0"/>
        <v>2</v>
      </c>
      <c r="G42" s="617">
        <v>1</v>
      </c>
      <c r="H42" s="617" t="s">
        <v>53</v>
      </c>
      <c r="I42" s="617" t="s">
        <v>37</v>
      </c>
      <c r="J42" s="617">
        <f t="shared" si="1"/>
        <v>2</v>
      </c>
      <c r="K42" s="628">
        <v>2900000</v>
      </c>
      <c r="L42" s="676">
        <f t="shared" si="2"/>
        <v>5800000</v>
      </c>
      <c r="M42" s="617"/>
      <c r="N42" s="677">
        <f t="shared" si="3"/>
        <v>-5800000</v>
      </c>
      <c r="O42" s="639"/>
    </row>
    <row r="43" s="1" customFormat="1" spans="1:15">
      <c r="A43" s="661">
        <v>267013</v>
      </c>
      <c r="B43" s="617">
        <v>1251646</v>
      </c>
      <c r="C43" s="617" t="s">
        <v>430</v>
      </c>
      <c r="D43" s="618">
        <v>42773</v>
      </c>
      <c r="E43" s="618">
        <v>42775</v>
      </c>
      <c r="F43" s="617">
        <f t="shared" si="0"/>
        <v>2</v>
      </c>
      <c r="G43" s="617">
        <v>2</v>
      </c>
      <c r="H43" s="617" t="s">
        <v>53</v>
      </c>
      <c r="I43" s="617" t="s">
        <v>37</v>
      </c>
      <c r="J43" s="617">
        <f t="shared" si="1"/>
        <v>4</v>
      </c>
      <c r="K43" s="628">
        <v>2900000</v>
      </c>
      <c r="L43" s="676">
        <f t="shared" si="2"/>
        <v>11600000</v>
      </c>
      <c r="M43" s="617"/>
      <c r="N43" s="677">
        <f t="shared" si="3"/>
        <v>-11600000</v>
      </c>
      <c r="O43" s="639"/>
    </row>
    <row r="44" s="1" customFormat="1" spans="1:15">
      <c r="A44" s="661">
        <v>265756</v>
      </c>
      <c r="B44" s="617">
        <v>1248942</v>
      </c>
      <c r="C44" s="617" t="s">
        <v>431</v>
      </c>
      <c r="D44" s="618">
        <v>42774</v>
      </c>
      <c r="E44" s="618">
        <v>42776</v>
      </c>
      <c r="F44" s="617">
        <f t="shared" si="0"/>
        <v>2</v>
      </c>
      <c r="G44" s="617">
        <v>1</v>
      </c>
      <c r="H44" s="617" t="s">
        <v>53</v>
      </c>
      <c r="I44" s="617" t="s">
        <v>37</v>
      </c>
      <c r="J44" s="617">
        <f t="shared" si="1"/>
        <v>2</v>
      </c>
      <c r="K44" s="628">
        <v>2900000</v>
      </c>
      <c r="L44" s="676">
        <f t="shared" si="2"/>
        <v>5800000</v>
      </c>
      <c r="M44" s="617"/>
      <c r="N44" s="677">
        <f t="shared" si="3"/>
        <v>-5800000</v>
      </c>
      <c r="O44" s="639"/>
    </row>
    <row r="45" s="1" customFormat="1" spans="1:15">
      <c r="A45" s="661">
        <v>265874</v>
      </c>
      <c r="B45" s="617">
        <v>1249404</v>
      </c>
      <c r="C45" s="617" t="s">
        <v>432</v>
      </c>
      <c r="D45" s="618">
        <v>42774</v>
      </c>
      <c r="E45" s="618">
        <v>42776</v>
      </c>
      <c r="F45" s="617">
        <f t="shared" si="0"/>
        <v>2</v>
      </c>
      <c r="G45" s="617">
        <v>2</v>
      </c>
      <c r="H45" s="617" t="s">
        <v>36</v>
      </c>
      <c r="I45" s="617" t="s">
        <v>37</v>
      </c>
      <c r="J45" s="617">
        <f t="shared" si="1"/>
        <v>4</v>
      </c>
      <c r="K45" s="628">
        <v>2900000</v>
      </c>
      <c r="L45" s="676">
        <f t="shared" si="2"/>
        <v>11600000</v>
      </c>
      <c r="M45" s="617"/>
      <c r="N45" s="677">
        <f t="shared" si="3"/>
        <v>-11600000</v>
      </c>
      <c r="O45" s="639"/>
    </row>
    <row r="46" s="1" customFormat="1" spans="1:15">
      <c r="A46" s="661">
        <v>266485</v>
      </c>
      <c r="B46" s="617">
        <v>1250492</v>
      </c>
      <c r="C46" s="617" t="s">
        <v>433</v>
      </c>
      <c r="D46" s="618">
        <v>42774</v>
      </c>
      <c r="E46" s="618">
        <v>42777</v>
      </c>
      <c r="F46" s="617">
        <f t="shared" si="0"/>
        <v>3</v>
      </c>
      <c r="G46" s="617">
        <v>1</v>
      </c>
      <c r="H46" s="617" t="s">
        <v>40</v>
      </c>
      <c r="I46" s="617" t="s">
        <v>37</v>
      </c>
      <c r="J46" s="617">
        <f t="shared" si="1"/>
        <v>3</v>
      </c>
      <c r="K46" s="628">
        <v>2900000</v>
      </c>
      <c r="L46" s="676">
        <f t="shared" si="2"/>
        <v>8700000</v>
      </c>
      <c r="M46" s="617"/>
      <c r="N46" s="677">
        <f t="shared" si="3"/>
        <v>-8700000</v>
      </c>
      <c r="O46" s="639"/>
    </row>
    <row r="47" s="1" customFormat="1" spans="1:15">
      <c r="A47" s="661">
        <v>267035</v>
      </c>
      <c r="B47" s="617">
        <v>1251779</v>
      </c>
      <c r="C47" s="617" t="s">
        <v>434</v>
      </c>
      <c r="D47" s="618">
        <v>42774</v>
      </c>
      <c r="E47" s="618">
        <v>42777</v>
      </c>
      <c r="F47" s="617">
        <f t="shared" si="0"/>
        <v>3</v>
      </c>
      <c r="G47" s="617">
        <v>3</v>
      </c>
      <c r="H47" s="617" t="s">
        <v>53</v>
      </c>
      <c r="I47" s="617" t="s">
        <v>37</v>
      </c>
      <c r="J47" s="617">
        <f t="shared" si="1"/>
        <v>9</v>
      </c>
      <c r="K47" s="628">
        <v>2900000</v>
      </c>
      <c r="L47" s="676">
        <f t="shared" si="2"/>
        <v>26100000</v>
      </c>
      <c r="M47" s="617"/>
      <c r="N47" s="677">
        <f t="shared" si="3"/>
        <v>-26100000</v>
      </c>
      <c r="O47" s="639"/>
    </row>
    <row r="48" s="1" customFormat="1" spans="1:15">
      <c r="A48" s="661">
        <v>265273</v>
      </c>
      <c r="B48" s="617">
        <v>1248177</v>
      </c>
      <c r="C48" s="617" t="s">
        <v>435</v>
      </c>
      <c r="D48" s="618">
        <v>42775</v>
      </c>
      <c r="E48" s="618">
        <v>42776</v>
      </c>
      <c r="F48" s="617">
        <f t="shared" si="0"/>
        <v>1</v>
      </c>
      <c r="G48" s="617">
        <v>1</v>
      </c>
      <c r="H48" s="617" t="s">
        <v>36</v>
      </c>
      <c r="I48" s="617" t="s">
        <v>37</v>
      </c>
      <c r="J48" s="617">
        <f t="shared" si="1"/>
        <v>1</v>
      </c>
      <c r="K48" s="628">
        <v>2900000</v>
      </c>
      <c r="L48" s="676">
        <f t="shared" si="2"/>
        <v>2900000</v>
      </c>
      <c r="M48" s="617"/>
      <c r="N48" s="677">
        <f t="shared" si="3"/>
        <v>-2900000</v>
      </c>
      <c r="O48" s="639"/>
    </row>
    <row r="49" s="1" customFormat="1" spans="1:15">
      <c r="A49" s="661">
        <v>265385</v>
      </c>
      <c r="B49" s="617">
        <v>1247690</v>
      </c>
      <c r="C49" s="617" t="s">
        <v>436</v>
      </c>
      <c r="D49" s="618">
        <v>42775</v>
      </c>
      <c r="E49" s="618">
        <v>42777</v>
      </c>
      <c r="F49" s="617">
        <f t="shared" si="0"/>
        <v>2</v>
      </c>
      <c r="G49" s="617">
        <v>1</v>
      </c>
      <c r="H49" s="617" t="s">
        <v>40</v>
      </c>
      <c r="I49" s="617" t="s">
        <v>37</v>
      </c>
      <c r="J49" s="617">
        <f t="shared" si="1"/>
        <v>2</v>
      </c>
      <c r="K49" s="628">
        <v>2900000</v>
      </c>
      <c r="L49" s="676">
        <f t="shared" si="2"/>
        <v>5800000</v>
      </c>
      <c r="M49" s="617"/>
      <c r="N49" s="677">
        <f t="shared" si="3"/>
        <v>-5800000</v>
      </c>
      <c r="O49" s="639"/>
    </row>
    <row r="50" s="1" customFormat="1" spans="1:15">
      <c r="A50" s="661">
        <v>269826</v>
      </c>
      <c r="B50" s="617">
        <v>1256116</v>
      </c>
      <c r="C50" s="617" t="s">
        <v>437</v>
      </c>
      <c r="D50" s="618">
        <v>42776</v>
      </c>
      <c r="E50" s="618">
        <v>42779</v>
      </c>
      <c r="F50" s="617">
        <f t="shared" si="0"/>
        <v>3</v>
      </c>
      <c r="G50" s="617">
        <v>1</v>
      </c>
      <c r="H50" s="617" t="s">
        <v>36</v>
      </c>
      <c r="I50" s="617" t="s">
        <v>37</v>
      </c>
      <c r="J50" s="617">
        <f t="shared" si="1"/>
        <v>3</v>
      </c>
      <c r="K50" s="628">
        <v>2900000</v>
      </c>
      <c r="L50" s="676">
        <f t="shared" si="2"/>
        <v>8700000</v>
      </c>
      <c r="M50" s="617"/>
      <c r="N50" s="677">
        <f t="shared" si="3"/>
        <v>-8700000</v>
      </c>
      <c r="O50" s="639"/>
    </row>
    <row r="51" s="1" customFormat="1" spans="1:15">
      <c r="A51" s="661">
        <v>263168</v>
      </c>
      <c r="B51" s="617">
        <v>1244540</v>
      </c>
      <c r="C51" s="617" t="s">
        <v>438</v>
      </c>
      <c r="D51" s="618">
        <v>42776</v>
      </c>
      <c r="E51" s="618">
        <v>42779</v>
      </c>
      <c r="F51" s="617">
        <f t="shared" si="0"/>
        <v>3</v>
      </c>
      <c r="G51" s="617">
        <v>1</v>
      </c>
      <c r="H51" s="617" t="s">
        <v>36</v>
      </c>
      <c r="I51" s="617" t="s">
        <v>37</v>
      </c>
      <c r="J51" s="617">
        <f t="shared" si="1"/>
        <v>3</v>
      </c>
      <c r="K51" s="675">
        <v>2900000</v>
      </c>
      <c r="L51" s="676">
        <f t="shared" si="2"/>
        <v>8700000</v>
      </c>
      <c r="M51" s="617"/>
      <c r="N51" s="677">
        <f t="shared" si="3"/>
        <v>-8700000</v>
      </c>
      <c r="O51" s="639"/>
    </row>
    <row r="52" s="1" customFormat="1" ht="14.25" spans="1:15">
      <c r="A52" s="666">
        <v>264031</v>
      </c>
      <c r="B52" s="617">
        <v>1246206</v>
      </c>
      <c r="C52" s="617" t="s">
        <v>439</v>
      </c>
      <c r="D52" s="618">
        <v>42776</v>
      </c>
      <c r="E52" s="618">
        <v>42778</v>
      </c>
      <c r="F52" s="617">
        <f t="shared" si="0"/>
        <v>2</v>
      </c>
      <c r="G52" s="617">
        <v>1</v>
      </c>
      <c r="H52" s="617" t="s">
        <v>53</v>
      </c>
      <c r="I52" s="617" t="s">
        <v>37</v>
      </c>
      <c r="J52" s="617">
        <f t="shared" si="1"/>
        <v>2</v>
      </c>
      <c r="K52" s="675">
        <v>2900000</v>
      </c>
      <c r="L52" s="676">
        <f t="shared" si="2"/>
        <v>5800000</v>
      </c>
      <c r="M52" s="617"/>
      <c r="N52" s="677">
        <f t="shared" si="3"/>
        <v>-5800000</v>
      </c>
      <c r="O52" s="639"/>
    </row>
    <row r="53" s="1" customFormat="1" spans="1:15">
      <c r="A53" s="661">
        <v>265197</v>
      </c>
      <c r="B53" s="617">
        <v>1247871</v>
      </c>
      <c r="C53" s="617" t="s">
        <v>440</v>
      </c>
      <c r="D53" s="618">
        <v>42776</v>
      </c>
      <c r="E53" s="618">
        <v>42778</v>
      </c>
      <c r="F53" s="617">
        <f t="shared" si="0"/>
        <v>2</v>
      </c>
      <c r="G53" s="617">
        <v>1</v>
      </c>
      <c r="H53" s="617" t="s">
        <v>36</v>
      </c>
      <c r="I53" s="617" t="s">
        <v>37</v>
      </c>
      <c r="J53" s="617">
        <f t="shared" si="1"/>
        <v>2</v>
      </c>
      <c r="K53" s="675">
        <v>2900000</v>
      </c>
      <c r="L53" s="676">
        <f t="shared" si="2"/>
        <v>5800000</v>
      </c>
      <c r="M53" s="617"/>
      <c r="N53" s="677">
        <f t="shared" si="3"/>
        <v>-5800000</v>
      </c>
      <c r="O53" s="639"/>
    </row>
    <row r="54" s="1" customFormat="1" spans="1:15">
      <c r="A54" s="661">
        <v>266021</v>
      </c>
      <c r="B54" s="617">
        <v>1249848</v>
      </c>
      <c r="C54" s="617" t="s">
        <v>441</v>
      </c>
      <c r="D54" s="618">
        <v>42776</v>
      </c>
      <c r="E54" s="618">
        <v>42777</v>
      </c>
      <c r="F54" s="617">
        <f t="shared" si="0"/>
        <v>1</v>
      </c>
      <c r="G54" s="617">
        <v>2</v>
      </c>
      <c r="H54" s="617" t="s">
        <v>36</v>
      </c>
      <c r="I54" s="617" t="s">
        <v>37</v>
      </c>
      <c r="J54" s="617">
        <f t="shared" si="1"/>
        <v>2</v>
      </c>
      <c r="K54" s="628">
        <v>2900000</v>
      </c>
      <c r="L54" s="676">
        <f t="shared" si="2"/>
        <v>5800000</v>
      </c>
      <c r="M54" s="617"/>
      <c r="N54" s="677">
        <f t="shared" si="3"/>
        <v>-5800000</v>
      </c>
      <c r="O54" s="639"/>
    </row>
    <row r="55" s="1" customFormat="1" spans="1:15">
      <c r="A55" s="661">
        <v>266317</v>
      </c>
      <c r="B55" s="617">
        <v>1250149</v>
      </c>
      <c r="C55" s="617" t="s">
        <v>442</v>
      </c>
      <c r="D55" s="618">
        <v>42776</v>
      </c>
      <c r="E55" s="618">
        <v>42779</v>
      </c>
      <c r="F55" s="617">
        <f t="shared" si="0"/>
        <v>3</v>
      </c>
      <c r="G55" s="617">
        <v>1</v>
      </c>
      <c r="H55" s="617" t="s">
        <v>36</v>
      </c>
      <c r="I55" s="617" t="s">
        <v>37</v>
      </c>
      <c r="J55" s="617">
        <f t="shared" si="1"/>
        <v>3</v>
      </c>
      <c r="K55" s="628">
        <v>2900000</v>
      </c>
      <c r="L55" s="676">
        <f t="shared" si="2"/>
        <v>8700000</v>
      </c>
      <c r="M55" s="617"/>
      <c r="N55" s="677">
        <f t="shared" si="3"/>
        <v>-8700000</v>
      </c>
      <c r="O55" s="639"/>
    </row>
    <row r="56" s="1" customFormat="1" spans="1:15">
      <c r="A56" s="661">
        <v>267065</v>
      </c>
      <c r="B56" s="617">
        <v>1251784</v>
      </c>
      <c r="C56" s="617" t="s">
        <v>443</v>
      </c>
      <c r="D56" s="618">
        <v>42776</v>
      </c>
      <c r="E56" s="618">
        <v>42779</v>
      </c>
      <c r="F56" s="617">
        <f t="shared" si="0"/>
        <v>3</v>
      </c>
      <c r="G56" s="617">
        <v>1</v>
      </c>
      <c r="H56" s="617" t="s">
        <v>40</v>
      </c>
      <c r="I56" s="617" t="s">
        <v>37</v>
      </c>
      <c r="J56" s="617">
        <f t="shared" si="1"/>
        <v>3</v>
      </c>
      <c r="K56" s="628">
        <v>2900000</v>
      </c>
      <c r="L56" s="676">
        <f t="shared" si="2"/>
        <v>8700000</v>
      </c>
      <c r="M56" s="617"/>
      <c r="N56" s="677">
        <f t="shared" si="3"/>
        <v>-8700000</v>
      </c>
      <c r="O56" s="639"/>
    </row>
    <row r="57" s="1" customFormat="1" spans="1:15">
      <c r="A57" s="661" t="s">
        <v>444</v>
      </c>
      <c r="B57" s="617">
        <v>1252332</v>
      </c>
      <c r="C57" s="617" t="s">
        <v>445</v>
      </c>
      <c r="D57" s="618">
        <v>42776</v>
      </c>
      <c r="E57" s="618">
        <v>42779</v>
      </c>
      <c r="F57" s="617">
        <f t="shared" si="0"/>
        <v>3</v>
      </c>
      <c r="G57" s="617">
        <v>3</v>
      </c>
      <c r="H57" s="617" t="s">
        <v>77</v>
      </c>
      <c r="I57" s="617" t="s">
        <v>37</v>
      </c>
      <c r="J57" s="617">
        <f t="shared" si="1"/>
        <v>9</v>
      </c>
      <c r="K57" s="628">
        <v>2900000</v>
      </c>
      <c r="L57" s="676">
        <f t="shared" si="2"/>
        <v>26100000</v>
      </c>
      <c r="M57" s="617"/>
      <c r="N57" s="677">
        <f t="shared" si="3"/>
        <v>-26100000</v>
      </c>
      <c r="O57" s="639"/>
    </row>
    <row r="58" s="1" customFormat="1" spans="1:15">
      <c r="A58" s="661">
        <v>267804</v>
      </c>
      <c r="B58" s="617">
        <v>1252712</v>
      </c>
      <c r="C58" s="617" t="s">
        <v>446</v>
      </c>
      <c r="D58" s="618">
        <v>42776</v>
      </c>
      <c r="E58" s="618">
        <v>42779</v>
      </c>
      <c r="F58" s="617">
        <f t="shared" si="0"/>
        <v>3</v>
      </c>
      <c r="G58" s="617">
        <v>1</v>
      </c>
      <c r="H58" s="617" t="s">
        <v>391</v>
      </c>
      <c r="I58" s="617" t="s">
        <v>37</v>
      </c>
      <c r="J58" s="617">
        <f t="shared" si="1"/>
        <v>3</v>
      </c>
      <c r="K58" s="628">
        <v>2900000</v>
      </c>
      <c r="L58" s="676">
        <f t="shared" si="2"/>
        <v>8700000</v>
      </c>
      <c r="M58" s="617"/>
      <c r="N58" s="677">
        <f t="shared" si="3"/>
        <v>-8700000</v>
      </c>
      <c r="O58" s="639"/>
    </row>
    <row r="59" s="1" customFormat="1" spans="1:15">
      <c r="A59" s="661">
        <v>268310</v>
      </c>
      <c r="B59" s="617">
        <v>1253558</v>
      </c>
      <c r="C59" s="617" t="s">
        <v>447</v>
      </c>
      <c r="D59" s="618">
        <v>42776</v>
      </c>
      <c r="E59" s="618">
        <v>42779</v>
      </c>
      <c r="F59" s="617">
        <f t="shared" si="0"/>
        <v>3</v>
      </c>
      <c r="G59" s="617">
        <v>2</v>
      </c>
      <c r="H59" s="617" t="s">
        <v>240</v>
      </c>
      <c r="I59" s="617" t="s">
        <v>148</v>
      </c>
      <c r="J59" s="617">
        <f t="shared" si="1"/>
        <v>6</v>
      </c>
      <c r="K59" s="628">
        <v>2900000</v>
      </c>
      <c r="L59" s="676">
        <f t="shared" si="2"/>
        <v>17400000</v>
      </c>
      <c r="M59" s="617"/>
      <c r="N59" s="677">
        <f t="shared" si="3"/>
        <v>-17400000</v>
      </c>
      <c r="O59" s="639"/>
    </row>
    <row r="60" s="1" customFormat="1" spans="1:15">
      <c r="A60" s="661">
        <v>268317</v>
      </c>
      <c r="B60" s="617">
        <v>1253593</v>
      </c>
      <c r="C60" s="617" t="s">
        <v>448</v>
      </c>
      <c r="D60" s="618">
        <v>42776</v>
      </c>
      <c r="E60" s="618">
        <v>42778</v>
      </c>
      <c r="F60" s="617">
        <f t="shared" si="0"/>
        <v>2</v>
      </c>
      <c r="G60" s="617">
        <v>2</v>
      </c>
      <c r="H60" s="617" t="s">
        <v>53</v>
      </c>
      <c r="I60" s="617" t="s">
        <v>148</v>
      </c>
      <c r="J60" s="617">
        <f t="shared" si="1"/>
        <v>4</v>
      </c>
      <c r="K60" s="628">
        <v>2900000</v>
      </c>
      <c r="L60" s="676">
        <f t="shared" si="2"/>
        <v>11600000</v>
      </c>
      <c r="M60" s="617"/>
      <c r="N60" s="677">
        <f t="shared" si="3"/>
        <v>-11600000</v>
      </c>
      <c r="O60" s="639"/>
    </row>
    <row r="61" s="1" customFormat="1" spans="1:15">
      <c r="A61" s="667" t="s">
        <v>449</v>
      </c>
      <c r="B61" s="617">
        <v>1255410</v>
      </c>
      <c r="C61" s="617" t="s">
        <v>450</v>
      </c>
      <c r="D61" s="618">
        <v>42776</v>
      </c>
      <c r="E61" s="618">
        <v>42779</v>
      </c>
      <c r="F61" s="617">
        <f t="shared" si="0"/>
        <v>3</v>
      </c>
      <c r="G61" s="617">
        <v>3</v>
      </c>
      <c r="H61" s="617" t="s">
        <v>53</v>
      </c>
      <c r="I61" s="617" t="s">
        <v>37</v>
      </c>
      <c r="J61" s="617">
        <f t="shared" si="1"/>
        <v>9</v>
      </c>
      <c r="K61" s="628">
        <v>2900000</v>
      </c>
      <c r="L61" s="676">
        <f t="shared" si="2"/>
        <v>26100000</v>
      </c>
      <c r="M61" s="617"/>
      <c r="N61" s="677">
        <f t="shared" si="3"/>
        <v>-26100000</v>
      </c>
      <c r="O61" s="640"/>
    </row>
    <row r="62" s="1" customFormat="1" spans="1:15">
      <c r="A62" s="661">
        <v>277141</v>
      </c>
      <c r="B62" s="617">
        <v>1271438</v>
      </c>
      <c r="C62" s="617" t="s">
        <v>451</v>
      </c>
      <c r="D62" s="618">
        <v>43135</v>
      </c>
      <c r="E62" s="618">
        <v>43136</v>
      </c>
      <c r="F62" s="617">
        <f t="shared" si="0"/>
        <v>1</v>
      </c>
      <c r="G62" s="617">
        <v>1</v>
      </c>
      <c r="H62" s="617" t="s">
        <v>53</v>
      </c>
      <c r="I62" s="617" t="s">
        <v>37</v>
      </c>
      <c r="J62" s="617">
        <f t="shared" si="1"/>
        <v>1</v>
      </c>
      <c r="K62" s="628">
        <v>2900000</v>
      </c>
      <c r="L62" s="676">
        <f t="shared" si="2"/>
        <v>2900000</v>
      </c>
      <c r="M62" s="617"/>
      <c r="N62" s="677">
        <f t="shared" si="3"/>
        <v>-2900000</v>
      </c>
      <c r="O62" s="679"/>
    </row>
    <row r="63" s="1" customFormat="1" spans="1:15">
      <c r="A63" s="661">
        <v>275789</v>
      </c>
      <c r="B63" s="617">
        <v>1268631</v>
      </c>
      <c r="C63" s="617" t="s">
        <v>452</v>
      </c>
      <c r="D63" s="618">
        <v>43135</v>
      </c>
      <c r="E63" s="618">
        <v>43136</v>
      </c>
      <c r="F63" s="617">
        <f t="shared" si="0"/>
        <v>1</v>
      </c>
      <c r="G63" s="617">
        <v>1</v>
      </c>
      <c r="H63" s="617" t="s">
        <v>53</v>
      </c>
      <c r="I63" s="617" t="s">
        <v>37</v>
      </c>
      <c r="J63" s="617">
        <f t="shared" si="1"/>
        <v>1</v>
      </c>
      <c r="K63" s="675">
        <v>2900000</v>
      </c>
      <c r="L63" s="676">
        <f t="shared" si="2"/>
        <v>2900000</v>
      </c>
      <c r="M63" s="617"/>
      <c r="N63" s="677">
        <f t="shared" si="3"/>
        <v>-2900000</v>
      </c>
      <c r="O63" s="680"/>
    </row>
    <row r="64" s="1" customFormat="1" spans="1:15">
      <c r="A64" s="661">
        <v>277145</v>
      </c>
      <c r="B64" s="617">
        <v>1271983</v>
      </c>
      <c r="C64" s="617" t="s">
        <v>453</v>
      </c>
      <c r="D64" s="618">
        <v>43145</v>
      </c>
      <c r="E64" s="618">
        <v>43146</v>
      </c>
      <c r="F64" s="617">
        <f t="shared" si="0"/>
        <v>1</v>
      </c>
      <c r="G64" s="617">
        <v>1</v>
      </c>
      <c r="H64" s="617" t="s">
        <v>53</v>
      </c>
      <c r="I64" s="617" t="s">
        <v>37</v>
      </c>
      <c r="J64" s="617">
        <f t="shared" si="1"/>
        <v>1</v>
      </c>
      <c r="K64" s="628">
        <v>4620000</v>
      </c>
      <c r="L64" s="676">
        <f t="shared" si="2"/>
        <v>4620000</v>
      </c>
      <c r="M64" s="617"/>
      <c r="N64" s="677">
        <f t="shared" si="3"/>
        <v>-4620000</v>
      </c>
      <c r="O64" s="680"/>
    </row>
    <row r="65" s="1" customFormat="1" spans="1:15">
      <c r="A65" s="661">
        <v>277194</v>
      </c>
      <c r="B65" s="617">
        <v>1271435</v>
      </c>
      <c r="C65" s="617" t="s">
        <v>454</v>
      </c>
      <c r="D65" s="618">
        <v>43135</v>
      </c>
      <c r="E65" s="618">
        <v>43136</v>
      </c>
      <c r="F65" s="617">
        <f t="shared" si="0"/>
        <v>1</v>
      </c>
      <c r="G65" s="617">
        <v>1</v>
      </c>
      <c r="H65" s="617" t="s">
        <v>53</v>
      </c>
      <c r="I65" s="617" t="s">
        <v>37</v>
      </c>
      <c r="J65" s="617">
        <f t="shared" si="1"/>
        <v>1</v>
      </c>
      <c r="K65" s="628">
        <v>2900000</v>
      </c>
      <c r="L65" s="676">
        <f t="shared" si="2"/>
        <v>2900000</v>
      </c>
      <c r="M65" s="617"/>
      <c r="N65" s="677">
        <f t="shared" si="3"/>
        <v>-2900000</v>
      </c>
      <c r="O65" s="680"/>
    </row>
    <row r="66" s="1" customFormat="1" spans="1:15">
      <c r="A66" s="661">
        <v>266685</v>
      </c>
      <c r="B66" s="617">
        <v>1250977</v>
      </c>
      <c r="C66" s="617" t="s">
        <v>455</v>
      </c>
      <c r="D66" s="618">
        <v>42777</v>
      </c>
      <c r="E66" s="618">
        <v>42778</v>
      </c>
      <c r="F66" s="617">
        <f t="shared" si="0"/>
        <v>1</v>
      </c>
      <c r="G66" s="617">
        <v>3</v>
      </c>
      <c r="H66" s="617" t="s">
        <v>40</v>
      </c>
      <c r="I66" s="617" t="s">
        <v>37</v>
      </c>
      <c r="J66" s="617">
        <f t="shared" si="1"/>
        <v>3</v>
      </c>
      <c r="K66" s="628">
        <v>2900000</v>
      </c>
      <c r="L66" s="676">
        <f t="shared" si="2"/>
        <v>8700000</v>
      </c>
      <c r="M66" s="617"/>
      <c r="N66" s="677">
        <f t="shared" si="3"/>
        <v>-8700000</v>
      </c>
      <c r="O66" s="680"/>
    </row>
    <row r="67" s="1" customFormat="1" spans="1:15">
      <c r="A67" s="661">
        <v>265803</v>
      </c>
      <c r="B67" s="617">
        <v>1249126</v>
      </c>
      <c r="C67" s="617" t="s">
        <v>456</v>
      </c>
      <c r="D67" s="618">
        <v>42778</v>
      </c>
      <c r="E67" s="618">
        <v>42779</v>
      </c>
      <c r="F67" s="617">
        <f t="shared" si="0"/>
        <v>1</v>
      </c>
      <c r="G67" s="617">
        <v>1</v>
      </c>
      <c r="H67" s="617" t="s">
        <v>391</v>
      </c>
      <c r="I67" s="617" t="s">
        <v>37</v>
      </c>
      <c r="J67" s="617">
        <f t="shared" si="1"/>
        <v>1</v>
      </c>
      <c r="K67" s="628">
        <v>2900000</v>
      </c>
      <c r="L67" s="676">
        <f t="shared" si="2"/>
        <v>2900000</v>
      </c>
      <c r="M67" s="617"/>
      <c r="N67" s="677">
        <f t="shared" si="3"/>
        <v>-2900000</v>
      </c>
      <c r="O67" s="680"/>
    </row>
    <row r="68" s="1" customFormat="1" spans="1:15">
      <c r="A68" s="661">
        <v>265804</v>
      </c>
      <c r="B68" s="617">
        <v>1249129</v>
      </c>
      <c r="C68" s="617" t="s">
        <v>457</v>
      </c>
      <c r="D68" s="618">
        <v>42778</v>
      </c>
      <c r="E68" s="618">
        <v>42779</v>
      </c>
      <c r="F68" s="617">
        <f t="shared" si="0"/>
        <v>1</v>
      </c>
      <c r="G68" s="617">
        <v>1</v>
      </c>
      <c r="H68" s="617" t="s">
        <v>391</v>
      </c>
      <c r="I68" s="617" t="s">
        <v>37</v>
      </c>
      <c r="J68" s="617">
        <f t="shared" si="1"/>
        <v>1</v>
      </c>
      <c r="K68" s="628">
        <v>2900000</v>
      </c>
      <c r="L68" s="676">
        <f t="shared" si="2"/>
        <v>2900000</v>
      </c>
      <c r="M68" s="617"/>
      <c r="N68" s="677">
        <f t="shared" si="3"/>
        <v>-2900000</v>
      </c>
      <c r="O68" s="680"/>
    </row>
    <row r="69" s="1" customFormat="1" spans="1:15">
      <c r="A69" s="661">
        <v>265813</v>
      </c>
      <c r="B69" s="617">
        <v>1249225</v>
      </c>
      <c r="C69" s="617" t="s">
        <v>458</v>
      </c>
      <c r="D69" s="618">
        <v>42778</v>
      </c>
      <c r="E69" s="618">
        <v>42779</v>
      </c>
      <c r="F69" s="617">
        <f t="shared" si="0"/>
        <v>1</v>
      </c>
      <c r="G69" s="617">
        <v>1</v>
      </c>
      <c r="H69" s="617" t="s">
        <v>53</v>
      </c>
      <c r="I69" s="617" t="s">
        <v>37</v>
      </c>
      <c r="J69" s="617">
        <f t="shared" si="1"/>
        <v>1</v>
      </c>
      <c r="K69" s="617">
        <v>2900000</v>
      </c>
      <c r="L69" s="676">
        <f t="shared" si="2"/>
        <v>2900000</v>
      </c>
      <c r="M69" s="617"/>
      <c r="N69" s="677">
        <f t="shared" si="3"/>
        <v>-2900000</v>
      </c>
      <c r="O69" s="680"/>
    </row>
    <row r="70" s="1" customFormat="1" spans="1:15">
      <c r="A70" s="661">
        <v>270886</v>
      </c>
      <c r="B70" s="617">
        <v>1257150</v>
      </c>
      <c r="C70" s="617" t="s">
        <v>459</v>
      </c>
      <c r="D70" s="618">
        <v>42781</v>
      </c>
      <c r="E70" s="618">
        <v>42782</v>
      </c>
      <c r="F70" s="617">
        <f t="shared" si="0"/>
        <v>1</v>
      </c>
      <c r="G70" s="617">
        <v>1</v>
      </c>
      <c r="H70" s="617" t="s">
        <v>391</v>
      </c>
      <c r="I70" s="617" t="s">
        <v>37</v>
      </c>
      <c r="J70" s="617">
        <f t="shared" si="1"/>
        <v>1</v>
      </c>
      <c r="K70" s="628">
        <v>4620000</v>
      </c>
      <c r="L70" s="676">
        <f t="shared" si="2"/>
        <v>4620000</v>
      </c>
      <c r="M70" s="617"/>
      <c r="N70" s="677">
        <f t="shared" si="3"/>
        <v>-4620000</v>
      </c>
      <c r="O70" s="680"/>
    </row>
    <row r="71" s="1" customFormat="1" spans="1:15">
      <c r="A71" s="661">
        <v>262363</v>
      </c>
      <c r="B71" s="617">
        <v>1242648</v>
      </c>
      <c r="C71" s="617" t="s">
        <v>460</v>
      </c>
      <c r="D71" s="618">
        <v>43142</v>
      </c>
      <c r="E71" s="618">
        <v>43144</v>
      </c>
      <c r="F71" s="617">
        <f t="shared" si="0"/>
        <v>2</v>
      </c>
      <c r="G71" s="617">
        <v>1</v>
      </c>
      <c r="H71" s="617" t="s">
        <v>40</v>
      </c>
      <c r="I71" s="617" t="s">
        <v>37</v>
      </c>
      <c r="J71" s="617">
        <f t="shared" si="1"/>
        <v>2</v>
      </c>
      <c r="K71" s="675">
        <v>2900000</v>
      </c>
      <c r="L71" s="676">
        <f t="shared" si="2"/>
        <v>5800000</v>
      </c>
      <c r="M71" s="617"/>
      <c r="N71" s="677">
        <f t="shared" si="3"/>
        <v>-5800000</v>
      </c>
      <c r="O71" s="680"/>
    </row>
    <row r="72" s="1" customFormat="1" spans="1:15">
      <c r="A72" s="681" t="s">
        <v>461</v>
      </c>
      <c r="B72" s="631">
        <v>1247373</v>
      </c>
      <c r="C72" s="682" t="s">
        <v>462</v>
      </c>
      <c r="D72" s="618">
        <v>42778</v>
      </c>
      <c r="E72" s="618">
        <v>42779</v>
      </c>
      <c r="F72" s="617">
        <v>1</v>
      </c>
      <c r="G72" s="617">
        <v>2</v>
      </c>
      <c r="H72" s="617" t="s">
        <v>36</v>
      </c>
      <c r="I72" s="617" t="s">
        <v>37</v>
      </c>
      <c r="J72" s="617">
        <f t="shared" ref="J72:J104" si="4">G72*F72</f>
        <v>2</v>
      </c>
      <c r="K72" s="675">
        <v>2900000</v>
      </c>
      <c r="L72" s="676">
        <f t="shared" ref="L72:L104" si="5">K72*F72*G72</f>
        <v>5800000</v>
      </c>
      <c r="M72" s="617"/>
      <c r="N72" s="677">
        <v>-5800000</v>
      </c>
      <c r="O72" s="680"/>
    </row>
    <row r="73" s="1" customFormat="1" spans="1:15">
      <c r="A73" s="683"/>
      <c r="B73" s="633"/>
      <c r="C73" s="684"/>
      <c r="D73" s="618">
        <v>42779</v>
      </c>
      <c r="E73" s="618">
        <v>42780</v>
      </c>
      <c r="F73" s="617">
        <v>1</v>
      </c>
      <c r="G73" s="617">
        <v>2</v>
      </c>
      <c r="H73" s="617" t="s">
        <v>36</v>
      </c>
      <c r="I73" s="617" t="s">
        <v>37</v>
      </c>
      <c r="J73" s="617">
        <f t="shared" si="4"/>
        <v>2</v>
      </c>
      <c r="K73" s="675">
        <v>4620000</v>
      </c>
      <c r="L73" s="676">
        <f t="shared" si="5"/>
        <v>9240000</v>
      </c>
      <c r="M73" s="617"/>
      <c r="N73" s="677">
        <v>-9240000</v>
      </c>
      <c r="O73" s="680"/>
    </row>
    <row r="74" s="1" customFormat="1" spans="1:15">
      <c r="A74" s="661">
        <v>271646</v>
      </c>
      <c r="B74" s="617">
        <v>1258574</v>
      </c>
      <c r="C74" s="617" t="s">
        <v>463</v>
      </c>
      <c r="D74" s="618">
        <v>43144</v>
      </c>
      <c r="E74" s="618">
        <v>43146</v>
      </c>
      <c r="F74" s="617">
        <f t="shared" ref="F74:F86" si="6">E74-D74</f>
        <v>2</v>
      </c>
      <c r="G74" s="617">
        <v>1</v>
      </c>
      <c r="H74" s="617" t="s">
        <v>53</v>
      </c>
      <c r="I74" s="617" t="s">
        <v>37</v>
      </c>
      <c r="J74" s="617">
        <f t="shared" si="4"/>
        <v>2</v>
      </c>
      <c r="K74" s="628">
        <v>4620000</v>
      </c>
      <c r="L74" s="676">
        <f t="shared" si="5"/>
        <v>9240000</v>
      </c>
      <c r="M74" s="617"/>
      <c r="N74" s="677">
        <f t="shared" ref="N74:N86" si="7">M74-L74</f>
        <v>-9240000</v>
      </c>
      <c r="O74" s="680"/>
    </row>
    <row r="75" s="1" customFormat="1" spans="1:15">
      <c r="A75" s="661">
        <v>273873</v>
      </c>
      <c r="B75" s="617">
        <v>1260523</v>
      </c>
      <c r="C75" s="617" t="s">
        <v>464</v>
      </c>
      <c r="D75" s="618">
        <v>43144</v>
      </c>
      <c r="E75" s="618">
        <v>43147</v>
      </c>
      <c r="F75" s="617">
        <f t="shared" si="6"/>
        <v>3</v>
      </c>
      <c r="G75" s="617">
        <v>1</v>
      </c>
      <c r="H75" s="617" t="s">
        <v>36</v>
      </c>
      <c r="I75" s="617" t="s">
        <v>37</v>
      </c>
      <c r="J75" s="617">
        <f t="shared" si="4"/>
        <v>3</v>
      </c>
      <c r="K75" s="628">
        <v>4620000</v>
      </c>
      <c r="L75" s="676">
        <f t="shared" si="5"/>
        <v>13860000</v>
      </c>
      <c r="M75" s="617"/>
      <c r="N75" s="677">
        <f t="shared" si="7"/>
        <v>-13860000</v>
      </c>
      <c r="O75" s="680"/>
    </row>
    <row r="76" s="1" customFormat="1" spans="1:15">
      <c r="A76" s="661">
        <v>274772</v>
      </c>
      <c r="B76" s="617">
        <v>1264468</v>
      </c>
      <c r="C76" s="617" t="s">
        <v>465</v>
      </c>
      <c r="D76" s="618">
        <v>43144</v>
      </c>
      <c r="E76" s="618">
        <v>43147</v>
      </c>
      <c r="F76" s="617">
        <f t="shared" si="6"/>
        <v>3</v>
      </c>
      <c r="G76" s="617">
        <v>1</v>
      </c>
      <c r="H76" s="617" t="s">
        <v>466</v>
      </c>
      <c r="I76" s="617" t="s">
        <v>37</v>
      </c>
      <c r="J76" s="617">
        <f t="shared" si="4"/>
        <v>3</v>
      </c>
      <c r="K76" s="628">
        <v>4620000</v>
      </c>
      <c r="L76" s="676">
        <f t="shared" si="5"/>
        <v>13860000</v>
      </c>
      <c r="M76" s="617"/>
      <c r="N76" s="677">
        <f t="shared" si="7"/>
        <v>-13860000</v>
      </c>
      <c r="O76" s="680"/>
    </row>
    <row r="77" s="1" customFormat="1" spans="1:15">
      <c r="A77" s="661">
        <v>274270</v>
      </c>
      <c r="B77" s="617">
        <v>1261943</v>
      </c>
      <c r="C77" s="617" t="s">
        <v>467</v>
      </c>
      <c r="D77" s="618">
        <v>43145</v>
      </c>
      <c r="E77" s="618">
        <v>43146</v>
      </c>
      <c r="F77" s="617">
        <f t="shared" si="6"/>
        <v>1</v>
      </c>
      <c r="G77" s="617">
        <v>1</v>
      </c>
      <c r="H77" s="617" t="s">
        <v>53</v>
      </c>
      <c r="I77" s="617" t="s">
        <v>37</v>
      </c>
      <c r="J77" s="617">
        <f t="shared" si="4"/>
        <v>1</v>
      </c>
      <c r="K77" s="628">
        <v>4620000</v>
      </c>
      <c r="L77" s="676">
        <f t="shared" si="5"/>
        <v>4620000</v>
      </c>
      <c r="M77" s="617"/>
      <c r="N77" s="677">
        <f t="shared" si="7"/>
        <v>-4620000</v>
      </c>
      <c r="O77" s="680"/>
    </row>
    <row r="78" s="1" customFormat="1" spans="1:15">
      <c r="A78" s="661">
        <v>274756</v>
      </c>
      <c r="B78" s="617">
        <v>1264008</v>
      </c>
      <c r="C78" s="617" t="s">
        <v>468</v>
      </c>
      <c r="D78" s="618">
        <v>43145</v>
      </c>
      <c r="E78" s="618">
        <v>43147</v>
      </c>
      <c r="F78" s="617">
        <f t="shared" si="6"/>
        <v>2</v>
      </c>
      <c r="G78" s="617">
        <v>1</v>
      </c>
      <c r="H78" s="617" t="s">
        <v>469</v>
      </c>
      <c r="I78" s="617" t="s">
        <v>37</v>
      </c>
      <c r="J78" s="617">
        <f t="shared" si="4"/>
        <v>2</v>
      </c>
      <c r="K78" s="628">
        <v>4620000</v>
      </c>
      <c r="L78" s="676">
        <f t="shared" si="5"/>
        <v>9240000</v>
      </c>
      <c r="M78" s="617"/>
      <c r="N78" s="677">
        <f t="shared" si="7"/>
        <v>-9240000</v>
      </c>
      <c r="O78" s="680"/>
    </row>
    <row r="79" s="1" customFormat="1" spans="1:15">
      <c r="A79" s="661">
        <v>276792</v>
      </c>
      <c r="B79" s="617">
        <v>1270761</v>
      </c>
      <c r="C79" s="617" t="s">
        <v>470</v>
      </c>
      <c r="D79" s="618">
        <v>43145</v>
      </c>
      <c r="E79" s="618">
        <v>43146</v>
      </c>
      <c r="F79" s="617">
        <f t="shared" si="6"/>
        <v>1</v>
      </c>
      <c r="G79" s="617">
        <v>1</v>
      </c>
      <c r="H79" s="617" t="s">
        <v>53</v>
      </c>
      <c r="I79" s="617" t="s">
        <v>37</v>
      </c>
      <c r="J79" s="617">
        <f t="shared" si="4"/>
        <v>1</v>
      </c>
      <c r="K79" s="628">
        <v>4620000</v>
      </c>
      <c r="L79" s="676">
        <f t="shared" si="5"/>
        <v>4620000</v>
      </c>
      <c r="M79" s="617"/>
      <c r="N79" s="677">
        <f t="shared" si="7"/>
        <v>-4620000</v>
      </c>
      <c r="O79" s="680"/>
    </row>
    <row r="80" s="1" customFormat="1" spans="1:15">
      <c r="A80" s="661">
        <v>274267</v>
      </c>
      <c r="B80" s="617">
        <v>1261932</v>
      </c>
      <c r="C80" s="617" t="s">
        <v>471</v>
      </c>
      <c r="D80" s="618">
        <v>43146</v>
      </c>
      <c r="E80" s="618">
        <v>43147</v>
      </c>
      <c r="F80" s="617">
        <f t="shared" si="6"/>
        <v>1</v>
      </c>
      <c r="G80" s="617">
        <v>1</v>
      </c>
      <c r="H80" s="617" t="s">
        <v>391</v>
      </c>
      <c r="I80" s="617" t="s">
        <v>37</v>
      </c>
      <c r="J80" s="617">
        <f t="shared" si="4"/>
        <v>1</v>
      </c>
      <c r="K80" s="628">
        <v>4620000</v>
      </c>
      <c r="L80" s="676">
        <f t="shared" si="5"/>
        <v>4620000</v>
      </c>
      <c r="M80" s="617"/>
      <c r="N80" s="677">
        <f t="shared" si="7"/>
        <v>-4620000</v>
      </c>
      <c r="O80" s="680"/>
    </row>
    <row r="81" s="1" customFormat="1" spans="1:15">
      <c r="A81" s="661">
        <v>274269</v>
      </c>
      <c r="B81" s="617">
        <v>1261934</v>
      </c>
      <c r="C81" s="617" t="s">
        <v>472</v>
      </c>
      <c r="D81" s="618">
        <v>43146</v>
      </c>
      <c r="E81" s="618">
        <v>43147</v>
      </c>
      <c r="F81" s="617">
        <f t="shared" si="6"/>
        <v>1</v>
      </c>
      <c r="G81" s="617">
        <v>1</v>
      </c>
      <c r="H81" s="617" t="s">
        <v>53</v>
      </c>
      <c r="I81" s="617" t="s">
        <v>37</v>
      </c>
      <c r="J81" s="617">
        <f t="shared" si="4"/>
        <v>1</v>
      </c>
      <c r="K81" s="628">
        <v>4620000</v>
      </c>
      <c r="L81" s="676">
        <f t="shared" si="5"/>
        <v>4620000</v>
      </c>
      <c r="M81" s="617"/>
      <c r="N81" s="677">
        <f t="shared" si="7"/>
        <v>-4620000</v>
      </c>
      <c r="O81" s="680"/>
    </row>
    <row r="82" s="1" customFormat="1" spans="1:15">
      <c r="A82" s="661">
        <v>274516</v>
      </c>
      <c r="B82" s="617">
        <v>1262936</v>
      </c>
      <c r="C82" s="617" t="s">
        <v>473</v>
      </c>
      <c r="D82" s="618">
        <v>43146</v>
      </c>
      <c r="E82" s="618">
        <v>43148</v>
      </c>
      <c r="F82" s="617">
        <f t="shared" si="6"/>
        <v>2</v>
      </c>
      <c r="G82" s="617">
        <v>2</v>
      </c>
      <c r="H82" s="617" t="s">
        <v>53</v>
      </c>
      <c r="I82" s="617" t="s">
        <v>148</v>
      </c>
      <c r="J82" s="617">
        <f t="shared" si="4"/>
        <v>4</v>
      </c>
      <c r="K82" s="628">
        <v>4620000</v>
      </c>
      <c r="L82" s="676">
        <f t="shared" si="5"/>
        <v>18480000</v>
      </c>
      <c r="M82" s="617"/>
      <c r="N82" s="677">
        <f t="shared" si="7"/>
        <v>-18480000</v>
      </c>
      <c r="O82" s="680"/>
    </row>
    <row r="83" s="1" customFormat="1" spans="1:15">
      <c r="A83" s="661">
        <v>274780</v>
      </c>
      <c r="B83" s="617">
        <v>1264570</v>
      </c>
      <c r="C83" s="617" t="s">
        <v>474</v>
      </c>
      <c r="D83" s="618">
        <v>43146</v>
      </c>
      <c r="E83" s="618">
        <v>43148</v>
      </c>
      <c r="F83" s="617">
        <f t="shared" si="6"/>
        <v>2</v>
      </c>
      <c r="G83" s="617">
        <v>1</v>
      </c>
      <c r="H83" s="617" t="s">
        <v>40</v>
      </c>
      <c r="I83" s="617" t="s">
        <v>37</v>
      </c>
      <c r="J83" s="617">
        <f t="shared" si="4"/>
        <v>2</v>
      </c>
      <c r="K83" s="628">
        <v>4620000</v>
      </c>
      <c r="L83" s="676">
        <f t="shared" si="5"/>
        <v>9240000</v>
      </c>
      <c r="M83" s="617"/>
      <c r="N83" s="677">
        <f t="shared" si="7"/>
        <v>-9240000</v>
      </c>
      <c r="O83" s="680"/>
    </row>
    <row r="84" s="1" customFormat="1" spans="1:15">
      <c r="A84" s="661">
        <v>273968</v>
      </c>
      <c r="B84" s="663">
        <v>1260693</v>
      </c>
      <c r="C84" s="617" t="s">
        <v>475</v>
      </c>
      <c r="D84" s="618">
        <v>43147</v>
      </c>
      <c r="E84" s="618">
        <v>43149</v>
      </c>
      <c r="F84" s="617">
        <f t="shared" si="6"/>
        <v>2</v>
      </c>
      <c r="G84" s="617">
        <v>1</v>
      </c>
      <c r="H84" s="617" t="s">
        <v>53</v>
      </c>
      <c r="I84" s="617" t="s">
        <v>148</v>
      </c>
      <c r="J84" s="617">
        <f t="shared" si="4"/>
        <v>2</v>
      </c>
      <c r="K84" s="628">
        <v>4620000</v>
      </c>
      <c r="L84" s="676">
        <f t="shared" si="5"/>
        <v>9240000</v>
      </c>
      <c r="M84" s="617"/>
      <c r="N84" s="677">
        <f t="shared" si="7"/>
        <v>-9240000</v>
      </c>
      <c r="O84" s="680"/>
    </row>
    <row r="85" s="1" customFormat="1" spans="1:15">
      <c r="A85" s="661">
        <v>274266</v>
      </c>
      <c r="B85" s="617">
        <v>1261843</v>
      </c>
      <c r="C85" s="617" t="s">
        <v>476</v>
      </c>
      <c r="D85" s="618">
        <v>43147</v>
      </c>
      <c r="E85" s="618">
        <v>43149</v>
      </c>
      <c r="F85" s="617">
        <f t="shared" si="6"/>
        <v>2</v>
      </c>
      <c r="G85" s="617">
        <v>1</v>
      </c>
      <c r="H85" s="617" t="s">
        <v>391</v>
      </c>
      <c r="I85" s="617" t="s">
        <v>37</v>
      </c>
      <c r="J85" s="617">
        <f t="shared" si="4"/>
        <v>2</v>
      </c>
      <c r="K85" s="628">
        <v>4620000</v>
      </c>
      <c r="L85" s="676">
        <f t="shared" si="5"/>
        <v>9240000</v>
      </c>
      <c r="M85" s="617"/>
      <c r="N85" s="677">
        <f t="shared" si="7"/>
        <v>-9240000</v>
      </c>
      <c r="O85" s="680"/>
    </row>
    <row r="86" s="1" customFormat="1" spans="1:15">
      <c r="A86" s="661" t="s">
        <v>477</v>
      </c>
      <c r="B86" s="617">
        <v>1262208</v>
      </c>
      <c r="C86" s="617" t="s">
        <v>478</v>
      </c>
      <c r="D86" s="618">
        <v>43147</v>
      </c>
      <c r="E86" s="618">
        <v>43149</v>
      </c>
      <c r="F86" s="617">
        <f t="shared" si="6"/>
        <v>2</v>
      </c>
      <c r="G86" s="617">
        <v>2</v>
      </c>
      <c r="H86" s="617" t="s">
        <v>391</v>
      </c>
      <c r="I86" s="617" t="s">
        <v>37</v>
      </c>
      <c r="J86" s="617">
        <f t="shared" si="4"/>
        <v>4</v>
      </c>
      <c r="K86" s="628">
        <v>4620000</v>
      </c>
      <c r="L86" s="676">
        <f t="shared" si="5"/>
        <v>18480000</v>
      </c>
      <c r="M86" s="617"/>
      <c r="N86" s="677">
        <f t="shared" si="7"/>
        <v>-18480000</v>
      </c>
      <c r="O86" s="680"/>
    </row>
    <row r="87" s="1" customFormat="1" spans="1:15">
      <c r="A87" s="685" t="s">
        <v>479</v>
      </c>
      <c r="B87" s="631">
        <v>1262151</v>
      </c>
      <c r="C87" s="686" t="s">
        <v>480</v>
      </c>
      <c r="D87" s="618">
        <v>43147</v>
      </c>
      <c r="E87" s="618">
        <v>43149</v>
      </c>
      <c r="F87" s="617">
        <v>2</v>
      </c>
      <c r="G87" s="617">
        <v>2</v>
      </c>
      <c r="H87" s="617" t="s">
        <v>53</v>
      </c>
      <c r="I87" s="617" t="s">
        <v>37</v>
      </c>
      <c r="J87" s="617">
        <f t="shared" si="4"/>
        <v>4</v>
      </c>
      <c r="K87" s="628">
        <v>4620000</v>
      </c>
      <c r="L87" s="676">
        <f t="shared" si="5"/>
        <v>18480000</v>
      </c>
      <c r="M87" s="617"/>
      <c r="N87" s="677">
        <v>-18480000</v>
      </c>
      <c r="O87" s="680"/>
    </row>
    <row r="88" s="1" customFormat="1" spans="1:15">
      <c r="A88" s="687"/>
      <c r="B88" s="633"/>
      <c r="C88" s="688"/>
      <c r="D88" s="618">
        <v>43149</v>
      </c>
      <c r="E88" s="618">
        <v>43152</v>
      </c>
      <c r="F88" s="617">
        <v>3</v>
      </c>
      <c r="G88" s="617">
        <v>2</v>
      </c>
      <c r="H88" s="617" t="s">
        <v>53</v>
      </c>
      <c r="I88" s="617" t="s">
        <v>37</v>
      </c>
      <c r="J88" s="617">
        <f t="shared" si="4"/>
        <v>6</v>
      </c>
      <c r="K88" s="628">
        <v>8600000</v>
      </c>
      <c r="L88" s="676">
        <f t="shared" si="5"/>
        <v>51600000</v>
      </c>
      <c r="M88" s="617"/>
      <c r="N88" s="677">
        <v>-51600000</v>
      </c>
      <c r="O88" s="706"/>
    </row>
    <row r="89" s="1" customFormat="1" spans="1:15">
      <c r="A89" s="661">
        <v>266574</v>
      </c>
      <c r="B89" s="617">
        <v>1250617</v>
      </c>
      <c r="C89" s="617" t="s">
        <v>481</v>
      </c>
      <c r="D89" s="618">
        <v>43137</v>
      </c>
      <c r="E89" s="618">
        <v>43141</v>
      </c>
      <c r="F89" s="617">
        <f t="shared" ref="F89:F96" si="8">E89-D89</f>
        <v>4</v>
      </c>
      <c r="G89" s="617">
        <v>1</v>
      </c>
      <c r="H89" s="617" t="s">
        <v>53</v>
      </c>
      <c r="I89" s="617" t="s">
        <v>37</v>
      </c>
      <c r="J89" s="617">
        <f t="shared" si="4"/>
        <v>4</v>
      </c>
      <c r="K89" s="628">
        <v>2900000</v>
      </c>
      <c r="L89" s="676">
        <f t="shared" si="5"/>
        <v>11600000</v>
      </c>
      <c r="M89" s="617"/>
      <c r="N89" s="677">
        <f t="shared" ref="N89:N96" si="9">M89-L89</f>
        <v>-11600000</v>
      </c>
      <c r="O89" s="679"/>
    </row>
    <row r="90" s="1" customFormat="1" spans="1:15">
      <c r="A90" s="661">
        <v>277825</v>
      </c>
      <c r="B90" s="617">
        <v>1273118</v>
      </c>
      <c r="C90" s="617" t="s">
        <v>482</v>
      </c>
      <c r="D90" s="618">
        <v>43140</v>
      </c>
      <c r="E90" s="618">
        <v>43141</v>
      </c>
      <c r="F90" s="617">
        <f t="shared" si="8"/>
        <v>1</v>
      </c>
      <c r="G90" s="617">
        <v>1</v>
      </c>
      <c r="H90" s="617" t="s">
        <v>391</v>
      </c>
      <c r="I90" s="617" t="s">
        <v>37</v>
      </c>
      <c r="J90" s="617">
        <f t="shared" si="4"/>
        <v>1</v>
      </c>
      <c r="K90" s="628">
        <v>2900000</v>
      </c>
      <c r="L90" s="676">
        <f t="shared" si="5"/>
        <v>2900000</v>
      </c>
      <c r="M90" s="617"/>
      <c r="N90" s="677">
        <f t="shared" si="9"/>
        <v>-2900000</v>
      </c>
      <c r="O90" s="639"/>
    </row>
    <row r="91" s="1" customFormat="1" spans="1:15">
      <c r="A91" s="661">
        <v>277513</v>
      </c>
      <c r="B91" s="617">
        <v>1272437</v>
      </c>
      <c r="C91" s="617" t="s">
        <v>483</v>
      </c>
      <c r="D91" s="618">
        <v>43144</v>
      </c>
      <c r="E91" s="618">
        <v>43146</v>
      </c>
      <c r="F91" s="617">
        <f t="shared" si="8"/>
        <v>2</v>
      </c>
      <c r="G91" s="617">
        <v>1</v>
      </c>
      <c r="H91" s="617" t="s">
        <v>40</v>
      </c>
      <c r="I91" s="617" t="s">
        <v>37</v>
      </c>
      <c r="J91" s="617">
        <f t="shared" si="4"/>
        <v>2</v>
      </c>
      <c r="K91" s="628">
        <v>4620000</v>
      </c>
      <c r="L91" s="676">
        <f t="shared" si="5"/>
        <v>9240000</v>
      </c>
      <c r="M91" s="617"/>
      <c r="N91" s="677">
        <f t="shared" si="9"/>
        <v>-9240000</v>
      </c>
      <c r="O91" s="639"/>
    </row>
    <row r="92" s="1" customFormat="1" spans="1:15">
      <c r="A92" s="661">
        <v>271652</v>
      </c>
      <c r="B92" s="617">
        <v>1258961</v>
      </c>
      <c r="C92" s="617" t="s">
        <v>484</v>
      </c>
      <c r="D92" s="618">
        <v>43148</v>
      </c>
      <c r="E92" s="618">
        <v>43149</v>
      </c>
      <c r="F92" s="617">
        <f t="shared" si="8"/>
        <v>1</v>
      </c>
      <c r="G92" s="617">
        <v>3</v>
      </c>
      <c r="H92" s="617" t="s">
        <v>53</v>
      </c>
      <c r="I92" s="617" t="s">
        <v>37</v>
      </c>
      <c r="J92" s="617">
        <f t="shared" si="4"/>
        <v>3</v>
      </c>
      <c r="K92" s="628">
        <v>4620000</v>
      </c>
      <c r="L92" s="676">
        <f t="shared" si="5"/>
        <v>13860000</v>
      </c>
      <c r="M92" s="617"/>
      <c r="N92" s="677">
        <f t="shared" si="9"/>
        <v>-13860000</v>
      </c>
      <c r="O92" s="639"/>
    </row>
    <row r="93" s="1" customFormat="1" spans="1:15">
      <c r="A93" s="661">
        <v>270885</v>
      </c>
      <c r="B93" s="617">
        <v>1257136</v>
      </c>
      <c r="C93" s="617" t="s">
        <v>485</v>
      </c>
      <c r="D93" s="618">
        <v>42783</v>
      </c>
      <c r="E93" s="618">
        <v>42785</v>
      </c>
      <c r="F93" s="617">
        <f t="shared" si="8"/>
        <v>2</v>
      </c>
      <c r="G93" s="617">
        <v>1</v>
      </c>
      <c r="H93" s="617" t="s">
        <v>40</v>
      </c>
      <c r="I93" s="617" t="s">
        <v>37</v>
      </c>
      <c r="J93" s="617">
        <f t="shared" si="4"/>
        <v>2</v>
      </c>
      <c r="K93" s="628">
        <v>4620000</v>
      </c>
      <c r="L93" s="676">
        <f t="shared" si="5"/>
        <v>9240000</v>
      </c>
      <c r="M93" s="617"/>
      <c r="N93" s="677">
        <f t="shared" si="9"/>
        <v>-9240000</v>
      </c>
      <c r="O93" s="639"/>
    </row>
    <row r="94" s="1" customFormat="1" spans="1:15">
      <c r="A94" s="661">
        <v>264601</v>
      </c>
      <c r="B94" s="617">
        <v>1247078</v>
      </c>
      <c r="C94" s="617" t="s">
        <v>486</v>
      </c>
      <c r="D94" s="618">
        <v>42784</v>
      </c>
      <c r="E94" s="618">
        <v>42786</v>
      </c>
      <c r="F94" s="617">
        <f t="shared" si="8"/>
        <v>2</v>
      </c>
      <c r="G94" s="617">
        <v>2</v>
      </c>
      <c r="H94" s="617" t="s">
        <v>40</v>
      </c>
      <c r="I94" s="617" t="s">
        <v>37</v>
      </c>
      <c r="J94" s="617">
        <f t="shared" si="4"/>
        <v>4</v>
      </c>
      <c r="K94" s="675">
        <v>4620000</v>
      </c>
      <c r="L94" s="676">
        <f t="shared" si="5"/>
        <v>18480000</v>
      </c>
      <c r="M94" s="617"/>
      <c r="N94" s="677">
        <f t="shared" si="9"/>
        <v>-18480000</v>
      </c>
      <c r="O94" s="639"/>
    </row>
    <row r="95" s="1" customFormat="1" spans="1:15">
      <c r="A95" s="661" t="s">
        <v>487</v>
      </c>
      <c r="B95" s="617">
        <v>1257701</v>
      </c>
      <c r="C95" s="617" t="s">
        <v>488</v>
      </c>
      <c r="D95" s="618">
        <v>42784</v>
      </c>
      <c r="E95" s="618">
        <v>42785</v>
      </c>
      <c r="F95" s="617">
        <f t="shared" si="8"/>
        <v>1</v>
      </c>
      <c r="G95" s="617">
        <v>2</v>
      </c>
      <c r="H95" s="617" t="s">
        <v>53</v>
      </c>
      <c r="I95" s="617" t="s">
        <v>148</v>
      </c>
      <c r="J95" s="617">
        <f t="shared" si="4"/>
        <v>2</v>
      </c>
      <c r="K95" s="628">
        <v>4620000</v>
      </c>
      <c r="L95" s="676">
        <f t="shared" si="5"/>
        <v>9240000</v>
      </c>
      <c r="M95" s="617"/>
      <c r="N95" s="677">
        <f t="shared" si="9"/>
        <v>-9240000</v>
      </c>
      <c r="O95" s="639"/>
    </row>
    <row r="96" s="1" customFormat="1" spans="1:15">
      <c r="A96" s="661">
        <v>274419</v>
      </c>
      <c r="B96" s="617">
        <v>1262256</v>
      </c>
      <c r="C96" s="617" t="s">
        <v>489</v>
      </c>
      <c r="D96" s="618">
        <v>43149</v>
      </c>
      <c r="E96" s="618">
        <v>43150</v>
      </c>
      <c r="F96" s="617">
        <f t="shared" si="8"/>
        <v>1</v>
      </c>
      <c r="G96" s="617">
        <v>1</v>
      </c>
      <c r="H96" s="617" t="s">
        <v>53</v>
      </c>
      <c r="I96" s="617" t="s">
        <v>37</v>
      </c>
      <c r="J96" s="617">
        <f t="shared" si="4"/>
        <v>1</v>
      </c>
      <c r="K96" s="628">
        <v>8600000</v>
      </c>
      <c r="L96" s="676">
        <f t="shared" si="5"/>
        <v>8600000</v>
      </c>
      <c r="M96" s="617"/>
      <c r="N96" s="677">
        <f t="shared" si="9"/>
        <v>-8600000</v>
      </c>
      <c r="O96" s="639"/>
    </row>
    <row r="97" s="1" customFormat="1" spans="1:15">
      <c r="A97" s="689" t="s">
        <v>490</v>
      </c>
      <c r="B97" s="631">
        <v>1250753</v>
      </c>
      <c r="C97" s="617" t="s">
        <v>491</v>
      </c>
      <c r="D97" s="618">
        <v>42784</v>
      </c>
      <c r="E97" s="618">
        <v>42787</v>
      </c>
      <c r="F97" s="617">
        <v>3</v>
      </c>
      <c r="G97" s="617">
        <v>1</v>
      </c>
      <c r="H97" s="617" t="s">
        <v>391</v>
      </c>
      <c r="I97" s="617" t="s">
        <v>37</v>
      </c>
      <c r="J97" s="617">
        <f t="shared" si="4"/>
        <v>3</v>
      </c>
      <c r="K97" s="628">
        <v>4620000</v>
      </c>
      <c r="L97" s="676">
        <f t="shared" si="5"/>
        <v>13860000</v>
      </c>
      <c r="M97" s="617"/>
      <c r="N97" s="677">
        <v>-13860000</v>
      </c>
      <c r="O97" s="639"/>
    </row>
    <row r="98" s="1" customFormat="1" spans="1:15">
      <c r="A98" s="690"/>
      <c r="B98" s="633"/>
      <c r="C98" s="617" t="s">
        <v>492</v>
      </c>
      <c r="D98" s="618">
        <v>43149</v>
      </c>
      <c r="E98" s="618">
        <v>43151</v>
      </c>
      <c r="F98" s="617">
        <v>2</v>
      </c>
      <c r="G98" s="617">
        <v>3</v>
      </c>
      <c r="H98" s="617" t="s">
        <v>391</v>
      </c>
      <c r="I98" s="617" t="s">
        <v>37</v>
      </c>
      <c r="J98" s="617">
        <f t="shared" si="4"/>
        <v>6</v>
      </c>
      <c r="K98" s="628">
        <v>4620000</v>
      </c>
      <c r="L98" s="676">
        <f t="shared" si="5"/>
        <v>27720000</v>
      </c>
      <c r="M98" s="617"/>
      <c r="N98" s="677">
        <v>-27720000</v>
      </c>
      <c r="O98" s="639"/>
    </row>
    <row r="99" s="1" customFormat="1" spans="1:15">
      <c r="A99" s="681">
        <v>274539</v>
      </c>
      <c r="B99" s="631">
        <v>1262158</v>
      </c>
      <c r="C99" s="631" t="s">
        <v>493</v>
      </c>
      <c r="D99" s="618">
        <v>43149</v>
      </c>
      <c r="E99" s="618">
        <v>43150</v>
      </c>
      <c r="F99" s="617">
        <v>1</v>
      </c>
      <c r="G99" s="617">
        <v>1</v>
      </c>
      <c r="H99" s="617" t="s">
        <v>53</v>
      </c>
      <c r="I99" s="617" t="s">
        <v>37</v>
      </c>
      <c r="J99" s="617">
        <f t="shared" si="4"/>
        <v>1</v>
      </c>
      <c r="K99" s="628">
        <v>8600000</v>
      </c>
      <c r="L99" s="676">
        <f t="shared" si="5"/>
        <v>8600000</v>
      </c>
      <c r="M99" s="617"/>
      <c r="N99" s="677">
        <v>-8600000</v>
      </c>
      <c r="O99" s="639"/>
    </row>
    <row r="100" s="1" customFormat="1" spans="1:15">
      <c r="A100" s="683"/>
      <c r="B100" s="633"/>
      <c r="C100" s="633"/>
      <c r="D100" s="618">
        <v>43150</v>
      </c>
      <c r="E100" s="618">
        <v>43153</v>
      </c>
      <c r="F100" s="617">
        <v>3</v>
      </c>
      <c r="G100" s="617">
        <v>1</v>
      </c>
      <c r="H100" s="617" t="s">
        <v>53</v>
      </c>
      <c r="I100" s="617" t="s">
        <v>37</v>
      </c>
      <c r="J100" s="617">
        <f t="shared" si="4"/>
        <v>3</v>
      </c>
      <c r="K100" s="628">
        <v>4620000</v>
      </c>
      <c r="L100" s="676">
        <f t="shared" si="5"/>
        <v>13860000</v>
      </c>
      <c r="M100" s="617"/>
      <c r="N100" s="677">
        <v>-13860000</v>
      </c>
      <c r="O100" s="639"/>
    </row>
    <row r="101" s="1" customFormat="1" spans="1:15">
      <c r="A101" s="661" t="s">
        <v>494</v>
      </c>
      <c r="B101" s="617">
        <v>1262157</v>
      </c>
      <c r="C101" s="617" t="s">
        <v>495</v>
      </c>
      <c r="D101" s="618">
        <v>43150</v>
      </c>
      <c r="E101" s="618">
        <v>43151</v>
      </c>
      <c r="F101" s="617">
        <f t="shared" ref="F101:F110" si="10">E101-D101</f>
        <v>1</v>
      </c>
      <c r="G101" s="617">
        <v>2</v>
      </c>
      <c r="H101" s="617" t="s">
        <v>36</v>
      </c>
      <c r="I101" s="617" t="s">
        <v>37</v>
      </c>
      <c r="J101" s="617">
        <f t="shared" si="4"/>
        <v>2</v>
      </c>
      <c r="K101" s="628">
        <v>8600000</v>
      </c>
      <c r="L101" s="676">
        <f t="shared" si="5"/>
        <v>17200000</v>
      </c>
      <c r="M101" s="617"/>
      <c r="N101" s="677">
        <f t="shared" ref="N101:N110" si="11">M101-L101</f>
        <v>-17200000</v>
      </c>
      <c r="O101" s="639"/>
    </row>
    <row r="102" s="1" customFormat="1" spans="1:15">
      <c r="A102" s="681">
        <v>274865</v>
      </c>
      <c r="B102" s="691">
        <v>1264716</v>
      </c>
      <c r="C102" s="631" t="s">
        <v>496</v>
      </c>
      <c r="D102" s="618">
        <v>43150</v>
      </c>
      <c r="E102" s="618">
        <v>43151</v>
      </c>
      <c r="F102" s="617">
        <v>1</v>
      </c>
      <c r="G102" s="617">
        <v>1</v>
      </c>
      <c r="H102" s="617" t="s">
        <v>391</v>
      </c>
      <c r="I102" s="617" t="s">
        <v>37</v>
      </c>
      <c r="J102" s="617">
        <f t="shared" si="4"/>
        <v>1</v>
      </c>
      <c r="K102" s="628">
        <v>8600000</v>
      </c>
      <c r="L102" s="676">
        <f t="shared" si="5"/>
        <v>8600000</v>
      </c>
      <c r="M102" s="617"/>
      <c r="N102" s="677">
        <v>-8600000</v>
      </c>
      <c r="O102" s="639"/>
    </row>
    <row r="103" s="1" customFormat="1" spans="1:15">
      <c r="A103" s="683"/>
      <c r="B103" s="692"/>
      <c r="C103" s="633"/>
      <c r="D103" s="618">
        <v>43151</v>
      </c>
      <c r="E103" s="618">
        <v>43153</v>
      </c>
      <c r="F103" s="617">
        <v>2</v>
      </c>
      <c r="G103" s="617">
        <v>1</v>
      </c>
      <c r="H103" s="617" t="s">
        <v>391</v>
      </c>
      <c r="I103" s="617" t="s">
        <v>37</v>
      </c>
      <c r="J103" s="617">
        <f t="shared" si="4"/>
        <v>2</v>
      </c>
      <c r="K103" s="628">
        <v>4620000</v>
      </c>
      <c r="L103" s="676">
        <f t="shared" si="5"/>
        <v>9240000</v>
      </c>
      <c r="M103" s="617"/>
      <c r="N103" s="677">
        <v>-9240000</v>
      </c>
      <c r="O103" s="639"/>
    </row>
    <row r="104" s="1" customFormat="1" spans="1:15">
      <c r="A104" s="693">
        <v>266512</v>
      </c>
      <c r="B104" s="644">
        <v>1250622</v>
      </c>
      <c r="C104" s="617" t="s">
        <v>497</v>
      </c>
      <c r="D104" s="618">
        <v>42785</v>
      </c>
      <c r="E104" s="618">
        <v>42787</v>
      </c>
      <c r="F104" s="617">
        <f t="shared" si="10"/>
        <v>2</v>
      </c>
      <c r="G104" s="617">
        <v>2</v>
      </c>
      <c r="H104" s="617" t="s">
        <v>53</v>
      </c>
      <c r="I104" s="617" t="s">
        <v>37</v>
      </c>
      <c r="J104" s="617">
        <f t="shared" si="4"/>
        <v>4</v>
      </c>
      <c r="K104" s="628">
        <v>4620000</v>
      </c>
      <c r="L104" s="676">
        <f t="shared" si="5"/>
        <v>18480000</v>
      </c>
      <c r="M104" s="617"/>
      <c r="N104" s="677">
        <f t="shared" si="11"/>
        <v>-18480000</v>
      </c>
      <c r="O104" s="639"/>
    </row>
    <row r="105" s="1" customFormat="1" spans="1:15">
      <c r="A105" s="694"/>
      <c r="B105" s="640"/>
      <c r="C105" s="617"/>
      <c r="D105" s="618">
        <v>42785</v>
      </c>
      <c r="E105" s="618">
        <v>42787</v>
      </c>
      <c r="F105" s="617">
        <f t="shared" si="10"/>
        <v>2</v>
      </c>
      <c r="G105" s="617">
        <v>0</v>
      </c>
      <c r="H105" s="617" t="s">
        <v>498</v>
      </c>
      <c r="I105" s="617"/>
      <c r="J105" s="617">
        <v>0</v>
      </c>
      <c r="K105" s="628">
        <v>280000</v>
      </c>
      <c r="L105" s="676">
        <f>K105*2</f>
        <v>560000</v>
      </c>
      <c r="M105" s="617"/>
      <c r="N105" s="677">
        <f t="shared" si="11"/>
        <v>-560000</v>
      </c>
      <c r="O105" s="639"/>
    </row>
    <row r="106" s="1" customFormat="1" spans="1:15">
      <c r="A106" s="695" t="s">
        <v>499</v>
      </c>
      <c r="B106" s="642">
        <v>1242725</v>
      </c>
      <c r="C106" s="643" t="s">
        <v>500</v>
      </c>
      <c r="D106" s="618">
        <v>42786</v>
      </c>
      <c r="E106" s="618">
        <v>42788</v>
      </c>
      <c r="F106" s="617">
        <f t="shared" si="10"/>
        <v>2</v>
      </c>
      <c r="G106" s="617">
        <v>3</v>
      </c>
      <c r="H106" s="617" t="s">
        <v>36</v>
      </c>
      <c r="I106" s="617" t="s">
        <v>37</v>
      </c>
      <c r="J106" s="617">
        <f t="shared" ref="J106:J157" si="12">G106*F106</f>
        <v>6</v>
      </c>
      <c r="K106" s="675">
        <v>4620000</v>
      </c>
      <c r="L106" s="676">
        <f t="shared" ref="L106:L157" si="13">K106*F106*G106</f>
        <v>27720000</v>
      </c>
      <c r="M106" s="617"/>
      <c r="N106" s="677">
        <f t="shared" si="11"/>
        <v>-27720000</v>
      </c>
      <c r="O106" s="639"/>
    </row>
    <row r="107" s="1" customFormat="1" spans="1:15">
      <c r="A107" s="661">
        <v>266725</v>
      </c>
      <c r="B107" s="617">
        <v>1251241</v>
      </c>
      <c r="C107" s="617" t="s">
        <v>501</v>
      </c>
      <c r="D107" s="618">
        <v>42788</v>
      </c>
      <c r="E107" s="618">
        <v>42791</v>
      </c>
      <c r="F107" s="617">
        <f t="shared" si="10"/>
        <v>3</v>
      </c>
      <c r="G107" s="617">
        <v>2</v>
      </c>
      <c r="H107" s="617" t="s">
        <v>36</v>
      </c>
      <c r="I107" s="617" t="s">
        <v>37</v>
      </c>
      <c r="J107" s="617">
        <f t="shared" si="12"/>
        <v>6</v>
      </c>
      <c r="K107" s="628">
        <v>4620000</v>
      </c>
      <c r="L107" s="676">
        <f t="shared" si="13"/>
        <v>27720000</v>
      </c>
      <c r="M107" s="617"/>
      <c r="N107" s="677">
        <f t="shared" si="11"/>
        <v>-27720000</v>
      </c>
      <c r="O107" s="639"/>
    </row>
    <row r="108" s="1" customFormat="1" spans="1:15">
      <c r="A108" s="661">
        <v>266307</v>
      </c>
      <c r="B108" s="617">
        <v>1250117</v>
      </c>
      <c r="C108" s="617" t="s">
        <v>502</v>
      </c>
      <c r="D108" s="618">
        <v>42791</v>
      </c>
      <c r="E108" s="618">
        <v>42794</v>
      </c>
      <c r="F108" s="617">
        <f t="shared" si="10"/>
        <v>3</v>
      </c>
      <c r="G108" s="617">
        <v>3</v>
      </c>
      <c r="H108" s="617" t="s">
        <v>36</v>
      </c>
      <c r="I108" s="617" t="s">
        <v>37</v>
      </c>
      <c r="J108" s="617">
        <f t="shared" si="12"/>
        <v>9</v>
      </c>
      <c r="K108" s="628">
        <v>2900000</v>
      </c>
      <c r="L108" s="676">
        <f t="shared" si="13"/>
        <v>26100000</v>
      </c>
      <c r="M108" s="617"/>
      <c r="N108" s="677">
        <f t="shared" si="11"/>
        <v>-26100000</v>
      </c>
      <c r="O108" s="639"/>
    </row>
    <row r="109" s="1" customFormat="1" spans="1:15">
      <c r="A109" s="661">
        <v>271270</v>
      </c>
      <c r="B109" s="617">
        <v>1257649</v>
      </c>
      <c r="C109" s="617" t="s">
        <v>503</v>
      </c>
      <c r="D109" s="618">
        <v>42791</v>
      </c>
      <c r="E109" s="618">
        <v>42793</v>
      </c>
      <c r="F109" s="617">
        <f t="shared" si="10"/>
        <v>2</v>
      </c>
      <c r="G109" s="617">
        <v>1</v>
      </c>
      <c r="H109" s="617" t="s">
        <v>53</v>
      </c>
      <c r="I109" s="617" t="s">
        <v>148</v>
      </c>
      <c r="J109" s="617">
        <f t="shared" si="12"/>
        <v>2</v>
      </c>
      <c r="K109" s="628">
        <v>2900000</v>
      </c>
      <c r="L109" s="676">
        <f t="shared" si="13"/>
        <v>5800000</v>
      </c>
      <c r="M109" s="617"/>
      <c r="N109" s="677">
        <f t="shared" si="11"/>
        <v>-5800000</v>
      </c>
      <c r="O109" s="639"/>
    </row>
    <row r="110" s="1" customFormat="1" spans="1:15">
      <c r="A110" s="661">
        <v>267039</v>
      </c>
      <c r="B110" s="617">
        <v>1251897</v>
      </c>
      <c r="C110" s="617" t="s">
        <v>504</v>
      </c>
      <c r="D110" s="618">
        <v>42793</v>
      </c>
      <c r="E110" s="618">
        <v>42795</v>
      </c>
      <c r="F110" s="617">
        <f t="shared" si="10"/>
        <v>2</v>
      </c>
      <c r="G110" s="617">
        <v>1</v>
      </c>
      <c r="H110" s="617" t="s">
        <v>53</v>
      </c>
      <c r="I110" s="617" t="s">
        <v>37</v>
      </c>
      <c r="J110" s="617">
        <f t="shared" si="12"/>
        <v>2</v>
      </c>
      <c r="K110" s="628">
        <v>2900000</v>
      </c>
      <c r="L110" s="676">
        <f t="shared" si="13"/>
        <v>5800000</v>
      </c>
      <c r="M110" s="617"/>
      <c r="N110" s="677">
        <f t="shared" si="11"/>
        <v>-5800000</v>
      </c>
      <c r="O110" s="639"/>
    </row>
    <row r="111" s="1" customFormat="1" spans="1:16">
      <c r="A111" s="693">
        <v>275056</v>
      </c>
      <c r="B111" s="644">
        <v>1265648</v>
      </c>
      <c r="C111" s="696" t="s">
        <v>505</v>
      </c>
      <c r="D111" s="618">
        <v>43151</v>
      </c>
      <c r="E111" s="618">
        <v>43153</v>
      </c>
      <c r="F111" s="617">
        <v>2</v>
      </c>
      <c r="G111" s="617">
        <v>2</v>
      </c>
      <c r="H111" s="617" t="s">
        <v>53</v>
      </c>
      <c r="I111" s="617" t="s">
        <v>37</v>
      </c>
      <c r="J111" s="617">
        <f t="shared" si="12"/>
        <v>4</v>
      </c>
      <c r="K111" s="628">
        <v>4620000</v>
      </c>
      <c r="L111" s="676">
        <f t="shared" si="13"/>
        <v>18480000</v>
      </c>
      <c r="M111" s="617"/>
      <c r="N111" s="677">
        <v>-18480000</v>
      </c>
      <c r="O111" s="639"/>
      <c r="P111" s="5"/>
    </row>
    <row r="112" s="1" customFormat="1" spans="1:15">
      <c r="A112" s="697"/>
      <c r="B112" s="639"/>
      <c r="C112" s="698"/>
      <c r="D112" s="618">
        <v>43151</v>
      </c>
      <c r="E112" s="618">
        <v>43153</v>
      </c>
      <c r="F112" s="617">
        <v>2</v>
      </c>
      <c r="G112" s="617">
        <v>1</v>
      </c>
      <c r="H112" s="617" t="s">
        <v>391</v>
      </c>
      <c r="I112" s="617" t="s">
        <v>37</v>
      </c>
      <c r="J112" s="617">
        <f t="shared" si="12"/>
        <v>2</v>
      </c>
      <c r="K112" s="628">
        <v>8500000</v>
      </c>
      <c r="L112" s="676">
        <f t="shared" si="13"/>
        <v>17000000</v>
      </c>
      <c r="M112" s="617"/>
      <c r="N112" s="677">
        <v>-17000000</v>
      </c>
      <c r="O112" s="639"/>
    </row>
    <row r="113" s="1" customFormat="1" spans="1:15">
      <c r="A113" s="697"/>
      <c r="B113" s="639"/>
      <c r="C113" s="698"/>
      <c r="D113" s="618">
        <v>43151</v>
      </c>
      <c r="E113" s="618">
        <v>43152</v>
      </c>
      <c r="F113" s="617">
        <v>1</v>
      </c>
      <c r="G113" s="617">
        <v>2</v>
      </c>
      <c r="H113" s="617" t="s">
        <v>53</v>
      </c>
      <c r="I113" s="617" t="s">
        <v>37</v>
      </c>
      <c r="J113" s="617">
        <f t="shared" si="12"/>
        <v>2</v>
      </c>
      <c r="K113" s="628">
        <v>8600000</v>
      </c>
      <c r="L113" s="676">
        <f t="shared" si="13"/>
        <v>17200000</v>
      </c>
      <c r="M113" s="617"/>
      <c r="N113" s="677">
        <v>-17200000</v>
      </c>
      <c r="O113" s="639"/>
    </row>
    <row r="114" s="1" customFormat="1" spans="1:15">
      <c r="A114" s="694"/>
      <c r="B114" s="640"/>
      <c r="C114" s="699"/>
      <c r="D114" s="618">
        <v>43152</v>
      </c>
      <c r="E114" s="618">
        <v>43153</v>
      </c>
      <c r="F114" s="617">
        <v>1</v>
      </c>
      <c r="G114" s="617">
        <v>2</v>
      </c>
      <c r="H114" s="617" t="s">
        <v>53</v>
      </c>
      <c r="I114" s="617" t="s">
        <v>37</v>
      </c>
      <c r="J114" s="617">
        <f t="shared" si="12"/>
        <v>2</v>
      </c>
      <c r="K114" s="628">
        <v>4620000</v>
      </c>
      <c r="L114" s="676">
        <f t="shared" si="13"/>
        <v>9240000</v>
      </c>
      <c r="M114" s="617"/>
      <c r="N114" s="677">
        <v>-9240000</v>
      </c>
      <c r="O114" s="639"/>
    </row>
    <row r="115" s="1" customFormat="1" spans="1:15">
      <c r="A115" s="661">
        <v>274415</v>
      </c>
      <c r="B115" s="617">
        <v>1262215</v>
      </c>
      <c r="C115" s="617" t="s">
        <v>506</v>
      </c>
      <c r="D115" s="618">
        <v>43152</v>
      </c>
      <c r="E115" s="618">
        <v>43155</v>
      </c>
      <c r="F115" s="617">
        <f t="shared" ref="F115:F121" si="14">E115-D115</f>
        <v>3</v>
      </c>
      <c r="G115" s="617">
        <v>1</v>
      </c>
      <c r="H115" s="617" t="s">
        <v>36</v>
      </c>
      <c r="I115" s="617" t="s">
        <v>37</v>
      </c>
      <c r="J115" s="617">
        <f t="shared" si="12"/>
        <v>3</v>
      </c>
      <c r="K115" s="628">
        <v>4620000</v>
      </c>
      <c r="L115" s="676">
        <f t="shared" si="13"/>
        <v>13860000</v>
      </c>
      <c r="M115" s="617"/>
      <c r="N115" s="677">
        <f t="shared" ref="N115:N121" si="15">M115-L115</f>
        <v>-13860000</v>
      </c>
      <c r="O115" s="639"/>
    </row>
    <row r="116" s="1" customFormat="1" spans="1:15">
      <c r="A116" s="693">
        <v>275097</v>
      </c>
      <c r="B116" s="644">
        <v>1265774</v>
      </c>
      <c r="C116" s="644" t="s">
        <v>507</v>
      </c>
      <c r="D116" s="618">
        <v>43152</v>
      </c>
      <c r="E116" s="618">
        <v>43153</v>
      </c>
      <c r="F116" s="617">
        <v>1</v>
      </c>
      <c r="G116" s="617">
        <v>1</v>
      </c>
      <c r="H116" s="617" t="s">
        <v>53</v>
      </c>
      <c r="I116" s="617" t="s">
        <v>387</v>
      </c>
      <c r="J116" s="617">
        <f t="shared" si="12"/>
        <v>1</v>
      </c>
      <c r="K116" s="628">
        <v>8500000</v>
      </c>
      <c r="L116" s="676">
        <f t="shared" si="13"/>
        <v>8500000</v>
      </c>
      <c r="M116" s="617"/>
      <c r="N116" s="677">
        <v>-8500000</v>
      </c>
      <c r="O116" s="639"/>
    </row>
    <row r="117" s="1" customFormat="1" spans="1:15">
      <c r="A117" s="694"/>
      <c r="B117" s="640"/>
      <c r="C117" s="640"/>
      <c r="D117" s="618">
        <v>43153</v>
      </c>
      <c r="E117" s="618">
        <v>43154</v>
      </c>
      <c r="F117" s="617">
        <v>1</v>
      </c>
      <c r="G117" s="617">
        <v>1</v>
      </c>
      <c r="H117" s="617" t="s">
        <v>53</v>
      </c>
      <c r="I117" s="617" t="s">
        <v>387</v>
      </c>
      <c r="J117" s="617">
        <f t="shared" si="12"/>
        <v>1</v>
      </c>
      <c r="K117" s="628">
        <v>4620000</v>
      </c>
      <c r="L117" s="676">
        <f t="shared" si="13"/>
        <v>4620000</v>
      </c>
      <c r="M117" s="617"/>
      <c r="N117" s="677">
        <v>-4620000</v>
      </c>
      <c r="O117" s="639"/>
    </row>
    <row r="118" s="1" customFormat="1" spans="1:15">
      <c r="A118" s="661">
        <v>276806</v>
      </c>
      <c r="B118" s="617">
        <v>1270968</v>
      </c>
      <c r="C118" s="617" t="s">
        <v>508</v>
      </c>
      <c r="D118" s="618">
        <v>43153</v>
      </c>
      <c r="E118" s="618">
        <v>43156</v>
      </c>
      <c r="F118" s="617">
        <f t="shared" si="14"/>
        <v>3</v>
      </c>
      <c r="G118" s="617">
        <v>1</v>
      </c>
      <c r="H118" s="617" t="s">
        <v>40</v>
      </c>
      <c r="I118" s="617" t="s">
        <v>37</v>
      </c>
      <c r="J118" s="617">
        <f t="shared" si="12"/>
        <v>3</v>
      </c>
      <c r="K118" s="628">
        <v>4620000</v>
      </c>
      <c r="L118" s="676">
        <f t="shared" si="13"/>
        <v>13860000</v>
      </c>
      <c r="M118" s="617"/>
      <c r="N118" s="677">
        <f t="shared" si="15"/>
        <v>-13860000</v>
      </c>
      <c r="O118" s="639"/>
    </row>
    <row r="119" s="1" customFormat="1" spans="1:15">
      <c r="A119" s="700">
        <v>274637</v>
      </c>
      <c r="B119" s="617">
        <v>1263569</v>
      </c>
      <c r="C119" s="617" t="s">
        <v>509</v>
      </c>
      <c r="D119" s="618">
        <v>43154</v>
      </c>
      <c r="E119" s="618">
        <v>43156</v>
      </c>
      <c r="F119" s="617">
        <f t="shared" si="14"/>
        <v>2</v>
      </c>
      <c r="G119" s="617">
        <v>2</v>
      </c>
      <c r="H119" s="617" t="s">
        <v>53</v>
      </c>
      <c r="I119" s="617" t="s">
        <v>148</v>
      </c>
      <c r="J119" s="617">
        <f t="shared" si="12"/>
        <v>4</v>
      </c>
      <c r="K119" s="628">
        <v>4620000</v>
      </c>
      <c r="L119" s="676">
        <f t="shared" si="13"/>
        <v>18480000</v>
      </c>
      <c r="M119" s="617"/>
      <c r="N119" s="677">
        <f t="shared" si="15"/>
        <v>-18480000</v>
      </c>
      <c r="O119" s="639"/>
    </row>
    <row r="120" s="1" customFormat="1" spans="1:15">
      <c r="A120" s="662">
        <v>274755</v>
      </c>
      <c r="B120" s="617">
        <v>1263979</v>
      </c>
      <c r="C120" s="617" t="s">
        <v>510</v>
      </c>
      <c r="D120" s="618">
        <v>43154</v>
      </c>
      <c r="E120" s="618">
        <v>43155</v>
      </c>
      <c r="F120" s="617">
        <f t="shared" si="14"/>
        <v>1</v>
      </c>
      <c r="G120" s="617">
        <v>1</v>
      </c>
      <c r="H120" s="617" t="s">
        <v>391</v>
      </c>
      <c r="I120" s="617" t="s">
        <v>148</v>
      </c>
      <c r="J120" s="617">
        <f t="shared" si="12"/>
        <v>1</v>
      </c>
      <c r="K120" s="628">
        <v>4620000</v>
      </c>
      <c r="L120" s="676">
        <f t="shared" si="13"/>
        <v>4620000</v>
      </c>
      <c r="M120" s="617"/>
      <c r="N120" s="677">
        <f t="shared" si="15"/>
        <v>-4620000</v>
      </c>
      <c r="O120" s="639"/>
    </row>
    <row r="121" s="1" customFormat="1" ht="14.25" spans="1:15">
      <c r="A121" s="661">
        <v>274770</v>
      </c>
      <c r="B121" s="617">
        <v>1264148</v>
      </c>
      <c r="C121" s="701" t="s">
        <v>511</v>
      </c>
      <c r="D121" s="618">
        <v>43154</v>
      </c>
      <c r="E121" s="618">
        <v>43156</v>
      </c>
      <c r="F121" s="617">
        <f t="shared" si="14"/>
        <v>2</v>
      </c>
      <c r="G121" s="617">
        <v>1</v>
      </c>
      <c r="H121" s="617" t="s">
        <v>53</v>
      </c>
      <c r="I121" s="617" t="s">
        <v>37</v>
      </c>
      <c r="J121" s="617">
        <f t="shared" si="12"/>
        <v>2</v>
      </c>
      <c r="K121" s="628">
        <v>4620000</v>
      </c>
      <c r="L121" s="676">
        <f t="shared" si="13"/>
        <v>9240000</v>
      </c>
      <c r="M121" s="617"/>
      <c r="N121" s="677">
        <f t="shared" si="15"/>
        <v>-9240000</v>
      </c>
      <c r="O121" s="639"/>
    </row>
    <row r="122" s="1" customFormat="1" spans="1:15">
      <c r="A122" s="694">
        <v>275796</v>
      </c>
      <c r="B122" s="640">
        <v>1268574</v>
      </c>
      <c r="C122" s="699" t="s">
        <v>512</v>
      </c>
      <c r="D122" s="618">
        <v>43154</v>
      </c>
      <c r="E122" s="618">
        <v>43155</v>
      </c>
      <c r="F122" s="617">
        <v>1</v>
      </c>
      <c r="G122" s="617">
        <v>2</v>
      </c>
      <c r="H122" s="617" t="s">
        <v>40</v>
      </c>
      <c r="I122" s="617" t="s">
        <v>37</v>
      </c>
      <c r="J122" s="617">
        <f t="shared" si="12"/>
        <v>2</v>
      </c>
      <c r="K122" s="628">
        <v>4620000</v>
      </c>
      <c r="L122" s="676">
        <f t="shared" si="13"/>
        <v>9240000</v>
      </c>
      <c r="M122" s="617"/>
      <c r="N122" s="677">
        <v>-9240000</v>
      </c>
      <c r="O122" s="639"/>
    </row>
    <row r="123" s="1" customFormat="1" spans="1:15">
      <c r="A123" s="702" t="s">
        <v>513</v>
      </c>
      <c r="B123" s="703">
        <v>1268708</v>
      </c>
      <c r="C123" s="703" t="s">
        <v>514</v>
      </c>
      <c r="D123" s="618">
        <v>43155</v>
      </c>
      <c r="E123" s="618">
        <v>43156</v>
      </c>
      <c r="F123" s="617">
        <v>1</v>
      </c>
      <c r="G123" s="617">
        <v>2</v>
      </c>
      <c r="H123" s="617" t="s">
        <v>53</v>
      </c>
      <c r="I123" s="617" t="s">
        <v>37</v>
      </c>
      <c r="J123" s="617">
        <f t="shared" si="12"/>
        <v>2</v>
      </c>
      <c r="K123" s="628">
        <v>4620000</v>
      </c>
      <c r="L123" s="676">
        <f t="shared" si="13"/>
        <v>9240000</v>
      </c>
      <c r="M123" s="617"/>
      <c r="N123" s="677">
        <v>-9240000</v>
      </c>
      <c r="O123" s="639"/>
    </row>
    <row r="124" s="1" customFormat="1" spans="1:15">
      <c r="A124" s="702"/>
      <c r="B124" s="703"/>
      <c r="C124" s="703"/>
      <c r="D124" s="618">
        <v>43156</v>
      </c>
      <c r="E124" s="618">
        <v>43157</v>
      </c>
      <c r="F124" s="617">
        <v>1</v>
      </c>
      <c r="G124" s="617">
        <v>2</v>
      </c>
      <c r="H124" s="617" t="s">
        <v>53</v>
      </c>
      <c r="I124" s="617" t="s">
        <v>37</v>
      </c>
      <c r="J124" s="617">
        <f t="shared" si="12"/>
        <v>2</v>
      </c>
      <c r="K124" s="628">
        <v>2900000</v>
      </c>
      <c r="L124" s="676">
        <f t="shared" si="13"/>
        <v>5800000</v>
      </c>
      <c r="M124" s="617"/>
      <c r="N124" s="677">
        <v>-5800000</v>
      </c>
      <c r="O124" s="639"/>
    </row>
    <row r="125" s="1" customFormat="1" spans="1:15">
      <c r="A125" s="693">
        <v>274642</v>
      </c>
      <c r="B125" s="631">
        <v>1263763</v>
      </c>
      <c r="C125" s="704" t="s">
        <v>515</v>
      </c>
      <c r="D125" s="618">
        <v>43155</v>
      </c>
      <c r="E125" s="618">
        <v>43156</v>
      </c>
      <c r="F125" s="617">
        <v>1</v>
      </c>
      <c r="G125" s="632">
        <v>2</v>
      </c>
      <c r="H125" s="631" t="s">
        <v>53</v>
      </c>
      <c r="I125" s="631" t="s">
        <v>148</v>
      </c>
      <c r="J125" s="617">
        <f t="shared" si="12"/>
        <v>2</v>
      </c>
      <c r="K125" s="628">
        <v>4620000</v>
      </c>
      <c r="L125" s="676">
        <f t="shared" si="13"/>
        <v>9240000</v>
      </c>
      <c r="M125" s="617"/>
      <c r="N125" s="707">
        <v>-15040000</v>
      </c>
      <c r="O125" s="639"/>
    </row>
    <row r="126" s="1" customFormat="1" spans="1:15">
      <c r="A126" s="694"/>
      <c r="B126" s="633"/>
      <c r="C126" s="705"/>
      <c r="D126" s="618">
        <v>43156</v>
      </c>
      <c r="E126" s="618">
        <v>43157</v>
      </c>
      <c r="F126" s="617">
        <v>1</v>
      </c>
      <c r="G126" s="632">
        <v>2</v>
      </c>
      <c r="H126" s="633"/>
      <c r="I126" s="633"/>
      <c r="J126" s="617">
        <f t="shared" si="12"/>
        <v>2</v>
      </c>
      <c r="K126" s="628">
        <v>2900000</v>
      </c>
      <c r="L126" s="676">
        <f t="shared" si="13"/>
        <v>5800000</v>
      </c>
      <c r="M126" s="617"/>
      <c r="N126" s="708"/>
      <c r="O126" s="639"/>
    </row>
    <row r="127" s="1" customFormat="1" spans="1:15">
      <c r="A127" s="661">
        <v>274271</v>
      </c>
      <c r="B127" s="617">
        <v>1261958</v>
      </c>
      <c r="C127" s="617" t="s">
        <v>516</v>
      </c>
      <c r="D127" s="618">
        <v>43156</v>
      </c>
      <c r="E127" s="618">
        <v>43158</v>
      </c>
      <c r="F127" s="617">
        <f t="shared" ref="F127:F157" si="16">E127-D127</f>
        <v>2</v>
      </c>
      <c r="G127" s="617">
        <v>1</v>
      </c>
      <c r="H127" s="617" t="s">
        <v>240</v>
      </c>
      <c r="I127" s="617" t="s">
        <v>37</v>
      </c>
      <c r="J127" s="617">
        <f t="shared" si="12"/>
        <v>2</v>
      </c>
      <c r="K127" s="628">
        <v>2900000</v>
      </c>
      <c r="L127" s="676">
        <f t="shared" si="13"/>
        <v>5800000</v>
      </c>
      <c r="M127" s="617"/>
      <c r="N127" s="677">
        <f t="shared" ref="N127:N157" si="17">M127-L127</f>
        <v>-5800000</v>
      </c>
      <c r="O127" s="639"/>
    </row>
    <row r="128" s="1" customFormat="1" spans="1:15">
      <c r="A128" s="661">
        <v>275630</v>
      </c>
      <c r="B128" s="617">
        <v>1268083</v>
      </c>
      <c r="C128" s="663" t="s">
        <v>517</v>
      </c>
      <c r="D128" s="618">
        <v>43156</v>
      </c>
      <c r="E128" s="618">
        <v>43159</v>
      </c>
      <c r="F128" s="617">
        <f t="shared" si="16"/>
        <v>3</v>
      </c>
      <c r="G128" s="617">
        <v>1</v>
      </c>
      <c r="H128" s="617" t="s">
        <v>53</v>
      </c>
      <c r="I128" s="617" t="s">
        <v>148</v>
      </c>
      <c r="J128" s="617">
        <f t="shared" si="12"/>
        <v>3</v>
      </c>
      <c r="K128" s="628">
        <v>2900000</v>
      </c>
      <c r="L128" s="676">
        <f t="shared" si="13"/>
        <v>8700000</v>
      </c>
      <c r="M128" s="617"/>
      <c r="N128" s="677">
        <f t="shared" si="17"/>
        <v>-8700000</v>
      </c>
      <c r="O128" s="639"/>
    </row>
    <row r="129" s="1" customFormat="1" spans="1:15">
      <c r="A129" s="661" t="s">
        <v>518</v>
      </c>
      <c r="B129" s="617">
        <v>1262328</v>
      </c>
      <c r="C129" s="617" t="s">
        <v>519</v>
      </c>
      <c r="D129" s="618">
        <v>43157</v>
      </c>
      <c r="E129" s="618">
        <v>43161</v>
      </c>
      <c r="F129" s="617">
        <f t="shared" si="16"/>
        <v>4</v>
      </c>
      <c r="G129" s="617">
        <v>1</v>
      </c>
      <c r="H129" s="617" t="s">
        <v>53</v>
      </c>
      <c r="I129" s="617" t="s">
        <v>37</v>
      </c>
      <c r="J129" s="617">
        <f t="shared" si="12"/>
        <v>4</v>
      </c>
      <c r="K129" s="628">
        <v>2900000</v>
      </c>
      <c r="L129" s="676">
        <f t="shared" si="13"/>
        <v>11600000</v>
      </c>
      <c r="M129" s="617"/>
      <c r="N129" s="677">
        <f t="shared" si="17"/>
        <v>-11600000</v>
      </c>
      <c r="O129" s="639"/>
    </row>
    <row r="130" s="1" customFormat="1" spans="1:15">
      <c r="A130" s="661">
        <v>274422</v>
      </c>
      <c r="B130" s="617">
        <v>1262716</v>
      </c>
      <c r="C130" s="617" t="s">
        <v>520</v>
      </c>
      <c r="D130" s="618">
        <v>43157</v>
      </c>
      <c r="E130" s="618">
        <v>43160</v>
      </c>
      <c r="F130" s="617">
        <f t="shared" si="16"/>
        <v>3</v>
      </c>
      <c r="G130" s="617">
        <v>1</v>
      </c>
      <c r="H130" s="617" t="s">
        <v>53</v>
      </c>
      <c r="I130" s="617" t="s">
        <v>148</v>
      </c>
      <c r="J130" s="617">
        <f t="shared" si="12"/>
        <v>3</v>
      </c>
      <c r="K130" s="628">
        <v>2900000</v>
      </c>
      <c r="L130" s="676">
        <f t="shared" si="13"/>
        <v>8700000</v>
      </c>
      <c r="M130" s="617"/>
      <c r="N130" s="677">
        <f t="shared" si="17"/>
        <v>-8700000</v>
      </c>
      <c r="O130" s="639"/>
    </row>
    <row r="131" s="1" customFormat="1" spans="1:15">
      <c r="A131" s="661">
        <v>274518</v>
      </c>
      <c r="B131" s="617">
        <v>1263060</v>
      </c>
      <c r="C131" s="617" t="s">
        <v>521</v>
      </c>
      <c r="D131" s="618">
        <v>43157</v>
      </c>
      <c r="E131" s="618">
        <v>43159</v>
      </c>
      <c r="F131" s="617">
        <f t="shared" si="16"/>
        <v>2</v>
      </c>
      <c r="G131" s="617">
        <v>1</v>
      </c>
      <c r="H131" s="617" t="s">
        <v>53</v>
      </c>
      <c r="I131" s="617" t="s">
        <v>148</v>
      </c>
      <c r="J131" s="617">
        <f t="shared" si="12"/>
        <v>2</v>
      </c>
      <c r="K131" s="628">
        <v>2900000</v>
      </c>
      <c r="L131" s="676">
        <f t="shared" si="13"/>
        <v>5800000</v>
      </c>
      <c r="M131" s="617"/>
      <c r="N131" s="677">
        <f t="shared" si="17"/>
        <v>-5800000</v>
      </c>
      <c r="O131" s="639"/>
    </row>
    <row r="132" s="1" customFormat="1" spans="1:15">
      <c r="A132" s="661">
        <v>274519</v>
      </c>
      <c r="B132" s="617">
        <v>1263063</v>
      </c>
      <c r="C132" s="617" t="s">
        <v>522</v>
      </c>
      <c r="D132" s="618">
        <v>43157</v>
      </c>
      <c r="E132" s="618">
        <v>43159</v>
      </c>
      <c r="F132" s="617">
        <f t="shared" si="16"/>
        <v>2</v>
      </c>
      <c r="G132" s="617">
        <v>1</v>
      </c>
      <c r="H132" s="617" t="s">
        <v>391</v>
      </c>
      <c r="I132" s="617" t="s">
        <v>148</v>
      </c>
      <c r="J132" s="617">
        <f t="shared" si="12"/>
        <v>2</v>
      </c>
      <c r="K132" s="628">
        <v>2900000</v>
      </c>
      <c r="L132" s="676">
        <f t="shared" si="13"/>
        <v>5800000</v>
      </c>
      <c r="M132" s="617"/>
      <c r="N132" s="677">
        <f t="shared" si="17"/>
        <v>-5800000</v>
      </c>
      <c r="O132" s="639"/>
    </row>
    <row r="133" s="1" customFormat="1" spans="1:15">
      <c r="A133" s="661">
        <v>274633</v>
      </c>
      <c r="B133" s="617">
        <v>1263557</v>
      </c>
      <c r="C133" s="617" t="s">
        <v>523</v>
      </c>
      <c r="D133" s="618">
        <v>43157</v>
      </c>
      <c r="E133" s="618">
        <v>43159</v>
      </c>
      <c r="F133" s="617">
        <f t="shared" si="16"/>
        <v>2</v>
      </c>
      <c r="G133" s="617">
        <v>3</v>
      </c>
      <c r="H133" s="617" t="s">
        <v>53</v>
      </c>
      <c r="I133" s="617" t="s">
        <v>148</v>
      </c>
      <c r="J133" s="617">
        <f t="shared" si="12"/>
        <v>6</v>
      </c>
      <c r="K133" s="628">
        <v>2900000</v>
      </c>
      <c r="L133" s="676">
        <f t="shared" si="13"/>
        <v>17400000</v>
      </c>
      <c r="M133" s="617"/>
      <c r="N133" s="677">
        <f t="shared" si="17"/>
        <v>-17400000</v>
      </c>
      <c r="O133" s="639"/>
    </row>
    <row r="134" s="1" customFormat="1" spans="1:15">
      <c r="A134" s="661">
        <v>275530</v>
      </c>
      <c r="B134" s="617">
        <v>1267435</v>
      </c>
      <c r="C134" s="617" t="s">
        <v>524</v>
      </c>
      <c r="D134" s="618">
        <v>43157</v>
      </c>
      <c r="E134" s="618">
        <v>43160</v>
      </c>
      <c r="F134" s="617">
        <f t="shared" si="16"/>
        <v>3</v>
      </c>
      <c r="G134" s="617">
        <v>2</v>
      </c>
      <c r="H134" s="617" t="s">
        <v>391</v>
      </c>
      <c r="I134" s="617" t="s">
        <v>148</v>
      </c>
      <c r="J134" s="617">
        <f t="shared" si="12"/>
        <v>6</v>
      </c>
      <c r="K134" s="628">
        <v>2900000</v>
      </c>
      <c r="L134" s="676">
        <f t="shared" si="13"/>
        <v>17400000</v>
      </c>
      <c r="M134" s="617"/>
      <c r="N134" s="677">
        <f t="shared" si="17"/>
        <v>-17400000</v>
      </c>
      <c r="O134" s="639"/>
    </row>
    <row r="135" s="1" customFormat="1" spans="1:15">
      <c r="A135" s="661" t="s">
        <v>525</v>
      </c>
      <c r="B135" s="617">
        <v>1261251</v>
      </c>
      <c r="C135" s="617" t="s">
        <v>526</v>
      </c>
      <c r="D135" s="618">
        <v>43158</v>
      </c>
      <c r="E135" s="618">
        <v>43161</v>
      </c>
      <c r="F135" s="617">
        <f t="shared" si="16"/>
        <v>3</v>
      </c>
      <c r="G135" s="617">
        <v>1</v>
      </c>
      <c r="H135" s="617" t="s">
        <v>53</v>
      </c>
      <c r="I135" s="617" t="s">
        <v>37</v>
      </c>
      <c r="J135" s="617">
        <f t="shared" si="12"/>
        <v>3</v>
      </c>
      <c r="K135" s="628">
        <v>2900000</v>
      </c>
      <c r="L135" s="676">
        <f t="shared" si="13"/>
        <v>8700000</v>
      </c>
      <c r="M135" s="617"/>
      <c r="N135" s="677">
        <f t="shared" si="17"/>
        <v>-8700000</v>
      </c>
      <c r="O135" s="639"/>
    </row>
    <row r="136" s="1" customFormat="1" spans="1:15">
      <c r="A136" s="661">
        <v>276649</v>
      </c>
      <c r="B136" s="617">
        <v>1270263</v>
      </c>
      <c r="C136" s="617" t="s">
        <v>527</v>
      </c>
      <c r="D136" s="618">
        <v>43159</v>
      </c>
      <c r="E136" s="618">
        <v>43162</v>
      </c>
      <c r="F136" s="617">
        <f t="shared" si="16"/>
        <v>3</v>
      </c>
      <c r="G136" s="617">
        <v>1</v>
      </c>
      <c r="H136" s="617" t="s">
        <v>53</v>
      </c>
      <c r="I136" s="617" t="s">
        <v>37</v>
      </c>
      <c r="J136" s="617">
        <f t="shared" si="12"/>
        <v>3</v>
      </c>
      <c r="K136" s="628">
        <v>2900000</v>
      </c>
      <c r="L136" s="676">
        <f t="shared" si="13"/>
        <v>8700000</v>
      </c>
      <c r="M136" s="617"/>
      <c r="N136" s="677">
        <f t="shared" si="17"/>
        <v>-8700000</v>
      </c>
      <c r="O136" s="639"/>
    </row>
    <row r="137" s="1" customFormat="1" spans="1:15">
      <c r="A137" s="661">
        <v>276669</v>
      </c>
      <c r="B137" s="617">
        <v>1270569</v>
      </c>
      <c r="C137" s="617" t="s">
        <v>528</v>
      </c>
      <c r="D137" s="618">
        <v>43159</v>
      </c>
      <c r="E137" s="618">
        <v>43161</v>
      </c>
      <c r="F137" s="617">
        <f t="shared" si="16"/>
        <v>2</v>
      </c>
      <c r="G137" s="617">
        <v>1</v>
      </c>
      <c r="H137" s="617" t="s">
        <v>36</v>
      </c>
      <c r="I137" s="617" t="s">
        <v>37</v>
      </c>
      <c r="J137" s="617">
        <f t="shared" si="12"/>
        <v>2</v>
      </c>
      <c r="K137" s="628">
        <v>2900000</v>
      </c>
      <c r="L137" s="676">
        <f t="shared" si="13"/>
        <v>5800000</v>
      </c>
      <c r="M137" s="617"/>
      <c r="N137" s="677">
        <f t="shared" si="17"/>
        <v>-5800000</v>
      </c>
      <c r="O137" s="639"/>
    </row>
    <row r="138" s="1" customFormat="1" spans="1:15">
      <c r="A138" s="661">
        <v>275134</v>
      </c>
      <c r="B138" s="617">
        <v>1271663</v>
      </c>
      <c r="C138" s="617" t="s">
        <v>529</v>
      </c>
      <c r="D138" s="618">
        <v>43151</v>
      </c>
      <c r="E138" s="618">
        <v>43153</v>
      </c>
      <c r="F138" s="617">
        <f t="shared" si="16"/>
        <v>2</v>
      </c>
      <c r="G138" s="617">
        <v>1</v>
      </c>
      <c r="H138" s="617" t="s">
        <v>391</v>
      </c>
      <c r="I138" s="617" t="s">
        <v>37</v>
      </c>
      <c r="J138" s="617">
        <f t="shared" si="12"/>
        <v>2</v>
      </c>
      <c r="K138" s="628">
        <v>8500000</v>
      </c>
      <c r="L138" s="676">
        <f t="shared" si="13"/>
        <v>17000000</v>
      </c>
      <c r="M138" s="617"/>
      <c r="N138" s="677">
        <f t="shared" si="17"/>
        <v>-17000000</v>
      </c>
      <c r="O138" s="639"/>
    </row>
    <row r="139" s="1" customFormat="1" spans="1:15">
      <c r="A139" s="661" t="s">
        <v>530</v>
      </c>
      <c r="B139" s="617">
        <v>1272266</v>
      </c>
      <c r="C139" s="617" t="s">
        <v>531</v>
      </c>
      <c r="D139" s="618">
        <v>43159</v>
      </c>
      <c r="E139" s="618">
        <v>43162</v>
      </c>
      <c r="F139" s="617">
        <f t="shared" si="16"/>
        <v>3</v>
      </c>
      <c r="G139" s="617">
        <v>1</v>
      </c>
      <c r="H139" s="617" t="s">
        <v>36</v>
      </c>
      <c r="I139" s="617" t="s">
        <v>37</v>
      </c>
      <c r="J139" s="617">
        <f t="shared" si="12"/>
        <v>3</v>
      </c>
      <c r="K139" s="628">
        <v>2900000</v>
      </c>
      <c r="L139" s="676">
        <f t="shared" si="13"/>
        <v>8700000</v>
      </c>
      <c r="M139" s="617"/>
      <c r="N139" s="677">
        <f t="shared" si="17"/>
        <v>-8700000</v>
      </c>
      <c r="O139" s="639"/>
    </row>
    <row r="140" s="1" customFormat="1" spans="1:15">
      <c r="A140" s="661">
        <v>266670</v>
      </c>
      <c r="B140" s="617">
        <v>1272279</v>
      </c>
      <c r="C140" s="617" t="s">
        <v>532</v>
      </c>
      <c r="D140" s="618">
        <v>43149</v>
      </c>
      <c r="E140" s="618">
        <v>43150</v>
      </c>
      <c r="F140" s="617">
        <f t="shared" si="16"/>
        <v>1</v>
      </c>
      <c r="G140" s="617">
        <v>1</v>
      </c>
      <c r="H140" s="617" t="s">
        <v>40</v>
      </c>
      <c r="I140" s="617" t="s">
        <v>37</v>
      </c>
      <c r="J140" s="617">
        <f t="shared" si="12"/>
        <v>1</v>
      </c>
      <c r="K140" s="628">
        <v>8600000</v>
      </c>
      <c r="L140" s="676">
        <f t="shared" si="13"/>
        <v>8600000</v>
      </c>
      <c r="M140" s="617"/>
      <c r="N140" s="677">
        <f t="shared" si="17"/>
        <v>-8600000</v>
      </c>
      <c r="O140" s="639"/>
    </row>
    <row r="141" s="1" customFormat="1" spans="1:15">
      <c r="A141" s="661" t="s">
        <v>533</v>
      </c>
      <c r="B141" s="617">
        <v>1272491</v>
      </c>
      <c r="C141" s="617" t="s">
        <v>534</v>
      </c>
      <c r="D141" s="618">
        <v>43159</v>
      </c>
      <c r="E141" s="618">
        <v>43161</v>
      </c>
      <c r="F141" s="617">
        <f t="shared" si="16"/>
        <v>2</v>
      </c>
      <c r="G141" s="617">
        <v>1</v>
      </c>
      <c r="H141" s="617" t="s">
        <v>40</v>
      </c>
      <c r="I141" s="617" t="s">
        <v>37</v>
      </c>
      <c r="J141" s="617">
        <f t="shared" si="12"/>
        <v>2</v>
      </c>
      <c r="K141" s="628">
        <v>2900000</v>
      </c>
      <c r="L141" s="676">
        <f t="shared" si="13"/>
        <v>5800000</v>
      </c>
      <c r="M141" s="617"/>
      <c r="N141" s="677">
        <f t="shared" si="17"/>
        <v>-5800000</v>
      </c>
      <c r="O141" s="639"/>
    </row>
    <row r="142" s="1" customFormat="1" spans="1:15">
      <c r="A142" s="661" t="s">
        <v>535</v>
      </c>
      <c r="B142" s="617">
        <v>1273455</v>
      </c>
      <c r="C142" s="617" t="s">
        <v>536</v>
      </c>
      <c r="D142" s="618">
        <v>43159</v>
      </c>
      <c r="E142" s="618">
        <v>43161</v>
      </c>
      <c r="F142" s="617">
        <f t="shared" si="16"/>
        <v>2</v>
      </c>
      <c r="G142" s="617">
        <v>1</v>
      </c>
      <c r="H142" s="617" t="s">
        <v>36</v>
      </c>
      <c r="I142" s="617" t="s">
        <v>37</v>
      </c>
      <c r="J142" s="617">
        <f t="shared" si="12"/>
        <v>2</v>
      </c>
      <c r="K142" s="628">
        <v>2900000</v>
      </c>
      <c r="L142" s="676">
        <f t="shared" si="13"/>
        <v>5800000</v>
      </c>
      <c r="M142" s="617"/>
      <c r="N142" s="677">
        <f t="shared" si="17"/>
        <v>-5800000</v>
      </c>
      <c r="O142" s="640"/>
    </row>
    <row r="143" s="1" customFormat="1" spans="1:15">
      <c r="A143" s="661">
        <v>278501</v>
      </c>
      <c r="B143" s="617">
        <v>1274688</v>
      </c>
      <c r="C143" s="617" t="s">
        <v>537</v>
      </c>
      <c r="D143" s="618">
        <v>43144</v>
      </c>
      <c r="E143" s="618">
        <v>43146</v>
      </c>
      <c r="F143" s="617">
        <f t="shared" si="16"/>
        <v>2</v>
      </c>
      <c r="G143" s="617">
        <v>1</v>
      </c>
      <c r="H143" s="617" t="s">
        <v>391</v>
      </c>
      <c r="I143" s="617" t="s">
        <v>37</v>
      </c>
      <c r="J143" s="617">
        <f t="shared" si="12"/>
        <v>2</v>
      </c>
      <c r="K143" s="628">
        <v>4620000</v>
      </c>
      <c r="L143" s="676">
        <f t="shared" si="13"/>
        <v>9240000</v>
      </c>
      <c r="M143" s="617"/>
      <c r="N143" s="677">
        <f t="shared" si="17"/>
        <v>-9240000</v>
      </c>
      <c r="O143" s="679"/>
    </row>
    <row r="144" s="1" customFormat="1" spans="1:16">
      <c r="A144" s="661">
        <v>278762</v>
      </c>
      <c r="B144" s="617">
        <v>1275090</v>
      </c>
      <c r="C144" s="617" t="s">
        <v>538</v>
      </c>
      <c r="D144" s="618">
        <v>43144</v>
      </c>
      <c r="E144" s="618">
        <v>43145</v>
      </c>
      <c r="F144" s="617">
        <f t="shared" si="16"/>
        <v>1</v>
      </c>
      <c r="G144" s="617">
        <v>1</v>
      </c>
      <c r="H144" s="617" t="s">
        <v>53</v>
      </c>
      <c r="I144" s="617" t="s">
        <v>37</v>
      </c>
      <c r="J144" s="617">
        <f t="shared" si="12"/>
        <v>1</v>
      </c>
      <c r="K144" s="628">
        <v>4620000</v>
      </c>
      <c r="L144" s="676">
        <f t="shared" si="13"/>
        <v>4620000</v>
      </c>
      <c r="M144" s="617"/>
      <c r="N144" s="677">
        <f t="shared" si="17"/>
        <v>-4620000</v>
      </c>
      <c r="O144" s="639"/>
      <c r="P144" s="4"/>
    </row>
    <row r="145" s="1" customFormat="1" spans="1:15">
      <c r="A145" s="661">
        <v>275096</v>
      </c>
      <c r="B145" s="617">
        <v>1274460</v>
      </c>
      <c r="C145" s="617" t="s">
        <v>539</v>
      </c>
      <c r="D145" s="618">
        <v>43151</v>
      </c>
      <c r="E145" s="618">
        <v>43152</v>
      </c>
      <c r="F145" s="617">
        <f t="shared" si="16"/>
        <v>1</v>
      </c>
      <c r="G145" s="617">
        <v>1</v>
      </c>
      <c r="H145" s="617" t="s">
        <v>269</v>
      </c>
      <c r="I145" s="617" t="s">
        <v>37</v>
      </c>
      <c r="J145" s="617">
        <f t="shared" si="12"/>
        <v>1</v>
      </c>
      <c r="K145" s="628">
        <v>8500000</v>
      </c>
      <c r="L145" s="676">
        <f t="shared" si="13"/>
        <v>8500000</v>
      </c>
      <c r="M145" s="617"/>
      <c r="N145" s="677">
        <f t="shared" si="17"/>
        <v>-8500000</v>
      </c>
      <c r="O145" s="639"/>
    </row>
    <row r="146" s="1" customFormat="1" spans="1:15">
      <c r="A146" s="661">
        <v>278201</v>
      </c>
      <c r="B146" s="617">
        <v>1274124</v>
      </c>
      <c r="C146" s="617" t="s">
        <v>540</v>
      </c>
      <c r="D146" s="618">
        <v>43156</v>
      </c>
      <c r="E146" s="618">
        <v>43157</v>
      </c>
      <c r="F146" s="617">
        <f t="shared" si="16"/>
        <v>1</v>
      </c>
      <c r="G146" s="617">
        <v>1</v>
      </c>
      <c r="H146" s="617" t="s">
        <v>391</v>
      </c>
      <c r="I146" s="617" t="s">
        <v>37</v>
      </c>
      <c r="J146" s="617">
        <f t="shared" si="12"/>
        <v>1</v>
      </c>
      <c r="K146" s="628">
        <v>2900000</v>
      </c>
      <c r="L146" s="676">
        <f t="shared" si="13"/>
        <v>2900000</v>
      </c>
      <c r="M146" s="617"/>
      <c r="N146" s="677">
        <f t="shared" si="17"/>
        <v>-2900000</v>
      </c>
      <c r="O146" s="639"/>
    </row>
    <row r="147" s="1" customFormat="1" spans="1:15">
      <c r="A147" s="661">
        <v>278203</v>
      </c>
      <c r="B147" s="617">
        <v>1273330</v>
      </c>
      <c r="C147" s="617" t="s">
        <v>541</v>
      </c>
      <c r="D147" s="618">
        <v>43159</v>
      </c>
      <c r="E147" s="618">
        <v>43160</v>
      </c>
      <c r="F147" s="617">
        <f t="shared" si="16"/>
        <v>1</v>
      </c>
      <c r="G147" s="617">
        <v>2</v>
      </c>
      <c r="H147" s="617" t="s">
        <v>53</v>
      </c>
      <c r="I147" s="617" t="s">
        <v>37</v>
      </c>
      <c r="J147" s="617">
        <f t="shared" si="12"/>
        <v>2</v>
      </c>
      <c r="K147" s="628">
        <v>2900000</v>
      </c>
      <c r="L147" s="676">
        <f t="shared" si="13"/>
        <v>5800000</v>
      </c>
      <c r="M147" s="617"/>
      <c r="N147" s="677">
        <f t="shared" si="17"/>
        <v>-5800000</v>
      </c>
      <c r="O147" s="640"/>
    </row>
    <row r="148" s="1" customFormat="1" spans="1:15">
      <c r="A148" s="661">
        <v>278769</v>
      </c>
      <c r="B148" s="617">
        <v>1275099</v>
      </c>
      <c r="C148" s="617" t="s">
        <v>542</v>
      </c>
      <c r="D148" s="618">
        <v>43145</v>
      </c>
      <c r="E148" s="618">
        <v>43146</v>
      </c>
      <c r="F148" s="617">
        <f t="shared" si="16"/>
        <v>1</v>
      </c>
      <c r="G148" s="617">
        <v>1</v>
      </c>
      <c r="H148" s="617" t="s">
        <v>53</v>
      </c>
      <c r="I148" s="617" t="s">
        <v>37</v>
      </c>
      <c r="J148" s="617">
        <f t="shared" si="12"/>
        <v>1</v>
      </c>
      <c r="K148" s="628">
        <v>4620000</v>
      </c>
      <c r="L148" s="676">
        <f t="shared" si="13"/>
        <v>4620000</v>
      </c>
      <c r="M148" s="617"/>
      <c r="N148" s="677">
        <f t="shared" si="17"/>
        <v>-4620000</v>
      </c>
      <c r="O148" s="710"/>
    </row>
    <row r="149" s="1" customFormat="1" spans="1:15">
      <c r="A149" s="661">
        <v>278779</v>
      </c>
      <c r="B149" s="617">
        <v>1274969</v>
      </c>
      <c r="C149" s="617" t="s">
        <v>543</v>
      </c>
      <c r="D149" s="618">
        <v>43144</v>
      </c>
      <c r="E149" s="618">
        <v>43145</v>
      </c>
      <c r="F149" s="617">
        <f t="shared" si="16"/>
        <v>1</v>
      </c>
      <c r="G149" s="617">
        <v>1</v>
      </c>
      <c r="H149" s="617" t="s">
        <v>77</v>
      </c>
      <c r="I149" s="617" t="s">
        <v>37</v>
      </c>
      <c r="J149" s="617">
        <f t="shared" si="12"/>
        <v>1</v>
      </c>
      <c r="K149" s="628">
        <v>4620000</v>
      </c>
      <c r="L149" s="676">
        <f t="shared" si="13"/>
        <v>4620000</v>
      </c>
      <c r="M149" s="617"/>
      <c r="N149" s="677">
        <f t="shared" si="17"/>
        <v>-4620000</v>
      </c>
      <c r="O149" s="679"/>
    </row>
    <row r="150" s="1" customFormat="1" spans="1:15">
      <c r="A150" s="661">
        <v>278780</v>
      </c>
      <c r="B150" s="617">
        <v>1275112</v>
      </c>
      <c r="C150" s="617" t="s">
        <v>544</v>
      </c>
      <c r="D150" s="618">
        <v>43153</v>
      </c>
      <c r="E150" s="618">
        <v>43154</v>
      </c>
      <c r="F150" s="617">
        <f t="shared" si="16"/>
        <v>1</v>
      </c>
      <c r="G150" s="617">
        <v>1</v>
      </c>
      <c r="H150" s="617" t="s">
        <v>40</v>
      </c>
      <c r="I150" s="617" t="s">
        <v>37</v>
      </c>
      <c r="J150" s="617">
        <f t="shared" si="12"/>
        <v>1</v>
      </c>
      <c r="K150" s="628">
        <v>4620000</v>
      </c>
      <c r="L150" s="676">
        <f t="shared" si="13"/>
        <v>4620000</v>
      </c>
      <c r="M150" s="617"/>
      <c r="N150" s="677">
        <f t="shared" si="17"/>
        <v>-4620000</v>
      </c>
      <c r="O150" s="639"/>
    </row>
    <row r="151" s="1" customFormat="1" spans="1:15">
      <c r="A151" s="661">
        <v>278785</v>
      </c>
      <c r="B151" s="617">
        <v>1275123</v>
      </c>
      <c r="C151" s="617" t="s">
        <v>545</v>
      </c>
      <c r="D151" s="618">
        <v>43153</v>
      </c>
      <c r="E151" s="618">
        <v>43154</v>
      </c>
      <c r="F151" s="617">
        <f t="shared" si="16"/>
        <v>1</v>
      </c>
      <c r="G151" s="617">
        <v>1</v>
      </c>
      <c r="H151" s="617" t="s">
        <v>36</v>
      </c>
      <c r="I151" s="617" t="s">
        <v>37</v>
      </c>
      <c r="J151" s="617">
        <f t="shared" si="12"/>
        <v>1</v>
      </c>
      <c r="K151" s="628">
        <v>4620000</v>
      </c>
      <c r="L151" s="676">
        <f t="shared" si="13"/>
        <v>4620000</v>
      </c>
      <c r="M151" s="677"/>
      <c r="N151" s="677">
        <f t="shared" si="17"/>
        <v>-4620000</v>
      </c>
      <c r="O151" s="640"/>
    </row>
    <row r="152" s="1" customFormat="1" spans="1:15">
      <c r="A152" s="661">
        <v>271312</v>
      </c>
      <c r="B152" s="617">
        <v>1257723</v>
      </c>
      <c r="C152" s="617" t="s">
        <v>546</v>
      </c>
      <c r="D152" s="618">
        <v>43146</v>
      </c>
      <c r="E152" s="618">
        <v>43151</v>
      </c>
      <c r="F152" s="617">
        <f t="shared" si="16"/>
        <v>5</v>
      </c>
      <c r="G152" s="617">
        <v>1</v>
      </c>
      <c r="H152" s="617" t="s">
        <v>40</v>
      </c>
      <c r="I152" s="617" t="s">
        <v>37</v>
      </c>
      <c r="J152" s="617">
        <f t="shared" si="12"/>
        <v>5</v>
      </c>
      <c r="K152" s="628">
        <v>4620000</v>
      </c>
      <c r="L152" s="676">
        <f t="shared" si="13"/>
        <v>23100000</v>
      </c>
      <c r="M152" s="617"/>
      <c r="N152" s="677">
        <f t="shared" si="17"/>
        <v>-23100000</v>
      </c>
      <c r="O152" s="617"/>
    </row>
    <row r="153" s="1" customFormat="1" spans="1:15">
      <c r="A153" s="661">
        <v>279010</v>
      </c>
      <c r="B153" s="617">
        <v>1275166</v>
      </c>
      <c r="C153" s="617" t="s">
        <v>547</v>
      </c>
      <c r="D153" s="618">
        <v>43156</v>
      </c>
      <c r="E153" s="618">
        <v>43157</v>
      </c>
      <c r="F153" s="617">
        <f t="shared" si="16"/>
        <v>1</v>
      </c>
      <c r="G153" s="617">
        <v>1</v>
      </c>
      <c r="H153" s="617" t="s">
        <v>36</v>
      </c>
      <c r="I153" s="617" t="s">
        <v>37</v>
      </c>
      <c r="J153" s="617">
        <f t="shared" si="12"/>
        <v>1</v>
      </c>
      <c r="K153" s="628">
        <v>2900000</v>
      </c>
      <c r="L153" s="676">
        <f t="shared" si="13"/>
        <v>2900000</v>
      </c>
      <c r="M153" s="617"/>
      <c r="N153" s="677">
        <f t="shared" si="17"/>
        <v>-2900000</v>
      </c>
      <c r="O153" s="711"/>
    </row>
    <row r="154" s="1" customFormat="1" spans="1:15">
      <c r="A154" s="661">
        <v>279667</v>
      </c>
      <c r="B154" s="617">
        <v>1276433</v>
      </c>
      <c r="C154" s="617" t="s">
        <v>548</v>
      </c>
      <c r="D154" s="618">
        <v>43153</v>
      </c>
      <c r="E154" s="618">
        <v>43154</v>
      </c>
      <c r="F154" s="617">
        <f t="shared" si="16"/>
        <v>1</v>
      </c>
      <c r="G154" s="617">
        <v>3</v>
      </c>
      <c r="H154" s="617" t="s">
        <v>53</v>
      </c>
      <c r="I154" s="617" t="s">
        <v>37</v>
      </c>
      <c r="J154" s="617">
        <f t="shared" si="12"/>
        <v>3</v>
      </c>
      <c r="K154" s="628">
        <v>4620000</v>
      </c>
      <c r="L154" s="676">
        <f t="shared" si="13"/>
        <v>13860000</v>
      </c>
      <c r="M154" s="617"/>
      <c r="N154" s="677">
        <f t="shared" si="17"/>
        <v>-13860000</v>
      </c>
      <c r="O154" s="640"/>
    </row>
    <row r="155" s="1" customFormat="1" spans="1:15">
      <c r="A155" s="661">
        <v>280108</v>
      </c>
      <c r="B155" s="617">
        <v>1274164</v>
      </c>
      <c r="C155" s="617" t="s">
        <v>549</v>
      </c>
      <c r="D155" s="618">
        <v>43159</v>
      </c>
      <c r="E155" s="618">
        <v>43161</v>
      </c>
      <c r="F155" s="617">
        <f t="shared" si="16"/>
        <v>2</v>
      </c>
      <c r="G155" s="617">
        <v>2</v>
      </c>
      <c r="H155" s="617" t="s">
        <v>53</v>
      </c>
      <c r="I155" s="617" t="s">
        <v>37</v>
      </c>
      <c r="J155" s="617">
        <f t="shared" si="12"/>
        <v>4</v>
      </c>
      <c r="K155" s="628">
        <v>2900000</v>
      </c>
      <c r="L155" s="676">
        <f t="shared" si="13"/>
        <v>11600000</v>
      </c>
      <c r="M155" s="617"/>
      <c r="N155" s="677">
        <f t="shared" si="17"/>
        <v>-11600000</v>
      </c>
      <c r="O155" s="711"/>
    </row>
    <row r="156" s="1" customFormat="1" spans="1:15">
      <c r="A156" s="661">
        <v>280680</v>
      </c>
      <c r="B156" s="617">
        <v>1277549</v>
      </c>
      <c r="C156" s="617" t="s">
        <v>550</v>
      </c>
      <c r="D156" s="618">
        <v>43156</v>
      </c>
      <c r="E156" s="618">
        <v>43157</v>
      </c>
      <c r="F156" s="617">
        <f t="shared" si="16"/>
        <v>1</v>
      </c>
      <c r="G156" s="617">
        <v>1</v>
      </c>
      <c r="H156" s="617" t="s">
        <v>53</v>
      </c>
      <c r="I156" s="617" t="s">
        <v>37</v>
      </c>
      <c r="J156" s="617">
        <f t="shared" si="12"/>
        <v>1</v>
      </c>
      <c r="K156" s="628">
        <v>2900000</v>
      </c>
      <c r="L156" s="676">
        <f t="shared" si="13"/>
        <v>2900000</v>
      </c>
      <c r="M156" s="617"/>
      <c r="N156" s="677">
        <f t="shared" si="17"/>
        <v>-2900000</v>
      </c>
      <c r="O156" s="639"/>
    </row>
    <row r="157" s="1" customFormat="1" spans="1:15">
      <c r="A157" s="617" t="s">
        <v>551</v>
      </c>
      <c r="B157" s="617">
        <v>1272845</v>
      </c>
      <c r="C157" s="617" t="s">
        <v>552</v>
      </c>
      <c r="D157" s="618">
        <v>43158</v>
      </c>
      <c r="E157" s="618">
        <v>43161</v>
      </c>
      <c r="F157" s="617">
        <f t="shared" si="16"/>
        <v>3</v>
      </c>
      <c r="G157" s="617">
        <v>1</v>
      </c>
      <c r="H157" s="617" t="s">
        <v>391</v>
      </c>
      <c r="I157" s="617" t="s">
        <v>37</v>
      </c>
      <c r="J157" s="617">
        <f t="shared" si="12"/>
        <v>3</v>
      </c>
      <c r="K157" s="712">
        <v>2900000</v>
      </c>
      <c r="L157" s="543">
        <f t="shared" si="13"/>
        <v>8700000</v>
      </c>
      <c r="M157" s="617"/>
      <c r="N157" s="637">
        <f t="shared" si="17"/>
        <v>-8700000</v>
      </c>
      <c r="O157" s="640"/>
    </row>
    <row r="158" s="1" customFormat="1" spans="1:15">
      <c r="A158" s="709"/>
      <c r="B158" s="153"/>
      <c r="C158" s="153"/>
      <c r="D158" s="153"/>
      <c r="E158" s="153"/>
      <c r="F158" s="153"/>
      <c r="G158" s="153"/>
      <c r="H158" s="153"/>
      <c r="I158" s="153"/>
      <c r="J158" s="153"/>
      <c r="K158" s="636"/>
      <c r="L158" s="201"/>
      <c r="M158" s="153"/>
      <c r="N158" s="713"/>
      <c r="O158" s="153"/>
    </row>
    <row r="159" s="1" customFormat="1" spans="1:15">
      <c r="A159" s="709"/>
      <c r="B159" s="153"/>
      <c r="C159" s="153"/>
      <c r="D159" s="153"/>
      <c r="E159" s="153"/>
      <c r="F159" s="153"/>
      <c r="G159" s="153"/>
      <c r="H159" s="153"/>
      <c r="I159" s="153"/>
      <c r="J159" s="153"/>
      <c r="K159" s="636"/>
      <c r="L159" s="201"/>
      <c r="M159" s="153"/>
      <c r="N159" s="713"/>
      <c r="O159" s="153"/>
    </row>
    <row r="160" s="1" customFormat="1" spans="1:15">
      <c r="A160" s="709"/>
      <c r="B160" s="153"/>
      <c r="C160" s="153"/>
      <c r="D160" s="153"/>
      <c r="E160" s="153"/>
      <c r="F160" s="153"/>
      <c r="G160" s="153"/>
      <c r="H160" s="153"/>
      <c r="I160" s="153"/>
      <c r="J160" s="153"/>
      <c r="K160" s="636"/>
      <c r="L160" s="201"/>
      <c r="M160" s="153"/>
      <c r="N160" s="713"/>
      <c r="O160" s="153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1"/>
    <col min="2" max="2" width="11.5666666666667" style="1" customWidth="1"/>
    <col min="3" max="3" width="41.5666666666667" style="1" customWidth="1"/>
    <col min="4" max="10" width="9" style="1"/>
    <col min="11" max="11" width="12.8583333333333" style="1" customWidth="1"/>
    <col min="12" max="12" width="19.375" style="1" customWidth="1"/>
    <col min="13" max="13" width="9" style="1"/>
    <col min="14" max="14" width="15.7083333333333" style="1" customWidth="1"/>
    <col min="15" max="15" width="9.375" style="1"/>
    <col min="16" max="16384" width="9" style="1"/>
  </cols>
  <sheetData>
    <row r="1" s="1" customFormat="1" ht="25.5" spans="1:19">
      <c r="A1" s="6" t="s">
        <v>553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R1" s="652"/>
      <c r="S1" s="652"/>
    </row>
    <row r="2" s="1" customFormat="1" ht="25.5" spans="1:1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R2" s="652"/>
      <c r="S2" s="652"/>
    </row>
    <row r="3" s="1" customFormat="1" ht="25.5" spans="1:17">
      <c r="A3" s="8"/>
      <c r="B3" s="8"/>
      <c r="C3" s="431"/>
      <c r="D3" s="10"/>
      <c r="E3" s="10"/>
      <c r="F3" s="11"/>
      <c r="G3" s="6"/>
      <c r="H3" s="12" t="s">
        <v>21</v>
      </c>
      <c r="I3" s="12"/>
      <c r="J3" s="76">
        <f>SUM(J9:J103)</f>
        <v>331</v>
      </c>
      <c r="K3" s="78"/>
      <c r="L3" s="78">
        <f>SUM(L9:L102)</f>
        <v>957900000</v>
      </c>
      <c r="P3" s="652"/>
      <c r="Q3" s="652"/>
    </row>
    <row r="4" s="1" customFormat="1" ht="25.5" spans="1:17">
      <c r="A4" s="6"/>
      <c r="B4" s="6"/>
      <c r="C4" s="6"/>
      <c r="D4" s="6"/>
      <c r="E4" s="6"/>
      <c r="F4" s="6"/>
      <c r="G4" s="6"/>
      <c r="H4" s="12" t="s">
        <v>22</v>
      </c>
      <c r="I4" s="12"/>
      <c r="J4" s="76"/>
      <c r="K4" s="78"/>
      <c r="L4" s="78">
        <f>921256800</f>
        <v>921256800</v>
      </c>
      <c r="P4" s="652"/>
      <c r="Q4" s="652"/>
    </row>
    <row r="5" s="1" customFormat="1" ht="25.5" spans="1:19">
      <c r="A5" s="6"/>
      <c r="B5" s="6"/>
      <c r="C5" s="6"/>
      <c r="D5" s="6"/>
      <c r="E5" s="6"/>
      <c r="F5" s="6"/>
      <c r="G5" s="6"/>
      <c r="H5" s="521" t="s">
        <v>554</v>
      </c>
      <c r="I5" s="537"/>
      <c r="J5" s="653"/>
      <c r="K5" s="654"/>
      <c r="L5" s="655">
        <f>Feb!L5</f>
        <v>476823300</v>
      </c>
      <c r="M5" s="624"/>
      <c r="N5" s="624"/>
      <c r="R5" s="652"/>
      <c r="S5" s="652"/>
    </row>
    <row r="6" s="1" customFormat="1" ht="25.5" spans="1:19">
      <c r="A6" s="6"/>
      <c r="B6" s="6"/>
      <c r="C6" s="6"/>
      <c r="D6" s="6"/>
      <c r="E6" s="6"/>
      <c r="F6" s="6"/>
      <c r="G6" s="6"/>
      <c r="H6" s="12" t="s">
        <v>17</v>
      </c>
      <c r="I6" s="12"/>
      <c r="J6" s="626"/>
      <c r="K6" s="626"/>
      <c r="L6" s="78">
        <f>L4-L3+L5</f>
        <v>440180100</v>
      </c>
      <c r="M6" s="656"/>
      <c r="R6" s="652"/>
      <c r="S6" s="652"/>
    </row>
    <row r="7" s="1" customFormat="1" spans="1:19">
      <c r="A7" s="15" t="s">
        <v>24</v>
      </c>
      <c r="B7" s="16" t="s">
        <v>25</v>
      </c>
      <c r="C7" s="16" t="s">
        <v>26</v>
      </c>
      <c r="D7" s="17" t="s">
        <v>27</v>
      </c>
      <c r="E7" s="17" t="s">
        <v>28</v>
      </c>
      <c r="F7" s="15" t="s">
        <v>29</v>
      </c>
      <c r="G7" s="18" t="s">
        <v>30</v>
      </c>
      <c r="H7" s="18" t="s">
        <v>31</v>
      </c>
      <c r="I7" s="18"/>
      <c r="J7" s="18" t="s">
        <v>32</v>
      </c>
      <c r="K7" s="456" t="s">
        <v>33</v>
      </c>
      <c r="L7" s="83" t="s">
        <v>34</v>
      </c>
      <c r="M7" s="83" t="s">
        <v>166</v>
      </c>
      <c r="N7" s="83" t="s">
        <v>167</v>
      </c>
      <c r="R7" s="652"/>
      <c r="S7" s="652"/>
    </row>
    <row r="8" s="1" customFormat="1" spans="1:19">
      <c r="A8" s="15"/>
      <c r="B8" s="19"/>
      <c r="C8" s="19"/>
      <c r="D8" s="17"/>
      <c r="E8" s="17"/>
      <c r="F8" s="15"/>
      <c r="G8" s="18"/>
      <c r="H8" s="18"/>
      <c r="I8" s="18"/>
      <c r="J8" s="18"/>
      <c r="K8" s="456"/>
      <c r="L8" s="83"/>
      <c r="M8" s="83"/>
      <c r="N8" s="83"/>
      <c r="R8" s="652"/>
      <c r="S8" s="652"/>
    </row>
    <row r="9" s="1" customFormat="1" spans="1:19">
      <c r="A9" s="617" t="s">
        <v>555</v>
      </c>
      <c r="B9" s="617">
        <v>1256937</v>
      </c>
      <c r="C9" s="617" t="s">
        <v>556</v>
      </c>
      <c r="D9" s="618">
        <v>42796</v>
      </c>
      <c r="E9" s="618">
        <v>42801</v>
      </c>
      <c r="F9" s="617">
        <f t="shared" ref="F9:F72" si="0">E9-D9</f>
        <v>5</v>
      </c>
      <c r="G9" s="617">
        <v>4</v>
      </c>
      <c r="H9" s="617"/>
      <c r="I9" s="617" t="s">
        <v>37</v>
      </c>
      <c r="J9" s="617">
        <f t="shared" ref="J9:J72" si="1">G9*F9</f>
        <v>20</v>
      </c>
      <c r="K9" s="543">
        <v>2800000</v>
      </c>
      <c r="L9" s="543">
        <f t="shared" ref="L9:L66" si="2">K9*F9*G9</f>
        <v>56000000</v>
      </c>
      <c r="M9" s="617"/>
      <c r="N9" s="637">
        <f t="shared" ref="N9:N66" si="3">M9-L9</f>
        <v>-56000000</v>
      </c>
      <c r="R9" s="652"/>
      <c r="S9" s="652"/>
    </row>
    <row r="10" s="1" customFormat="1" spans="1:19">
      <c r="A10" s="617" t="s">
        <v>557</v>
      </c>
      <c r="B10" s="617">
        <v>1262686</v>
      </c>
      <c r="C10" s="617" t="s">
        <v>558</v>
      </c>
      <c r="D10" s="618">
        <v>43161</v>
      </c>
      <c r="E10" s="618">
        <v>43163</v>
      </c>
      <c r="F10" s="617">
        <f t="shared" si="0"/>
        <v>2</v>
      </c>
      <c r="G10" s="617">
        <v>2</v>
      </c>
      <c r="H10" s="617" t="s">
        <v>391</v>
      </c>
      <c r="I10" s="617" t="s">
        <v>37</v>
      </c>
      <c r="J10" s="617">
        <f t="shared" si="1"/>
        <v>4</v>
      </c>
      <c r="K10" s="543">
        <v>2900000</v>
      </c>
      <c r="L10" s="543">
        <f t="shared" si="2"/>
        <v>11600000</v>
      </c>
      <c r="M10" s="617"/>
      <c r="N10" s="637">
        <f t="shared" si="3"/>
        <v>-11600000</v>
      </c>
      <c r="R10" s="652"/>
      <c r="S10" s="652"/>
    </row>
    <row r="11" s="1" customFormat="1" spans="1:19">
      <c r="A11" s="617">
        <v>276375</v>
      </c>
      <c r="B11" s="617">
        <v>1269695</v>
      </c>
      <c r="C11" s="617" t="s">
        <v>559</v>
      </c>
      <c r="D11" s="618">
        <v>43160</v>
      </c>
      <c r="E11" s="618">
        <v>43163</v>
      </c>
      <c r="F11" s="617">
        <f t="shared" si="0"/>
        <v>3</v>
      </c>
      <c r="G11" s="617">
        <v>1</v>
      </c>
      <c r="H11" s="617" t="s">
        <v>391</v>
      </c>
      <c r="I11" s="617" t="s">
        <v>37</v>
      </c>
      <c r="J11" s="617">
        <f t="shared" si="1"/>
        <v>3</v>
      </c>
      <c r="K11" s="543">
        <v>2900000</v>
      </c>
      <c r="L11" s="543">
        <f t="shared" si="2"/>
        <v>8700000</v>
      </c>
      <c r="M11" s="617"/>
      <c r="N11" s="637">
        <f t="shared" si="3"/>
        <v>-8700000</v>
      </c>
      <c r="R11" s="652"/>
      <c r="S11" s="652"/>
    </row>
    <row r="12" s="1" customFormat="1" spans="1:19">
      <c r="A12" s="617">
        <v>277045</v>
      </c>
      <c r="B12" s="617">
        <v>1271699</v>
      </c>
      <c r="C12" s="617" t="s">
        <v>560</v>
      </c>
      <c r="D12" s="618">
        <v>43160</v>
      </c>
      <c r="E12" s="618">
        <v>43161</v>
      </c>
      <c r="F12" s="617">
        <f t="shared" si="0"/>
        <v>1</v>
      </c>
      <c r="G12" s="617">
        <v>1</v>
      </c>
      <c r="H12" s="617" t="s">
        <v>53</v>
      </c>
      <c r="I12" s="617" t="s">
        <v>37</v>
      </c>
      <c r="J12" s="617">
        <f t="shared" si="1"/>
        <v>1</v>
      </c>
      <c r="K12" s="543">
        <v>2900000</v>
      </c>
      <c r="L12" s="543">
        <f t="shared" si="2"/>
        <v>2900000</v>
      </c>
      <c r="M12" s="617"/>
      <c r="N12" s="637">
        <f t="shared" si="3"/>
        <v>-2900000</v>
      </c>
      <c r="R12" s="652"/>
      <c r="S12" s="652"/>
    </row>
    <row r="13" s="1" customFormat="1" spans="1:19">
      <c r="A13" s="617">
        <v>277526</v>
      </c>
      <c r="B13" s="617">
        <v>1272524</v>
      </c>
      <c r="C13" s="617" t="s">
        <v>561</v>
      </c>
      <c r="D13" s="618">
        <v>43166</v>
      </c>
      <c r="E13" s="618">
        <v>43167</v>
      </c>
      <c r="F13" s="617">
        <f t="shared" si="0"/>
        <v>1</v>
      </c>
      <c r="G13" s="617">
        <v>1</v>
      </c>
      <c r="H13" s="617" t="s">
        <v>36</v>
      </c>
      <c r="I13" s="617" t="s">
        <v>37</v>
      </c>
      <c r="J13" s="617">
        <f t="shared" si="1"/>
        <v>1</v>
      </c>
      <c r="K13" s="543">
        <v>2900000</v>
      </c>
      <c r="L13" s="543">
        <f t="shared" si="2"/>
        <v>2900000</v>
      </c>
      <c r="M13" s="617"/>
      <c r="N13" s="637">
        <f t="shared" si="3"/>
        <v>-2900000</v>
      </c>
      <c r="R13" s="652"/>
      <c r="S13" s="652"/>
    </row>
    <row r="14" s="1" customFormat="1" spans="1:19">
      <c r="A14" s="617">
        <v>277797</v>
      </c>
      <c r="B14" s="617">
        <v>1272838</v>
      </c>
      <c r="C14" s="617" t="s">
        <v>562</v>
      </c>
      <c r="D14" s="618">
        <v>43166</v>
      </c>
      <c r="E14" s="618">
        <v>43170</v>
      </c>
      <c r="F14" s="617">
        <f t="shared" si="0"/>
        <v>4</v>
      </c>
      <c r="G14" s="617">
        <v>1</v>
      </c>
      <c r="H14" s="617" t="s">
        <v>391</v>
      </c>
      <c r="I14" s="617" t="s">
        <v>37</v>
      </c>
      <c r="J14" s="617">
        <f t="shared" si="1"/>
        <v>4</v>
      </c>
      <c r="K14" s="543">
        <v>2900000</v>
      </c>
      <c r="L14" s="543">
        <f t="shared" si="2"/>
        <v>11600000</v>
      </c>
      <c r="M14" s="617"/>
      <c r="N14" s="637">
        <f t="shared" si="3"/>
        <v>-11600000</v>
      </c>
      <c r="R14" s="652"/>
      <c r="S14" s="652"/>
    </row>
    <row r="15" s="1" customFormat="1" spans="1:19">
      <c r="A15" s="617">
        <v>277900</v>
      </c>
      <c r="B15" s="617">
        <v>1273331</v>
      </c>
      <c r="C15" s="617" t="s">
        <v>563</v>
      </c>
      <c r="D15" s="618">
        <v>43160</v>
      </c>
      <c r="E15" s="618">
        <v>43161</v>
      </c>
      <c r="F15" s="617">
        <f t="shared" si="0"/>
        <v>1</v>
      </c>
      <c r="G15" s="617">
        <v>2</v>
      </c>
      <c r="H15" s="617" t="s">
        <v>53</v>
      </c>
      <c r="I15" s="617" t="s">
        <v>37</v>
      </c>
      <c r="J15" s="617">
        <f t="shared" si="1"/>
        <v>2</v>
      </c>
      <c r="K15" s="543">
        <v>2900000</v>
      </c>
      <c r="L15" s="543">
        <f t="shared" si="2"/>
        <v>5800000</v>
      </c>
      <c r="M15" s="617"/>
      <c r="N15" s="637">
        <f t="shared" si="3"/>
        <v>-5800000</v>
      </c>
      <c r="R15" s="652"/>
      <c r="S15" s="652"/>
    </row>
    <row r="16" s="1" customFormat="1" spans="1:19">
      <c r="A16" s="617">
        <v>277905</v>
      </c>
      <c r="B16" s="617">
        <v>1273332</v>
      </c>
      <c r="C16" s="617" t="s">
        <v>563</v>
      </c>
      <c r="D16" s="618">
        <v>43161</v>
      </c>
      <c r="E16" s="618">
        <v>43162</v>
      </c>
      <c r="F16" s="617">
        <f t="shared" si="0"/>
        <v>1</v>
      </c>
      <c r="G16" s="617">
        <v>2</v>
      </c>
      <c r="H16" s="617" t="s">
        <v>53</v>
      </c>
      <c r="I16" s="617" t="s">
        <v>37</v>
      </c>
      <c r="J16" s="617">
        <f t="shared" si="1"/>
        <v>2</v>
      </c>
      <c r="K16" s="543">
        <v>2900000</v>
      </c>
      <c r="L16" s="543">
        <f t="shared" si="2"/>
        <v>5800000</v>
      </c>
      <c r="M16" s="617"/>
      <c r="N16" s="637">
        <f t="shared" si="3"/>
        <v>-5800000</v>
      </c>
      <c r="R16" s="652"/>
      <c r="S16" s="652"/>
    </row>
    <row r="17" s="1" customFormat="1" spans="1:19">
      <c r="A17" s="617">
        <v>277906</v>
      </c>
      <c r="B17" s="617">
        <v>1273363</v>
      </c>
      <c r="C17" s="617" t="s">
        <v>564</v>
      </c>
      <c r="D17" s="618">
        <v>43163</v>
      </c>
      <c r="E17" s="618">
        <v>43164</v>
      </c>
      <c r="F17" s="617">
        <f t="shared" si="0"/>
        <v>1</v>
      </c>
      <c r="G17" s="617">
        <v>3</v>
      </c>
      <c r="H17" s="617" t="s">
        <v>391</v>
      </c>
      <c r="I17" s="617" t="s">
        <v>37</v>
      </c>
      <c r="J17" s="617">
        <f t="shared" si="1"/>
        <v>3</v>
      </c>
      <c r="K17" s="543">
        <v>2900000</v>
      </c>
      <c r="L17" s="543">
        <f t="shared" si="2"/>
        <v>8700000</v>
      </c>
      <c r="M17" s="617"/>
      <c r="N17" s="637">
        <f t="shared" si="3"/>
        <v>-8700000</v>
      </c>
      <c r="R17" s="652"/>
      <c r="S17" s="652"/>
    </row>
    <row r="18" s="1" customFormat="1" spans="1:19">
      <c r="A18" s="617">
        <v>277967</v>
      </c>
      <c r="B18" s="617">
        <v>1273516</v>
      </c>
      <c r="C18" s="617" t="s">
        <v>565</v>
      </c>
      <c r="D18" s="618">
        <v>43167</v>
      </c>
      <c r="E18" s="618">
        <v>43169</v>
      </c>
      <c r="F18" s="617">
        <f t="shared" si="0"/>
        <v>2</v>
      </c>
      <c r="G18" s="617">
        <v>1</v>
      </c>
      <c r="H18" s="617" t="s">
        <v>53</v>
      </c>
      <c r="I18" s="617" t="s">
        <v>37</v>
      </c>
      <c r="J18" s="617">
        <f t="shared" si="1"/>
        <v>2</v>
      </c>
      <c r="K18" s="543">
        <v>2900000</v>
      </c>
      <c r="L18" s="543">
        <f t="shared" si="2"/>
        <v>5800000</v>
      </c>
      <c r="M18" s="617"/>
      <c r="N18" s="637">
        <f t="shared" si="3"/>
        <v>-5800000</v>
      </c>
      <c r="R18" s="652"/>
      <c r="S18" s="652"/>
    </row>
    <row r="19" s="1" customFormat="1" spans="1:19">
      <c r="A19" s="617">
        <v>277988</v>
      </c>
      <c r="B19" s="617">
        <v>1273580</v>
      </c>
      <c r="C19" s="617" t="s">
        <v>566</v>
      </c>
      <c r="D19" s="618">
        <v>43165</v>
      </c>
      <c r="E19" s="618">
        <v>43167</v>
      </c>
      <c r="F19" s="617">
        <f t="shared" si="0"/>
        <v>2</v>
      </c>
      <c r="G19" s="617">
        <v>1</v>
      </c>
      <c r="H19" s="617" t="s">
        <v>405</v>
      </c>
      <c r="I19" s="617" t="s">
        <v>37</v>
      </c>
      <c r="J19" s="617">
        <f t="shared" si="1"/>
        <v>2</v>
      </c>
      <c r="K19" s="543">
        <v>2900000</v>
      </c>
      <c r="L19" s="543">
        <f t="shared" si="2"/>
        <v>5800000</v>
      </c>
      <c r="M19" s="617"/>
      <c r="N19" s="637">
        <f t="shared" si="3"/>
        <v>-5800000</v>
      </c>
      <c r="R19" s="652"/>
      <c r="S19" s="652"/>
    </row>
    <row r="20" s="1" customFormat="1" spans="1:19">
      <c r="A20" s="617" t="s">
        <v>567</v>
      </c>
      <c r="B20" s="617">
        <v>1273937</v>
      </c>
      <c r="C20" s="617" t="s">
        <v>568</v>
      </c>
      <c r="D20" s="618">
        <v>43168</v>
      </c>
      <c r="E20" s="618">
        <v>43170</v>
      </c>
      <c r="F20" s="617">
        <f t="shared" si="0"/>
        <v>2</v>
      </c>
      <c r="G20" s="617">
        <v>3</v>
      </c>
      <c r="H20" s="617" t="s">
        <v>53</v>
      </c>
      <c r="I20" s="617" t="s">
        <v>37</v>
      </c>
      <c r="J20" s="617">
        <f t="shared" si="1"/>
        <v>6</v>
      </c>
      <c r="K20" s="543">
        <v>2900000</v>
      </c>
      <c r="L20" s="543">
        <f t="shared" si="2"/>
        <v>17400000</v>
      </c>
      <c r="M20" s="617"/>
      <c r="N20" s="637">
        <f t="shared" si="3"/>
        <v>-17400000</v>
      </c>
      <c r="R20" s="652"/>
      <c r="S20" s="652"/>
    </row>
    <row r="21" s="1" customFormat="1" spans="1:19">
      <c r="A21" s="617">
        <v>278202</v>
      </c>
      <c r="B21" s="617">
        <v>1274125</v>
      </c>
      <c r="C21" s="617" t="s">
        <v>569</v>
      </c>
      <c r="D21" s="618">
        <v>43163</v>
      </c>
      <c r="E21" s="618">
        <v>43165</v>
      </c>
      <c r="F21" s="617">
        <f t="shared" si="0"/>
        <v>2</v>
      </c>
      <c r="G21" s="617">
        <v>4</v>
      </c>
      <c r="H21" s="617" t="s">
        <v>391</v>
      </c>
      <c r="I21" s="617" t="s">
        <v>37</v>
      </c>
      <c r="J21" s="617">
        <f t="shared" si="1"/>
        <v>8</v>
      </c>
      <c r="K21" s="543">
        <v>2900000</v>
      </c>
      <c r="L21" s="543">
        <f t="shared" si="2"/>
        <v>23200000</v>
      </c>
      <c r="M21" s="617"/>
      <c r="N21" s="637">
        <f t="shared" si="3"/>
        <v>-23200000</v>
      </c>
      <c r="R21" s="652"/>
      <c r="S21" s="652"/>
    </row>
    <row r="22" s="1" customFormat="1" spans="1:19">
      <c r="A22" s="617">
        <v>278553</v>
      </c>
      <c r="B22" s="617">
        <v>1274806</v>
      </c>
      <c r="C22" s="617" t="s">
        <v>570</v>
      </c>
      <c r="D22" s="618">
        <v>43161</v>
      </c>
      <c r="E22" s="618">
        <v>43163</v>
      </c>
      <c r="F22" s="617">
        <f t="shared" si="0"/>
        <v>2</v>
      </c>
      <c r="G22" s="617">
        <v>1</v>
      </c>
      <c r="H22" s="617" t="s">
        <v>53</v>
      </c>
      <c r="I22" s="617" t="s">
        <v>37</v>
      </c>
      <c r="J22" s="617">
        <f t="shared" si="1"/>
        <v>2</v>
      </c>
      <c r="K22" s="543">
        <v>2900000</v>
      </c>
      <c r="L22" s="543">
        <f t="shared" si="2"/>
        <v>5800000</v>
      </c>
      <c r="M22" s="617"/>
      <c r="N22" s="637">
        <f t="shared" si="3"/>
        <v>-5800000</v>
      </c>
      <c r="R22" s="652"/>
      <c r="S22" s="652"/>
    </row>
    <row r="23" s="1" customFormat="1" spans="1:19">
      <c r="A23" s="617">
        <v>279019</v>
      </c>
      <c r="B23" s="617">
        <v>1275326</v>
      </c>
      <c r="C23" s="617" t="s">
        <v>571</v>
      </c>
      <c r="D23" s="618">
        <v>43161</v>
      </c>
      <c r="E23" s="618">
        <v>43164</v>
      </c>
      <c r="F23" s="617">
        <f t="shared" si="0"/>
        <v>3</v>
      </c>
      <c r="G23" s="617">
        <v>1</v>
      </c>
      <c r="H23" s="617" t="s">
        <v>53</v>
      </c>
      <c r="I23" s="617" t="s">
        <v>37</v>
      </c>
      <c r="J23" s="617">
        <f t="shared" si="1"/>
        <v>3</v>
      </c>
      <c r="K23" s="543">
        <v>2900000</v>
      </c>
      <c r="L23" s="543">
        <f t="shared" si="2"/>
        <v>8700000</v>
      </c>
      <c r="M23" s="617"/>
      <c r="N23" s="637">
        <f t="shared" si="3"/>
        <v>-8700000</v>
      </c>
      <c r="R23" s="652"/>
      <c r="S23" s="652"/>
    </row>
    <row r="24" s="1" customFormat="1" spans="1:19">
      <c r="A24" s="617">
        <v>279284</v>
      </c>
      <c r="B24" s="617">
        <v>1275415</v>
      </c>
      <c r="C24" s="617" t="s">
        <v>572</v>
      </c>
      <c r="D24" s="618">
        <v>43163</v>
      </c>
      <c r="E24" s="618">
        <v>43164</v>
      </c>
      <c r="F24" s="617">
        <f t="shared" si="0"/>
        <v>1</v>
      </c>
      <c r="G24" s="617">
        <v>1</v>
      </c>
      <c r="H24" s="617" t="s">
        <v>53</v>
      </c>
      <c r="I24" s="617" t="s">
        <v>37</v>
      </c>
      <c r="J24" s="617">
        <f t="shared" si="1"/>
        <v>1</v>
      </c>
      <c r="K24" s="543">
        <v>2900000</v>
      </c>
      <c r="L24" s="543">
        <f t="shared" si="2"/>
        <v>2900000</v>
      </c>
      <c r="M24" s="617"/>
      <c r="N24" s="637">
        <f t="shared" si="3"/>
        <v>-2900000</v>
      </c>
      <c r="R24" s="652"/>
      <c r="S24" s="652"/>
    </row>
    <row r="25" s="1" customFormat="1" spans="1:19">
      <c r="A25" s="617">
        <v>279285</v>
      </c>
      <c r="B25" s="617">
        <v>1275416</v>
      </c>
      <c r="C25" s="617" t="s">
        <v>572</v>
      </c>
      <c r="D25" s="618">
        <v>43164</v>
      </c>
      <c r="E25" s="618">
        <v>43165</v>
      </c>
      <c r="F25" s="617">
        <f t="shared" si="0"/>
        <v>1</v>
      </c>
      <c r="G25" s="617">
        <v>1</v>
      </c>
      <c r="H25" s="617" t="s">
        <v>53</v>
      </c>
      <c r="I25" s="617" t="s">
        <v>37</v>
      </c>
      <c r="J25" s="617">
        <f t="shared" si="1"/>
        <v>1</v>
      </c>
      <c r="K25" s="543">
        <v>2900000</v>
      </c>
      <c r="L25" s="543">
        <f t="shared" si="2"/>
        <v>2900000</v>
      </c>
      <c r="M25" s="617"/>
      <c r="N25" s="637">
        <f t="shared" si="3"/>
        <v>-2900000</v>
      </c>
      <c r="R25" s="652"/>
      <c r="S25" s="652"/>
    </row>
    <row r="26" s="1" customFormat="1" spans="1:19">
      <c r="A26" s="617">
        <v>279286</v>
      </c>
      <c r="B26" s="617">
        <v>1275418</v>
      </c>
      <c r="C26" s="617" t="s">
        <v>572</v>
      </c>
      <c r="D26" s="618">
        <v>43165</v>
      </c>
      <c r="E26" s="618">
        <v>43166</v>
      </c>
      <c r="F26" s="617">
        <f t="shared" si="0"/>
        <v>1</v>
      </c>
      <c r="G26" s="617">
        <v>1</v>
      </c>
      <c r="H26" s="617" t="s">
        <v>53</v>
      </c>
      <c r="I26" s="617" t="s">
        <v>37</v>
      </c>
      <c r="J26" s="617">
        <f t="shared" si="1"/>
        <v>1</v>
      </c>
      <c r="K26" s="543">
        <v>2900000</v>
      </c>
      <c r="L26" s="543">
        <f t="shared" si="2"/>
        <v>2900000</v>
      </c>
      <c r="M26" s="617"/>
      <c r="N26" s="637">
        <f t="shared" si="3"/>
        <v>-2900000</v>
      </c>
      <c r="R26" s="652"/>
      <c r="S26" s="652"/>
    </row>
    <row r="27" s="1" customFormat="1" spans="1:19">
      <c r="A27" s="617">
        <v>279742</v>
      </c>
      <c r="B27" s="617">
        <v>1276233</v>
      </c>
      <c r="C27" s="617" t="s">
        <v>573</v>
      </c>
      <c r="D27" s="618">
        <v>43163</v>
      </c>
      <c r="E27" s="618">
        <v>43166</v>
      </c>
      <c r="F27" s="617">
        <f t="shared" si="0"/>
        <v>3</v>
      </c>
      <c r="G27" s="617">
        <v>1</v>
      </c>
      <c r="H27" s="617" t="s">
        <v>391</v>
      </c>
      <c r="I27" s="617" t="s">
        <v>37</v>
      </c>
      <c r="J27" s="617">
        <f t="shared" si="1"/>
        <v>3</v>
      </c>
      <c r="K27" s="543">
        <v>2900000</v>
      </c>
      <c r="L27" s="543">
        <f t="shared" si="2"/>
        <v>8700000</v>
      </c>
      <c r="M27" s="617"/>
      <c r="N27" s="637">
        <f t="shared" si="3"/>
        <v>-8700000</v>
      </c>
      <c r="R27" s="652"/>
      <c r="S27" s="652"/>
    </row>
    <row r="28" s="1" customFormat="1" spans="1:19">
      <c r="A28" s="617">
        <v>279743</v>
      </c>
      <c r="B28" s="617">
        <v>1276232</v>
      </c>
      <c r="C28" s="617" t="s">
        <v>574</v>
      </c>
      <c r="D28" s="618">
        <v>43163</v>
      </c>
      <c r="E28" s="618">
        <v>43166</v>
      </c>
      <c r="F28" s="617">
        <f t="shared" si="0"/>
        <v>3</v>
      </c>
      <c r="G28" s="617">
        <v>1</v>
      </c>
      <c r="H28" s="617" t="s">
        <v>391</v>
      </c>
      <c r="I28" s="617" t="s">
        <v>37</v>
      </c>
      <c r="J28" s="617">
        <f t="shared" si="1"/>
        <v>3</v>
      </c>
      <c r="K28" s="543">
        <v>2900000</v>
      </c>
      <c r="L28" s="543">
        <f t="shared" si="2"/>
        <v>8700000</v>
      </c>
      <c r="M28" s="617"/>
      <c r="N28" s="637">
        <f t="shared" si="3"/>
        <v>-8700000</v>
      </c>
      <c r="R28" s="652"/>
      <c r="S28" s="652"/>
    </row>
    <row r="29" s="1" customFormat="1" spans="1:19">
      <c r="A29" s="617">
        <v>279836</v>
      </c>
      <c r="B29" s="617">
        <v>1276646</v>
      </c>
      <c r="C29" s="617" t="s">
        <v>575</v>
      </c>
      <c r="D29" s="618">
        <v>43160</v>
      </c>
      <c r="E29" s="618">
        <v>43162</v>
      </c>
      <c r="F29" s="617">
        <f t="shared" si="0"/>
        <v>2</v>
      </c>
      <c r="G29" s="617">
        <v>1</v>
      </c>
      <c r="H29" s="617" t="s">
        <v>53</v>
      </c>
      <c r="I29" s="617" t="s">
        <v>37</v>
      </c>
      <c r="J29" s="617">
        <f t="shared" si="1"/>
        <v>2</v>
      </c>
      <c r="K29" s="543">
        <v>2900000</v>
      </c>
      <c r="L29" s="543">
        <f t="shared" si="2"/>
        <v>5800000</v>
      </c>
      <c r="M29" s="617"/>
      <c r="N29" s="637">
        <f t="shared" si="3"/>
        <v>-5800000</v>
      </c>
      <c r="R29" s="652"/>
      <c r="S29" s="652"/>
    </row>
    <row r="30" s="1" customFormat="1" spans="1:19">
      <c r="A30" s="617">
        <v>280931</v>
      </c>
      <c r="B30" s="617">
        <v>1278144</v>
      </c>
      <c r="C30" s="617" t="s">
        <v>576</v>
      </c>
      <c r="D30" s="618">
        <v>43168</v>
      </c>
      <c r="E30" s="618">
        <v>43170</v>
      </c>
      <c r="F30" s="617">
        <f t="shared" si="0"/>
        <v>2</v>
      </c>
      <c r="G30" s="617">
        <v>1</v>
      </c>
      <c r="H30" s="617" t="s">
        <v>53</v>
      </c>
      <c r="I30" s="617" t="s">
        <v>37</v>
      </c>
      <c r="J30" s="617">
        <f t="shared" si="1"/>
        <v>2</v>
      </c>
      <c r="K30" s="543">
        <v>2900000</v>
      </c>
      <c r="L30" s="543">
        <f t="shared" si="2"/>
        <v>5800000</v>
      </c>
      <c r="M30" s="617"/>
      <c r="N30" s="637">
        <f t="shared" si="3"/>
        <v>-5800000</v>
      </c>
      <c r="R30" s="652"/>
      <c r="S30" s="652"/>
    </row>
    <row r="31" s="1" customFormat="1" spans="1:19">
      <c r="A31" s="617">
        <v>280994</v>
      </c>
      <c r="B31" s="617">
        <v>1278400</v>
      </c>
      <c r="C31" s="617" t="s">
        <v>577</v>
      </c>
      <c r="D31" s="618">
        <v>43162</v>
      </c>
      <c r="E31" s="618">
        <v>43164</v>
      </c>
      <c r="F31" s="617">
        <f t="shared" si="0"/>
        <v>2</v>
      </c>
      <c r="G31" s="617">
        <v>1</v>
      </c>
      <c r="H31" s="617" t="s">
        <v>391</v>
      </c>
      <c r="I31" s="617" t="s">
        <v>37</v>
      </c>
      <c r="J31" s="617">
        <f t="shared" si="1"/>
        <v>2</v>
      </c>
      <c r="K31" s="543">
        <v>2900000</v>
      </c>
      <c r="L31" s="543">
        <f t="shared" si="2"/>
        <v>5800000</v>
      </c>
      <c r="M31" s="617"/>
      <c r="N31" s="637">
        <f t="shared" si="3"/>
        <v>-5800000</v>
      </c>
      <c r="R31" s="652"/>
      <c r="S31" s="652"/>
    </row>
    <row r="32" s="1" customFormat="1" spans="1:19">
      <c r="A32" s="617">
        <v>281600</v>
      </c>
      <c r="B32" s="617">
        <v>1279823</v>
      </c>
      <c r="C32" s="617" t="s">
        <v>578</v>
      </c>
      <c r="D32" s="618">
        <v>43162</v>
      </c>
      <c r="E32" s="618">
        <v>43163</v>
      </c>
      <c r="F32" s="617">
        <f t="shared" si="0"/>
        <v>1</v>
      </c>
      <c r="G32" s="617">
        <v>1</v>
      </c>
      <c r="H32" s="617" t="s">
        <v>53</v>
      </c>
      <c r="I32" s="617" t="s">
        <v>37</v>
      </c>
      <c r="J32" s="617">
        <f t="shared" si="1"/>
        <v>1</v>
      </c>
      <c r="K32" s="628">
        <v>2900000</v>
      </c>
      <c r="L32" s="543">
        <f t="shared" si="2"/>
        <v>2900000</v>
      </c>
      <c r="M32" s="617"/>
      <c r="N32" s="637">
        <f t="shared" si="3"/>
        <v>-2900000</v>
      </c>
      <c r="R32" s="652"/>
      <c r="S32" s="652"/>
    </row>
    <row r="33" s="1" customFormat="1" spans="1:19">
      <c r="A33" s="617">
        <v>281601</v>
      </c>
      <c r="B33" s="617">
        <v>1279834</v>
      </c>
      <c r="C33" s="617" t="s">
        <v>579</v>
      </c>
      <c r="D33" s="618">
        <v>43162</v>
      </c>
      <c r="E33" s="618">
        <v>43163</v>
      </c>
      <c r="F33" s="617">
        <f t="shared" si="0"/>
        <v>1</v>
      </c>
      <c r="G33" s="617">
        <v>1</v>
      </c>
      <c r="H33" s="617" t="s">
        <v>53</v>
      </c>
      <c r="I33" s="617" t="s">
        <v>37</v>
      </c>
      <c r="J33" s="617">
        <f t="shared" si="1"/>
        <v>1</v>
      </c>
      <c r="K33" s="628">
        <v>2900000</v>
      </c>
      <c r="L33" s="543">
        <f t="shared" si="2"/>
        <v>2900000</v>
      </c>
      <c r="M33" s="617"/>
      <c r="N33" s="637">
        <f t="shared" si="3"/>
        <v>-2900000</v>
      </c>
      <c r="R33" s="652"/>
      <c r="S33" s="652"/>
    </row>
    <row r="34" s="1" customFormat="1" spans="1:19">
      <c r="A34" s="617" t="s">
        <v>580</v>
      </c>
      <c r="B34" s="617">
        <v>1278092</v>
      </c>
      <c r="C34" s="617" t="s">
        <v>581</v>
      </c>
      <c r="D34" s="618">
        <v>43170</v>
      </c>
      <c r="E34" s="618">
        <v>43172</v>
      </c>
      <c r="F34" s="617">
        <f t="shared" si="0"/>
        <v>2</v>
      </c>
      <c r="G34" s="617">
        <v>3</v>
      </c>
      <c r="H34" s="617" t="s">
        <v>53</v>
      </c>
      <c r="I34" s="617" t="s">
        <v>37</v>
      </c>
      <c r="J34" s="617">
        <f t="shared" si="1"/>
        <v>6</v>
      </c>
      <c r="K34" s="628">
        <v>2900000</v>
      </c>
      <c r="L34" s="543">
        <f t="shared" si="2"/>
        <v>17400000</v>
      </c>
      <c r="M34" s="617"/>
      <c r="N34" s="637">
        <f t="shared" si="3"/>
        <v>-17400000</v>
      </c>
      <c r="R34" s="652"/>
      <c r="S34" s="652"/>
    </row>
    <row r="35" s="1" customFormat="1" spans="1:19">
      <c r="A35" s="617">
        <v>281744</v>
      </c>
      <c r="B35" s="617">
        <v>1280133</v>
      </c>
      <c r="C35" s="617" t="s">
        <v>578</v>
      </c>
      <c r="D35" s="618">
        <v>43163</v>
      </c>
      <c r="E35" s="618">
        <v>43164</v>
      </c>
      <c r="F35" s="617">
        <f t="shared" si="0"/>
        <v>1</v>
      </c>
      <c r="G35" s="617">
        <v>1</v>
      </c>
      <c r="H35" s="617" t="s">
        <v>40</v>
      </c>
      <c r="I35" s="617" t="s">
        <v>37</v>
      </c>
      <c r="J35" s="617">
        <f t="shared" si="1"/>
        <v>1</v>
      </c>
      <c r="K35" s="628">
        <v>2900000</v>
      </c>
      <c r="L35" s="543">
        <f t="shared" si="2"/>
        <v>2900000</v>
      </c>
      <c r="M35" s="617"/>
      <c r="N35" s="637">
        <f t="shared" si="3"/>
        <v>-2900000</v>
      </c>
      <c r="R35" s="652"/>
      <c r="S35" s="652"/>
    </row>
    <row r="36" s="1" customFormat="1" spans="1:19">
      <c r="A36" s="617">
        <v>281040</v>
      </c>
      <c r="B36" s="617">
        <v>1278439</v>
      </c>
      <c r="C36" s="617" t="s">
        <v>582</v>
      </c>
      <c r="D36" s="618">
        <v>43172</v>
      </c>
      <c r="E36" s="618">
        <v>43174</v>
      </c>
      <c r="F36" s="617">
        <f t="shared" si="0"/>
        <v>2</v>
      </c>
      <c r="G36" s="617">
        <v>1</v>
      </c>
      <c r="H36" s="617" t="s">
        <v>391</v>
      </c>
      <c r="I36" s="617" t="s">
        <v>37</v>
      </c>
      <c r="J36" s="617">
        <f t="shared" si="1"/>
        <v>2</v>
      </c>
      <c r="K36" s="628">
        <v>2900000</v>
      </c>
      <c r="L36" s="543">
        <f t="shared" si="2"/>
        <v>5800000</v>
      </c>
      <c r="M36" s="617"/>
      <c r="N36" s="637">
        <f t="shared" si="3"/>
        <v>-5800000</v>
      </c>
      <c r="R36" s="652"/>
      <c r="S36" s="652"/>
    </row>
    <row r="37" s="1" customFormat="1" spans="1:19">
      <c r="A37" s="617" t="s">
        <v>583</v>
      </c>
      <c r="B37" s="617">
        <v>1278997</v>
      </c>
      <c r="C37" s="617" t="s">
        <v>584</v>
      </c>
      <c r="D37" s="618">
        <v>43170</v>
      </c>
      <c r="E37" s="618">
        <v>43172</v>
      </c>
      <c r="F37" s="617">
        <f t="shared" si="0"/>
        <v>2</v>
      </c>
      <c r="G37" s="617">
        <v>4</v>
      </c>
      <c r="H37" s="617" t="s">
        <v>40</v>
      </c>
      <c r="I37" s="617" t="s">
        <v>37</v>
      </c>
      <c r="J37" s="617">
        <f t="shared" si="1"/>
        <v>8</v>
      </c>
      <c r="K37" s="628">
        <v>2900000</v>
      </c>
      <c r="L37" s="543">
        <f t="shared" si="2"/>
        <v>23200000</v>
      </c>
      <c r="M37" s="617"/>
      <c r="N37" s="637">
        <f t="shared" si="3"/>
        <v>-23200000</v>
      </c>
      <c r="R37" s="652"/>
      <c r="S37" s="652"/>
    </row>
    <row r="38" s="1" customFormat="1" spans="1:19">
      <c r="A38" s="617">
        <v>281121</v>
      </c>
      <c r="B38" s="617">
        <v>1278583</v>
      </c>
      <c r="C38" s="617" t="s">
        <v>585</v>
      </c>
      <c r="D38" s="618">
        <v>43177</v>
      </c>
      <c r="E38" s="618">
        <v>43179</v>
      </c>
      <c r="F38" s="617">
        <f t="shared" si="0"/>
        <v>2</v>
      </c>
      <c r="G38" s="617">
        <v>2</v>
      </c>
      <c r="H38" s="617" t="s">
        <v>53</v>
      </c>
      <c r="I38" s="617" t="s">
        <v>37</v>
      </c>
      <c r="J38" s="617">
        <f t="shared" si="1"/>
        <v>4</v>
      </c>
      <c r="K38" s="628">
        <v>2900000</v>
      </c>
      <c r="L38" s="543">
        <f t="shared" si="2"/>
        <v>11600000</v>
      </c>
      <c r="M38" s="617"/>
      <c r="N38" s="637">
        <f t="shared" si="3"/>
        <v>-11600000</v>
      </c>
      <c r="R38" s="652"/>
      <c r="S38" s="652"/>
    </row>
    <row r="39" s="1" customFormat="1" spans="1:19">
      <c r="A39" s="617">
        <v>281258</v>
      </c>
      <c r="B39" s="617">
        <v>1279197</v>
      </c>
      <c r="C39" s="617" t="s">
        <v>586</v>
      </c>
      <c r="D39" s="618">
        <v>43171</v>
      </c>
      <c r="E39" s="618">
        <v>43175</v>
      </c>
      <c r="F39" s="617">
        <f t="shared" si="0"/>
        <v>4</v>
      </c>
      <c r="G39" s="617">
        <v>1</v>
      </c>
      <c r="H39" s="617" t="s">
        <v>53</v>
      </c>
      <c r="I39" s="617" t="s">
        <v>37</v>
      </c>
      <c r="J39" s="617">
        <f t="shared" si="1"/>
        <v>4</v>
      </c>
      <c r="K39" s="628">
        <v>2900000</v>
      </c>
      <c r="L39" s="543">
        <f t="shared" si="2"/>
        <v>11600000</v>
      </c>
      <c r="M39" s="617"/>
      <c r="N39" s="637">
        <f t="shared" si="3"/>
        <v>-11600000</v>
      </c>
      <c r="R39" s="652"/>
      <c r="S39" s="652"/>
    </row>
    <row r="40" s="1" customFormat="1" spans="1:19">
      <c r="A40" s="617">
        <v>281295</v>
      </c>
      <c r="B40" s="617">
        <v>1279245</v>
      </c>
      <c r="C40" s="617" t="s">
        <v>587</v>
      </c>
      <c r="D40" s="618">
        <v>43165</v>
      </c>
      <c r="E40" s="618">
        <v>43167</v>
      </c>
      <c r="F40" s="617">
        <f t="shared" si="0"/>
        <v>2</v>
      </c>
      <c r="G40" s="617">
        <v>1</v>
      </c>
      <c r="H40" s="617" t="s">
        <v>53</v>
      </c>
      <c r="I40" s="617" t="s">
        <v>37</v>
      </c>
      <c r="J40" s="617">
        <f t="shared" si="1"/>
        <v>2</v>
      </c>
      <c r="K40" s="628">
        <v>2900000</v>
      </c>
      <c r="L40" s="543">
        <f t="shared" si="2"/>
        <v>5800000</v>
      </c>
      <c r="M40" s="617"/>
      <c r="N40" s="637">
        <f t="shared" si="3"/>
        <v>-5800000</v>
      </c>
      <c r="R40" s="652"/>
      <c r="S40" s="652"/>
    </row>
    <row r="41" s="1" customFormat="1" spans="1:19">
      <c r="A41" s="617">
        <v>281495</v>
      </c>
      <c r="B41" s="617">
        <v>1279572</v>
      </c>
      <c r="C41" s="617" t="s">
        <v>588</v>
      </c>
      <c r="D41" s="618">
        <v>43171</v>
      </c>
      <c r="E41" s="618">
        <v>43174</v>
      </c>
      <c r="F41" s="617">
        <f t="shared" si="0"/>
        <v>3</v>
      </c>
      <c r="G41" s="617">
        <v>1</v>
      </c>
      <c r="H41" s="617" t="s">
        <v>391</v>
      </c>
      <c r="I41" s="617" t="s">
        <v>37</v>
      </c>
      <c r="J41" s="617">
        <f t="shared" si="1"/>
        <v>3</v>
      </c>
      <c r="K41" s="628">
        <v>2900000</v>
      </c>
      <c r="L41" s="543">
        <f t="shared" si="2"/>
        <v>8700000</v>
      </c>
      <c r="M41" s="617"/>
      <c r="N41" s="637">
        <f t="shared" si="3"/>
        <v>-8700000</v>
      </c>
      <c r="R41" s="652"/>
      <c r="S41" s="652"/>
    </row>
    <row r="42" s="1" customFormat="1" spans="1:19">
      <c r="A42" s="617">
        <v>277827</v>
      </c>
      <c r="B42" s="617">
        <v>1273125</v>
      </c>
      <c r="C42" s="617" t="s">
        <v>589</v>
      </c>
      <c r="D42" s="618">
        <v>43176</v>
      </c>
      <c r="E42" s="618">
        <v>43179</v>
      </c>
      <c r="F42" s="617">
        <f t="shared" si="0"/>
        <v>3</v>
      </c>
      <c r="G42" s="617">
        <v>1</v>
      </c>
      <c r="H42" s="617" t="s">
        <v>53</v>
      </c>
      <c r="I42" s="617" t="s">
        <v>37</v>
      </c>
      <c r="J42" s="617">
        <f t="shared" si="1"/>
        <v>3</v>
      </c>
      <c r="K42" s="628">
        <v>2900000</v>
      </c>
      <c r="L42" s="543">
        <f t="shared" si="2"/>
        <v>8700000</v>
      </c>
      <c r="M42" s="617"/>
      <c r="N42" s="637">
        <f t="shared" si="3"/>
        <v>-8700000</v>
      </c>
      <c r="R42" s="652"/>
      <c r="S42" s="652"/>
    </row>
    <row r="43" s="1" customFormat="1" spans="1:19">
      <c r="A43" s="617">
        <v>278266</v>
      </c>
      <c r="B43" s="617">
        <v>1274197</v>
      </c>
      <c r="C43" s="617" t="s">
        <v>590</v>
      </c>
      <c r="D43" s="618">
        <v>43170</v>
      </c>
      <c r="E43" s="618">
        <v>43172</v>
      </c>
      <c r="F43" s="617">
        <f t="shared" si="0"/>
        <v>2</v>
      </c>
      <c r="G43" s="617">
        <v>1</v>
      </c>
      <c r="H43" s="617" t="s">
        <v>53</v>
      </c>
      <c r="I43" s="617" t="s">
        <v>37</v>
      </c>
      <c r="J43" s="617">
        <f t="shared" si="1"/>
        <v>2</v>
      </c>
      <c r="K43" s="628">
        <v>2900000</v>
      </c>
      <c r="L43" s="543">
        <f t="shared" si="2"/>
        <v>5800000</v>
      </c>
      <c r="M43" s="617"/>
      <c r="N43" s="637">
        <f t="shared" si="3"/>
        <v>-5800000</v>
      </c>
      <c r="R43" s="652"/>
      <c r="S43" s="652"/>
    </row>
    <row r="44" s="1" customFormat="1" spans="1:19">
      <c r="A44" s="617">
        <v>280241</v>
      </c>
      <c r="B44" s="617">
        <v>1277191</v>
      </c>
      <c r="C44" s="617" t="s">
        <v>591</v>
      </c>
      <c r="D44" s="618">
        <v>43173</v>
      </c>
      <c r="E44" s="618">
        <v>43175</v>
      </c>
      <c r="F44" s="617">
        <f t="shared" si="0"/>
        <v>2</v>
      </c>
      <c r="G44" s="617">
        <v>1</v>
      </c>
      <c r="H44" s="617" t="s">
        <v>53</v>
      </c>
      <c r="I44" s="617" t="s">
        <v>37</v>
      </c>
      <c r="J44" s="617">
        <f t="shared" si="1"/>
        <v>2</v>
      </c>
      <c r="K44" s="628">
        <v>2900000</v>
      </c>
      <c r="L44" s="543">
        <f t="shared" si="2"/>
        <v>5800000</v>
      </c>
      <c r="M44" s="617"/>
      <c r="N44" s="637">
        <f t="shared" si="3"/>
        <v>-5800000</v>
      </c>
      <c r="R44" s="652"/>
      <c r="S44" s="652"/>
    </row>
    <row r="45" s="1" customFormat="1" spans="1:19">
      <c r="A45" s="617" t="s">
        <v>592</v>
      </c>
      <c r="B45" s="617">
        <v>1277384</v>
      </c>
      <c r="C45" s="617" t="s">
        <v>593</v>
      </c>
      <c r="D45" s="618">
        <v>43175</v>
      </c>
      <c r="E45" s="618">
        <v>43177</v>
      </c>
      <c r="F45" s="617">
        <f t="shared" si="0"/>
        <v>2</v>
      </c>
      <c r="G45" s="617">
        <v>3</v>
      </c>
      <c r="H45" s="617" t="s">
        <v>391</v>
      </c>
      <c r="I45" s="617" t="s">
        <v>37</v>
      </c>
      <c r="J45" s="617">
        <f t="shared" si="1"/>
        <v>6</v>
      </c>
      <c r="K45" s="628">
        <v>2900000</v>
      </c>
      <c r="L45" s="543">
        <f t="shared" si="2"/>
        <v>17400000</v>
      </c>
      <c r="M45" s="617"/>
      <c r="N45" s="637">
        <f t="shared" si="3"/>
        <v>-17400000</v>
      </c>
      <c r="R45" s="652"/>
      <c r="S45" s="652"/>
    </row>
    <row r="46" s="1" customFormat="1" spans="1:19">
      <c r="A46" s="617">
        <v>280688</v>
      </c>
      <c r="B46" s="617">
        <v>1277223</v>
      </c>
      <c r="C46" s="617" t="s">
        <v>594</v>
      </c>
      <c r="D46" s="618">
        <v>43177</v>
      </c>
      <c r="E46" s="618">
        <v>43180</v>
      </c>
      <c r="F46" s="617">
        <f t="shared" si="0"/>
        <v>3</v>
      </c>
      <c r="G46" s="617">
        <v>1</v>
      </c>
      <c r="H46" s="617" t="s">
        <v>53</v>
      </c>
      <c r="I46" s="617" t="s">
        <v>37</v>
      </c>
      <c r="J46" s="617">
        <f t="shared" si="1"/>
        <v>3</v>
      </c>
      <c r="K46" s="628">
        <v>2900000</v>
      </c>
      <c r="L46" s="543">
        <f t="shared" si="2"/>
        <v>8700000</v>
      </c>
      <c r="M46" s="617"/>
      <c r="N46" s="637">
        <f t="shared" si="3"/>
        <v>-8700000</v>
      </c>
      <c r="R46" s="652"/>
      <c r="S46" s="652"/>
    </row>
    <row r="47" s="1" customFormat="1" spans="1:19">
      <c r="A47" s="617">
        <v>282003</v>
      </c>
      <c r="B47" s="617">
        <v>1280841</v>
      </c>
      <c r="C47" s="617" t="s">
        <v>595</v>
      </c>
      <c r="D47" s="618">
        <v>43172</v>
      </c>
      <c r="E47" s="618">
        <v>43175</v>
      </c>
      <c r="F47" s="617">
        <f t="shared" si="0"/>
        <v>3</v>
      </c>
      <c r="G47" s="617">
        <v>1</v>
      </c>
      <c r="H47" s="617" t="s">
        <v>53</v>
      </c>
      <c r="I47" s="617" t="s">
        <v>37</v>
      </c>
      <c r="J47" s="617">
        <f t="shared" si="1"/>
        <v>3</v>
      </c>
      <c r="K47" s="543">
        <v>2900000</v>
      </c>
      <c r="L47" s="543">
        <f t="shared" si="2"/>
        <v>8700000</v>
      </c>
      <c r="M47" s="617"/>
      <c r="N47" s="637">
        <f t="shared" si="3"/>
        <v>-8700000</v>
      </c>
      <c r="R47" s="652"/>
      <c r="S47" s="652"/>
    </row>
    <row r="48" s="1" customFormat="1" spans="1:19">
      <c r="A48" s="617">
        <v>277540</v>
      </c>
      <c r="B48" s="617">
        <v>1272714</v>
      </c>
      <c r="C48" s="617" t="s">
        <v>596</v>
      </c>
      <c r="D48" s="618">
        <v>43183</v>
      </c>
      <c r="E48" s="618">
        <v>43185</v>
      </c>
      <c r="F48" s="617">
        <f t="shared" si="0"/>
        <v>2</v>
      </c>
      <c r="G48" s="617">
        <v>1</v>
      </c>
      <c r="H48" s="617" t="s">
        <v>391</v>
      </c>
      <c r="I48" s="617" t="s">
        <v>37</v>
      </c>
      <c r="J48" s="617">
        <f t="shared" si="1"/>
        <v>2</v>
      </c>
      <c r="K48" s="543">
        <v>2900000</v>
      </c>
      <c r="L48" s="543">
        <f t="shared" si="2"/>
        <v>5800000</v>
      </c>
      <c r="M48" s="617"/>
      <c r="N48" s="637">
        <f t="shared" si="3"/>
        <v>-5800000</v>
      </c>
      <c r="R48" s="652"/>
      <c r="S48" s="652"/>
    </row>
    <row r="49" s="1" customFormat="1" spans="1:19">
      <c r="A49" s="4">
        <v>278783</v>
      </c>
      <c r="B49" s="617">
        <v>1275078</v>
      </c>
      <c r="C49" s="617" t="s">
        <v>597</v>
      </c>
      <c r="D49" s="618">
        <v>43180</v>
      </c>
      <c r="E49" s="618">
        <v>43182</v>
      </c>
      <c r="F49" s="617">
        <f t="shared" si="0"/>
        <v>2</v>
      </c>
      <c r="G49" s="617">
        <v>1</v>
      </c>
      <c r="H49" s="617" t="s">
        <v>53</v>
      </c>
      <c r="I49" s="617" t="s">
        <v>37</v>
      </c>
      <c r="J49" s="617">
        <f t="shared" si="1"/>
        <v>2</v>
      </c>
      <c r="K49" s="543">
        <v>2900000</v>
      </c>
      <c r="L49" s="543">
        <f t="shared" si="2"/>
        <v>5800000</v>
      </c>
      <c r="M49" s="617"/>
      <c r="N49" s="637">
        <f t="shared" si="3"/>
        <v>-5800000</v>
      </c>
      <c r="R49" s="652"/>
      <c r="S49" s="652"/>
    </row>
    <row r="50" s="1" customFormat="1" spans="1:19">
      <c r="A50" s="617" t="s">
        <v>598</v>
      </c>
      <c r="B50" s="617">
        <v>1275440</v>
      </c>
      <c r="C50" s="617" t="s">
        <v>599</v>
      </c>
      <c r="D50" s="618">
        <v>43179</v>
      </c>
      <c r="E50" s="618">
        <v>43181</v>
      </c>
      <c r="F50" s="617">
        <f t="shared" si="0"/>
        <v>2</v>
      </c>
      <c r="G50" s="617">
        <v>2</v>
      </c>
      <c r="H50" s="617" t="s">
        <v>53</v>
      </c>
      <c r="I50" s="617" t="s">
        <v>37</v>
      </c>
      <c r="J50" s="617">
        <f t="shared" si="1"/>
        <v>4</v>
      </c>
      <c r="K50" s="543">
        <v>2900000</v>
      </c>
      <c r="L50" s="543">
        <f t="shared" si="2"/>
        <v>11600000</v>
      </c>
      <c r="M50" s="617"/>
      <c r="N50" s="637">
        <f t="shared" si="3"/>
        <v>-11600000</v>
      </c>
      <c r="R50" s="652"/>
      <c r="S50" s="652"/>
    </row>
    <row r="51" s="1" customFormat="1" spans="1:19">
      <c r="A51" s="617" t="s">
        <v>600</v>
      </c>
      <c r="B51" s="617">
        <v>1275859</v>
      </c>
      <c r="C51" s="617" t="s">
        <v>601</v>
      </c>
      <c r="D51" s="618">
        <v>43183</v>
      </c>
      <c r="E51" s="618">
        <v>43186</v>
      </c>
      <c r="F51" s="617">
        <f t="shared" si="0"/>
        <v>3</v>
      </c>
      <c r="G51" s="617">
        <v>2</v>
      </c>
      <c r="H51" s="617" t="s">
        <v>53</v>
      </c>
      <c r="I51" s="617" t="s">
        <v>37</v>
      </c>
      <c r="J51" s="617">
        <f t="shared" si="1"/>
        <v>6</v>
      </c>
      <c r="K51" s="543">
        <v>2900000</v>
      </c>
      <c r="L51" s="543">
        <f t="shared" si="2"/>
        <v>17400000</v>
      </c>
      <c r="M51" s="617"/>
      <c r="N51" s="637">
        <f t="shared" si="3"/>
        <v>-17400000</v>
      </c>
      <c r="R51" s="652"/>
      <c r="S51" s="652"/>
    </row>
    <row r="52" s="1" customFormat="1" spans="1:19">
      <c r="A52" s="617">
        <v>279839</v>
      </c>
      <c r="B52" s="617">
        <v>1276743</v>
      </c>
      <c r="C52" s="617" t="s">
        <v>602</v>
      </c>
      <c r="D52" s="618">
        <v>43179</v>
      </c>
      <c r="E52" s="618">
        <v>43180</v>
      </c>
      <c r="F52" s="617">
        <f t="shared" si="0"/>
        <v>1</v>
      </c>
      <c r="G52" s="617">
        <v>1</v>
      </c>
      <c r="H52" s="617" t="s">
        <v>53</v>
      </c>
      <c r="I52" s="617" t="s">
        <v>37</v>
      </c>
      <c r="J52" s="617">
        <f t="shared" si="1"/>
        <v>1</v>
      </c>
      <c r="K52" s="543">
        <v>2900000</v>
      </c>
      <c r="L52" s="543">
        <f t="shared" si="2"/>
        <v>2900000</v>
      </c>
      <c r="M52" s="617"/>
      <c r="N52" s="637">
        <f t="shared" si="3"/>
        <v>-2900000</v>
      </c>
      <c r="R52" s="652"/>
      <c r="S52" s="652"/>
    </row>
    <row r="53" s="1" customFormat="1" spans="1:19">
      <c r="A53" s="617">
        <v>280234</v>
      </c>
      <c r="B53" s="617">
        <v>1277020</v>
      </c>
      <c r="C53" s="617" t="s">
        <v>603</v>
      </c>
      <c r="D53" s="618">
        <v>43182</v>
      </c>
      <c r="E53" s="618">
        <v>43185</v>
      </c>
      <c r="F53" s="617">
        <f t="shared" si="0"/>
        <v>3</v>
      </c>
      <c r="G53" s="617">
        <v>1</v>
      </c>
      <c r="H53" s="617" t="s">
        <v>53</v>
      </c>
      <c r="I53" s="617" t="s">
        <v>37</v>
      </c>
      <c r="J53" s="617">
        <f t="shared" si="1"/>
        <v>3</v>
      </c>
      <c r="K53" s="543">
        <v>2900000</v>
      </c>
      <c r="L53" s="543">
        <f t="shared" si="2"/>
        <v>8700000</v>
      </c>
      <c r="M53" s="617"/>
      <c r="N53" s="637">
        <f t="shared" si="3"/>
        <v>-8700000</v>
      </c>
      <c r="R53" s="652"/>
      <c r="S53" s="652"/>
    </row>
    <row r="54" s="1" customFormat="1" spans="1:19">
      <c r="A54" s="617" t="s">
        <v>604</v>
      </c>
      <c r="B54" s="617">
        <v>1277220</v>
      </c>
      <c r="C54" s="617" t="s">
        <v>605</v>
      </c>
      <c r="D54" s="618">
        <v>43182</v>
      </c>
      <c r="E54" s="618">
        <v>43185</v>
      </c>
      <c r="F54" s="617">
        <f t="shared" si="0"/>
        <v>3</v>
      </c>
      <c r="G54" s="617">
        <v>2</v>
      </c>
      <c r="H54" s="617" t="s">
        <v>391</v>
      </c>
      <c r="I54" s="617" t="s">
        <v>37</v>
      </c>
      <c r="J54" s="617">
        <f t="shared" si="1"/>
        <v>6</v>
      </c>
      <c r="K54" s="543">
        <v>2900000</v>
      </c>
      <c r="L54" s="543">
        <f t="shared" si="2"/>
        <v>17400000</v>
      </c>
      <c r="M54" s="617"/>
      <c r="N54" s="637">
        <f t="shared" si="3"/>
        <v>-17400000</v>
      </c>
      <c r="R54" s="652"/>
      <c r="S54" s="652"/>
    </row>
    <row r="55" s="1" customFormat="1" spans="1:19">
      <c r="A55" s="617">
        <v>280702</v>
      </c>
      <c r="B55" s="617">
        <v>1277380</v>
      </c>
      <c r="C55" s="617" t="s">
        <v>606</v>
      </c>
      <c r="D55" s="618">
        <v>43179</v>
      </c>
      <c r="E55" s="618">
        <v>43182</v>
      </c>
      <c r="F55" s="617">
        <f t="shared" si="0"/>
        <v>3</v>
      </c>
      <c r="G55" s="617">
        <v>1</v>
      </c>
      <c r="H55" s="617" t="s">
        <v>53</v>
      </c>
      <c r="I55" s="617" t="s">
        <v>37</v>
      </c>
      <c r="J55" s="617">
        <f t="shared" si="1"/>
        <v>3</v>
      </c>
      <c r="K55" s="543">
        <v>2900000</v>
      </c>
      <c r="L55" s="543">
        <f t="shared" si="2"/>
        <v>8700000</v>
      </c>
      <c r="M55" s="617"/>
      <c r="N55" s="637">
        <f t="shared" si="3"/>
        <v>-8700000</v>
      </c>
      <c r="R55" s="652"/>
      <c r="S55" s="652"/>
    </row>
    <row r="56" s="1" customFormat="1" spans="1:19">
      <c r="A56" s="617">
        <v>280748</v>
      </c>
      <c r="B56" s="617">
        <v>1277398</v>
      </c>
      <c r="C56" s="617" t="s">
        <v>607</v>
      </c>
      <c r="D56" s="618">
        <v>43180</v>
      </c>
      <c r="E56" s="618">
        <v>43183</v>
      </c>
      <c r="F56" s="617">
        <f t="shared" si="0"/>
        <v>3</v>
      </c>
      <c r="G56" s="617">
        <v>1</v>
      </c>
      <c r="H56" s="617" t="s">
        <v>53</v>
      </c>
      <c r="I56" s="617" t="s">
        <v>37</v>
      </c>
      <c r="J56" s="617">
        <f t="shared" si="1"/>
        <v>3</v>
      </c>
      <c r="K56" s="543">
        <v>2900000</v>
      </c>
      <c r="L56" s="543">
        <f t="shared" si="2"/>
        <v>8700000</v>
      </c>
      <c r="M56" s="617"/>
      <c r="N56" s="637">
        <f t="shared" si="3"/>
        <v>-8700000</v>
      </c>
      <c r="R56" s="652"/>
      <c r="S56" s="652"/>
    </row>
    <row r="57" s="1" customFormat="1" spans="1:19">
      <c r="A57" s="617">
        <v>280751</v>
      </c>
      <c r="B57" s="617">
        <v>1277489</v>
      </c>
      <c r="C57" s="617" t="s">
        <v>608</v>
      </c>
      <c r="D57" s="618">
        <v>43181</v>
      </c>
      <c r="E57" s="618">
        <v>43184</v>
      </c>
      <c r="F57" s="617">
        <f t="shared" si="0"/>
        <v>3</v>
      </c>
      <c r="G57" s="617">
        <v>1</v>
      </c>
      <c r="H57" s="617" t="s">
        <v>53</v>
      </c>
      <c r="I57" s="617" t="s">
        <v>37</v>
      </c>
      <c r="J57" s="617">
        <f t="shared" si="1"/>
        <v>3</v>
      </c>
      <c r="K57" s="543">
        <v>2900000</v>
      </c>
      <c r="L57" s="543">
        <f t="shared" si="2"/>
        <v>8700000</v>
      </c>
      <c r="M57" s="617"/>
      <c r="N57" s="637">
        <f t="shared" si="3"/>
        <v>-8700000</v>
      </c>
      <c r="R57" s="652"/>
      <c r="S57" s="652"/>
    </row>
    <row r="58" s="1" customFormat="1" spans="1:19">
      <c r="A58" s="617">
        <v>280798</v>
      </c>
      <c r="B58" s="617">
        <v>1277640</v>
      </c>
      <c r="C58" s="617" t="s">
        <v>609</v>
      </c>
      <c r="D58" s="618">
        <v>43183</v>
      </c>
      <c r="E58" s="618">
        <v>43185</v>
      </c>
      <c r="F58" s="617">
        <f t="shared" si="0"/>
        <v>2</v>
      </c>
      <c r="G58" s="617">
        <v>1</v>
      </c>
      <c r="H58" s="617" t="s">
        <v>391</v>
      </c>
      <c r="I58" s="617" t="s">
        <v>37</v>
      </c>
      <c r="J58" s="617">
        <f t="shared" si="1"/>
        <v>2</v>
      </c>
      <c r="K58" s="543">
        <v>2900000</v>
      </c>
      <c r="L58" s="543">
        <f t="shared" si="2"/>
        <v>5800000</v>
      </c>
      <c r="M58" s="617"/>
      <c r="N58" s="637">
        <f t="shared" si="3"/>
        <v>-5800000</v>
      </c>
      <c r="R58" s="652"/>
      <c r="S58" s="652"/>
    </row>
    <row r="59" s="1" customFormat="1" spans="1:19">
      <c r="A59" s="617">
        <v>280799</v>
      </c>
      <c r="B59" s="617">
        <v>1277749</v>
      </c>
      <c r="C59" s="617" t="s">
        <v>610</v>
      </c>
      <c r="D59" s="618">
        <v>43179</v>
      </c>
      <c r="E59" s="618">
        <v>43182</v>
      </c>
      <c r="F59" s="617">
        <f t="shared" si="0"/>
        <v>3</v>
      </c>
      <c r="G59" s="617">
        <v>1</v>
      </c>
      <c r="H59" s="617" t="s">
        <v>53</v>
      </c>
      <c r="I59" s="617" t="s">
        <v>37</v>
      </c>
      <c r="J59" s="617">
        <f t="shared" si="1"/>
        <v>3</v>
      </c>
      <c r="K59" s="543">
        <v>2900000</v>
      </c>
      <c r="L59" s="543">
        <f t="shared" si="2"/>
        <v>8700000</v>
      </c>
      <c r="M59" s="617"/>
      <c r="N59" s="637">
        <f t="shared" si="3"/>
        <v>-8700000</v>
      </c>
      <c r="R59" s="652"/>
      <c r="S59" s="652"/>
    </row>
    <row r="60" s="1" customFormat="1" spans="1:19">
      <c r="A60" s="617">
        <v>282364</v>
      </c>
      <c r="B60" s="617">
        <v>1282052</v>
      </c>
      <c r="C60" s="617" t="s">
        <v>611</v>
      </c>
      <c r="D60" s="618">
        <v>43168</v>
      </c>
      <c r="E60" s="618">
        <v>43170</v>
      </c>
      <c r="F60" s="617">
        <f t="shared" si="0"/>
        <v>2</v>
      </c>
      <c r="G60" s="617">
        <v>1</v>
      </c>
      <c r="H60" s="617" t="s">
        <v>240</v>
      </c>
      <c r="I60" s="617" t="s">
        <v>37</v>
      </c>
      <c r="J60" s="617">
        <f t="shared" si="1"/>
        <v>2</v>
      </c>
      <c r="K60" s="617">
        <v>2900000</v>
      </c>
      <c r="L60" s="617">
        <f t="shared" si="2"/>
        <v>5800000</v>
      </c>
      <c r="M60" s="617"/>
      <c r="N60" s="637">
        <f t="shared" si="3"/>
        <v>-5800000</v>
      </c>
      <c r="R60" s="652"/>
      <c r="S60" s="652"/>
    </row>
    <row r="61" s="1" customFormat="1" spans="1:19">
      <c r="A61" s="617">
        <v>282163</v>
      </c>
      <c r="B61" s="617">
        <v>1281310</v>
      </c>
      <c r="C61" s="617" t="s">
        <v>612</v>
      </c>
      <c r="D61" s="618">
        <v>43187</v>
      </c>
      <c r="E61" s="618">
        <v>43190</v>
      </c>
      <c r="F61" s="617">
        <f t="shared" si="0"/>
        <v>3</v>
      </c>
      <c r="G61" s="617">
        <v>1</v>
      </c>
      <c r="H61" s="617" t="s">
        <v>40</v>
      </c>
      <c r="I61" s="617" t="s">
        <v>37</v>
      </c>
      <c r="J61" s="617">
        <f t="shared" si="1"/>
        <v>3</v>
      </c>
      <c r="K61" s="543">
        <v>2900000</v>
      </c>
      <c r="L61" s="543">
        <f t="shared" si="2"/>
        <v>8700000</v>
      </c>
      <c r="M61" s="617"/>
      <c r="N61" s="637">
        <f t="shared" si="3"/>
        <v>-8700000</v>
      </c>
      <c r="R61" s="652"/>
      <c r="S61" s="652"/>
    </row>
    <row r="62" s="1" customFormat="1" spans="1:19">
      <c r="A62" s="617">
        <v>281104</v>
      </c>
      <c r="B62" s="617">
        <v>1278493</v>
      </c>
      <c r="C62" s="617" t="s">
        <v>613</v>
      </c>
      <c r="D62" s="618">
        <v>43182</v>
      </c>
      <c r="E62" s="618">
        <v>43185</v>
      </c>
      <c r="F62" s="617">
        <f t="shared" si="0"/>
        <v>3</v>
      </c>
      <c r="G62" s="617">
        <v>3</v>
      </c>
      <c r="H62" s="617" t="s">
        <v>53</v>
      </c>
      <c r="I62" s="617" t="s">
        <v>37</v>
      </c>
      <c r="J62" s="617">
        <f t="shared" si="1"/>
        <v>9</v>
      </c>
      <c r="K62" s="543">
        <v>2900000</v>
      </c>
      <c r="L62" s="543">
        <f t="shared" si="2"/>
        <v>26100000</v>
      </c>
      <c r="M62" s="617"/>
      <c r="N62" s="637">
        <f t="shared" si="3"/>
        <v>-26100000</v>
      </c>
      <c r="R62" s="652"/>
      <c r="S62" s="652"/>
    </row>
    <row r="63" s="1" customFormat="1" spans="1:19">
      <c r="A63" s="617" t="s">
        <v>614</v>
      </c>
      <c r="B63" s="617">
        <v>1279162</v>
      </c>
      <c r="C63" s="617" t="s">
        <v>615</v>
      </c>
      <c r="D63" s="618">
        <v>43182</v>
      </c>
      <c r="E63" s="618">
        <v>43186</v>
      </c>
      <c r="F63" s="617">
        <f t="shared" si="0"/>
        <v>4</v>
      </c>
      <c r="G63" s="617">
        <v>2</v>
      </c>
      <c r="H63" s="617" t="s">
        <v>151</v>
      </c>
      <c r="I63" s="617" t="s">
        <v>37</v>
      </c>
      <c r="J63" s="617">
        <f t="shared" si="1"/>
        <v>8</v>
      </c>
      <c r="K63" s="543">
        <v>2900000</v>
      </c>
      <c r="L63" s="543">
        <f t="shared" si="2"/>
        <v>23200000</v>
      </c>
      <c r="M63" s="617"/>
      <c r="N63" s="637">
        <f t="shared" si="3"/>
        <v>-23200000</v>
      </c>
      <c r="R63" s="652"/>
      <c r="S63" s="652"/>
    </row>
    <row r="64" s="1" customFormat="1" spans="1:19">
      <c r="A64" s="617" t="s">
        <v>616</v>
      </c>
      <c r="B64" s="617">
        <v>1279987</v>
      </c>
      <c r="C64" s="617" t="s">
        <v>617</v>
      </c>
      <c r="D64" s="618">
        <v>43187</v>
      </c>
      <c r="E64" s="618">
        <v>43189</v>
      </c>
      <c r="F64" s="617">
        <f t="shared" si="0"/>
        <v>2</v>
      </c>
      <c r="G64" s="617">
        <v>2</v>
      </c>
      <c r="H64" s="617" t="s">
        <v>36</v>
      </c>
      <c r="I64" s="617" t="s">
        <v>37</v>
      </c>
      <c r="J64" s="617">
        <f t="shared" si="1"/>
        <v>4</v>
      </c>
      <c r="K64" s="543">
        <v>2900000</v>
      </c>
      <c r="L64" s="543">
        <f t="shared" si="2"/>
        <v>11600000</v>
      </c>
      <c r="M64" s="617"/>
      <c r="N64" s="637">
        <f t="shared" si="3"/>
        <v>-11600000</v>
      </c>
      <c r="R64" s="652"/>
      <c r="S64" s="652"/>
    </row>
    <row r="65" s="1" customFormat="1" spans="1:19">
      <c r="A65" s="617">
        <v>282042</v>
      </c>
      <c r="B65" s="617">
        <v>1281008</v>
      </c>
      <c r="C65" s="617" t="s">
        <v>618</v>
      </c>
      <c r="D65" s="618">
        <v>43179</v>
      </c>
      <c r="E65" s="618">
        <v>43182</v>
      </c>
      <c r="F65" s="617">
        <f t="shared" si="0"/>
        <v>3</v>
      </c>
      <c r="G65" s="617">
        <v>1</v>
      </c>
      <c r="H65" s="617" t="s">
        <v>391</v>
      </c>
      <c r="I65" s="617" t="s">
        <v>37</v>
      </c>
      <c r="J65" s="617">
        <f t="shared" si="1"/>
        <v>3</v>
      </c>
      <c r="K65" s="543">
        <v>2900000</v>
      </c>
      <c r="L65" s="543">
        <f t="shared" si="2"/>
        <v>8700000</v>
      </c>
      <c r="M65" s="617"/>
      <c r="N65" s="637">
        <f t="shared" si="3"/>
        <v>-8700000</v>
      </c>
      <c r="R65" s="652"/>
      <c r="S65" s="652"/>
    </row>
    <row r="66" s="1" customFormat="1" spans="1:19">
      <c r="A66" s="617">
        <v>282143</v>
      </c>
      <c r="B66" s="617">
        <v>1280786</v>
      </c>
      <c r="C66" s="617" t="s">
        <v>619</v>
      </c>
      <c r="D66" s="618">
        <v>43170</v>
      </c>
      <c r="E66" s="618">
        <v>43175</v>
      </c>
      <c r="F66" s="617">
        <f t="shared" si="0"/>
        <v>5</v>
      </c>
      <c r="G66" s="617">
        <v>1</v>
      </c>
      <c r="H66" s="617" t="s">
        <v>171</v>
      </c>
      <c r="I66" s="617" t="s">
        <v>37</v>
      </c>
      <c r="J66" s="617">
        <f t="shared" si="1"/>
        <v>5</v>
      </c>
      <c r="K66" s="543">
        <v>2900000</v>
      </c>
      <c r="L66" s="543">
        <f t="shared" si="2"/>
        <v>14500000</v>
      </c>
      <c r="M66" s="617"/>
      <c r="N66" s="637">
        <f t="shared" si="3"/>
        <v>-14500000</v>
      </c>
      <c r="R66" s="652"/>
      <c r="S66" s="652"/>
    </row>
    <row r="67" s="1" customFormat="1" spans="1:19">
      <c r="A67" s="617">
        <v>282141</v>
      </c>
      <c r="B67" s="617">
        <v>1280622</v>
      </c>
      <c r="C67" s="617" t="s">
        <v>620</v>
      </c>
      <c r="D67" s="618">
        <v>43171</v>
      </c>
      <c r="E67" s="618">
        <v>43174</v>
      </c>
      <c r="F67" s="617">
        <f t="shared" si="0"/>
        <v>3</v>
      </c>
      <c r="G67" s="617">
        <v>1</v>
      </c>
      <c r="H67" s="617" t="s">
        <v>53</v>
      </c>
      <c r="I67" s="617" t="s">
        <v>37</v>
      </c>
      <c r="J67" s="617">
        <f t="shared" si="1"/>
        <v>3</v>
      </c>
      <c r="K67" s="543">
        <v>2900000</v>
      </c>
      <c r="L67" s="543">
        <v>8700000</v>
      </c>
      <c r="M67" s="617"/>
      <c r="N67" s="637">
        <v>-8700000</v>
      </c>
      <c r="R67" s="652"/>
      <c r="S67" s="652"/>
    </row>
    <row r="68" s="1" customFormat="1" spans="1:19">
      <c r="A68" s="657" t="s">
        <v>621</v>
      </c>
      <c r="B68" s="617">
        <v>1271575</v>
      </c>
      <c r="C68" s="617" t="s">
        <v>622</v>
      </c>
      <c r="D68" s="618">
        <v>43190</v>
      </c>
      <c r="E68" s="618">
        <v>43192</v>
      </c>
      <c r="F68" s="617">
        <f t="shared" si="0"/>
        <v>2</v>
      </c>
      <c r="G68" s="617">
        <v>1</v>
      </c>
      <c r="H68" s="617" t="s">
        <v>53</v>
      </c>
      <c r="I68" s="617" t="s">
        <v>37</v>
      </c>
      <c r="J68" s="617">
        <f t="shared" si="1"/>
        <v>2</v>
      </c>
      <c r="K68" s="543">
        <v>2900000</v>
      </c>
      <c r="L68" s="543">
        <f t="shared" ref="L68:L102" si="4">K68*F68*G68</f>
        <v>5800000</v>
      </c>
      <c r="M68" s="617"/>
      <c r="N68" s="637">
        <f t="shared" ref="N68:N102" si="5">M68-L68</f>
        <v>-5800000</v>
      </c>
      <c r="R68" s="652"/>
      <c r="S68" s="652"/>
    </row>
    <row r="69" s="1" customFormat="1" spans="1:19">
      <c r="A69" s="617" t="s">
        <v>623</v>
      </c>
      <c r="B69" s="617">
        <v>1272512</v>
      </c>
      <c r="C69" s="617" t="s">
        <v>624</v>
      </c>
      <c r="D69" s="618">
        <v>43189</v>
      </c>
      <c r="E69" s="618">
        <v>43190</v>
      </c>
      <c r="F69" s="617">
        <f t="shared" si="0"/>
        <v>1</v>
      </c>
      <c r="G69" s="617">
        <v>3</v>
      </c>
      <c r="H69" s="617" t="s">
        <v>36</v>
      </c>
      <c r="I69" s="617" t="s">
        <v>37</v>
      </c>
      <c r="J69" s="617">
        <f t="shared" si="1"/>
        <v>3</v>
      </c>
      <c r="K69" s="543">
        <v>2900000</v>
      </c>
      <c r="L69" s="543">
        <f t="shared" si="4"/>
        <v>8700000</v>
      </c>
      <c r="M69" s="617"/>
      <c r="N69" s="637">
        <f t="shared" si="5"/>
        <v>-8700000</v>
      </c>
      <c r="R69" s="652"/>
      <c r="S69" s="652"/>
    </row>
    <row r="70" s="1" customFormat="1" spans="1:19">
      <c r="A70" s="617">
        <v>279668</v>
      </c>
      <c r="B70" s="617">
        <v>1275882</v>
      </c>
      <c r="C70" s="617" t="s">
        <v>625</v>
      </c>
      <c r="D70" s="618">
        <v>43190</v>
      </c>
      <c r="E70" s="618">
        <v>43192</v>
      </c>
      <c r="F70" s="617">
        <f t="shared" si="0"/>
        <v>2</v>
      </c>
      <c r="G70" s="617">
        <v>1</v>
      </c>
      <c r="H70" s="617" t="s">
        <v>391</v>
      </c>
      <c r="I70" s="617" t="s">
        <v>37</v>
      </c>
      <c r="J70" s="617">
        <f t="shared" si="1"/>
        <v>2</v>
      </c>
      <c r="K70" s="543">
        <v>2900000</v>
      </c>
      <c r="L70" s="543">
        <f t="shared" si="4"/>
        <v>5800000</v>
      </c>
      <c r="M70" s="617"/>
      <c r="N70" s="637">
        <f t="shared" si="5"/>
        <v>-5800000</v>
      </c>
      <c r="R70" s="652"/>
      <c r="S70" s="652"/>
    </row>
    <row r="71" s="1" customFormat="1" spans="1:19">
      <c r="A71" s="617">
        <v>281142</v>
      </c>
      <c r="B71" s="617">
        <v>1278807</v>
      </c>
      <c r="C71" s="617" t="s">
        <v>626</v>
      </c>
      <c r="D71" s="618">
        <v>43190</v>
      </c>
      <c r="E71" s="618">
        <v>43192</v>
      </c>
      <c r="F71" s="617">
        <f t="shared" si="0"/>
        <v>2</v>
      </c>
      <c r="G71" s="617">
        <v>1</v>
      </c>
      <c r="H71" s="617" t="s">
        <v>53</v>
      </c>
      <c r="I71" s="617" t="s">
        <v>37</v>
      </c>
      <c r="J71" s="617">
        <f t="shared" si="1"/>
        <v>2</v>
      </c>
      <c r="K71" s="543">
        <v>2900000</v>
      </c>
      <c r="L71" s="543">
        <f t="shared" si="4"/>
        <v>5800000</v>
      </c>
      <c r="M71" s="617"/>
      <c r="N71" s="637">
        <f t="shared" si="5"/>
        <v>-5800000</v>
      </c>
      <c r="R71" s="652"/>
      <c r="S71" s="652"/>
    </row>
    <row r="72" s="1" customFormat="1" spans="1:19">
      <c r="A72" s="617" t="s">
        <v>627</v>
      </c>
      <c r="B72" s="617">
        <v>1279119</v>
      </c>
      <c r="C72" s="617" t="s">
        <v>628</v>
      </c>
      <c r="D72" s="618">
        <v>43190</v>
      </c>
      <c r="E72" s="618">
        <v>43193</v>
      </c>
      <c r="F72" s="617">
        <f t="shared" si="0"/>
        <v>3</v>
      </c>
      <c r="G72" s="617">
        <v>2</v>
      </c>
      <c r="H72" s="617" t="s">
        <v>40</v>
      </c>
      <c r="I72" s="617" t="s">
        <v>37</v>
      </c>
      <c r="J72" s="617">
        <f t="shared" si="1"/>
        <v>6</v>
      </c>
      <c r="K72" s="543">
        <v>2900000</v>
      </c>
      <c r="L72" s="543">
        <f t="shared" si="4"/>
        <v>17400000</v>
      </c>
      <c r="M72" s="617"/>
      <c r="N72" s="637">
        <f t="shared" si="5"/>
        <v>-17400000</v>
      </c>
      <c r="R72" s="652"/>
      <c r="S72" s="652"/>
    </row>
    <row r="73" s="1" customFormat="1" spans="1:19">
      <c r="A73" s="617">
        <v>281903</v>
      </c>
      <c r="B73" s="617">
        <v>1280252</v>
      </c>
      <c r="C73" s="617" t="s">
        <v>629</v>
      </c>
      <c r="D73" s="618">
        <v>43189</v>
      </c>
      <c r="E73" s="618">
        <v>43192</v>
      </c>
      <c r="F73" s="617">
        <f t="shared" ref="F73:F102" si="6">E73-D73</f>
        <v>3</v>
      </c>
      <c r="G73" s="617">
        <v>1</v>
      </c>
      <c r="H73" s="617" t="s">
        <v>391</v>
      </c>
      <c r="I73" s="617" t="s">
        <v>37</v>
      </c>
      <c r="J73" s="617">
        <f t="shared" ref="J73:J102" si="7">G73*F73</f>
        <v>3</v>
      </c>
      <c r="K73" s="543">
        <v>2900000</v>
      </c>
      <c r="L73" s="543">
        <f t="shared" si="4"/>
        <v>8700000</v>
      </c>
      <c r="M73" s="617"/>
      <c r="N73" s="637">
        <f t="shared" si="5"/>
        <v>-8700000</v>
      </c>
      <c r="R73" s="652"/>
      <c r="S73" s="652"/>
    </row>
    <row r="74" s="1" customFormat="1" spans="1:19">
      <c r="A74" s="617">
        <v>274751</v>
      </c>
      <c r="B74" s="617">
        <v>1263693</v>
      </c>
      <c r="C74" s="617" t="s">
        <v>630</v>
      </c>
      <c r="D74" s="618">
        <v>43190</v>
      </c>
      <c r="E74" s="618">
        <v>43192</v>
      </c>
      <c r="F74" s="617">
        <f t="shared" si="6"/>
        <v>2</v>
      </c>
      <c r="G74" s="617">
        <v>2</v>
      </c>
      <c r="H74" s="617" t="s">
        <v>53</v>
      </c>
      <c r="I74" s="617" t="s">
        <v>37</v>
      </c>
      <c r="J74" s="617">
        <f t="shared" si="7"/>
        <v>4</v>
      </c>
      <c r="K74" s="543">
        <v>2900000</v>
      </c>
      <c r="L74" s="543">
        <f t="shared" si="4"/>
        <v>11600000</v>
      </c>
      <c r="M74" s="617"/>
      <c r="N74" s="637">
        <f t="shared" si="5"/>
        <v>-11600000</v>
      </c>
      <c r="R74" s="652"/>
      <c r="S74" s="652"/>
    </row>
    <row r="75" s="1" customFormat="1" spans="1:19">
      <c r="A75" s="617" t="s">
        <v>631</v>
      </c>
      <c r="B75" s="617">
        <v>1280704</v>
      </c>
      <c r="C75" s="617" t="s">
        <v>632</v>
      </c>
      <c r="D75" s="618">
        <v>43189</v>
      </c>
      <c r="E75" s="618">
        <v>43192</v>
      </c>
      <c r="F75" s="617">
        <f t="shared" si="6"/>
        <v>3</v>
      </c>
      <c r="G75" s="617">
        <v>1</v>
      </c>
      <c r="H75" s="617" t="s">
        <v>53</v>
      </c>
      <c r="I75" s="617" t="s">
        <v>37</v>
      </c>
      <c r="J75" s="617">
        <f t="shared" si="7"/>
        <v>3</v>
      </c>
      <c r="K75" s="543">
        <v>2900000</v>
      </c>
      <c r="L75" s="543">
        <f t="shared" si="4"/>
        <v>8700000</v>
      </c>
      <c r="M75" s="617"/>
      <c r="N75" s="637">
        <f t="shared" si="5"/>
        <v>-8700000</v>
      </c>
      <c r="R75" s="652"/>
      <c r="S75" s="652"/>
    </row>
    <row r="76" s="1" customFormat="1" spans="1:19">
      <c r="A76" s="617">
        <v>282537</v>
      </c>
      <c r="B76" s="617">
        <v>1282093</v>
      </c>
      <c r="C76" s="617" t="s">
        <v>633</v>
      </c>
      <c r="D76" s="618">
        <v>43188</v>
      </c>
      <c r="E76" s="618">
        <v>43190</v>
      </c>
      <c r="F76" s="617">
        <f t="shared" si="6"/>
        <v>2</v>
      </c>
      <c r="G76" s="617">
        <v>1</v>
      </c>
      <c r="H76" s="617" t="s">
        <v>53</v>
      </c>
      <c r="I76" s="617" t="s">
        <v>37</v>
      </c>
      <c r="J76" s="617">
        <f t="shared" si="7"/>
        <v>2</v>
      </c>
      <c r="K76" s="543">
        <v>2900000</v>
      </c>
      <c r="L76" s="543">
        <f t="shared" si="4"/>
        <v>5800000</v>
      </c>
      <c r="M76" s="617"/>
      <c r="N76" s="637">
        <f t="shared" si="5"/>
        <v>-5800000</v>
      </c>
      <c r="R76" s="652"/>
      <c r="S76" s="652"/>
    </row>
    <row r="77" s="1" customFormat="1" spans="1:19">
      <c r="A77" s="617">
        <v>282562</v>
      </c>
      <c r="B77" s="617">
        <v>1282334</v>
      </c>
      <c r="C77" s="617" t="s">
        <v>634</v>
      </c>
      <c r="D77" s="618">
        <v>43173</v>
      </c>
      <c r="E77" s="618">
        <v>43174</v>
      </c>
      <c r="F77" s="617">
        <f t="shared" si="6"/>
        <v>1</v>
      </c>
      <c r="G77" s="617">
        <v>1</v>
      </c>
      <c r="H77" s="617" t="s">
        <v>53</v>
      </c>
      <c r="I77" s="617" t="s">
        <v>37</v>
      </c>
      <c r="J77" s="617">
        <f t="shared" si="7"/>
        <v>1</v>
      </c>
      <c r="K77" s="543">
        <v>2900000</v>
      </c>
      <c r="L77" s="543">
        <f t="shared" si="4"/>
        <v>2900000</v>
      </c>
      <c r="M77" s="617"/>
      <c r="N77" s="637">
        <f t="shared" si="5"/>
        <v>-2900000</v>
      </c>
      <c r="R77" s="652"/>
      <c r="S77" s="652"/>
    </row>
    <row r="78" s="1" customFormat="1" spans="1:19">
      <c r="A78" s="617">
        <v>282576</v>
      </c>
      <c r="B78" s="617">
        <v>1282411</v>
      </c>
      <c r="C78" s="617" t="s">
        <v>635</v>
      </c>
      <c r="D78" s="618">
        <v>43172</v>
      </c>
      <c r="E78" s="618">
        <v>43173</v>
      </c>
      <c r="F78" s="617">
        <f t="shared" si="6"/>
        <v>1</v>
      </c>
      <c r="G78" s="617">
        <v>1</v>
      </c>
      <c r="H78" s="617" t="s">
        <v>269</v>
      </c>
      <c r="I78" s="617" t="s">
        <v>37</v>
      </c>
      <c r="J78" s="617">
        <f t="shared" si="7"/>
        <v>1</v>
      </c>
      <c r="K78" s="543">
        <v>2900000</v>
      </c>
      <c r="L78" s="543">
        <f t="shared" si="4"/>
        <v>2900000</v>
      </c>
      <c r="M78" s="617"/>
      <c r="N78" s="637">
        <f t="shared" si="5"/>
        <v>-2900000</v>
      </c>
      <c r="R78" s="652"/>
      <c r="S78" s="652"/>
    </row>
    <row r="79" s="1" customFormat="1" spans="1:19">
      <c r="A79" s="617">
        <v>282327</v>
      </c>
      <c r="B79" s="617">
        <v>1281734</v>
      </c>
      <c r="C79" s="617" t="s">
        <v>636</v>
      </c>
      <c r="D79" s="618">
        <v>43175</v>
      </c>
      <c r="E79" s="618">
        <v>43177</v>
      </c>
      <c r="F79" s="617">
        <f t="shared" si="6"/>
        <v>2</v>
      </c>
      <c r="G79" s="617">
        <v>1</v>
      </c>
      <c r="H79" s="617" t="s">
        <v>240</v>
      </c>
      <c r="I79" s="617" t="s">
        <v>37</v>
      </c>
      <c r="J79" s="617">
        <f t="shared" si="7"/>
        <v>2</v>
      </c>
      <c r="K79" s="543">
        <v>2900000</v>
      </c>
      <c r="L79" s="543">
        <f t="shared" si="4"/>
        <v>5800000</v>
      </c>
      <c r="M79" s="617"/>
      <c r="N79" s="637">
        <f t="shared" si="5"/>
        <v>-5800000</v>
      </c>
      <c r="R79" s="652"/>
      <c r="S79" s="652"/>
    </row>
    <row r="80" s="1" customFormat="1" spans="1:19">
      <c r="A80" s="617">
        <v>282573</v>
      </c>
      <c r="B80" s="617">
        <v>1281914</v>
      </c>
      <c r="C80" s="617" t="s">
        <v>637</v>
      </c>
      <c r="D80" s="618">
        <v>43179</v>
      </c>
      <c r="E80" s="618">
        <v>43183</v>
      </c>
      <c r="F80" s="617">
        <f t="shared" si="6"/>
        <v>4</v>
      </c>
      <c r="G80" s="617">
        <v>5</v>
      </c>
      <c r="H80" s="617" t="s">
        <v>391</v>
      </c>
      <c r="I80" s="617" t="s">
        <v>37</v>
      </c>
      <c r="J80" s="617">
        <f t="shared" si="7"/>
        <v>20</v>
      </c>
      <c r="K80" s="543">
        <v>2900000</v>
      </c>
      <c r="L80" s="543">
        <f t="shared" si="4"/>
        <v>58000000</v>
      </c>
      <c r="M80" s="617"/>
      <c r="N80" s="637">
        <f t="shared" si="5"/>
        <v>-58000000</v>
      </c>
      <c r="R80" s="652"/>
      <c r="S80" s="652"/>
    </row>
    <row r="81" s="1" customFormat="1" spans="1:19">
      <c r="A81" s="617">
        <v>282592</v>
      </c>
      <c r="B81" s="617">
        <v>1282326</v>
      </c>
      <c r="C81" s="617" t="s">
        <v>638</v>
      </c>
      <c r="D81" s="618">
        <v>43173</v>
      </c>
      <c r="E81" s="618">
        <v>43175</v>
      </c>
      <c r="F81" s="617">
        <f t="shared" si="6"/>
        <v>2</v>
      </c>
      <c r="G81" s="617">
        <v>1</v>
      </c>
      <c r="H81" s="617" t="s">
        <v>53</v>
      </c>
      <c r="I81" s="617" t="s">
        <v>148</v>
      </c>
      <c r="J81" s="617">
        <f t="shared" si="7"/>
        <v>2</v>
      </c>
      <c r="K81" s="543">
        <v>2900000</v>
      </c>
      <c r="L81" s="543">
        <f t="shared" si="4"/>
        <v>5800000</v>
      </c>
      <c r="M81" s="617"/>
      <c r="N81" s="637">
        <f t="shared" si="5"/>
        <v>-5800000</v>
      </c>
      <c r="R81" s="652"/>
      <c r="S81" s="652"/>
    </row>
    <row r="82" s="1" customFormat="1" spans="1:19">
      <c r="A82" s="617">
        <v>283008</v>
      </c>
      <c r="B82" s="617">
        <v>1282818</v>
      </c>
      <c r="C82" s="617" t="s">
        <v>639</v>
      </c>
      <c r="D82" s="618">
        <v>43173</v>
      </c>
      <c r="E82" s="618">
        <v>43176</v>
      </c>
      <c r="F82" s="617">
        <f t="shared" si="6"/>
        <v>3</v>
      </c>
      <c r="G82" s="617">
        <v>1</v>
      </c>
      <c r="H82" s="617" t="s">
        <v>53</v>
      </c>
      <c r="I82" s="617" t="s">
        <v>37</v>
      </c>
      <c r="J82" s="617">
        <f t="shared" si="7"/>
        <v>3</v>
      </c>
      <c r="K82" s="543">
        <v>2900000</v>
      </c>
      <c r="L82" s="543">
        <f t="shared" si="4"/>
        <v>8700000</v>
      </c>
      <c r="M82" s="617"/>
      <c r="N82" s="637">
        <f t="shared" si="5"/>
        <v>-8700000</v>
      </c>
      <c r="R82" s="652"/>
      <c r="S82" s="652"/>
    </row>
    <row r="83" s="1" customFormat="1" spans="1:19">
      <c r="A83" s="617">
        <v>282264</v>
      </c>
      <c r="B83" s="617">
        <v>1281803</v>
      </c>
      <c r="C83" s="617" t="s">
        <v>640</v>
      </c>
      <c r="D83" s="618">
        <v>43183</v>
      </c>
      <c r="E83" s="618">
        <v>43186</v>
      </c>
      <c r="F83" s="617">
        <f t="shared" si="6"/>
        <v>3</v>
      </c>
      <c r="G83" s="617">
        <v>1</v>
      </c>
      <c r="H83" s="617" t="s">
        <v>240</v>
      </c>
      <c r="I83" s="617" t="s">
        <v>37</v>
      </c>
      <c r="J83" s="617">
        <f t="shared" si="7"/>
        <v>3</v>
      </c>
      <c r="K83" s="543">
        <v>2900000</v>
      </c>
      <c r="L83" s="543">
        <f t="shared" si="4"/>
        <v>8700000</v>
      </c>
      <c r="M83" s="617"/>
      <c r="N83" s="637">
        <f t="shared" si="5"/>
        <v>-8700000</v>
      </c>
      <c r="R83" s="652"/>
      <c r="S83" s="652"/>
    </row>
    <row r="84" s="1" customFormat="1" spans="1:19">
      <c r="A84" s="617">
        <v>283004</v>
      </c>
      <c r="B84" s="617">
        <v>1282633</v>
      </c>
      <c r="C84" s="617" t="s">
        <v>641</v>
      </c>
      <c r="D84" s="618">
        <v>43185</v>
      </c>
      <c r="E84" s="618">
        <v>43188</v>
      </c>
      <c r="F84" s="617">
        <f t="shared" si="6"/>
        <v>3</v>
      </c>
      <c r="G84" s="617">
        <v>1</v>
      </c>
      <c r="H84" s="617" t="s">
        <v>53</v>
      </c>
      <c r="I84" s="617" t="s">
        <v>37</v>
      </c>
      <c r="J84" s="617">
        <f t="shared" si="7"/>
        <v>3</v>
      </c>
      <c r="K84" s="543">
        <v>2900000</v>
      </c>
      <c r="L84" s="543">
        <f t="shared" si="4"/>
        <v>8700000</v>
      </c>
      <c r="M84" s="617"/>
      <c r="N84" s="637">
        <f t="shared" si="5"/>
        <v>-8700000</v>
      </c>
      <c r="R84" s="652"/>
      <c r="S84" s="652"/>
    </row>
    <row r="85" s="1" customFormat="1" spans="1:19">
      <c r="A85" s="617">
        <v>283015</v>
      </c>
      <c r="B85" s="617">
        <v>1283600</v>
      </c>
      <c r="C85" s="617" t="s">
        <v>642</v>
      </c>
      <c r="D85" s="618">
        <v>43185</v>
      </c>
      <c r="E85" s="618">
        <v>43187</v>
      </c>
      <c r="F85" s="617">
        <f t="shared" si="6"/>
        <v>2</v>
      </c>
      <c r="G85" s="617">
        <v>1</v>
      </c>
      <c r="H85" s="617" t="s">
        <v>40</v>
      </c>
      <c r="I85" s="617" t="s">
        <v>37</v>
      </c>
      <c r="J85" s="617">
        <f t="shared" si="7"/>
        <v>2</v>
      </c>
      <c r="K85" s="628">
        <v>2900000</v>
      </c>
      <c r="L85" s="543">
        <f t="shared" si="4"/>
        <v>5800000</v>
      </c>
      <c r="M85" s="617"/>
      <c r="N85" s="637">
        <f t="shared" si="5"/>
        <v>-5800000</v>
      </c>
      <c r="R85" s="652"/>
      <c r="S85" s="652"/>
    </row>
    <row r="86" s="1" customFormat="1" spans="1:19">
      <c r="A86" s="617" t="s">
        <v>643</v>
      </c>
      <c r="B86" s="617">
        <v>1284589</v>
      </c>
      <c r="C86" s="617" t="s">
        <v>644</v>
      </c>
      <c r="D86" s="618">
        <v>43185</v>
      </c>
      <c r="E86" s="618">
        <v>43188</v>
      </c>
      <c r="F86" s="617">
        <f t="shared" si="6"/>
        <v>3</v>
      </c>
      <c r="G86" s="617">
        <v>2</v>
      </c>
      <c r="H86" s="617" t="s">
        <v>40</v>
      </c>
      <c r="I86" s="617" t="s">
        <v>37</v>
      </c>
      <c r="J86" s="617">
        <f t="shared" si="7"/>
        <v>6</v>
      </c>
      <c r="K86" s="628">
        <v>2900000</v>
      </c>
      <c r="L86" s="543">
        <f t="shared" si="4"/>
        <v>17400000</v>
      </c>
      <c r="M86" s="617"/>
      <c r="N86" s="637">
        <f t="shared" si="5"/>
        <v>-17400000</v>
      </c>
      <c r="R86" s="652"/>
      <c r="S86" s="652"/>
    </row>
    <row r="87" s="1" customFormat="1" spans="1:19">
      <c r="A87" s="617">
        <v>283640</v>
      </c>
      <c r="B87" s="617">
        <v>1284798</v>
      </c>
      <c r="C87" s="617" t="s">
        <v>645</v>
      </c>
      <c r="D87" s="618">
        <v>43178</v>
      </c>
      <c r="E87" s="618">
        <v>43179</v>
      </c>
      <c r="F87" s="617">
        <f t="shared" si="6"/>
        <v>1</v>
      </c>
      <c r="G87" s="617">
        <v>1</v>
      </c>
      <c r="H87" s="617" t="s">
        <v>53</v>
      </c>
      <c r="I87" s="617" t="s">
        <v>37</v>
      </c>
      <c r="J87" s="617">
        <f t="shared" si="7"/>
        <v>1</v>
      </c>
      <c r="K87" s="617">
        <v>2900000</v>
      </c>
      <c r="L87" s="543">
        <f t="shared" si="4"/>
        <v>2900000</v>
      </c>
      <c r="M87" s="617"/>
      <c r="N87" s="637">
        <f t="shared" si="5"/>
        <v>-2900000</v>
      </c>
      <c r="R87" s="652"/>
      <c r="S87" s="652"/>
    </row>
    <row r="88" s="1" customFormat="1" spans="1:19">
      <c r="A88" s="617">
        <v>283852</v>
      </c>
      <c r="B88" s="617">
        <v>1285222</v>
      </c>
      <c r="C88" s="617" t="s">
        <v>646</v>
      </c>
      <c r="D88" s="618">
        <v>43186</v>
      </c>
      <c r="E88" s="618">
        <v>43189</v>
      </c>
      <c r="F88" s="617">
        <f t="shared" si="6"/>
        <v>3</v>
      </c>
      <c r="G88" s="617">
        <v>1</v>
      </c>
      <c r="H88" s="617" t="s">
        <v>391</v>
      </c>
      <c r="I88" s="617" t="s">
        <v>37</v>
      </c>
      <c r="J88" s="617">
        <f t="shared" si="7"/>
        <v>3</v>
      </c>
      <c r="K88" s="628">
        <v>2900000</v>
      </c>
      <c r="L88" s="543">
        <f t="shared" si="4"/>
        <v>8700000</v>
      </c>
      <c r="M88" s="617"/>
      <c r="N88" s="637">
        <f t="shared" si="5"/>
        <v>-8700000</v>
      </c>
      <c r="R88" s="652"/>
      <c r="S88" s="652"/>
    </row>
    <row r="89" s="1" customFormat="1" spans="1:19">
      <c r="A89" s="617">
        <v>283900</v>
      </c>
      <c r="B89" s="617">
        <v>1285412</v>
      </c>
      <c r="C89" s="617" t="s">
        <v>647</v>
      </c>
      <c r="D89" s="618">
        <v>43178</v>
      </c>
      <c r="E89" s="618">
        <v>43182</v>
      </c>
      <c r="F89" s="617">
        <f t="shared" si="6"/>
        <v>4</v>
      </c>
      <c r="G89" s="617">
        <v>1</v>
      </c>
      <c r="H89" s="617" t="s">
        <v>391</v>
      </c>
      <c r="I89" s="617" t="s">
        <v>37</v>
      </c>
      <c r="J89" s="617">
        <f t="shared" si="7"/>
        <v>4</v>
      </c>
      <c r="K89" s="628">
        <v>2900000</v>
      </c>
      <c r="L89" s="543">
        <f t="shared" si="4"/>
        <v>11600000</v>
      </c>
      <c r="M89" s="617"/>
      <c r="N89" s="637">
        <f t="shared" si="5"/>
        <v>-11600000</v>
      </c>
      <c r="R89" s="652"/>
      <c r="S89" s="652"/>
    </row>
    <row r="90" s="1" customFormat="1" spans="1:19">
      <c r="A90" s="617">
        <v>283935</v>
      </c>
      <c r="B90" s="617">
        <v>1285467</v>
      </c>
      <c r="C90" s="617" t="s">
        <v>648</v>
      </c>
      <c r="D90" s="618">
        <v>43177</v>
      </c>
      <c r="E90" s="618">
        <v>43179</v>
      </c>
      <c r="F90" s="617">
        <f t="shared" si="6"/>
        <v>2</v>
      </c>
      <c r="G90" s="617">
        <v>1</v>
      </c>
      <c r="H90" s="617" t="s">
        <v>53</v>
      </c>
      <c r="I90" s="617" t="s">
        <v>37</v>
      </c>
      <c r="J90" s="617">
        <f t="shared" si="7"/>
        <v>2</v>
      </c>
      <c r="K90" s="628">
        <v>2900000</v>
      </c>
      <c r="L90" s="543">
        <f t="shared" si="4"/>
        <v>5800000</v>
      </c>
      <c r="M90" s="617"/>
      <c r="N90" s="637">
        <f t="shared" si="5"/>
        <v>-5800000</v>
      </c>
      <c r="R90" s="652"/>
      <c r="S90" s="652"/>
    </row>
    <row r="91" s="1" customFormat="1" spans="1:19">
      <c r="A91" s="617" t="s">
        <v>649</v>
      </c>
      <c r="B91" s="617">
        <v>1285248</v>
      </c>
      <c r="C91" s="617" t="s">
        <v>650</v>
      </c>
      <c r="D91" s="618">
        <v>43188</v>
      </c>
      <c r="E91" s="618">
        <v>43191</v>
      </c>
      <c r="F91" s="617">
        <f t="shared" si="6"/>
        <v>3</v>
      </c>
      <c r="G91" s="617">
        <v>2</v>
      </c>
      <c r="H91" s="617" t="s">
        <v>391</v>
      </c>
      <c r="I91" s="617" t="s">
        <v>37</v>
      </c>
      <c r="J91" s="617">
        <f t="shared" si="7"/>
        <v>6</v>
      </c>
      <c r="K91" s="628">
        <v>2900000</v>
      </c>
      <c r="L91" s="543">
        <f t="shared" si="4"/>
        <v>17400000</v>
      </c>
      <c r="M91" s="617"/>
      <c r="N91" s="637">
        <f t="shared" si="5"/>
        <v>-17400000</v>
      </c>
      <c r="R91" s="652"/>
      <c r="S91" s="652"/>
    </row>
    <row r="92" s="1" customFormat="1" spans="1:19">
      <c r="A92" s="617" t="s">
        <v>651</v>
      </c>
      <c r="B92" s="617">
        <v>1285508</v>
      </c>
      <c r="C92" s="617" t="s">
        <v>652</v>
      </c>
      <c r="D92" s="618">
        <v>43190</v>
      </c>
      <c r="E92" s="618">
        <v>43193</v>
      </c>
      <c r="F92" s="617">
        <f t="shared" si="6"/>
        <v>3</v>
      </c>
      <c r="G92" s="617">
        <v>2</v>
      </c>
      <c r="H92" s="617" t="s">
        <v>391</v>
      </c>
      <c r="I92" s="617" t="s">
        <v>37</v>
      </c>
      <c r="J92" s="617">
        <f t="shared" si="7"/>
        <v>6</v>
      </c>
      <c r="K92" s="617">
        <v>2900000</v>
      </c>
      <c r="L92" s="543">
        <f t="shared" si="4"/>
        <v>17400000</v>
      </c>
      <c r="M92" s="617"/>
      <c r="N92" s="637">
        <f t="shared" si="5"/>
        <v>-17400000</v>
      </c>
      <c r="R92" s="652"/>
      <c r="S92" s="652"/>
    </row>
    <row r="93" s="1" customFormat="1" spans="1:19">
      <c r="A93" s="617">
        <v>283996</v>
      </c>
      <c r="B93" s="617">
        <v>1285564</v>
      </c>
      <c r="C93" s="617" t="s">
        <v>653</v>
      </c>
      <c r="D93" s="618">
        <v>43190</v>
      </c>
      <c r="E93" s="618">
        <v>43193</v>
      </c>
      <c r="F93" s="617">
        <f t="shared" si="6"/>
        <v>3</v>
      </c>
      <c r="G93" s="617">
        <v>1</v>
      </c>
      <c r="H93" s="617" t="s">
        <v>53</v>
      </c>
      <c r="I93" s="617" t="s">
        <v>37</v>
      </c>
      <c r="J93" s="617">
        <f t="shared" si="7"/>
        <v>3</v>
      </c>
      <c r="K93" s="617">
        <v>2900000</v>
      </c>
      <c r="L93" s="543">
        <f t="shared" si="4"/>
        <v>8700000</v>
      </c>
      <c r="M93" s="617"/>
      <c r="N93" s="637">
        <f t="shared" si="5"/>
        <v>-8700000</v>
      </c>
      <c r="R93" s="652"/>
      <c r="S93" s="652"/>
    </row>
    <row r="94" s="1" customFormat="1" spans="1:19">
      <c r="A94" s="617" t="s">
        <v>654</v>
      </c>
      <c r="B94" s="617">
        <v>1286048</v>
      </c>
      <c r="C94" s="617" t="s">
        <v>655</v>
      </c>
      <c r="D94" s="618">
        <v>43181</v>
      </c>
      <c r="E94" s="618">
        <v>43182</v>
      </c>
      <c r="F94" s="617">
        <f t="shared" si="6"/>
        <v>1</v>
      </c>
      <c r="G94" s="617">
        <v>2</v>
      </c>
      <c r="H94" s="617" t="s">
        <v>53</v>
      </c>
      <c r="I94" s="617" t="s">
        <v>37</v>
      </c>
      <c r="J94" s="617">
        <f t="shared" si="7"/>
        <v>2</v>
      </c>
      <c r="K94" s="628">
        <v>2900000</v>
      </c>
      <c r="L94" s="543">
        <f t="shared" si="4"/>
        <v>5800000</v>
      </c>
      <c r="M94" s="617"/>
      <c r="N94" s="637">
        <f t="shared" si="5"/>
        <v>-5800000</v>
      </c>
      <c r="R94" s="652"/>
      <c r="S94" s="652"/>
    </row>
    <row r="95" s="1" customFormat="1" spans="1:19">
      <c r="A95" s="617">
        <v>284416</v>
      </c>
      <c r="B95" s="617">
        <v>1286009</v>
      </c>
      <c r="C95" s="617" t="s">
        <v>656</v>
      </c>
      <c r="D95" s="618">
        <v>43186</v>
      </c>
      <c r="E95" s="618">
        <v>43189</v>
      </c>
      <c r="F95" s="617">
        <f t="shared" si="6"/>
        <v>3</v>
      </c>
      <c r="G95" s="617">
        <v>1</v>
      </c>
      <c r="H95" s="617" t="s">
        <v>53</v>
      </c>
      <c r="I95" s="617" t="s">
        <v>37</v>
      </c>
      <c r="J95" s="617">
        <f t="shared" si="7"/>
        <v>3</v>
      </c>
      <c r="K95" s="617">
        <v>2900000</v>
      </c>
      <c r="L95" s="543">
        <f t="shared" si="4"/>
        <v>8700000</v>
      </c>
      <c r="M95" s="617"/>
      <c r="N95" s="637">
        <f t="shared" si="5"/>
        <v>-8700000</v>
      </c>
      <c r="R95" s="652"/>
      <c r="S95" s="652"/>
    </row>
    <row r="96" s="1" customFormat="1" spans="1:19">
      <c r="A96" s="617">
        <v>284658</v>
      </c>
      <c r="B96" s="617">
        <v>1286640</v>
      </c>
      <c r="C96" s="617" t="s">
        <v>657</v>
      </c>
      <c r="D96" s="618">
        <v>43181</v>
      </c>
      <c r="E96" s="618">
        <v>43182</v>
      </c>
      <c r="F96" s="617">
        <f t="shared" si="6"/>
        <v>1</v>
      </c>
      <c r="G96" s="617">
        <v>1</v>
      </c>
      <c r="H96" s="617" t="s">
        <v>53</v>
      </c>
      <c r="I96" s="617" t="s">
        <v>37</v>
      </c>
      <c r="J96" s="617">
        <f t="shared" si="7"/>
        <v>1</v>
      </c>
      <c r="K96" s="617">
        <v>2900000</v>
      </c>
      <c r="L96" s="543">
        <f t="shared" si="4"/>
        <v>2900000</v>
      </c>
      <c r="M96" s="617"/>
      <c r="N96" s="637">
        <f t="shared" si="5"/>
        <v>-2900000</v>
      </c>
      <c r="R96" s="652"/>
      <c r="S96" s="652"/>
    </row>
    <row r="97" s="1" customFormat="1" spans="1:19">
      <c r="A97" s="617">
        <v>284666</v>
      </c>
      <c r="B97" s="617">
        <v>1286720</v>
      </c>
      <c r="C97" s="617" t="s">
        <v>645</v>
      </c>
      <c r="D97" s="618">
        <v>43183</v>
      </c>
      <c r="E97" s="618">
        <v>43184</v>
      </c>
      <c r="F97" s="617">
        <f t="shared" si="6"/>
        <v>1</v>
      </c>
      <c r="G97" s="617">
        <v>1</v>
      </c>
      <c r="H97" s="617" t="s">
        <v>53</v>
      </c>
      <c r="I97" s="617" t="s">
        <v>37</v>
      </c>
      <c r="J97" s="617">
        <f t="shared" si="7"/>
        <v>1</v>
      </c>
      <c r="K97" s="617">
        <v>2900000</v>
      </c>
      <c r="L97" s="543">
        <f t="shared" si="4"/>
        <v>2900000</v>
      </c>
      <c r="M97" s="617"/>
      <c r="N97" s="637">
        <f t="shared" si="5"/>
        <v>-2900000</v>
      </c>
      <c r="R97" s="652"/>
      <c r="S97" s="652"/>
    </row>
    <row r="98" s="1" customFormat="1" spans="1:19">
      <c r="A98" s="617" t="s">
        <v>658</v>
      </c>
      <c r="B98" s="617">
        <v>1286392</v>
      </c>
      <c r="C98" s="617" t="s">
        <v>659</v>
      </c>
      <c r="D98" s="618">
        <v>43187</v>
      </c>
      <c r="E98" s="618">
        <v>43190</v>
      </c>
      <c r="F98" s="617">
        <f t="shared" si="6"/>
        <v>3</v>
      </c>
      <c r="G98" s="617">
        <v>3</v>
      </c>
      <c r="H98" s="617" t="s">
        <v>53</v>
      </c>
      <c r="I98" s="617" t="s">
        <v>37</v>
      </c>
      <c r="J98" s="617">
        <f t="shared" si="7"/>
        <v>9</v>
      </c>
      <c r="K98" s="617">
        <v>2900000</v>
      </c>
      <c r="L98" s="543">
        <f t="shared" si="4"/>
        <v>26100000</v>
      </c>
      <c r="M98" s="617"/>
      <c r="N98" s="637">
        <f t="shared" si="5"/>
        <v>-26100000</v>
      </c>
      <c r="R98" s="652"/>
      <c r="S98" s="652"/>
    </row>
    <row r="99" s="1" customFormat="1" spans="1:19">
      <c r="A99" s="617">
        <v>284702</v>
      </c>
      <c r="B99" s="617">
        <v>1286476</v>
      </c>
      <c r="C99" s="617" t="s">
        <v>660</v>
      </c>
      <c r="D99" s="618">
        <v>43185</v>
      </c>
      <c r="E99" s="618">
        <v>43187</v>
      </c>
      <c r="F99" s="617">
        <f t="shared" si="6"/>
        <v>2</v>
      </c>
      <c r="G99" s="617">
        <v>1</v>
      </c>
      <c r="H99" s="617" t="s">
        <v>53</v>
      </c>
      <c r="I99" s="617" t="s">
        <v>37</v>
      </c>
      <c r="J99" s="617">
        <f t="shared" si="7"/>
        <v>2</v>
      </c>
      <c r="K99" s="617">
        <v>2900000</v>
      </c>
      <c r="L99" s="543">
        <f t="shared" si="4"/>
        <v>5800000</v>
      </c>
      <c r="M99" s="617"/>
      <c r="N99" s="637">
        <f t="shared" si="5"/>
        <v>-5800000</v>
      </c>
      <c r="R99" s="652"/>
      <c r="S99" s="652"/>
    </row>
    <row r="100" s="1" customFormat="1" spans="1:19">
      <c r="A100" s="617" t="s">
        <v>661</v>
      </c>
      <c r="B100" s="617">
        <v>1286446</v>
      </c>
      <c r="C100" s="617" t="s">
        <v>662</v>
      </c>
      <c r="D100" s="618">
        <v>43186</v>
      </c>
      <c r="E100" s="618">
        <v>43190</v>
      </c>
      <c r="F100" s="617">
        <f t="shared" si="6"/>
        <v>4</v>
      </c>
      <c r="G100" s="617">
        <v>2</v>
      </c>
      <c r="H100" s="617" t="s">
        <v>53</v>
      </c>
      <c r="I100" s="617" t="s">
        <v>37</v>
      </c>
      <c r="J100" s="617">
        <f t="shared" si="7"/>
        <v>8</v>
      </c>
      <c r="K100" s="617">
        <v>2900000</v>
      </c>
      <c r="L100" s="543">
        <f t="shared" si="4"/>
        <v>23200000</v>
      </c>
      <c r="M100" s="617"/>
      <c r="N100" s="637">
        <f t="shared" si="5"/>
        <v>-23200000</v>
      </c>
      <c r="R100" s="652"/>
      <c r="S100" s="652"/>
    </row>
    <row r="101" s="1" customFormat="1" spans="1:19">
      <c r="A101" s="617">
        <v>285064</v>
      </c>
      <c r="B101" s="617">
        <v>1286892</v>
      </c>
      <c r="C101" s="617" t="s">
        <v>663</v>
      </c>
      <c r="D101" s="618">
        <v>43183</v>
      </c>
      <c r="E101" s="618">
        <v>43187</v>
      </c>
      <c r="F101" s="617">
        <f t="shared" si="6"/>
        <v>4</v>
      </c>
      <c r="G101" s="617">
        <v>1</v>
      </c>
      <c r="H101" s="617" t="s">
        <v>53</v>
      </c>
      <c r="I101" s="617" t="s">
        <v>37</v>
      </c>
      <c r="J101" s="617">
        <f t="shared" si="7"/>
        <v>4</v>
      </c>
      <c r="K101" s="628">
        <v>2900000</v>
      </c>
      <c r="L101" s="543">
        <f t="shared" si="4"/>
        <v>11600000</v>
      </c>
      <c r="M101" s="617"/>
      <c r="N101" s="637">
        <f t="shared" si="5"/>
        <v>-11600000</v>
      </c>
      <c r="R101" s="652"/>
      <c r="S101" s="652"/>
    </row>
    <row r="102" s="1" customFormat="1" spans="1:19">
      <c r="A102" s="617">
        <v>286066</v>
      </c>
      <c r="B102" s="617">
        <v>1288432</v>
      </c>
      <c r="C102" s="617" t="s">
        <v>664</v>
      </c>
      <c r="D102" s="618">
        <v>43189</v>
      </c>
      <c r="E102" s="618">
        <v>43191</v>
      </c>
      <c r="F102" s="617">
        <f t="shared" si="6"/>
        <v>2</v>
      </c>
      <c r="G102" s="617">
        <v>1</v>
      </c>
      <c r="H102" s="617" t="s">
        <v>53</v>
      </c>
      <c r="I102" s="617" t="s">
        <v>37</v>
      </c>
      <c r="J102" s="617">
        <f t="shared" si="7"/>
        <v>2</v>
      </c>
      <c r="K102" s="628">
        <v>2900000</v>
      </c>
      <c r="L102" s="543">
        <f t="shared" si="4"/>
        <v>5800000</v>
      </c>
      <c r="M102" s="617"/>
      <c r="N102" s="637">
        <f t="shared" si="5"/>
        <v>-5800000</v>
      </c>
      <c r="R102" s="652"/>
      <c r="S102" s="652"/>
    </row>
    <row r="103" s="1" customFormat="1" spans="18:19">
      <c r="R103" s="652"/>
      <c r="S103" s="652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1"/>
    <col min="2" max="2" width="15.25" style="1" customWidth="1"/>
    <col min="3" max="3" width="24.1416666666667" style="1" customWidth="1"/>
    <col min="4" max="8" width="9" style="1"/>
    <col min="9" max="9" width="14.125" style="1" customWidth="1"/>
    <col min="10" max="10" width="9" style="1"/>
    <col min="11" max="11" width="12.7083333333333" style="1" customWidth="1"/>
    <col min="12" max="12" width="19.8583333333333" style="1" customWidth="1"/>
    <col min="13" max="13" width="9" style="1"/>
    <col min="14" max="14" width="13.2833333333333" style="1" customWidth="1"/>
    <col min="15" max="15" width="14.5666666666667" style="1" customWidth="1"/>
    <col min="16" max="16384" width="9" style="1"/>
  </cols>
  <sheetData>
    <row r="1" s="1" customFormat="1" ht="25.5" spans="1:12">
      <c r="A1" s="6" t="s">
        <v>665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5.5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5.5" spans="1:15">
      <c r="A3" s="8"/>
      <c r="B3" s="8"/>
      <c r="C3" s="431"/>
      <c r="D3" s="10"/>
      <c r="E3" s="10"/>
      <c r="F3" s="11"/>
      <c r="G3" s="6"/>
      <c r="H3" s="12" t="s">
        <v>21</v>
      </c>
      <c r="I3" s="12"/>
      <c r="J3" s="76">
        <f>SUM(J9:J119)</f>
        <v>341</v>
      </c>
      <c r="K3" s="78"/>
      <c r="L3" s="78">
        <f>SUM(L9:L241)</f>
        <v>1051700000</v>
      </c>
      <c r="M3" s="153"/>
      <c r="O3" s="434" t="s">
        <v>666</v>
      </c>
    </row>
    <row r="4" s="1" customFormat="1" ht="25.5" spans="1:13">
      <c r="A4" s="6"/>
      <c r="B4" s="6"/>
      <c r="C4" s="6"/>
      <c r="D4" s="6"/>
      <c r="E4" s="6"/>
      <c r="F4" s="6"/>
      <c r="G4" s="6"/>
      <c r="H4" s="12" t="s">
        <v>667</v>
      </c>
      <c r="I4" s="12"/>
      <c r="J4" s="76"/>
      <c r="K4" s="78"/>
      <c r="L4" s="625">
        <v>1304979900</v>
      </c>
      <c r="M4" s="20" t="s">
        <v>668</v>
      </c>
    </row>
    <row r="5" s="1" customFormat="1" ht="25.5" spans="1:13">
      <c r="A5" s="6"/>
      <c r="B5" s="6"/>
      <c r="C5" s="6"/>
      <c r="D5" s="6"/>
      <c r="E5" s="6"/>
      <c r="F5" s="6"/>
      <c r="G5" s="6"/>
      <c r="H5" s="521" t="s">
        <v>669</v>
      </c>
      <c r="I5" s="537"/>
      <c r="J5" s="76"/>
      <c r="K5" s="78"/>
      <c r="L5" s="625">
        <v>440180100</v>
      </c>
      <c r="M5" s="20" t="s">
        <v>668</v>
      </c>
    </row>
    <row r="6" s="1" customFormat="1" ht="25.5" spans="1:13">
      <c r="A6" s="6"/>
      <c r="B6" s="6"/>
      <c r="C6" s="6"/>
      <c r="D6" s="6"/>
      <c r="E6" s="6"/>
      <c r="F6" s="6"/>
      <c r="G6" s="6"/>
      <c r="H6" s="12" t="s">
        <v>17</v>
      </c>
      <c r="I6" s="12"/>
      <c r="J6" s="626"/>
      <c r="K6" s="626"/>
      <c r="L6" s="78">
        <f>L4+L5-L3</f>
        <v>693460000</v>
      </c>
      <c r="M6" s="153"/>
    </row>
    <row r="7" s="1" customFormat="1" spans="1:15">
      <c r="A7" s="15" t="s">
        <v>24</v>
      </c>
      <c r="B7" s="16" t="s">
        <v>25</v>
      </c>
      <c r="C7" s="16" t="s">
        <v>26</v>
      </c>
      <c r="D7" s="17" t="s">
        <v>27</v>
      </c>
      <c r="E7" s="17" t="s">
        <v>28</v>
      </c>
      <c r="F7" s="15" t="s">
        <v>29</v>
      </c>
      <c r="G7" s="18" t="s">
        <v>30</v>
      </c>
      <c r="H7" s="18" t="s">
        <v>31</v>
      </c>
      <c r="I7" s="18"/>
      <c r="J7" s="18" t="s">
        <v>32</v>
      </c>
      <c r="K7" s="456" t="s">
        <v>33</v>
      </c>
      <c r="L7" s="83" t="s">
        <v>34</v>
      </c>
      <c r="M7" s="83" t="s">
        <v>166</v>
      </c>
      <c r="N7" s="83" t="s">
        <v>167</v>
      </c>
      <c r="O7" s="83" t="s">
        <v>168</v>
      </c>
    </row>
    <row r="8" s="1" customFormat="1" spans="1:15">
      <c r="A8" s="15"/>
      <c r="B8" s="19"/>
      <c r="C8" s="19"/>
      <c r="D8" s="17"/>
      <c r="E8" s="17"/>
      <c r="F8" s="15"/>
      <c r="G8" s="18"/>
      <c r="H8" s="18"/>
      <c r="I8" s="18"/>
      <c r="J8" s="18"/>
      <c r="K8" s="456"/>
      <c r="L8" s="83"/>
      <c r="M8" s="83"/>
      <c r="N8" s="83"/>
      <c r="O8" s="83"/>
    </row>
    <row r="9" s="1" customFormat="1" spans="1:15">
      <c r="A9" s="617">
        <v>278100</v>
      </c>
      <c r="B9" s="617">
        <v>1273749</v>
      </c>
      <c r="C9" s="617" t="s">
        <v>670</v>
      </c>
      <c r="D9" s="618">
        <v>43191</v>
      </c>
      <c r="E9" s="618">
        <v>43193</v>
      </c>
      <c r="F9" s="617">
        <f t="shared" ref="F9:F72" si="0">E9-D9</f>
        <v>2</v>
      </c>
      <c r="G9" s="617">
        <v>1</v>
      </c>
      <c r="H9" s="617" t="s">
        <v>240</v>
      </c>
      <c r="I9" s="617" t="s">
        <v>37</v>
      </c>
      <c r="J9" s="617">
        <f t="shared" ref="J9:J72" si="1">G9*F9</f>
        <v>2</v>
      </c>
      <c r="K9" s="543">
        <v>2900000</v>
      </c>
      <c r="L9" s="543">
        <f t="shared" ref="L9:L72" si="2">K9*F9*G9</f>
        <v>5800000</v>
      </c>
      <c r="M9" s="617"/>
      <c r="N9" s="637">
        <f t="shared" ref="N9:N72" si="3">M9-L9</f>
        <v>-5800000</v>
      </c>
      <c r="O9" s="638">
        <f>SUM(L9:L18)</f>
        <v>63800000</v>
      </c>
    </row>
    <row r="10" s="1" customFormat="1" spans="1:15">
      <c r="A10" s="617">
        <v>281566</v>
      </c>
      <c r="B10" s="617">
        <v>1279488</v>
      </c>
      <c r="C10" s="617" t="s">
        <v>671</v>
      </c>
      <c r="D10" s="618">
        <v>43191</v>
      </c>
      <c r="E10" s="618">
        <v>43193</v>
      </c>
      <c r="F10" s="617">
        <f t="shared" si="0"/>
        <v>2</v>
      </c>
      <c r="G10" s="617">
        <v>1</v>
      </c>
      <c r="H10" s="617" t="s">
        <v>391</v>
      </c>
      <c r="I10" s="617" t="s">
        <v>37</v>
      </c>
      <c r="J10" s="617">
        <f t="shared" si="1"/>
        <v>2</v>
      </c>
      <c r="K10" s="543">
        <v>2900000</v>
      </c>
      <c r="L10" s="543">
        <f t="shared" si="2"/>
        <v>5800000</v>
      </c>
      <c r="M10" s="617"/>
      <c r="N10" s="637">
        <f t="shared" si="3"/>
        <v>-5800000</v>
      </c>
      <c r="O10" s="639"/>
    </row>
    <row r="11" s="1" customFormat="1" spans="1:15">
      <c r="A11" s="617">
        <v>286357</v>
      </c>
      <c r="B11" s="617">
        <v>1290001</v>
      </c>
      <c r="C11" s="617" t="s">
        <v>672</v>
      </c>
      <c r="D11" s="618">
        <v>43191</v>
      </c>
      <c r="E11" s="618">
        <v>43192</v>
      </c>
      <c r="F11" s="617">
        <f t="shared" si="0"/>
        <v>1</v>
      </c>
      <c r="G11" s="617">
        <v>1</v>
      </c>
      <c r="H11" s="617" t="s">
        <v>391</v>
      </c>
      <c r="I11" s="617" t="s">
        <v>37</v>
      </c>
      <c r="J11" s="617">
        <f t="shared" si="1"/>
        <v>1</v>
      </c>
      <c r="K11" s="543">
        <v>2900000</v>
      </c>
      <c r="L11" s="543">
        <f t="shared" si="2"/>
        <v>2900000</v>
      </c>
      <c r="M11" s="617"/>
      <c r="N11" s="637">
        <f t="shared" si="3"/>
        <v>-2900000</v>
      </c>
      <c r="O11" s="639"/>
    </row>
    <row r="12" s="1" customFormat="1" spans="1:15">
      <c r="A12" s="617">
        <v>277822</v>
      </c>
      <c r="B12" s="617">
        <v>1273109</v>
      </c>
      <c r="C12" s="617" t="s">
        <v>673</v>
      </c>
      <c r="D12" s="618">
        <v>43192</v>
      </c>
      <c r="E12" s="618">
        <v>43195</v>
      </c>
      <c r="F12" s="617">
        <f t="shared" si="0"/>
        <v>3</v>
      </c>
      <c r="G12" s="617">
        <v>2</v>
      </c>
      <c r="H12" s="617" t="s">
        <v>240</v>
      </c>
      <c r="I12" s="617" t="s">
        <v>37</v>
      </c>
      <c r="J12" s="617">
        <f t="shared" si="1"/>
        <v>6</v>
      </c>
      <c r="K12" s="543">
        <v>2900000</v>
      </c>
      <c r="L12" s="543">
        <f t="shared" si="2"/>
        <v>17400000</v>
      </c>
      <c r="M12" s="617"/>
      <c r="N12" s="637">
        <f t="shared" si="3"/>
        <v>-17400000</v>
      </c>
      <c r="O12" s="639"/>
    </row>
    <row r="13" s="1" customFormat="1" spans="1:15">
      <c r="A13" s="617">
        <v>286307</v>
      </c>
      <c r="B13" s="617">
        <v>1289635</v>
      </c>
      <c r="C13" s="617" t="s">
        <v>674</v>
      </c>
      <c r="D13" s="618">
        <v>43193</v>
      </c>
      <c r="E13" s="618">
        <v>43195</v>
      </c>
      <c r="F13" s="617">
        <f t="shared" si="0"/>
        <v>2</v>
      </c>
      <c r="G13" s="617">
        <v>1</v>
      </c>
      <c r="H13" s="617" t="s">
        <v>40</v>
      </c>
      <c r="I13" s="617" t="s">
        <v>148</v>
      </c>
      <c r="J13" s="617">
        <f t="shared" si="1"/>
        <v>2</v>
      </c>
      <c r="K13" s="543">
        <v>2900000</v>
      </c>
      <c r="L13" s="543">
        <f t="shared" si="2"/>
        <v>5800000</v>
      </c>
      <c r="M13" s="617"/>
      <c r="N13" s="637">
        <f t="shared" si="3"/>
        <v>-5800000</v>
      </c>
      <c r="O13" s="639"/>
    </row>
    <row r="14" s="1" customFormat="1" spans="1:15">
      <c r="A14" s="617">
        <v>283617</v>
      </c>
      <c r="B14" s="617">
        <v>1284714</v>
      </c>
      <c r="C14" s="617" t="s">
        <v>675</v>
      </c>
      <c r="D14" s="618">
        <v>43193</v>
      </c>
      <c r="E14" s="618">
        <v>43196</v>
      </c>
      <c r="F14" s="617">
        <f t="shared" si="0"/>
        <v>3</v>
      </c>
      <c r="G14" s="617">
        <v>1</v>
      </c>
      <c r="H14" s="617" t="s">
        <v>53</v>
      </c>
      <c r="I14" s="617" t="s">
        <v>37</v>
      </c>
      <c r="J14" s="617">
        <f t="shared" si="1"/>
        <v>3</v>
      </c>
      <c r="K14" s="543">
        <v>2900000</v>
      </c>
      <c r="L14" s="543">
        <f t="shared" si="2"/>
        <v>8700000</v>
      </c>
      <c r="M14" s="617"/>
      <c r="N14" s="637">
        <f t="shared" si="3"/>
        <v>-8700000</v>
      </c>
      <c r="O14" s="639"/>
    </row>
    <row r="15" s="1" customFormat="1" spans="1:15">
      <c r="A15" s="617">
        <v>286039</v>
      </c>
      <c r="B15" s="617">
        <v>1288667</v>
      </c>
      <c r="C15" s="617" t="s">
        <v>676</v>
      </c>
      <c r="D15" s="618">
        <v>43193</v>
      </c>
      <c r="E15" s="618">
        <v>43195</v>
      </c>
      <c r="F15" s="617">
        <f t="shared" si="0"/>
        <v>2</v>
      </c>
      <c r="G15" s="617">
        <v>1</v>
      </c>
      <c r="H15" s="617" t="s">
        <v>391</v>
      </c>
      <c r="I15" s="617" t="s">
        <v>148</v>
      </c>
      <c r="J15" s="617">
        <f t="shared" si="1"/>
        <v>2</v>
      </c>
      <c r="K15" s="543">
        <v>2900000</v>
      </c>
      <c r="L15" s="543">
        <f t="shared" si="2"/>
        <v>5800000</v>
      </c>
      <c r="M15" s="617"/>
      <c r="N15" s="637">
        <f t="shared" si="3"/>
        <v>-5800000</v>
      </c>
      <c r="O15" s="639"/>
    </row>
    <row r="16" s="1" customFormat="1" spans="1:15">
      <c r="A16" s="617">
        <v>285738</v>
      </c>
      <c r="B16" s="617">
        <v>1288064</v>
      </c>
      <c r="C16" s="617" t="s">
        <v>677</v>
      </c>
      <c r="D16" s="618">
        <v>43193</v>
      </c>
      <c r="E16" s="618">
        <v>43195</v>
      </c>
      <c r="F16" s="617">
        <f t="shared" si="0"/>
        <v>2</v>
      </c>
      <c r="G16" s="617">
        <v>1</v>
      </c>
      <c r="H16" s="617" t="s">
        <v>53</v>
      </c>
      <c r="I16" s="617" t="s">
        <v>37</v>
      </c>
      <c r="J16" s="617">
        <f t="shared" si="1"/>
        <v>2</v>
      </c>
      <c r="K16" s="543">
        <v>2900000</v>
      </c>
      <c r="L16" s="543">
        <f t="shared" si="2"/>
        <v>5800000</v>
      </c>
      <c r="M16" s="617"/>
      <c r="N16" s="637">
        <f t="shared" si="3"/>
        <v>-5800000</v>
      </c>
      <c r="O16" s="639"/>
    </row>
    <row r="17" s="1" customFormat="1" spans="1:15">
      <c r="A17" s="617">
        <v>286070</v>
      </c>
      <c r="B17" s="617">
        <v>1288497</v>
      </c>
      <c r="C17" s="617" t="s">
        <v>678</v>
      </c>
      <c r="D17" s="618">
        <v>43194</v>
      </c>
      <c r="E17" s="618">
        <v>43195</v>
      </c>
      <c r="F17" s="617">
        <f t="shared" si="0"/>
        <v>1</v>
      </c>
      <c r="G17" s="617">
        <v>1</v>
      </c>
      <c r="H17" s="617" t="s">
        <v>53</v>
      </c>
      <c r="I17" s="617" t="s">
        <v>37</v>
      </c>
      <c r="J17" s="617">
        <f t="shared" si="1"/>
        <v>1</v>
      </c>
      <c r="K17" s="543">
        <v>2900000</v>
      </c>
      <c r="L17" s="543">
        <f t="shared" si="2"/>
        <v>2900000</v>
      </c>
      <c r="M17" s="617"/>
      <c r="N17" s="637">
        <f t="shared" si="3"/>
        <v>-2900000</v>
      </c>
      <c r="O17" s="639"/>
    </row>
    <row r="18" s="1" customFormat="1" spans="1:15">
      <c r="A18" s="617">
        <v>286037</v>
      </c>
      <c r="B18" s="617">
        <v>1288745</v>
      </c>
      <c r="C18" s="617" t="s">
        <v>679</v>
      </c>
      <c r="D18" s="618">
        <v>43194</v>
      </c>
      <c r="E18" s="618">
        <v>43195</v>
      </c>
      <c r="F18" s="617">
        <f t="shared" si="0"/>
        <v>1</v>
      </c>
      <c r="G18" s="617">
        <v>1</v>
      </c>
      <c r="H18" s="617" t="s">
        <v>53</v>
      </c>
      <c r="I18" s="617" t="s">
        <v>37</v>
      </c>
      <c r="J18" s="617">
        <f t="shared" si="1"/>
        <v>1</v>
      </c>
      <c r="K18" s="543">
        <v>2900000</v>
      </c>
      <c r="L18" s="543">
        <f t="shared" si="2"/>
        <v>2900000</v>
      </c>
      <c r="M18" s="617"/>
      <c r="N18" s="637">
        <f t="shared" si="3"/>
        <v>-2900000</v>
      </c>
      <c r="O18" s="640"/>
    </row>
    <row r="19" s="1" customFormat="1" spans="1:15">
      <c r="A19" s="617">
        <v>280823</v>
      </c>
      <c r="B19" s="617">
        <v>1277818</v>
      </c>
      <c r="C19" s="617" t="s">
        <v>680</v>
      </c>
      <c r="D19" s="618">
        <v>43194</v>
      </c>
      <c r="E19" s="618">
        <v>43196</v>
      </c>
      <c r="F19" s="617">
        <f t="shared" si="0"/>
        <v>2</v>
      </c>
      <c r="G19" s="617">
        <v>1</v>
      </c>
      <c r="H19" s="617" t="s">
        <v>240</v>
      </c>
      <c r="I19" s="617" t="s">
        <v>37</v>
      </c>
      <c r="J19" s="617">
        <f t="shared" si="1"/>
        <v>2</v>
      </c>
      <c r="K19" s="543">
        <v>2900000</v>
      </c>
      <c r="L19" s="543">
        <f t="shared" si="2"/>
        <v>5800000</v>
      </c>
      <c r="M19" s="617"/>
      <c r="N19" s="637">
        <f t="shared" si="3"/>
        <v>-5800000</v>
      </c>
      <c r="O19" s="638">
        <f>SUM(L19:L47)</f>
        <v>252300000</v>
      </c>
    </row>
    <row r="20" s="1" customFormat="1" spans="1:15">
      <c r="A20" s="617">
        <v>281038</v>
      </c>
      <c r="B20" s="617">
        <v>1278377</v>
      </c>
      <c r="C20" s="617" t="s">
        <v>681</v>
      </c>
      <c r="D20" s="618">
        <v>43194</v>
      </c>
      <c r="E20" s="618">
        <v>43197</v>
      </c>
      <c r="F20" s="617">
        <f t="shared" si="0"/>
        <v>3</v>
      </c>
      <c r="G20" s="617">
        <v>1</v>
      </c>
      <c r="H20" s="617" t="s">
        <v>240</v>
      </c>
      <c r="I20" s="617" t="s">
        <v>37</v>
      </c>
      <c r="J20" s="617">
        <f t="shared" si="1"/>
        <v>3</v>
      </c>
      <c r="K20" s="543">
        <v>2900000</v>
      </c>
      <c r="L20" s="543">
        <f t="shared" si="2"/>
        <v>8700000</v>
      </c>
      <c r="M20" s="617"/>
      <c r="N20" s="637">
        <f t="shared" si="3"/>
        <v>-8700000</v>
      </c>
      <c r="O20" s="639"/>
    </row>
    <row r="21" s="1" customFormat="1" spans="1:15">
      <c r="A21" s="617" t="s">
        <v>682</v>
      </c>
      <c r="B21" s="617">
        <v>1282713</v>
      </c>
      <c r="C21" s="617" t="s">
        <v>683</v>
      </c>
      <c r="D21" s="618">
        <v>43194</v>
      </c>
      <c r="E21" s="618">
        <v>43197</v>
      </c>
      <c r="F21" s="617">
        <f t="shared" si="0"/>
        <v>3</v>
      </c>
      <c r="G21" s="617">
        <v>2</v>
      </c>
      <c r="H21" s="617" t="s">
        <v>40</v>
      </c>
      <c r="I21" s="617" t="s">
        <v>37</v>
      </c>
      <c r="J21" s="617">
        <f t="shared" si="1"/>
        <v>6</v>
      </c>
      <c r="K21" s="543">
        <v>2900000</v>
      </c>
      <c r="L21" s="543">
        <f t="shared" si="2"/>
        <v>17400000</v>
      </c>
      <c r="M21" s="617"/>
      <c r="N21" s="637">
        <f t="shared" si="3"/>
        <v>-17400000</v>
      </c>
      <c r="O21" s="639"/>
    </row>
    <row r="22" s="1" customFormat="1" spans="1:15">
      <c r="A22" s="617">
        <v>283528</v>
      </c>
      <c r="B22" s="617">
        <v>1284379</v>
      </c>
      <c r="C22" s="617" t="s">
        <v>684</v>
      </c>
      <c r="D22" s="618">
        <v>43194</v>
      </c>
      <c r="E22" s="618">
        <v>43196</v>
      </c>
      <c r="F22" s="617">
        <f t="shared" si="0"/>
        <v>2</v>
      </c>
      <c r="G22" s="617">
        <v>1</v>
      </c>
      <c r="H22" s="617" t="s">
        <v>40</v>
      </c>
      <c r="I22" s="617" t="s">
        <v>37</v>
      </c>
      <c r="J22" s="617">
        <f t="shared" si="1"/>
        <v>2</v>
      </c>
      <c r="K22" s="543">
        <v>2900000</v>
      </c>
      <c r="L22" s="543">
        <f t="shared" si="2"/>
        <v>5800000</v>
      </c>
      <c r="M22" s="617"/>
      <c r="N22" s="637">
        <f t="shared" si="3"/>
        <v>-5800000</v>
      </c>
      <c r="O22" s="639"/>
    </row>
    <row r="23" s="1" customFormat="1" spans="1:15">
      <c r="A23" s="617">
        <v>285735</v>
      </c>
      <c r="B23" s="617">
        <v>1286984</v>
      </c>
      <c r="C23" s="617" t="s">
        <v>685</v>
      </c>
      <c r="D23" s="618">
        <v>43194</v>
      </c>
      <c r="E23" s="618">
        <v>43197</v>
      </c>
      <c r="F23" s="617">
        <f t="shared" si="0"/>
        <v>3</v>
      </c>
      <c r="G23" s="617">
        <v>1</v>
      </c>
      <c r="H23" s="617" t="s">
        <v>53</v>
      </c>
      <c r="I23" s="617" t="s">
        <v>37</v>
      </c>
      <c r="J23" s="617">
        <f t="shared" si="1"/>
        <v>3</v>
      </c>
      <c r="K23" s="543">
        <v>2900000</v>
      </c>
      <c r="L23" s="543">
        <f t="shared" si="2"/>
        <v>8700000</v>
      </c>
      <c r="M23" s="617"/>
      <c r="N23" s="637">
        <f t="shared" si="3"/>
        <v>-8700000</v>
      </c>
      <c r="O23" s="639"/>
    </row>
    <row r="24" s="1" customFormat="1" spans="1:15">
      <c r="A24" s="617">
        <v>281095</v>
      </c>
      <c r="B24" s="617">
        <v>1278477</v>
      </c>
      <c r="C24" s="617" t="s">
        <v>686</v>
      </c>
      <c r="D24" s="618">
        <v>43195</v>
      </c>
      <c r="E24" s="618">
        <v>43197</v>
      </c>
      <c r="F24" s="617">
        <f t="shared" si="0"/>
        <v>2</v>
      </c>
      <c r="G24" s="617">
        <v>1</v>
      </c>
      <c r="H24" s="617" t="s">
        <v>240</v>
      </c>
      <c r="I24" s="617" t="s">
        <v>37</v>
      </c>
      <c r="J24" s="617">
        <f t="shared" si="1"/>
        <v>2</v>
      </c>
      <c r="K24" s="543">
        <v>2900000</v>
      </c>
      <c r="L24" s="543">
        <f t="shared" si="2"/>
        <v>5800000</v>
      </c>
      <c r="M24" s="617"/>
      <c r="N24" s="637">
        <f t="shared" si="3"/>
        <v>-5800000</v>
      </c>
      <c r="O24" s="639"/>
    </row>
    <row r="25" s="1" customFormat="1" spans="1:15">
      <c r="A25" s="617">
        <v>281120</v>
      </c>
      <c r="B25" s="617">
        <v>1278582</v>
      </c>
      <c r="C25" s="617" t="s">
        <v>687</v>
      </c>
      <c r="D25" s="618">
        <v>43195</v>
      </c>
      <c r="E25" s="618">
        <v>43198</v>
      </c>
      <c r="F25" s="617">
        <f t="shared" si="0"/>
        <v>3</v>
      </c>
      <c r="G25" s="617">
        <v>1</v>
      </c>
      <c r="H25" s="617" t="s">
        <v>240</v>
      </c>
      <c r="I25" s="617" t="s">
        <v>37</v>
      </c>
      <c r="J25" s="617">
        <f t="shared" si="1"/>
        <v>3</v>
      </c>
      <c r="K25" s="543">
        <v>2900000</v>
      </c>
      <c r="L25" s="543">
        <f t="shared" si="2"/>
        <v>8700000</v>
      </c>
      <c r="M25" s="617"/>
      <c r="N25" s="637">
        <f t="shared" si="3"/>
        <v>-8700000</v>
      </c>
      <c r="O25" s="639"/>
    </row>
    <row r="26" s="1" customFormat="1" spans="1:15">
      <c r="A26" s="617">
        <v>281496</v>
      </c>
      <c r="B26" s="617">
        <v>1278985</v>
      </c>
      <c r="C26" s="617" t="s">
        <v>688</v>
      </c>
      <c r="D26" s="618">
        <v>43195</v>
      </c>
      <c r="E26" s="618">
        <v>43196</v>
      </c>
      <c r="F26" s="617">
        <f t="shared" si="0"/>
        <v>1</v>
      </c>
      <c r="G26" s="617">
        <v>1</v>
      </c>
      <c r="H26" s="617" t="s">
        <v>391</v>
      </c>
      <c r="I26" s="617" t="s">
        <v>37</v>
      </c>
      <c r="J26" s="617">
        <f t="shared" si="1"/>
        <v>1</v>
      </c>
      <c r="K26" s="543">
        <v>2900000</v>
      </c>
      <c r="L26" s="543">
        <f t="shared" si="2"/>
        <v>2900000</v>
      </c>
      <c r="M26" s="617"/>
      <c r="N26" s="637">
        <f t="shared" si="3"/>
        <v>-2900000</v>
      </c>
      <c r="O26" s="639"/>
    </row>
    <row r="27" s="1" customFormat="1" spans="1:15">
      <c r="A27" s="617">
        <v>281497</v>
      </c>
      <c r="B27" s="617">
        <v>1278986</v>
      </c>
      <c r="C27" s="617" t="s">
        <v>689</v>
      </c>
      <c r="D27" s="618">
        <v>43195</v>
      </c>
      <c r="E27" s="618">
        <v>43196</v>
      </c>
      <c r="F27" s="617">
        <f t="shared" si="0"/>
        <v>1</v>
      </c>
      <c r="G27" s="617">
        <v>1</v>
      </c>
      <c r="H27" s="617" t="s">
        <v>391</v>
      </c>
      <c r="I27" s="617" t="s">
        <v>37</v>
      </c>
      <c r="J27" s="617">
        <f t="shared" si="1"/>
        <v>1</v>
      </c>
      <c r="K27" s="543">
        <v>2900000</v>
      </c>
      <c r="L27" s="543">
        <f t="shared" si="2"/>
        <v>2900000</v>
      </c>
      <c r="M27" s="617"/>
      <c r="N27" s="637">
        <f t="shared" si="3"/>
        <v>-2900000</v>
      </c>
      <c r="O27" s="639"/>
    </row>
    <row r="28" s="1" customFormat="1" spans="1:15">
      <c r="A28" s="617">
        <v>281500</v>
      </c>
      <c r="B28" s="617">
        <v>1278923</v>
      </c>
      <c r="C28" s="617" t="s">
        <v>690</v>
      </c>
      <c r="D28" s="618">
        <v>43195</v>
      </c>
      <c r="E28" s="618">
        <v>43197</v>
      </c>
      <c r="F28" s="617">
        <f t="shared" si="0"/>
        <v>2</v>
      </c>
      <c r="G28" s="617">
        <v>1</v>
      </c>
      <c r="H28" s="617" t="s">
        <v>240</v>
      </c>
      <c r="I28" s="617" t="s">
        <v>37</v>
      </c>
      <c r="J28" s="617">
        <f t="shared" si="1"/>
        <v>2</v>
      </c>
      <c r="K28" s="543">
        <v>2900000</v>
      </c>
      <c r="L28" s="543">
        <f t="shared" si="2"/>
        <v>5800000</v>
      </c>
      <c r="M28" s="617"/>
      <c r="N28" s="637">
        <f t="shared" si="3"/>
        <v>-5800000</v>
      </c>
      <c r="O28" s="639"/>
    </row>
    <row r="29" s="1" customFormat="1" spans="1:15">
      <c r="A29" s="617">
        <v>282284</v>
      </c>
      <c r="B29" s="617">
        <v>1281429</v>
      </c>
      <c r="C29" s="617" t="s">
        <v>691</v>
      </c>
      <c r="D29" s="618">
        <v>43195</v>
      </c>
      <c r="E29" s="618">
        <v>43198</v>
      </c>
      <c r="F29" s="617">
        <f t="shared" si="0"/>
        <v>3</v>
      </c>
      <c r="G29" s="617">
        <v>1</v>
      </c>
      <c r="H29" s="617" t="s">
        <v>40</v>
      </c>
      <c r="I29" s="617" t="s">
        <v>37</v>
      </c>
      <c r="J29" s="617">
        <f t="shared" si="1"/>
        <v>3</v>
      </c>
      <c r="K29" s="543">
        <v>2900000</v>
      </c>
      <c r="L29" s="543">
        <f t="shared" si="2"/>
        <v>8700000</v>
      </c>
      <c r="M29" s="617"/>
      <c r="N29" s="637">
        <f t="shared" si="3"/>
        <v>-8700000</v>
      </c>
      <c r="O29" s="639"/>
    </row>
    <row r="30" s="1" customFormat="1" spans="1:15">
      <c r="A30" s="617" t="s">
        <v>692</v>
      </c>
      <c r="B30" s="617">
        <v>1283056</v>
      </c>
      <c r="C30" s="617" t="s">
        <v>693</v>
      </c>
      <c r="D30" s="618">
        <v>43195</v>
      </c>
      <c r="E30" s="618">
        <v>43199</v>
      </c>
      <c r="F30" s="617">
        <f t="shared" si="0"/>
        <v>4</v>
      </c>
      <c r="G30" s="617">
        <v>2</v>
      </c>
      <c r="H30" s="617" t="s">
        <v>157</v>
      </c>
      <c r="I30" s="617" t="s">
        <v>37</v>
      </c>
      <c r="J30" s="617">
        <f t="shared" si="1"/>
        <v>8</v>
      </c>
      <c r="K30" s="543">
        <v>2900000</v>
      </c>
      <c r="L30" s="543">
        <f t="shared" si="2"/>
        <v>23200000</v>
      </c>
      <c r="M30" s="617"/>
      <c r="N30" s="637">
        <f t="shared" si="3"/>
        <v>-23200000</v>
      </c>
      <c r="O30" s="639"/>
    </row>
    <row r="31" s="1" customFormat="1" spans="1:15">
      <c r="A31" s="617">
        <v>284696</v>
      </c>
      <c r="B31" s="617">
        <v>1286366</v>
      </c>
      <c r="C31" s="617" t="s">
        <v>694</v>
      </c>
      <c r="D31" s="618">
        <v>43195</v>
      </c>
      <c r="E31" s="618">
        <v>43197</v>
      </c>
      <c r="F31" s="617">
        <f t="shared" si="0"/>
        <v>2</v>
      </c>
      <c r="G31" s="617">
        <v>1</v>
      </c>
      <c r="H31" s="617" t="s">
        <v>53</v>
      </c>
      <c r="I31" s="617" t="s">
        <v>37</v>
      </c>
      <c r="J31" s="617">
        <f t="shared" si="1"/>
        <v>2</v>
      </c>
      <c r="K31" s="543">
        <v>2900000</v>
      </c>
      <c r="L31" s="543">
        <f t="shared" si="2"/>
        <v>5800000</v>
      </c>
      <c r="M31" s="617"/>
      <c r="N31" s="637">
        <f t="shared" si="3"/>
        <v>-5800000</v>
      </c>
      <c r="O31" s="639"/>
    </row>
    <row r="32" s="1" customFormat="1" spans="1:15">
      <c r="A32" s="617">
        <v>284710</v>
      </c>
      <c r="B32" s="617">
        <v>1286692</v>
      </c>
      <c r="C32" s="617" t="s">
        <v>695</v>
      </c>
      <c r="D32" s="618">
        <v>43195</v>
      </c>
      <c r="E32" s="618">
        <v>43197</v>
      </c>
      <c r="F32" s="617">
        <f t="shared" si="0"/>
        <v>2</v>
      </c>
      <c r="G32" s="617">
        <v>1</v>
      </c>
      <c r="H32" s="617" t="s">
        <v>53</v>
      </c>
      <c r="I32" s="617" t="s">
        <v>37</v>
      </c>
      <c r="J32" s="617">
        <f t="shared" si="1"/>
        <v>2</v>
      </c>
      <c r="K32" s="543">
        <v>2900000</v>
      </c>
      <c r="L32" s="543">
        <f t="shared" si="2"/>
        <v>5800000</v>
      </c>
      <c r="M32" s="617"/>
      <c r="N32" s="637">
        <f t="shared" si="3"/>
        <v>-5800000</v>
      </c>
      <c r="O32" s="639"/>
    </row>
    <row r="33" s="1" customFormat="1" spans="1:15">
      <c r="A33" s="617">
        <v>287031</v>
      </c>
      <c r="B33" s="617">
        <v>1291037</v>
      </c>
      <c r="C33" s="617" t="s">
        <v>696</v>
      </c>
      <c r="D33" s="618">
        <v>43196</v>
      </c>
      <c r="E33" s="618">
        <v>43199</v>
      </c>
      <c r="F33" s="617">
        <f t="shared" si="0"/>
        <v>3</v>
      </c>
      <c r="G33" s="617">
        <v>1</v>
      </c>
      <c r="H33" s="617" t="s">
        <v>53</v>
      </c>
      <c r="I33" s="617" t="s">
        <v>37</v>
      </c>
      <c r="J33" s="617">
        <f t="shared" si="1"/>
        <v>3</v>
      </c>
      <c r="K33" s="543">
        <v>2900000</v>
      </c>
      <c r="L33" s="543">
        <f t="shared" si="2"/>
        <v>8700000</v>
      </c>
      <c r="M33" s="617"/>
      <c r="N33" s="637">
        <f t="shared" si="3"/>
        <v>-8700000</v>
      </c>
      <c r="O33" s="639"/>
    </row>
    <row r="34" s="1" customFormat="1" spans="1:15">
      <c r="A34" s="617" t="s">
        <v>697</v>
      </c>
      <c r="B34" s="617">
        <v>1277109</v>
      </c>
      <c r="C34" s="617" t="s">
        <v>698</v>
      </c>
      <c r="D34" s="618">
        <v>43196</v>
      </c>
      <c r="E34" s="618">
        <v>43198</v>
      </c>
      <c r="F34" s="617">
        <f t="shared" si="0"/>
        <v>2</v>
      </c>
      <c r="G34" s="617">
        <v>2</v>
      </c>
      <c r="H34" s="617" t="s">
        <v>240</v>
      </c>
      <c r="I34" s="617" t="s">
        <v>37</v>
      </c>
      <c r="J34" s="617">
        <f t="shared" si="1"/>
        <v>4</v>
      </c>
      <c r="K34" s="543">
        <v>2900000</v>
      </c>
      <c r="L34" s="543">
        <f t="shared" si="2"/>
        <v>11600000</v>
      </c>
      <c r="M34" s="617"/>
      <c r="N34" s="637">
        <f t="shared" si="3"/>
        <v>-11600000</v>
      </c>
      <c r="O34" s="639"/>
    </row>
    <row r="35" s="1" customFormat="1" spans="1:15">
      <c r="A35" s="619">
        <v>282591</v>
      </c>
      <c r="B35" s="619">
        <v>1282279</v>
      </c>
      <c r="C35" s="619" t="s">
        <v>699</v>
      </c>
      <c r="D35" s="618">
        <v>43197</v>
      </c>
      <c r="E35" s="620">
        <v>43198</v>
      </c>
      <c r="F35" s="619">
        <f t="shared" si="0"/>
        <v>1</v>
      </c>
      <c r="G35" s="619">
        <v>1</v>
      </c>
      <c r="H35" s="619" t="s">
        <v>391</v>
      </c>
      <c r="I35" s="619" t="s">
        <v>37</v>
      </c>
      <c r="J35" s="617">
        <f t="shared" si="1"/>
        <v>1</v>
      </c>
      <c r="K35" s="543">
        <v>2900000</v>
      </c>
      <c r="L35" s="543">
        <f t="shared" si="2"/>
        <v>2900000</v>
      </c>
      <c r="M35" s="4"/>
      <c r="N35" s="641">
        <f t="shared" si="3"/>
        <v>-2900000</v>
      </c>
      <c r="O35" s="639"/>
    </row>
    <row r="36" s="1" customFormat="1" spans="1:15">
      <c r="A36" s="617">
        <v>283533</v>
      </c>
      <c r="B36" s="617">
        <v>1284368</v>
      </c>
      <c r="C36" s="617" t="s">
        <v>700</v>
      </c>
      <c r="D36" s="618">
        <v>43197</v>
      </c>
      <c r="E36" s="618">
        <v>43198</v>
      </c>
      <c r="F36" s="617">
        <f t="shared" si="0"/>
        <v>1</v>
      </c>
      <c r="G36" s="617">
        <v>1</v>
      </c>
      <c r="H36" s="617" t="s">
        <v>391</v>
      </c>
      <c r="I36" s="617" t="s">
        <v>37</v>
      </c>
      <c r="J36" s="617">
        <f t="shared" si="1"/>
        <v>1</v>
      </c>
      <c r="K36" s="543">
        <v>2900000</v>
      </c>
      <c r="L36" s="543">
        <f t="shared" si="2"/>
        <v>2900000</v>
      </c>
      <c r="M36" s="617"/>
      <c r="N36" s="637">
        <f t="shared" si="3"/>
        <v>-2900000</v>
      </c>
      <c r="O36" s="639"/>
    </row>
    <row r="37" s="1" customFormat="1" spans="1:15">
      <c r="A37" s="617">
        <v>285306</v>
      </c>
      <c r="B37" s="617">
        <v>1287392</v>
      </c>
      <c r="C37" s="617" t="s">
        <v>701</v>
      </c>
      <c r="D37" s="618">
        <v>43197</v>
      </c>
      <c r="E37" s="618">
        <v>43202</v>
      </c>
      <c r="F37" s="617">
        <f t="shared" si="0"/>
        <v>5</v>
      </c>
      <c r="G37" s="617">
        <v>1</v>
      </c>
      <c r="H37" s="617" t="s">
        <v>391</v>
      </c>
      <c r="I37" s="617" t="s">
        <v>37</v>
      </c>
      <c r="J37" s="617">
        <f t="shared" si="1"/>
        <v>5</v>
      </c>
      <c r="K37" s="543">
        <v>2900000</v>
      </c>
      <c r="L37" s="543">
        <f t="shared" si="2"/>
        <v>14500000</v>
      </c>
      <c r="M37" s="617"/>
      <c r="N37" s="637">
        <f t="shared" si="3"/>
        <v>-14500000</v>
      </c>
      <c r="O37" s="639"/>
    </row>
    <row r="38" s="1" customFormat="1" spans="1:15">
      <c r="A38" s="617">
        <v>285307</v>
      </c>
      <c r="B38" s="617">
        <v>1287393</v>
      </c>
      <c r="C38" s="617" t="s">
        <v>702</v>
      </c>
      <c r="D38" s="618">
        <v>43197</v>
      </c>
      <c r="E38" s="618">
        <v>43202</v>
      </c>
      <c r="F38" s="617">
        <f t="shared" si="0"/>
        <v>5</v>
      </c>
      <c r="G38" s="617">
        <v>1</v>
      </c>
      <c r="H38" s="617" t="s">
        <v>391</v>
      </c>
      <c r="I38" s="617" t="s">
        <v>37</v>
      </c>
      <c r="J38" s="617">
        <f t="shared" si="1"/>
        <v>5</v>
      </c>
      <c r="K38" s="543">
        <v>2900000</v>
      </c>
      <c r="L38" s="543">
        <f t="shared" si="2"/>
        <v>14500000</v>
      </c>
      <c r="M38" s="617"/>
      <c r="N38" s="637">
        <f t="shared" si="3"/>
        <v>-14500000</v>
      </c>
      <c r="O38" s="639"/>
    </row>
    <row r="39" s="1" customFormat="1" spans="1:15">
      <c r="A39" s="617">
        <v>286501</v>
      </c>
      <c r="B39" s="617">
        <v>1290147</v>
      </c>
      <c r="C39" s="617" t="s">
        <v>703</v>
      </c>
      <c r="D39" s="618">
        <v>43197</v>
      </c>
      <c r="E39" s="618">
        <v>43199</v>
      </c>
      <c r="F39" s="617">
        <f t="shared" si="0"/>
        <v>2</v>
      </c>
      <c r="G39" s="617">
        <v>1</v>
      </c>
      <c r="H39" s="617" t="s">
        <v>53</v>
      </c>
      <c r="I39" s="617" t="s">
        <v>37</v>
      </c>
      <c r="J39" s="617">
        <f t="shared" si="1"/>
        <v>2</v>
      </c>
      <c r="K39" s="543">
        <v>2900000</v>
      </c>
      <c r="L39" s="543">
        <f t="shared" si="2"/>
        <v>5800000</v>
      </c>
      <c r="M39" s="617"/>
      <c r="N39" s="637">
        <f t="shared" si="3"/>
        <v>-5800000</v>
      </c>
      <c r="O39" s="639"/>
    </row>
    <row r="40" s="1" customFormat="1" spans="1:15">
      <c r="A40" s="617">
        <v>286505</v>
      </c>
      <c r="B40" s="617">
        <v>1290155</v>
      </c>
      <c r="C40" s="617" t="s">
        <v>704</v>
      </c>
      <c r="D40" s="618">
        <v>43197</v>
      </c>
      <c r="E40" s="618">
        <v>43199</v>
      </c>
      <c r="F40" s="617">
        <f t="shared" si="0"/>
        <v>2</v>
      </c>
      <c r="G40" s="617">
        <v>2</v>
      </c>
      <c r="H40" s="617" t="s">
        <v>391</v>
      </c>
      <c r="I40" s="617" t="s">
        <v>37</v>
      </c>
      <c r="J40" s="617">
        <f t="shared" si="1"/>
        <v>4</v>
      </c>
      <c r="K40" s="543">
        <v>2900000</v>
      </c>
      <c r="L40" s="543">
        <f t="shared" si="2"/>
        <v>11600000</v>
      </c>
      <c r="M40" s="617"/>
      <c r="N40" s="637">
        <f t="shared" si="3"/>
        <v>-11600000</v>
      </c>
      <c r="O40" s="639"/>
    </row>
    <row r="41" s="1" customFormat="1" spans="1:15">
      <c r="A41" s="617">
        <v>286765</v>
      </c>
      <c r="B41" s="617">
        <v>1290656</v>
      </c>
      <c r="C41" s="617" t="s">
        <v>705</v>
      </c>
      <c r="D41" s="618">
        <v>43197</v>
      </c>
      <c r="E41" s="618">
        <v>43199</v>
      </c>
      <c r="F41" s="617">
        <f t="shared" si="0"/>
        <v>2</v>
      </c>
      <c r="G41" s="617">
        <v>1</v>
      </c>
      <c r="H41" s="617" t="s">
        <v>53</v>
      </c>
      <c r="I41" s="617" t="s">
        <v>37</v>
      </c>
      <c r="J41" s="617">
        <f t="shared" si="1"/>
        <v>2</v>
      </c>
      <c r="K41" s="543">
        <v>2900000</v>
      </c>
      <c r="L41" s="543">
        <f t="shared" si="2"/>
        <v>5800000</v>
      </c>
      <c r="M41" s="617"/>
      <c r="N41" s="637">
        <f t="shared" si="3"/>
        <v>-5800000</v>
      </c>
      <c r="O41" s="639"/>
    </row>
    <row r="42" s="1" customFormat="1" spans="1:15">
      <c r="A42" s="617">
        <v>285476</v>
      </c>
      <c r="B42" s="617">
        <v>1287412</v>
      </c>
      <c r="C42" s="617" t="s">
        <v>706</v>
      </c>
      <c r="D42" s="618">
        <v>43197</v>
      </c>
      <c r="E42" s="618">
        <v>43199</v>
      </c>
      <c r="F42" s="617">
        <f t="shared" si="0"/>
        <v>2</v>
      </c>
      <c r="G42" s="617">
        <v>1</v>
      </c>
      <c r="H42" s="617" t="s">
        <v>53</v>
      </c>
      <c r="I42" s="617" t="s">
        <v>37</v>
      </c>
      <c r="J42" s="617">
        <f t="shared" si="1"/>
        <v>2</v>
      </c>
      <c r="K42" s="543">
        <v>2900000</v>
      </c>
      <c r="L42" s="543">
        <f t="shared" si="2"/>
        <v>5800000</v>
      </c>
      <c r="M42" s="617"/>
      <c r="N42" s="637">
        <f t="shared" si="3"/>
        <v>-5800000</v>
      </c>
      <c r="O42" s="639"/>
    </row>
    <row r="43" s="1" customFormat="1" spans="1:15">
      <c r="A43" s="617">
        <v>286912</v>
      </c>
      <c r="B43" s="617">
        <v>1290780</v>
      </c>
      <c r="C43" s="617" t="s">
        <v>707</v>
      </c>
      <c r="D43" s="618">
        <v>43198</v>
      </c>
      <c r="E43" s="618">
        <v>43201</v>
      </c>
      <c r="F43" s="617">
        <f t="shared" si="0"/>
        <v>3</v>
      </c>
      <c r="G43" s="617">
        <v>1</v>
      </c>
      <c r="H43" s="617" t="s">
        <v>391</v>
      </c>
      <c r="I43" s="617" t="s">
        <v>37</v>
      </c>
      <c r="J43" s="617">
        <f t="shared" si="1"/>
        <v>3</v>
      </c>
      <c r="K43" s="543">
        <v>2900000</v>
      </c>
      <c r="L43" s="543">
        <f t="shared" si="2"/>
        <v>8700000</v>
      </c>
      <c r="M43" s="617"/>
      <c r="N43" s="637">
        <f t="shared" si="3"/>
        <v>-8700000</v>
      </c>
      <c r="O43" s="639"/>
    </row>
    <row r="44" s="1" customFormat="1" spans="1:15">
      <c r="A44" s="617">
        <v>285058</v>
      </c>
      <c r="B44" s="617">
        <v>1286838</v>
      </c>
      <c r="C44" s="617" t="s">
        <v>708</v>
      </c>
      <c r="D44" s="618">
        <v>43198</v>
      </c>
      <c r="E44" s="618">
        <v>43202</v>
      </c>
      <c r="F44" s="617">
        <f t="shared" si="0"/>
        <v>4</v>
      </c>
      <c r="G44" s="617">
        <v>1</v>
      </c>
      <c r="H44" s="617" t="s">
        <v>391</v>
      </c>
      <c r="I44" s="617" t="s">
        <v>37</v>
      </c>
      <c r="J44" s="617">
        <f t="shared" si="1"/>
        <v>4</v>
      </c>
      <c r="K44" s="543">
        <v>2900000</v>
      </c>
      <c r="L44" s="543">
        <f t="shared" si="2"/>
        <v>11600000</v>
      </c>
      <c r="M44" s="617"/>
      <c r="N44" s="637">
        <f t="shared" si="3"/>
        <v>-11600000</v>
      </c>
      <c r="O44" s="639"/>
    </row>
    <row r="45" s="1" customFormat="1" spans="1:15">
      <c r="A45" s="617">
        <v>281498</v>
      </c>
      <c r="B45" s="617">
        <v>1278900</v>
      </c>
      <c r="C45" s="617" t="s">
        <v>709</v>
      </c>
      <c r="D45" s="618">
        <v>43199</v>
      </c>
      <c r="E45" s="618">
        <v>43200</v>
      </c>
      <c r="F45" s="617">
        <f t="shared" si="0"/>
        <v>1</v>
      </c>
      <c r="G45" s="617">
        <v>1</v>
      </c>
      <c r="H45" s="617" t="s">
        <v>391</v>
      </c>
      <c r="I45" s="617" t="s">
        <v>37</v>
      </c>
      <c r="J45" s="617">
        <f t="shared" si="1"/>
        <v>1</v>
      </c>
      <c r="K45" s="543">
        <v>2900000</v>
      </c>
      <c r="L45" s="543">
        <f t="shared" si="2"/>
        <v>2900000</v>
      </c>
      <c r="M45" s="617"/>
      <c r="N45" s="637">
        <f t="shared" si="3"/>
        <v>-2900000</v>
      </c>
      <c r="O45" s="639"/>
    </row>
    <row r="46" s="1" customFormat="1" spans="1:15">
      <c r="A46" s="617" t="s">
        <v>710</v>
      </c>
      <c r="B46" s="617">
        <v>1286107</v>
      </c>
      <c r="C46" s="617" t="s">
        <v>711</v>
      </c>
      <c r="D46" s="618">
        <v>43199</v>
      </c>
      <c r="E46" s="618">
        <v>43203</v>
      </c>
      <c r="F46" s="617">
        <f t="shared" si="0"/>
        <v>4</v>
      </c>
      <c r="G46" s="617">
        <v>2</v>
      </c>
      <c r="H46" s="617" t="s">
        <v>53</v>
      </c>
      <c r="I46" s="617" t="s">
        <v>37</v>
      </c>
      <c r="J46" s="617">
        <f t="shared" si="1"/>
        <v>8</v>
      </c>
      <c r="K46" s="543">
        <v>2900000</v>
      </c>
      <c r="L46" s="543">
        <f t="shared" si="2"/>
        <v>23200000</v>
      </c>
      <c r="M46" s="617"/>
      <c r="N46" s="637">
        <f t="shared" si="3"/>
        <v>-23200000</v>
      </c>
      <c r="O46" s="639"/>
    </row>
    <row r="47" s="1" customFormat="1" spans="1:15">
      <c r="A47" s="617">
        <v>286318</v>
      </c>
      <c r="B47" s="617">
        <v>1289792</v>
      </c>
      <c r="C47" s="617" t="s">
        <v>712</v>
      </c>
      <c r="D47" s="618">
        <v>43199</v>
      </c>
      <c r="E47" s="618">
        <v>43200</v>
      </c>
      <c r="F47" s="617">
        <f t="shared" si="0"/>
        <v>1</v>
      </c>
      <c r="G47" s="617">
        <v>2</v>
      </c>
      <c r="H47" s="617" t="s">
        <v>53</v>
      </c>
      <c r="I47" s="617" t="s">
        <v>148</v>
      </c>
      <c r="J47" s="617">
        <f t="shared" si="1"/>
        <v>2</v>
      </c>
      <c r="K47" s="543">
        <v>2900000</v>
      </c>
      <c r="L47" s="543">
        <f t="shared" si="2"/>
        <v>5800000</v>
      </c>
      <c r="M47" s="617"/>
      <c r="N47" s="637">
        <f t="shared" si="3"/>
        <v>-5800000</v>
      </c>
      <c r="O47" s="640"/>
    </row>
    <row r="48" s="1" customFormat="1" spans="1:15">
      <c r="A48" s="617">
        <v>286823</v>
      </c>
      <c r="B48" s="617">
        <v>1290784</v>
      </c>
      <c r="C48" s="617" t="s">
        <v>713</v>
      </c>
      <c r="D48" s="618">
        <v>43198</v>
      </c>
      <c r="E48" s="618">
        <v>43199</v>
      </c>
      <c r="F48" s="617">
        <f t="shared" si="0"/>
        <v>1</v>
      </c>
      <c r="G48" s="617">
        <v>1</v>
      </c>
      <c r="H48" s="617" t="s">
        <v>53</v>
      </c>
      <c r="I48" s="617" t="s">
        <v>37</v>
      </c>
      <c r="J48" s="617">
        <f t="shared" si="1"/>
        <v>1</v>
      </c>
      <c r="K48" s="543">
        <v>2900000</v>
      </c>
      <c r="L48" s="543">
        <f t="shared" si="2"/>
        <v>2900000</v>
      </c>
      <c r="M48" s="617"/>
      <c r="N48" s="637">
        <f t="shared" si="3"/>
        <v>-2900000</v>
      </c>
      <c r="O48" s="638">
        <f>SUM(L48:L58)</f>
        <v>113100000</v>
      </c>
    </row>
    <row r="49" s="1" customFormat="1" spans="1:15">
      <c r="A49" s="617">
        <v>283946</v>
      </c>
      <c r="B49" s="617">
        <v>1285354</v>
      </c>
      <c r="C49" s="617" t="s">
        <v>714</v>
      </c>
      <c r="D49" s="618">
        <v>43200</v>
      </c>
      <c r="E49" s="618">
        <v>43201</v>
      </c>
      <c r="F49" s="617">
        <f t="shared" si="0"/>
        <v>1</v>
      </c>
      <c r="G49" s="617">
        <v>1</v>
      </c>
      <c r="H49" s="617" t="s">
        <v>53</v>
      </c>
      <c r="I49" s="617" t="s">
        <v>37</v>
      </c>
      <c r="J49" s="617">
        <f t="shared" si="1"/>
        <v>1</v>
      </c>
      <c r="K49" s="543">
        <v>2900000</v>
      </c>
      <c r="L49" s="543">
        <f t="shared" si="2"/>
        <v>2900000</v>
      </c>
      <c r="M49" s="617"/>
      <c r="N49" s="637">
        <f t="shared" si="3"/>
        <v>-2900000</v>
      </c>
      <c r="O49" s="639"/>
    </row>
    <row r="50" s="1" customFormat="1" spans="1:15">
      <c r="A50" s="617">
        <v>283947</v>
      </c>
      <c r="B50" s="617">
        <v>1285363</v>
      </c>
      <c r="C50" s="617" t="s">
        <v>715</v>
      </c>
      <c r="D50" s="618">
        <v>43200</v>
      </c>
      <c r="E50" s="618">
        <v>43201</v>
      </c>
      <c r="F50" s="617">
        <f t="shared" si="0"/>
        <v>1</v>
      </c>
      <c r="G50" s="617">
        <v>1</v>
      </c>
      <c r="H50" s="617" t="s">
        <v>53</v>
      </c>
      <c r="I50" s="617" t="s">
        <v>37</v>
      </c>
      <c r="J50" s="617">
        <f t="shared" si="1"/>
        <v>1</v>
      </c>
      <c r="K50" s="543">
        <v>2900000</v>
      </c>
      <c r="L50" s="543">
        <f t="shared" si="2"/>
        <v>2900000</v>
      </c>
      <c r="M50" s="617"/>
      <c r="N50" s="637">
        <f t="shared" si="3"/>
        <v>-2900000</v>
      </c>
      <c r="O50" s="639"/>
    </row>
    <row r="51" s="1" customFormat="1" spans="1:15">
      <c r="A51" s="617">
        <v>284413</v>
      </c>
      <c r="B51" s="617">
        <v>1285974</v>
      </c>
      <c r="C51" s="617" t="s">
        <v>716</v>
      </c>
      <c r="D51" s="618">
        <v>43200</v>
      </c>
      <c r="E51" s="618">
        <v>43201</v>
      </c>
      <c r="F51" s="617">
        <f t="shared" si="0"/>
        <v>1</v>
      </c>
      <c r="G51" s="617">
        <v>1</v>
      </c>
      <c r="H51" s="617" t="s">
        <v>53</v>
      </c>
      <c r="I51" s="617" t="s">
        <v>37</v>
      </c>
      <c r="J51" s="617">
        <f t="shared" si="1"/>
        <v>1</v>
      </c>
      <c r="K51" s="543">
        <v>2900000</v>
      </c>
      <c r="L51" s="543">
        <f t="shared" si="2"/>
        <v>2900000</v>
      </c>
      <c r="M51" s="617"/>
      <c r="N51" s="637">
        <f t="shared" si="3"/>
        <v>-2900000</v>
      </c>
      <c r="O51" s="639"/>
    </row>
    <row r="52" s="1" customFormat="1" spans="1:15">
      <c r="A52" s="617">
        <v>266722</v>
      </c>
      <c r="B52" s="617">
        <v>1251195</v>
      </c>
      <c r="C52" s="617" t="s">
        <v>717</v>
      </c>
      <c r="D52" s="618">
        <v>42836</v>
      </c>
      <c r="E52" s="618">
        <v>42838</v>
      </c>
      <c r="F52" s="617">
        <f t="shared" si="0"/>
        <v>2</v>
      </c>
      <c r="G52" s="617">
        <v>3</v>
      </c>
      <c r="H52" s="617" t="s">
        <v>240</v>
      </c>
      <c r="I52" s="617" t="s">
        <v>37</v>
      </c>
      <c r="J52" s="617">
        <f t="shared" si="1"/>
        <v>6</v>
      </c>
      <c r="K52" s="543">
        <v>2900000</v>
      </c>
      <c r="L52" s="543">
        <f t="shared" si="2"/>
        <v>17400000</v>
      </c>
      <c r="M52" s="617"/>
      <c r="N52" s="637">
        <f t="shared" si="3"/>
        <v>-17400000</v>
      </c>
      <c r="O52" s="639"/>
    </row>
    <row r="53" s="1" customFormat="1" spans="1:15">
      <c r="A53" s="617" t="s">
        <v>718</v>
      </c>
      <c r="B53" s="617">
        <v>1277087</v>
      </c>
      <c r="C53" s="617" t="s">
        <v>719</v>
      </c>
      <c r="D53" s="618">
        <v>43201</v>
      </c>
      <c r="E53" s="618">
        <v>43204</v>
      </c>
      <c r="F53" s="617">
        <f t="shared" si="0"/>
        <v>3</v>
      </c>
      <c r="G53" s="617">
        <v>2</v>
      </c>
      <c r="H53" s="617" t="s">
        <v>240</v>
      </c>
      <c r="I53" s="617" t="s">
        <v>37</v>
      </c>
      <c r="J53" s="617">
        <f t="shared" si="1"/>
        <v>6</v>
      </c>
      <c r="K53" s="543">
        <v>2900000</v>
      </c>
      <c r="L53" s="543">
        <f t="shared" si="2"/>
        <v>17400000</v>
      </c>
      <c r="M53" s="617"/>
      <c r="N53" s="637">
        <f t="shared" si="3"/>
        <v>-17400000</v>
      </c>
      <c r="O53" s="639"/>
    </row>
    <row r="54" s="1" customFormat="1" spans="1:15">
      <c r="A54" s="617">
        <v>285308</v>
      </c>
      <c r="B54" s="617">
        <v>1287176</v>
      </c>
      <c r="C54" s="617" t="s">
        <v>720</v>
      </c>
      <c r="D54" s="618">
        <v>43201</v>
      </c>
      <c r="E54" s="618">
        <v>43203</v>
      </c>
      <c r="F54" s="617">
        <f t="shared" si="0"/>
        <v>2</v>
      </c>
      <c r="G54" s="617">
        <v>2</v>
      </c>
      <c r="H54" s="617" t="s">
        <v>391</v>
      </c>
      <c r="I54" s="617" t="s">
        <v>37</v>
      </c>
      <c r="J54" s="617">
        <f t="shared" si="1"/>
        <v>4</v>
      </c>
      <c r="K54" s="543">
        <v>2900000</v>
      </c>
      <c r="L54" s="543">
        <f t="shared" si="2"/>
        <v>11600000</v>
      </c>
      <c r="M54" s="617"/>
      <c r="N54" s="637">
        <f t="shared" si="3"/>
        <v>-11600000</v>
      </c>
      <c r="O54" s="639"/>
    </row>
    <row r="55" s="1" customFormat="1" spans="1:15">
      <c r="A55" s="617">
        <v>284544</v>
      </c>
      <c r="B55" s="617">
        <v>1286015</v>
      </c>
      <c r="C55" s="617" t="s">
        <v>721</v>
      </c>
      <c r="D55" s="618">
        <v>43203</v>
      </c>
      <c r="E55" s="618">
        <v>43205</v>
      </c>
      <c r="F55" s="617">
        <f t="shared" si="0"/>
        <v>2</v>
      </c>
      <c r="G55" s="617">
        <v>2</v>
      </c>
      <c r="H55" s="617" t="s">
        <v>391</v>
      </c>
      <c r="I55" s="617" t="s">
        <v>37</v>
      </c>
      <c r="J55" s="617">
        <f t="shared" si="1"/>
        <v>4</v>
      </c>
      <c r="K55" s="543">
        <v>2900000</v>
      </c>
      <c r="L55" s="543">
        <f t="shared" si="2"/>
        <v>11600000</v>
      </c>
      <c r="M55" s="617"/>
      <c r="N55" s="637">
        <f t="shared" si="3"/>
        <v>-11600000</v>
      </c>
      <c r="O55" s="639"/>
    </row>
    <row r="56" s="1" customFormat="1" spans="1:15">
      <c r="A56" s="617">
        <v>285304</v>
      </c>
      <c r="B56" s="617">
        <v>1287220</v>
      </c>
      <c r="C56" s="617" t="s">
        <v>722</v>
      </c>
      <c r="D56" s="618">
        <v>43203</v>
      </c>
      <c r="E56" s="618">
        <v>43206</v>
      </c>
      <c r="F56" s="617">
        <f t="shared" si="0"/>
        <v>3</v>
      </c>
      <c r="G56" s="617">
        <v>1</v>
      </c>
      <c r="H56" s="617" t="s">
        <v>53</v>
      </c>
      <c r="I56" s="617" t="s">
        <v>37</v>
      </c>
      <c r="J56" s="617">
        <f t="shared" si="1"/>
        <v>3</v>
      </c>
      <c r="K56" s="543">
        <v>2900000</v>
      </c>
      <c r="L56" s="543">
        <f t="shared" si="2"/>
        <v>8700000</v>
      </c>
      <c r="M56" s="617"/>
      <c r="N56" s="637">
        <f t="shared" si="3"/>
        <v>-8700000</v>
      </c>
      <c r="O56" s="639"/>
    </row>
    <row r="57" s="1" customFormat="1" spans="1:15">
      <c r="A57" s="617" t="s">
        <v>723</v>
      </c>
      <c r="B57" s="617">
        <v>1288078</v>
      </c>
      <c r="C57" s="617" t="s">
        <v>724</v>
      </c>
      <c r="D57" s="618">
        <v>43203</v>
      </c>
      <c r="E57" s="618">
        <v>43206</v>
      </c>
      <c r="F57" s="617">
        <f t="shared" si="0"/>
        <v>3</v>
      </c>
      <c r="G57" s="617">
        <v>2</v>
      </c>
      <c r="H57" s="617" t="s">
        <v>40</v>
      </c>
      <c r="I57" s="617" t="s">
        <v>37</v>
      </c>
      <c r="J57" s="617">
        <f t="shared" si="1"/>
        <v>6</v>
      </c>
      <c r="K57" s="543">
        <v>2900000</v>
      </c>
      <c r="L57" s="543">
        <f t="shared" si="2"/>
        <v>17400000</v>
      </c>
      <c r="M57" s="617"/>
      <c r="N57" s="637">
        <f t="shared" si="3"/>
        <v>-17400000</v>
      </c>
      <c r="O57" s="639"/>
    </row>
    <row r="58" s="1" customFormat="1" spans="1:15">
      <c r="A58" s="617" t="s">
        <v>725</v>
      </c>
      <c r="B58" s="617">
        <v>1288082</v>
      </c>
      <c r="C58" s="617" t="s">
        <v>726</v>
      </c>
      <c r="D58" s="618">
        <v>43203</v>
      </c>
      <c r="E58" s="618">
        <v>43206</v>
      </c>
      <c r="F58" s="617">
        <f t="shared" si="0"/>
        <v>3</v>
      </c>
      <c r="G58" s="617">
        <v>2</v>
      </c>
      <c r="H58" s="617" t="s">
        <v>36</v>
      </c>
      <c r="I58" s="617" t="s">
        <v>37</v>
      </c>
      <c r="J58" s="617">
        <f t="shared" si="1"/>
        <v>6</v>
      </c>
      <c r="K58" s="543">
        <v>2900000</v>
      </c>
      <c r="L58" s="543">
        <f t="shared" si="2"/>
        <v>17400000</v>
      </c>
      <c r="M58" s="617"/>
      <c r="N58" s="637">
        <f t="shared" si="3"/>
        <v>-17400000</v>
      </c>
      <c r="O58" s="640"/>
    </row>
    <row r="59" s="1" customFormat="1" spans="1:15">
      <c r="A59" s="617" t="s">
        <v>727</v>
      </c>
      <c r="B59" s="617">
        <v>1288562</v>
      </c>
      <c r="C59" s="617" t="s">
        <v>728</v>
      </c>
      <c r="D59" s="618">
        <v>43203</v>
      </c>
      <c r="E59" s="618">
        <v>43206</v>
      </c>
      <c r="F59" s="617">
        <f t="shared" si="0"/>
        <v>3</v>
      </c>
      <c r="G59" s="617">
        <v>3</v>
      </c>
      <c r="H59" s="617" t="s">
        <v>53</v>
      </c>
      <c r="I59" s="617" t="s">
        <v>37</v>
      </c>
      <c r="J59" s="617">
        <f t="shared" si="1"/>
        <v>9</v>
      </c>
      <c r="K59" s="543">
        <v>2900000</v>
      </c>
      <c r="L59" s="543">
        <f t="shared" si="2"/>
        <v>26100000</v>
      </c>
      <c r="M59" s="617"/>
      <c r="N59" s="637">
        <f t="shared" si="3"/>
        <v>-26100000</v>
      </c>
      <c r="O59" s="638">
        <f>SUM(L59:L81)</f>
        <v>205900000</v>
      </c>
    </row>
    <row r="60" s="1" customFormat="1" spans="1:15">
      <c r="A60" s="617">
        <v>287586</v>
      </c>
      <c r="B60" s="617">
        <v>1292509</v>
      </c>
      <c r="C60" s="617" t="s">
        <v>729</v>
      </c>
      <c r="D60" s="618">
        <v>43203</v>
      </c>
      <c r="E60" s="618">
        <v>43207</v>
      </c>
      <c r="F60" s="617">
        <f t="shared" si="0"/>
        <v>4</v>
      </c>
      <c r="G60" s="617">
        <v>1</v>
      </c>
      <c r="H60" s="617" t="s">
        <v>53</v>
      </c>
      <c r="I60" s="617" t="s">
        <v>37</v>
      </c>
      <c r="J60" s="617">
        <f t="shared" si="1"/>
        <v>4</v>
      </c>
      <c r="K60" s="543">
        <v>2900000</v>
      </c>
      <c r="L60" s="543">
        <f t="shared" si="2"/>
        <v>11600000</v>
      </c>
      <c r="M60" s="617"/>
      <c r="N60" s="637">
        <f t="shared" si="3"/>
        <v>-11600000</v>
      </c>
      <c r="O60" s="639"/>
    </row>
    <row r="61" s="1" customFormat="1" spans="1:15">
      <c r="A61" s="617">
        <v>287587</v>
      </c>
      <c r="B61" s="617">
        <v>1292515</v>
      </c>
      <c r="C61" s="617" t="s">
        <v>730</v>
      </c>
      <c r="D61" s="618">
        <v>43203</v>
      </c>
      <c r="E61" s="618">
        <v>43207</v>
      </c>
      <c r="F61" s="617">
        <f t="shared" si="0"/>
        <v>4</v>
      </c>
      <c r="G61" s="617">
        <v>1</v>
      </c>
      <c r="H61" s="617" t="s">
        <v>391</v>
      </c>
      <c r="I61" s="617" t="s">
        <v>37</v>
      </c>
      <c r="J61" s="617">
        <f t="shared" si="1"/>
        <v>4</v>
      </c>
      <c r="K61" s="543">
        <v>2900000</v>
      </c>
      <c r="L61" s="543">
        <f t="shared" si="2"/>
        <v>11600000</v>
      </c>
      <c r="M61" s="617"/>
      <c r="N61" s="637">
        <f t="shared" si="3"/>
        <v>-11600000</v>
      </c>
      <c r="O61" s="639"/>
    </row>
    <row r="62" s="1" customFormat="1" spans="1:15">
      <c r="A62" s="617">
        <v>283995</v>
      </c>
      <c r="B62" s="617">
        <v>1285702</v>
      </c>
      <c r="C62" s="617" t="s">
        <v>731</v>
      </c>
      <c r="D62" s="618">
        <v>43204</v>
      </c>
      <c r="E62" s="618">
        <v>43206</v>
      </c>
      <c r="F62" s="617">
        <f t="shared" si="0"/>
        <v>2</v>
      </c>
      <c r="G62" s="617">
        <v>1</v>
      </c>
      <c r="H62" s="617" t="s">
        <v>53</v>
      </c>
      <c r="I62" s="617" t="s">
        <v>37</v>
      </c>
      <c r="J62" s="617">
        <f t="shared" si="1"/>
        <v>2</v>
      </c>
      <c r="K62" s="543">
        <v>2900000</v>
      </c>
      <c r="L62" s="543">
        <f t="shared" si="2"/>
        <v>5800000</v>
      </c>
      <c r="M62" s="617"/>
      <c r="N62" s="637">
        <f t="shared" si="3"/>
        <v>-5800000</v>
      </c>
      <c r="O62" s="639"/>
    </row>
    <row r="63" s="1" customFormat="1" spans="1:15">
      <c r="A63" s="617">
        <v>279534</v>
      </c>
      <c r="B63" s="617">
        <v>1275918</v>
      </c>
      <c r="C63" s="617" t="s">
        <v>732</v>
      </c>
      <c r="D63" s="618">
        <v>43204</v>
      </c>
      <c r="E63" s="618">
        <v>43206</v>
      </c>
      <c r="F63" s="617">
        <f t="shared" si="0"/>
        <v>2</v>
      </c>
      <c r="G63" s="617">
        <v>1</v>
      </c>
      <c r="H63" s="617" t="s">
        <v>240</v>
      </c>
      <c r="I63" s="617" t="s">
        <v>37</v>
      </c>
      <c r="J63" s="617">
        <f t="shared" si="1"/>
        <v>2</v>
      </c>
      <c r="K63" s="543">
        <v>2900000</v>
      </c>
      <c r="L63" s="543">
        <f t="shared" si="2"/>
        <v>5800000</v>
      </c>
      <c r="M63" s="617"/>
      <c r="N63" s="637">
        <f t="shared" si="3"/>
        <v>-5800000</v>
      </c>
      <c r="O63" s="639"/>
    </row>
    <row r="64" s="1" customFormat="1" spans="1:15">
      <c r="A64" s="617" t="s">
        <v>733</v>
      </c>
      <c r="B64" s="617">
        <v>1278827</v>
      </c>
      <c r="C64" s="617" t="s">
        <v>734</v>
      </c>
      <c r="D64" s="618">
        <v>43204</v>
      </c>
      <c r="E64" s="618">
        <v>43206</v>
      </c>
      <c r="F64" s="617">
        <f t="shared" si="0"/>
        <v>2</v>
      </c>
      <c r="G64" s="617">
        <v>3</v>
      </c>
      <c r="H64" s="617" t="s">
        <v>240</v>
      </c>
      <c r="I64" s="617" t="s">
        <v>37</v>
      </c>
      <c r="J64" s="617">
        <f t="shared" si="1"/>
        <v>6</v>
      </c>
      <c r="K64" s="543">
        <v>2900000</v>
      </c>
      <c r="L64" s="543">
        <f t="shared" si="2"/>
        <v>17400000</v>
      </c>
      <c r="M64" s="617"/>
      <c r="N64" s="637">
        <f t="shared" si="3"/>
        <v>-17400000</v>
      </c>
      <c r="O64" s="639"/>
    </row>
    <row r="65" s="1" customFormat="1" spans="1:15">
      <c r="A65" s="617" t="s">
        <v>735</v>
      </c>
      <c r="B65" s="617">
        <v>1286816</v>
      </c>
      <c r="C65" s="617" t="s">
        <v>736</v>
      </c>
      <c r="D65" s="618">
        <v>43204</v>
      </c>
      <c r="E65" s="618">
        <v>43206</v>
      </c>
      <c r="F65" s="617">
        <f t="shared" si="0"/>
        <v>2</v>
      </c>
      <c r="G65" s="617">
        <v>2</v>
      </c>
      <c r="H65" s="617" t="s">
        <v>391</v>
      </c>
      <c r="I65" s="617" t="s">
        <v>37</v>
      </c>
      <c r="J65" s="617">
        <f t="shared" si="1"/>
        <v>4</v>
      </c>
      <c r="K65" s="543">
        <v>2900000</v>
      </c>
      <c r="L65" s="543">
        <f t="shared" si="2"/>
        <v>11600000</v>
      </c>
      <c r="M65" s="617"/>
      <c r="N65" s="637">
        <f t="shared" si="3"/>
        <v>-11600000</v>
      </c>
      <c r="O65" s="639"/>
    </row>
    <row r="66" s="1" customFormat="1" spans="1:15">
      <c r="A66" s="617">
        <v>286072</v>
      </c>
      <c r="B66" s="617">
        <v>1288952</v>
      </c>
      <c r="C66" s="617" t="s">
        <v>737</v>
      </c>
      <c r="D66" s="618">
        <v>43204</v>
      </c>
      <c r="E66" s="618">
        <v>43207</v>
      </c>
      <c r="F66" s="617">
        <f t="shared" si="0"/>
        <v>3</v>
      </c>
      <c r="G66" s="617">
        <v>1</v>
      </c>
      <c r="H66" s="617" t="s">
        <v>53</v>
      </c>
      <c r="I66" s="617" t="s">
        <v>37</v>
      </c>
      <c r="J66" s="617">
        <f t="shared" si="1"/>
        <v>3</v>
      </c>
      <c r="K66" s="543">
        <v>2900000</v>
      </c>
      <c r="L66" s="543">
        <f t="shared" si="2"/>
        <v>8700000</v>
      </c>
      <c r="M66" s="617"/>
      <c r="N66" s="637">
        <f t="shared" si="3"/>
        <v>-8700000</v>
      </c>
      <c r="O66" s="639"/>
    </row>
    <row r="67" s="1" customFormat="1" spans="1:15">
      <c r="A67" s="617">
        <v>288355</v>
      </c>
      <c r="B67" s="617">
        <v>1295653</v>
      </c>
      <c r="C67" s="617" t="s">
        <v>738</v>
      </c>
      <c r="D67" s="618">
        <v>43206</v>
      </c>
      <c r="E67" s="618">
        <v>43210</v>
      </c>
      <c r="F67" s="617">
        <f t="shared" si="0"/>
        <v>4</v>
      </c>
      <c r="G67" s="617">
        <v>1</v>
      </c>
      <c r="H67" s="617" t="s">
        <v>53</v>
      </c>
      <c r="I67" s="617" t="s">
        <v>37</v>
      </c>
      <c r="J67" s="617">
        <f t="shared" si="1"/>
        <v>4</v>
      </c>
      <c r="K67" s="628">
        <v>2900000</v>
      </c>
      <c r="L67" s="543">
        <f t="shared" si="2"/>
        <v>11600000</v>
      </c>
      <c r="M67" s="617"/>
      <c r="N67" s="637">
        <f t="shared" si="3"/>
        <v>-11600000</v>
      </c>
      <c r="O67" s="639"/>
    </row>
    <row r="68" s="1" customFormat="1" spans="1:15">
      <c r="A68" s="617">
        <v>286060</v>
      </c>
      <c r="B68" s="617">
        <v>1288301</v>
      </c>
      <c r="C68" s="617" t="s">
        <v>739</v>
      </c>
      <c r="D68" s="618">
        <v>43205</v>
      </c>
      <c r="E68" s="618">
        <v>43207</v>
      </c>
      <c r="F68" s="617">
        <f t="shared" si="0"/>
        <v>2</v>
      </c>
      <c r="G68" s="617">
        <v>1</v>
      </c>
      <c r="H68" s="617" t="s">
        <v>391</v>
      </c>
      <c r="I68" s="617" t="s">
        <v>37</v>
      </c>
      <c r="J68" s="617">
        <f t="shared" si="1"/>
        <v>2</v>
      </c>
      <c r="K68" s="543">
        <v>2900000</v>
      </c>
      <c r="L68" s="543">
        <f t="shared" si="2"/>
        <v>5800000</v>
      </c>
      <c r="M68" s="617"/>
      <c r="N68" s="637">
        <f t="shared" si="3"/>
        <v>-5800000</v>
      </c>
      <c r="O68" s="639"/>
    </row>
    <row r="69" s="1" customFormat="1" spans="1:15">
      <c r="A69" s="617">
        <v>288367</v>
      </c>
      <c r="B69" s="617">
        <v>1295761</v>
      </c>
      <c r="C69" s="617" t="s">
        <v>740</v>
      </c>
      <c r="D69" s="618">
        <v>43207</v>
      </c>
      <c r="E69" s="618">
        <v>43208</v>
      </c>
      <c r="F69" s="617">
        <f t="shared" si="0"/>
        <v>1</v>
      </c>
      <c r="G69" s="617">
        <v>1</v>
      </c>
      <c r="H69" s="617" t="s">
        <v>53</v>
      </c>
      <c r="I69" s="617" t="s">
        <v>148</v>
      </c>
      <c r="J69" s="617">
        <f t="shared" si="1"/>
        <v>1</v>
      </c>
      <c r="K69" s="628">
        <v>2900000</v>
      </c>
      <c r="L69" s="543">
        <f t="shared" si="2"/>
        <v>2900000</v>
      </c>
      <c r="M69" s="617"/>
      <c r="N69" s="637">
        <f t="shared" si="3"/>
        <v>-2900000</v>
      </c>
      <c r="O69" s="639"/>
    </row>
    <row r="70" s="1" customFormat="1" spans="1:15">
      <c r="A70" s="617">
        <v>282784</v>
      </c>
      <c r="B70" s="617">
        <v>1282853</v>
      </c>
      <c r="C70" s="617" t="s">
        <v>741</v>
      </c>
      <c r="D70" s="618">
        <v>43208</v>
      </c>
      <c r="E70" s="618">
        <v>43211</v>
      </c>
      <c r="F70" s="617">
        <f t="shared" si="0"/>
        <v>3</v>
      </c>
      <c r="G70" s="617">
        <v>1</v>
      </c>
      <c r="H70" s="617" t="s">
        <v>53</v>
      </c>
      <c r="I70" s="617" t="s">
        <v>37</v>
      </c>
      <c r="J70" s="617">
        <f t="shared" si="1"/>
        <v>3</v>
      </c>
      <c r="K70" s="543">
        <v>2900000</v>
      </c>
      <c r="L70" s="543">
        <f t="shared" si="2"/>
        <v>8700000</v>
      </c>
      <c r="M70" s="617"/>
      <c r="N70" s="637">
        <f t="shared" si="3"/>
        <v>-8700000</v>
      </c>
      <c r="O70" s="639"/>
    </row>
    <row r="71" s="1" customFormat="1" spans="1:15">
      <c r="A71" s="632">
        <v>286301</v>
      </c>
      <c r="B71" s="632">
        <v>1289413</v>
      </c>
      <c r="C71" s="632" t="s">
        <v>742</v>
      </c>
      <c r="D71" s="618">
        <v>43208</v>
      </c>
      <c r="E71" s="618">
        <v>43211</v>
      </c>
      <c r="F71" s="617">
        <f t="shared" si="0"/>
        <v>3</v>
      </c>
      <c r="G71" s="617">
        <v>1</v>
      </c>
      <c r="H71" s="617" t="s">
        <v>391</v>
      </c>
      <c r="I71" s="617" t="s">
        <v>148</v>
      </c>
      <c r="J71" s="617">
        <f t="shared" si="1"/>
        <v>3</v>
      </c>
      <c r="K71" s="543">
        <v>2900000</v>
      </c>
      <c r="L71" s="543">
        <f t="shared" si="2"/>
        <v>8700000</v>
      </c>
      <c r="M71" s="617"/>
      <c r="N71" s="637">
        <f t="shared" si="3"/>
        <v>-8700000</v>
      </c>
      <c r="O71" s="639"/>
    </row>
    <row r="72" s="1" customFormat="1" spans="1:15">
      <c r="A72" s="617" t="s">
        <v>743</v>
      </c>
      <c r="B72" s="617">
        <v>1295265</v>
      </c>
      <c r="C72" s="617" t="s">
        <v>744</v>
      </c>
      <c r="D72" s="618">
        <v>43208</v>
      </c>
      <c r="E72" s="618">
        <v>43209</v>
      </c>
      <c r="F72" s="617">
        <f t="shared" si="0"/>
        <v>1</v>
      </c>
      <c r="G72" s="617">
        <v>2</v>
      </c>
      <c r="H72" s="617" t="s">
        <v>53</v>
      </c>
      <c r="I72" s="617" t="s">
        <v>37</v>
      </c>
      <c r="J72" s="617">
        <f t="shared" si="1"/>
        <v>2</v>
      </c>
      <c r="K72" s="628">
        <v>2900000</v>
      </c>
      <c r="L72" s="543">
        <f t="shared" si="2"/>
        <v>5800000</v>
      </c>
      <c r="M72" s="617"/>
      <c r="N72" s="637">
        <f t="shared" si="3"/>
        <v>-5800000</v>
      </c>
      <c r="O72" s="639"/>
    </row>
    <row r="73" s="1" customFormat="1" spans="1:15">
      <c r="A73" s="617">
        <v>285477</v>
      </c>
      <c r="B73" s="617">
        <v>1287423</v>
      </c>
      <c r="C73" s="617" t="s">
        <v>745</v>
      </c>
      <c r="D73" s="618">
        <v>43208</v>
      </c>
      <c r="E73" s="618">
        <v>43211</v>
      </c>
      <c r="F73" s="617">
        <f t="shared" ref="F73:F119" si="4">E73-D73</f>
        <v>3</v>
      </c>
      <c r="G73" s="617">
        <v>1</v>
      </c>
      <c r="H73" s="617" t="s">
        <v>53</v>
      </c>
      <c r="I73" s="617" t="s">
        <v>37</v>
      </c>
      <c r="J73" s="617">
        <f t="shared" ref="J73:J119" si="5">G73*F73</f>
        <v>3</v>
      </c>
      <c r="K73" s="543">
        <v>2900000</v>
      </c>
      <c r="L73" s="543">
        <f t="shared" ref="L73:L88" si="6">K73*F73*G73</f>
        <v>8700000</v>
      </c>
      <c r="M73" s="617"/>
      <c r="N73" s="637">
        <f t="shared" ref="N73:N119" si="7">M73-L73</f>
        <v>-8700000</v>
      </c>
      <c r="O73" s="639"/>
    </row>
    <row r="74" s="1" customFormat="1" spans="1:15">
      <c r="A74" s="617">
        <v>281501</v>
      </c>
      <c r="B74" s="617">
        <v>1278945</v>
      </c>
      <c r="C74" s="617" t="s">
        <v>746</v>
      </c>
      <c r="D74" s="618">
        <v>43209</v>
      </c>
      <c r="E74" s="618">
        <v>43212</v>
      </c>
      <c r="F74" s="617">
        <f t="shared" si="4"/>
        <v>3</v>
      </c>
      <c r="G74" s="617">
        <v>1</v>
      </c>
      <c r="H74" s="617" t="s">
        <v>391</v>
      </c>
      <c r="I74" s="617" t="s">
        <v>37</v>
      </c>
      <c r="J74" s="617">
        <f t="shared" si="5"/>
        <v>3</v>
      </c>
      <c r="K74" s="543">
        <v>2900000</v>
      </c>
      <c r="L74" s="543">
        <f t="shared" si="6"/>
        <v>8700000</v>
      </c>
      <c r="M74" s="617"/>
      <c r="N74" s="637">
        <f t="shared" si="7"/>
        <v>-8700000</v>
      </c>
      <c r="O74" s="639"/>
    </row>
    <row r="75" s="1" customFormat="1" spans="1:15">
      <c r="A75" s="617">
        <v>281502</v>
      </c>
      <c r="B75" s="617">
        <v>1278946</v>
      </c>
      <c r="C75" s="617" t="s">
        <v>747</v>
      </c>
      <c r="D75" s="618">
        <v>43209</v>
      </c>
      <c r="E75" s="618">
        <v>43212</v>
      </c>
      <c r="F75" s="617">
        <f t="shared" si="4"/>
        <v>3</v>
      </c>
      <c r="G75" s="617">
        <v>1</v>
      </c>
      <c r="H75" s="617" t="s">
        <v>240</v>
      </c>
      <c r="I75" s="617" t="s">
        <v>37</v>
      </c>
      <c r="J75" s="617">
        <f t="shared" si="5"/>
        <v>3</v>
      </c>
      <c r="K75" s="543">
        <v>2900000</v>
      </c>
      <c r="L75" s="543">
        <f t="shared" si="6"/>
        <v>8700000</v>
      </c>
      <c r="M75" s="617"/>
      <c r="N75" s="637">
        <f t="shared" si="7"/>
        <v>-8700000</v>
      </c>
      <c r="O75" s="639"/>
    </row>
    <row r="76" s="1" customFormat="1" spans="1:15">
      <c r="A76" s="617">
        <v>281503</v>
      </c>
      <c r="B76" s="617">
        <v>1279019</v>
      </c>
      <c r="C76" s="617" t="s">
        <v>748</v>
      </c>
      <c r="D76" s="618">
        <v>43209</v>
      </c>
      <c r="E76" s="618">
        <v>43212</v>
      </c>
      <c r="F76" s="617">
        <f t="shared" si="4"/>
        <v>3</v>
      </c>
      <c r="G76" s="617">
        <v>1</v>
      </c>
      <c r="H76" s="617" t="s">
        <v>240</v>
      </c>
      <c r="I76" s="617" t="s">
        <v>37</v>
      </c>
      <c r="J76" s="617">
        <f t="shared" si="5"/>
        <v>3</v>
      </c>
      <c r="K76" s="543">
        <v>2900000</v>
      </c>
      <c r="L76" s="543">
        <f t="shared" si="6"/>
        <v>8700000</v>
      </c>
      <c r="M76" s="617"/>
      <c r="N76" s="637">
        <f t="shared" si="7"/>
        <v>-8700000</v>
      </c>
      <c r="O76" s="639"/>
    </row>
    <row r="77" s="1" customFormat="1" spans="1:15">
      <c r="A77" s="617">
        <v>288356</v>
      </c>
      <c r="B77" s="617">
        <v>1295694</v>
      </c>
      <c r="C77" s="617" t="s">
        <v>749</v>
      </c>
      <c r="D77" s="618">
        <v>43209</v>
      </c>
      <c r="E77" s="618">
        <v>43211</v>
      </c>
      <c r="F77" s="617">
        <f t="shared" si="4"/>
        <v>2</v>
      </c>
      <c r="G77" s="617">
        <v>1</v>
      </c>
      <c r="H77" s="617" t="s">
        <v>391</v>
      </c>
      <c r="I77" s="617" t="s">
        <v>37</v>
      </c>
      <c r="J77" s="617">
        <f t="shared" si="5"/>
        <v>2</v>
      </c>
      <c r="K77" s="628">
        <v>2900000</v>
      </c>
      <c r="L77" s="543">
        <f t="shared" si="6"/>
        <v>5800000</v>
      </c>
      <c r="M77" s="617"/>
      <c r="N77" s="637">
        <f t="shared" si="7"/>
        <v>-5800000</v>
      </c>
      <c r="O77" s="639"/>
    </row>
    <row r="78" s="1" customFormat="1" spans="1:15">
      <c r="A78" s="617">
        <v>286791</v>
      </c>
      <c r="B78" s="617">
        <v>1290603</v>
      </c>
      <c r="C78" s="617" t="s">
        <v>750</v>
      </c>
      <c r="D78" s="618">
        <v>43209</v>
      </c>
      <c r="E78" s="618">
        <v>43210</v>
      </c>
      <c r="F78" s="617">
        <f t="shared" si="4"/>
        <v>1</v>
      </c>
      <c r="G78" s="617">
        <v>1</v>
      </c>
      <c r="H78" s="617" t="s">
        <v>53</v>
      </c>
      <c r="I78" s="617" t="s">
        <v>37</v>
      </c>
      <c r="J78" s="617">
        <f t="shared" si="5"/>
        <v>1</v>
      </c>
      <c r="K78" s="543">
        <v>2900000</v>
      </c>
      <c r="L78" s="543">
        <f t="shared" si="6"/>
        <v>2900000</v>
      </c>
      <c r="M78" s="617"/>
      <c r="N78" s="637">
        <f t="shared" si="7"/>
        <v>-2900000</v>
      </c>
      <c r="O78" s="639"/>
    </row>
    <row r="79" s="1" customFormat="1" spans="1:15">
      <c r="A79" s="617">
        <v>288358</v>
      </c>
      <c r="B79" s="617">
        <v>1295650</v>
      </c>
      <c r="C79" s="617" t="s">
        <v>751</v>
      </c>
      <c r="D79" s="618">
        <v>43210</v>
      </c>
      <c r="E79" s="618">
        <v>43213</v>
      </c>
      <c r="F79" s="617">
        <f t="shared" si="4"/>
        <v>3</v>
      </c>
      <c r="G79" s="617">
        <v>1</v>
      </c>
      <c r="H79" s="617" t="s">
        <v>391</v>
      </c>
      <c r="I79" s="617" t="s">
        <v>37</v>
      </c>
      <c r="J79" s="617">
        <f t="shared" si="5"/>
        <v>3</v>
      </c>
      <c r="K79" s="628">
        <v>2900000</v>
      </c>
      <c r="L79" s="543">
        <f t="shared" si="6"/>
        <v>8700000</v>
      </c>
      <c r="M79" s="617"/>
      <c r="N79" s="637">
        <f t="shared" si="7"/>
        <v>-8700000</v>
      </c>
      <c r="O79" s="639"/>
    </row>
    <row r="80" s="1" customFormat="1" spans="1:15">
      <c r="A80" s="642">
        <v>274771</v>
      </c>
      <c r="B80" s="642">
        <v>1264352</v>
      </c>
      <c r="C80" s="643" t="s">
        <v>752</v>
      </c>
      <c r="D80" s="618">
        <v>43210</v>
      </c>
      <c r="E80" s="618">
        <v>43213</v>
      </c>
      <c r="F80" s="617">
        <f t="shared" si="4"/>
        <v>3</v>
      </c>
      <c r="G80" s="617">
        <v>1</v>
      </c>
      <c r="H80" s="617" t="s">
        <v>240</v>
      </c>
      <c r="I80" s="617" t="s">
        <v>37</v>
      </c>
      <c r="J80" s="617">
        <f t="shared" si="5"/>
        <v>3</v>
      </c>
      <c r="K80" s="543">
        <v>2900000</v>
      </c>
      <c r="L80" s="543">
        <f t="shared" si="6"/>
        <v>8700000</v>
      </c>
      <c r="M80" s="617"/>
      <c r="N80" s="637">
        <f t="shared" si="7"/>
        <v>-8700000</v>
      </c>
      <c r="O80" s="639"/>
    </row>
    <row r="81" s="1" customFormat="1" spans="1:15">
      <c r="A81" s="617">
        <v>286059</v>
      </c>
      <c r="B81" s="617">
        <v>1288628</v>
      </c>
      <c r="C81" s="617" t="s">
        <v>753</v>
      </c>
      <c r="D81" s="618">
        <v>43210</v>
      </c>
      <c r="E81" s="618">
        <v>43211</v>
      </c>
      <c r="F81" s="617">
        <f t="shared" si="4"/>
        <v>1</v>
      </c>
      <c r="G81" s="617">
        <v>1</v>
      </c>
      <c r="H81" s="617" t="s">
        <v>391</v>
      </c>
      <c r="I81" s="617" t="s">
        <v>37</v>
      </c>
      <c r="J81" s="617">
        <f t="shared" si="5"/>
        <v>1</v>
      </c>
      <c r="K81" s="543">
        <v>2900000</v>
      </c>
      <c r="L81" s="543">
        <f t="shared" si="6"/>
        <v>2900000</v>
      </c>
      <c r="M81" s="617"/>
      <c r="N81" s="637">
        <f t="shared" si="7"/>
        <v>-2900000</v>
      </c>
      <c r="O81" s="640"/>
    </row>
    <row r="82" s="1" customFormat="1" spans="1:15">
      <c r="A82" s="617">
        <v>288699</v>
      </c>
      <c r="B82" s="617">
        <v>1296846</v>
      </c>
      <c r="C82" s="617" t="s">
        <v>754</v>
      </c>
      <c r="D82" s="618">
        <v>43209</v>
      </c>
      <c r="E82" s="618">
        <v>43211</v>
      </c>
      <c r="F82" s="617">
        <f t="shared" si="4"/>
        <v>2</v>
      </c>
      <c r="G82" s="617">
        <v>1</v>
      </c>
      <c r="H82" s="617" t="s">
        <v>391</v>
      </c>
      <c r="I82" s="617" t="s">
        <v>37</v>
      </c>
      <c r="J82" s="617">
        <f t="shared" si="5"/>
        <v>2</v>
      </c>
      <c r="K82" s="628">
        <v>2900000</v>
      </c>
      <c r="L82" s="543">
        <f t="shared" si="6"/>
        <v>5800000</v>
      </c>
      <c r="M82" s="617"/>
      <c r="N82" s="637">
        <f t="shared" si="7"/>
        <v>-5800000</v>
      </c>
      <c r="O82" s="638">
        <f>SUM(L82:L99)</f>
        <v>229600000</v>
      </c>
    </row>
    <row r="83" s="1" customFormat="1" spans="1:15">
      <c r="A83" s="617">
        <v>288800</v>
      </c>
      <c r="B83" s="617">
        <v>1297151</v>
      </c>
      <c r="C83" s="617" t="s">
        <v>755</v>
      </c>
      <c r="D83" s="618">
        <v>43210</v>
      </c>
      <c r="E83" s="618">
        <v>43211</v>
      </c>
      <c r="F83" s="617">
        <f t="shared" si="4"/>
        <v>1</v>
      </c>
      <c r="G83" s="617">
        <v>1</v>
      </c>
      <c r="H83" s="617" t="s">
        <v>40</v>
      </c>
      <c r="I83" s="617" t="s">
        <v>148</v>
      </c>
      <c r="J83" s="617">
        <f t="shared" si="5"/>
        <v>1</v>
      </c>
      <c r="K83" s="628">
        <v>2900000</v>
      </c>
      <c r="L83" s="543">
        <f t="shared" si="6"/>
        <v>2900000</v>
      </c>
      <c r="M83" s="617"/>
      <c r="N83" s="637">
        <f t="shared" si="7"/>
        <v>-2900000</v>
      </c>
      <c r="O83" s="639"/>
    </row>
    <row r="84" s="1" customFormat="1" spans="1:15">
      <c r="A84" s="617">
        <v>288857</v>
      </c>
      <c r="B84" s="617">
        <v>1297656</v>
      </c>
      <c r="C84" s="617" t="s">
        <v>756</v>
      </c>
      <c r="D84" s="618">
        <v>43210</v>
      </c>
      <c r="E84" s="618">
        <v>43211</v>
      </c>
      <c r="F84" s="617">
        <f t="shared" si="4"/>
        <v>1</v>
      </c>
      <c r="G84" s="617">
        <v>2</v>
      </c>
      <c r="H84" s="617" t="s">
        <v>53</v>
      </c>
      <c r="I84" s="617" t="s">
        <v>148</v>
      </c>
      <c r="J84" s="617">
        <f t="shared" si="5"/>
        <v>2</v>
      </c>
      <c r="K84" s="617">
        <v>2900000</v>
      </c>
      <c r="L84" s="543">
        <f t="shared" si="6"/>
        <v>5800000</v>
      </c>
      <c r="M84" s="617"/>
      <c r="N84" s="637">
        <f t="shared" si="7"/>
        <v>-5800000</v>
      </c>
      <c r="O84" s="639"/>
    </row>
    <row r="85" s="1" customFormat="1" spans="1:15">
      <c r="A85" s="617" t="s">
        <v>757</v>
      </c>
      <c r="B85" s="617">
        <v>1296515</v>
      </c>
      <c r="C85" s="617" t="s">
        <v>758</v>
      </c>
      <c r="D85" s="618">
        <v>43211</v>
      </c>
      <c r="E85" s="618">
        <v>43214</v>
      </c>
      <c r="F85" s="617">
        <f t="shared" si="4"/>
        <v>3</v>
      </c>
      <c r="G85" s="617">
        <v>2</v>
      </c>
      <c r="H85" s="617" t="s">
        <v>391</v>
      </c>
      <c r="I85" s="617" t="s">
        <v>37</v>
      </c>
      <c r="J85" s="617">
        <f t="shared" si="5"/>
        <v>6</v>
      </c>
      <c r="K85" s="628">
        <v>2900000</v>
      </c>
      <c r="L85" s="543">
        <f t="shared" si="6"/>
        <v>17400000</v>
      </c>
      <c r="M85" s="617"/>
      <c r="N85" s="637">
        <f t="shared" si="7"/>
        <v>-17400000</v>
      </c>
      <c r="O85" s="639"/>
    </row>
    <row r="86" s="1" customFormat="1" spans="1:15">
      <c r="A86" s="617">
        <v>288587</v>
      </c>
      <c r="B86" s="617">
        <v>1296602</v>
      </c>
      <c r="C86" s="617" t="s">
        <v>759</v>
      </c>
      <c r="D86" s="618">
        <v>43211</v>
      </c>
      <c r="E86" s="618">
        <v>43215</v>
      </c>
      <c r="F86" s="617">
        <f t="shared" si="4"/>
        <v>4</v>
      </c>
      <c r="G86" s="617">
        <v>1</v>
      </c>
      <c r="H86" s="617" t="s">
        <v>391</v>
      </c>
      <c r="I86" s="617" t="s">
        <v>37</v>
      </c>
      <c r="J86" s="617">
        <f t="shared" si="5"/>
        <v>4</v>
      </c>
      <c r="K86" s="628">
        <v>2900000</v>
      </c>
      <c r="L86" s="543">
        <f t="shared" si="6"/>
        <v>11600000</v>
      </c>
      <c r="M86" s="617"/>
      <c r="N86" s="637">
        <f t="shared" si="7"/>
        <v>-11600000</v>
      </c>
      <c r="O86" s="639"/>
    </row>
    <row r="87" s="1" customFormat="1" spans="1:15">
      <c r="A87" s="617">
        <v>288882</v>
      </c>
      <c r="B87" s="617">
        <v>1297596</v>
      </c>
      <c r="C87" s="617" t="s">
        <v>760</v>
      </c>
      <c r="D87" s="618">
        <v>43211</v>
      </c>
      <c r="E87" s="618">
        <v>43212</v>
      </c>
      <c r="F87" s="617">
        <f t="shared" si="4"/>
        <v>1</v>
      </c>
      <c r="G87" s="617">
        <v>1</v>
      </c>
      <c r="H87" s="617" t="s">
        <v>53</v>
      </c>
      <c r="I87" s="617" t="s">
        <v>37</v>
      </c>
      <c r="J87" s="617">
        <f t="shared" si="5"/>
        <v>1</v>
      </c>
      <c r="K87" s="628">
        <v>2900000</v>
      </c>
      <c r="L87" s="543">
        <f t="shared" si="6"/>
        <v>2900000</v>
      </c>
      <c r="M87" s="617"/>
      <c r="N87" s="637">
        <f t="shared" si="7"/>
        <v>-2900000</v>
      </c>
      <c r="O87" s="639"/>
    </row>
    <row r="88" s="1" customFormat="1" spans="1:15">
      <c r="A88" s="617">
        <v>288255</v>
      </c>
      <c r="B88" s="617">
        <v>1295135</v>
      </c>
      <c r="C88" s="617" t="s">
        <v>761</v>
      </c>
      <c r="D88" s="618">
        <v>43212</v>
      </c>
      <c r="E88" s="618">
        <v>43213</v>
      </c>
      <c r="F88" s="617">
        <f t="shared" si="4"/>
        <v>1</v>
      </c>
      <c r="G88" s="617">
        <v>2</v>
      </c>
      <c r="H88" s="617" t="s">
        <v>391</v>
      </c>
      <c r="I88" s="617" t="s">
        <v>148</v>
      </c>
      <c r="J88" s="617">
        <f t="shared" si="5"/>
        <v>2</v>
      </c>
      <c r="K88" s="617">
        <v>2900000</v>
      </c>
      <c r="L88" s="543">
        <f t="shared" si="6"/>
        <v>5800000</v>
      </c>
      <c r="M88" s="617"/>
      <c r="N88" s="637">
        <f t="shared" si="7"/>
        <v>-5800000</v>
      </c>
      <c r="O88" s="639"/>
    </row>
    <row r="89" s="1" customFormat="1" spans="1:15">
      <c r="A89" s="617" t="s">
        <v>762</v>
      </c>
      <c r="B89" s="617">
        <v>1279346</v>
      </c>
      <c r="C89" s="617" t="s">
        <v>763</v>
      </c>
      <c r="D89" s="618">
        <v>43213</v>
      </c>
      <c r="E89" s="618">
        <v>43217</v>
      </c>
      <c r="F89" s="617">
        <f t="shared" si="4"/>
        <v>4</v>
      </c>
      <c r="G89" s="617">
        <v>8</v>
      </c>
      <c r="H89" s="617" t="s">
        <v>240</v>
      </c>
      <c r="I89" s="617" t="s">
        <v>37</v>
      </c>
      <c r="J89" s="617">
        <f t="shared" si="5"/>
        <v>32</v>
      </c>
      <c r="K89" s="543">
        <v>2900000</v>
      </c>
      <c r="L89" s="543">
        <f>K89*F89*G89-(2900000*2)</f>
        <v>87000000</v>
      </c>
      <c r="M89" s="617"/>
      <c r="N89" s="637">
        <f t="shared" si="7"/>
        <v>-87000000</v>
      </c>
      <c r="O89" s="639"/>
    </row>
    <row r="90" s="1" customFormat="1" spans="1:15">
      <c r="A90" s="617" t="s">
        <v>764</v>
      </c>
      <c r="B90" s="617">
        <v>1295282</v>
      </c>
      <c r="C90" s="617" t="s">
        <v>765</v>
      </c>
      <c r="D90" s="618">
        <v>43214</v>
      </c>
      <c r="E90" s="618">
        <v>43217</v>
      </c>
      <c r="F90" s="617">
        <f t="shared" si="4"/>
        <v>3</v>
      </c>
      <c r="G90" s="617">
        <v>2</v>
      </c>
      <c r="H90" s="617" t="s">
        <v>391</v>
      </c>
      <c r="I90" s="617" t="s">
        <v>37</v>
      </c>
      <c r="J90" s="617">
        <f t="shared" si="5"/>
        <v>6</v>
      </c>
      <c r="K90" s="628">
        <v>2900000</v>
      </c>
      <c r="L90" s="543">
        <f t="shared" ref="L90:L119" si="8">K90*F90*G90</f>
        <v>17400000</v>
      </c>
      <c r="M90" s="617"/>
      <c r="N90" s="637">
        <f t="shared" si="7"/>
        <v>-17400000</v>
      </c>
      <c r="O90" s="639"/>
    </row>
    <row r="91" s="1" customFormat="1" spans="1:15">
      <c r="A91" s="617">
        <v>282193</v>
      </c>
      <c r="B91" s="617">
        <v>1281193</v>
      </c>
      <c r="C91" s="617" t="s">
        <v>766</v>
      </c>
      <c r="D91" s="618">
        <v>43215</v>
      </c>
      <c r="E91" s="618">
        <v>43218</v>
      </c>
      <c r="F91" s="617">
        <f t="shared" si="4"/>
        <v>3</v>
      </c>
      <c r="G91" s="617">
        <v>1</v>
      </c>
      <c r="H91" s="617" t="s">
        <v>40</v>
      </c>
      <c r="I91" s="617" t="s">
        <v>37</v>
      </c>
      <c r="J91" s="617">
        <f t="shared" si="5"/>
        <v>3</v>
      </c>
      <c r="K91" s="543">
        <v>2900000</v>
      </c>
      <c r="L91" s="543">
        <f t="shared" si="8"/>
        <v>8700000</v>
      </c>
      <c r="M91" s="617"/>
      <c r="N91" s="637">
        <f t="shared" si="7"/>
        <v>-8700000</v>
      </c>
      <c r="O91" s="639"/>
    </row>
    <row r="92" s="1" customFormat="1" spans="1:15">
      <c r="A92" s="617">
        <v>285067</v>
      </c>
      <c r="B92" s="617">
        <v>1287028</v>
      </c>
      <c r="C92" s="617" t="s">
        <v>767</v>
      </c>
      <c r="D92" s="618">
        <v>43215</v>
      </c>
      <c r="E92" s="618">
        <v>43217</v>
      </c>
      <c r="F92" s="617">
        <f t="shared" si="4"/>
        <v>2</v>
      </c>
      <c r="G92" s="617">
        <v>1</v>
      </c>
      <c r="H92" s="617" t="s">
        <v>53</v>
      </c>
      <c r="I92" s="617" t="s">
        <v>37</v>
      </c>
      <c r="J92" s="617">
        <f t="shared" si="5"/>
        <v>2</v>
      </c>
      <c r="K92" s="543">
        <v>2900000</v>
      </c>
      <c r="L92" s="543">
        <f t="shared" si="8"/>
        <v>5800000</v>
      </c>
      <c r="M92" s="617"/>
      <c r="N92" s="637">
        <f t="shared" si="7"/>
        <v>-5800000</v>
      </c>
      <c r="O92" s="639"/>
    </row>
    <row r="93" s="1" customFormat="1" spans="1:15">
      <c r="A93" s="617">
        <v>286379</v>
      </c>
      <c r="B93" s="617">
        <v>1289976</v>
      </c>
      <c r="C93" s="617" t="s">
        <v>768</v>
      </c>
      <c r="D93" s="618">
        <v>43215</v>
      </c>
      <c r="E93" s="618">
        <v>43216</v>
      </c>
      <c r="F93" s="617">
        <f t="shared" si="4"/>
        <v>1</v>
      </c>
      <c r="G93" s="617">
        <v>1</v>
      </c>
      <c r="H93" s="617" t="s">
        <v>53</v>
      </c>
      <c r="I93" s="617" t="s">
        <v>37</v>
      </c>
      <c r="J93" s="617">
        <f t="shared" si="5"/>
        <v>1</v>
      </c>
      <c r="K93" s="543">
        <v>2900000</v>
      </c>
      <c r="L93" s="543">
        <f t="shared" si="8"/>
        <v>2900000</v>
      </c>
      <c r="M93" s="617"/>
      <c r="N93" s="637">
        <f t="shared" si="7"/>
        <v>-2900000</v>
      </c>
      <c r="O93" s="639"/>
    </row>
    <row r="94" s="1" customFormat="1" spans="1:15">
      <c r="A94" s="631" t="s">
        <v>769</v>
      </c>
      <c r="B94" s="631">
        <v>1296560</v>
      </c>
      <c r="C94" s="631" t="s">
        <v>770</v>
      </c>
      <c r="D94" s="618">
        <v>43214</v>
      </c>
      <c r="E94" s="618">
        <v>43217</v>
      </c>
      <c r="F94" s="617">
        <f t="shared" si="4"/>
        <v>3</v>
      </c>
      <c r="G94" s="617">
        <v>2</v>
      </c>
      <c r="H94" s="617" t="s">
        <v>391</v>
      </c>
      <c r="I94" s="617" t="s">
        <v>37</v>
      </c>
      <c r="J94" s="617">
        <f t="shared" si="5"/>
        <v>6</v>
      </c>
      <c r="K94" s="628">
        <v>2900000</v>
      </c>
      <c r="L94" s="543">
        <f t="shared" si="8"/>
        <v>17400000</v>
      </c>
      <c r="M94" s="617"/>
      <c r="N94" s="637">
        <f t="shared" si="7"/>
        <v>-17400000</v>
      </c>
      <c r="O94" s="639"/>
    </row>
    <row r="95" s="1" customFormat="1" spans="1:15">
      <c r="A95" s="633"/>
      <c r="B95" s="633"/>
      <c r="C95" s="633"/>
      <c r="D95" s="618">
        <v>43217</v>
      </c>
      <c r="E95" s="618">
        <v>43218</v>
      </c>
      <c r="F95" s="617">
        <f t="shared" si="4"/>
        <v>1</v>
      </c>
      <c r="G95" s="617">
        <v>2</v>
      </c>
      <c r="H95" s="617" t="s">
        <v>40</v>
      </c>
      <c r="I95" s="617" t="s">
        <v>37</v>
      </c>
      <c r="J95" s="617">
        <f t="shared" si="5"/>
        <v>2</v>
      </c>
      <c r="K95" s="628">
        <v>4050000</v>
      </c>
      <c r="L95" s="543">
        <f t="shared" si="8"/>
        <v>8100000</v>
      </c>
      <c r="M95" s="617"/>
      <c r="N95" s="637">
        <f t="shared" si="7"/>
        <v>-8100000</v>
      </c>
      <c r="O95" s="639"/>
    </row>
    <row r="96" s="1" customFormat="1" spans="1:15">
      <c r="A96" s="617">
        <v>283750</v>
      </c>
      <c r="B96" s="617">
        <v>1283886</v>
      </c>
      <c r="C96" s="617" t="s">
        <v>771</v>
      </c>
      <c r="D96" s="618">
        <v>43217</v>
      </c>
      <c r="E96" s="618">
        <v>43219</v>
      </c>
      <c r="F96" s="617">
        <f t="shared" si="4"/>
        <v>2</v>
      </c>
      <c r="G96" s="617">
        <v>2</v>
      </c>
      <c r="H96" s="617" t="s">
        <v>53</v>
      </c>
      <c r="I96" s="617" t="s">
        <v>37</v>
      </c>
      <c r="J96" s="617">
        <f t="shared" si="5"/>
        <v>4</v>
      </c>
      <c r="K96" s="543">
        <v>4050000</v>
      </c>
      <c r="L96" s="543">
        <f t="shared" si="8"/>
        <v>16200000</v>
      </c>
      <c r="M96" s="617"/>
      <c r="N96" s="637">
        <f t="shared" si="7"/>
        <v>-16200000</v>
      </c>
      <c r="O96" s="639"/>
    </row>
    <row r="97" s="1" customFormat="1" spans="1:15">
      <c r="A97" s="617">
        <v>288049</v>
      </c>
      <c r="B97" s="617">
        <v>1293598</v>
      </c>
      <c r="C97" s="617" t="s">
        <v>772</v>
      </c>
      <c r="D97" s="618">
        <v>43216</v>
      </c>
      <c r="E97" s="618">
        <v>43217</v>
      </c>
      <c r="F97" s="617">
        <f t="shared" si="4"/>
        <v>1</v>
      </c>
      <c r="G97" s="617">
        <v>1</v>
      </c>
      <c r="H97" s="617" t="s">
        <v>391</v>
      </c>
      <c r="I97" s="617" t="s">
        <v>148</v>
      </c>
      <c r="J97" s="617">
        <f t="shared" si="5"/>
        <v>1</v>
      </c>
      <c r="K97" s="628">
        <v>2900000</v>
      </c>
      <c r="L97" s="543">
        <f t="shared" si="8"/>
        <v>2900000</v>
      </c>
      <c r="M97" s="617"/>
      <c r="N97" s="637">
        <f t="shared" si="7"/>
        <v>-2900000</v>
      </c>
      <c r="O97" s="639"/>
    </row>
    <row r="98" s="1" customFormat="1" spans="1:15">
      <c r="A98" s="644">
        <v>288801</v>
      </c>
      <c r="B98" s="644">
        <v>1297111</v>
      </c>
      <c r="C98" s="644" t="s">
        <v>773</v>
      </c>
      <c r="D98" s="618">
        <v>43216</v>
      </c>
      <c r="E98" s="618">
        <v>43217</v>
      </c>
      <c r="F98" s="617">
        <f t="shared" si="4"/>
        <v>1</v>
      </c>
      <c r="G98" s="617">
        <v>1</v>
      </c>
      <c r="H98" s="617" t="s">
        <v>40</v>
      </c>
      <c r="I98" s="617" t="s">
        <v>148</v>
      </c>
      <c r="J98" s="617">
        <f t="shared" si="5"/>
        <v>1</v>
      </c>
      <c r="K98" s="617">
        <v>2900000</v>
      </c>
      <c r="L98" s="543">
        <f t="shared" si="8"/>
        <v>2900000</v>
      </c>
      <c r="M98" s="617"/>
      <c r="N98" s="637">
        <f t="shared" si="7"/>
        <v>-2900000</v>
      </c>
      <c r="O98" s="639"/>
    </row>
    <row r="99" s="1" customFormat="1" spans="1:15">
      <c r="A99" s="640"/>
      <c r="B99" s="640"/>
      <c r="C99" s="640"/>
      <c r="D99" s="618">
        <v>43217</v>
      </c>
      <c r="E99" s="618">
        <v>43219</v>
      </c>
      <c r="F99" s="617">
        <f t="shared" si="4"/>
        <v>2</v>
      </c>
      <c r="G99" s="617">
        <v>1</v>
      </c>
      <c r="H99" s="617" t="s">
        <v>40</v>
      </c>
      <c r="I99" s="617" t="s">
        <v>148</v>
      </c>
      <c r="J99" s="617">
        <f t="shared" si="5"/>
        <v>2</v>
      </c>
      <c r="K99" s="617">
        <v>4050000</v>
      </c>
      <c r="L99" s="543">
        <f t="shared" si="8"/>
        <v>8100000</v>
      </c>
      <c r="M99" s="617"/>
      <c r="N99" s="637">
        <f t="shared" si="7"/>
        <v>-8100000</v>
      </c>
      <c r="O99" s="640"/>
    </row>
    <row r="100" s="1" customFormat="1" spans="1:15">
      <c r="A100" s="617">
        <v>288802</v>
      </c>
      <c r="B100" s="617">
        <v>1297110</v>
      </c>
      <c r="C100" s="617" t="s">
        <v>774</v>
      </c>
      <c r="D100" s="618">
        <v>43217</v>
      </c>
      <c r="E100" s="618">
        <v>43219</v>
      </c>
      <c r="F100" s="617">
        <f t="shared" si="4"/>
        <v>2</v>
      </c>
      <c r="G100" s="617">
        <v>1</v>
      </c>
      <c r="H100" s="617" t="s">
        <v>391</v>
      </c>
      <c r="I100" s="617" t="s">
        <v>148</v>
      </c>
      <c r="J100" s="617">
        <f t="shared" si="5"/>
        <v>2</v>
      </c>
      <c r="K100" s="617">
        <v>4050000</v>
      </c>
      <c r="L100" s="543">
        <f t="shared" si="8"/>
        <v>8100000</v>
      </c>
      <c r="M100" s="617"/>
      <c r="N100" s="637">
        <f t="shared" si="7"/>
        <v>-8100000</v>
      </c>
      <c r="O100" s="638">
        <f>SUM(N100:N118)</f>
        <v>-178900000</v>
      </c>
    </row>
    <row r="101" s="1" customFormat="1" spans="1:15">
      <c r="A101" s="617">
        <v>288049</v>
      </c>
      <c r="B101" s="617">
        <v>1293598</v>
      </c>
      <c r="C101" s="617" t="s">
        <v>772</v>
      </c>
      <c r="D101" s="618">
        <v>43217</v>
      </c>
      <c r="E101" s="618">
        <v>43219</v>
      </c>
      <c r="F101" s="617">
        <f t="shared" si="4"/>
        <v>2</v>
      </c>
      <c r="G101" s="617">
        <v>1</v>
      </c>
      <c r="H101" s="617" t="s">
        <v>391</v>
      </c>
      <c r="I101" s="617" t="s">
        <v>148</v>
      </c>
      <c r="J101" s="617">
        <f t="shared" si="5"/>
        <v>2</v>
      </c>
      <c r="K101" s="628">
        <v>4050000</v>
      </c>
      <c r="L101" s="543">
        <f t="shared" si="8"/>
        <v>8100000</v>
      </c>
      <c r="M101" s="617"/>
      <c r="N101" s="637">
        <f t="shared" si="7"/>
        <v>-8100000</v>
      </c>
      <c r="O101" s="639"/>
    </row>
    <row r="102" s="1" customFormat="1" spans="1:15">
      <c r="A102" s="617">
        <v>288149</v>
      </c>
      <c r="B102" s="617">
        <v>1294526</v>
      </c>
      <c r="C102" s="617" t="s">
        <v>775</v>
      </c>
      <c r="D102" s="618">
        <v>43217</v>
      </c>
      <c r="E102" s="618">
        <v>43219</v>
      </c>
      <c r="F102" s="617">
        <f t="shared" si="4"/>
        <v>2</v>
      </c>
      <c r="G102" s="617">
        <v>2</v>
      </c>
      <c r="H102" s="617" t="s">
        <v>391</v>
      </c>
      <c r="I102" s="617" t="s">
        <v>148</v>
      </c>
      <c r="J102" s="617">
        <f t="shared" si="5"/>
        <v>4</v>
      </c>
      <c r="K102" s="617">
        <v>4050000</v>
      </c>
      <c r="L102" s="543">
        <f t="shared" si="8"/>
        <v>16200000</v>
      </c>
      <c r="M102" s="617"/>
      <c r="N102" s="637">
        <f t="shared" si="7"/>
        <v>-16200000</v>
      </c>
      <c r="O102" s="639"/>
    </row>
    <row r="103" s="1" customFormat="1" spans="1:15">
      <c r="A103" s="617">
        <v>288194</v>
      </c>
      <c r="B103" s="617">
        <v>1294727</v>
      </c>
      <c r="C103" s="617" t="s">
        <v>776</v>
      </c>
      <c r="D103" s="618">
        <v>43217</v>
      </c>
      <c r="E103" s="618">
        <v>43220</v>
      </c>
      <c r="F103" s="617">
        <f t="shared" si="4"/>
        <v>3</v>
      </c>
      <c r="G103" s="617">
        <v>1</v>
      </c>
      <c r="H103" s="617" t="s">
        <v>391</v>
      </c>
      <c r="I103" s="617" t="s">
        <v>37</v>
      </c>
      <c r="J103" s="617">
        <f t="shared" si="5"/>
        <v>3</v>
      </c>
      <c r="K103" s="628">
        <v>4050000</v>
      </c>
      <c r="L103" s="543">
        <f t="shared" si="8"/>
        <v>12150000</v>
      </c>
      <c r="M103" s="617"/>
      <c r="N103" s="637">
        <f t="shared" si="7"/>
        <v>-12150000</v>
      </c>
      <c r="O103" s="639"/>
    </row>
    <row r="104" s="1" customFormat="1" spans="1:15">
      <c r="A104" s="617">
        <v>286302</v>
      </c>
      <c r="B104" s="617">
        <v>1289500</v>
      </c>
      <c r="C104" s="617" t="s">
        <v>777</v>
      </c>
      <c r="D104" s="618">
        <v>43218</v>
      </c>
      <c r="E104" s="618">
        <v>43220</v>
      </c>
      <c r="F104" s="617">
        <f t="shared" si="4"/>
        <v>2</v>
      </c>
      <c r="G104" s="617">
        <v>1</v>
      </c>
      <c r="H104" s="617" t="s">
        <v>53</v>
      </c>
      <c r="I104" s="617" t="s">
        <v>148</v>
      </c>
      <c r="J104" s="617">
        <f t="shared" si="5"/>
        <v>2</v>
      </c>
      <c r="K104" s="543">
        <v>4050000</v>
      </c>
      <c r="L104" s="543">
        <f t="shared" si="8"/>
        <v>8100000</v>
      </c>
      <c r="M104" s="617"/>
      <c r="N104" s="637">
        <f t="shared" si="7"/>
        <v>-8100000</v>
      </c>
      <c r="O104" s="639"/>
    </row>
    <row r="105" s="1" customFormat="1" spans="1:15">
      <c r="A105" s="645">
        <v>288039</v>
      </c>
      <c r="B105" s="1">
        <v>1294018</v>
      </c>
      <c r="C105" s="1" t="s">
        <v>778</v>
      </c>
      <c r="D105" s="646">
        <v>43218</v>
      </c>
      <c r="E105" s="646">
        <v>43221</v>
      </c>
      <c r="F105" s="153">
        <f t="shared" si="4"/>
        <v>3</v>
      </c>
      <c r="G105" s="647">
        <v>1</v>
      </c>
      <c r="H105" s="647" t="s">
        <v>391</v>
      </c>
      <c r="I105" s="647" t="s">
        <v>37</v>
      </c>
      <c r="J105" s="153">
        <v>4</v>
      </c>
      <c r="K105" s="5">
        <v>4050000</v>
      </c>
      <c r="L105" s="202">
        <v>15050000</v>
      </c>
      <c r="N105" s="650">
        <f t="shared" si="7"/>
        <v>-15050000</v>
      </c>
      <c r="O105" s="651"/>
    </row>
    <row r="106" s="1" customFormat="1" spans="1:15">
      <c r="A106" s="153">
        <v>288043</v>
      </c>
      <c r="B106" s="153">
        <v>1293901</v>
      </c>
      <c r="C106" s="153" t="s">
        <v>779</v>
      </c>
      <c r="D106" s="152">
        <v>43219</v>
      </c>
      <c r="E106" s="152">
        <v>43221</v>
      </c>
      <c r="F106" s="153">
        <f t="shared" si="4"/>
        <v>2</v>
      </c>
      <c r="G106" s="153">
        <v>4</v>
      </c>
      <c r="H106" s="153" t="s">
        <v>391</v>
      </c>
      <c r="I106" s="153" t="s">
        <v>37</v>
      </c>
      <c r="J106" s="153">
        <f t="shared" si="5"/>
        <v>8</v>
      </c>
      <c r="K106" s="202">
        <v>4050000</v>
      </c>
      <c r="L106" s="202">
        <f t="shared" si="8"/>
        <v>32400000</v>
      </c>
      <c r="M106" s="153"/>
      <c r="N106" s="650">
        <f t="shared" si="7"/>
        <v>-32400000</v>
      </c>
      <c r="O106" s="651"/>
    </row>
    <row r="107" s="1" customFormat="1" spans="1:15">
      <c r="A107" s="153">
        <v>286306</v>
      </c>
      <c r="B107" s="153">
        <v>1289583</v>
      </c>
      <c r="C107" s="153" t="s">
        <v>780</v>
      </c>
      <c r="D107" s="152">
        <v>43219</v>
      </c>
      <c r="E107" s="152">
        <v>43220</v>
      </c>
      <c r="F107" s="153">
        <f t="shared" si="4"/>
        <v>1</v>
      </c>
      <c r="G107" s="153">
        <v>1</v>
      </c>
      <c r="H107" s="153" t="s">
        <v>53</v>
      </c>
      <c r="I107" s="153" t="s">
        <v>148</v>
      </c>
      <c r="J107" s="153">
        <f t="shared" si="5"/>
        <v>1</v>
      </c>
      <c r="K107" s="202">
        <v>4050000</v>
      </c>
      <c r="L107" s="202">
        <f t="shared" si="8"/>
        <v>4050000</v>
      </c>
      <c r="M107" s="153"/>
      <c r="N107" s="650">
        <f t="shared" si="7"/>
        <v>-4050000</v>
      </c>
      <c r="O107" s="651"/>
    </row>
    <row r="108" s="1" customFormat="1" spans="1:15">
      <c r="A108" s="648">
        <v>286178</v>
      </c>
      <c r="B108" s="648">
        <v>1288588</v>
      </c>
      <c r="C108" s="648" t="s">
        <v>781</v>
      </c>
      <c r="D108" s="152">
        <v>43220</v>
      </c>
      <c r="E108" s="152">
        <v>43221</v>
      </c>
      <c r="F108" s="153">
        <f t="shared" si="4"/>
        <v>1</v>
      </c>
      <c r="G108" s="153">
        <v>1</v>
      </c>
      <c r="H108" s="153" t="s">
        <v>391</v>
      </c>
      <c r="I108" s="153" t="s">
        <v>37</v>
      </c>
      <c r="J108" s="153">
        <f t="shared" si="5"/>
        <v>1</v>
      </c>
      <c r="K108" s="202">
        <v>4050000</v>
      </c>
      <c r="L108" s="202">
        <v>12750000</v>
      </c>
      <c r="M108" s="153"/>
      <c r="N108" s="650">
        <f t="shared" si="7"/>
        <v>-12750000</v>
      </c>
      <c r="O108" s="651"/>
    </row>
    <row r="109" s="1" customFormat="1" spans="1:15">
      <c r="A109" s="649" t="s">
        <v>782</v>
      </c>
      <c r="B109" s="649">
        <v>1275753</v>
      </c>
      <c r="C109" s="649" t="s">
        <v>783</v>
      </c>
      <c r="D109" s="152">
        <v>43220</v>
      </c>
      <c r="E109" s="152">
        <v>43221</v>
      </c>
      <c r="F109" s="153">
        <f t="shared" si="4"/>
        <v>1</v>
      </c>
      <c r="G109" s="153">
        <v>2</v>
      </c>
      <c r="H109" s="153" t="s">
        <v>240</v>
      </c>
      <c r="I109" s="153" t="s">
        <v>37</v>
      </c>
      <c r="J109" s="153">
        <f t="shared" si="5"/>
        <v>2</v>
      </c>
      <c r="K109" s="202">
        <v>4050000</v>
      </c>
      <c r="L109" s="202">
        <v>13900000</v>
      </c>
      <c r="M109" s="153"/>
      <c r="N109" s="650">
        <f t="shared" si="7"/>
        <v>-13900000</v>
      </c>
      <c r="O109" s="651"/>
    </row>
    <row r="110" s="1" customFormat="1" spans="1:15">
      <c r="A110" s="153">
        <v>288046</v>
      </c>
      <c r="B110" s="153">
        <v>1294008</v>
      </c>
      <c r="C110" s="153" t="s">
        <v>784</v>
      </c>
      <c r="D110" s="152">
        <v>43220</v>
      </c>
      <c r="E110" s="152">
        <v>43221</v>
      </c>
      <c r="F110" s="153">
        <f t="shared" si="4"/>
        <v>1</v>
      </c>
      <c r="G110" s="153">
        <v>1</v>
      </c>
      <c r="H110" s="153" t="s">
        <v>391</v>
      </c>
      <c r="I110" s="153" t="s">
        <v>148</v>
      </c>
      <c r="J110" s="153">
        <f t="shared" si="5"/>
        <v>1</v>
      </c>
      <c r="K110" s="636">
        <v>4050000</v>
      </c>
      <c r="L110" s="202">
        <v>9850000</v>
      </c>
      <c r="M110" s="153"/>
      <c r="N110" s="650">
        <f t="shared" si="7"/>
        <v>-9850000</v>
      </c>
      <c r="O110" s="651"/>
    </row>
    <row r="111" s="1" customFormat="1" spans="1:15">
      <c r="A111" s="153">
        <v>288413</v>
      </c>
      <c r="B111" s="153">
        <v>1295836</v>
      </c>
      <c r="C111" s="153" t="s">
        <v>785</v>
      </c>
      <c r="D111" s="152">
        <v>43219</v>
      </c>
      <c r="E111" s="152">
        <v>43220</v>
      </c>
      <c r="F111" s="153">
        <f t="shared" si="4"/>
        <v>1</v>
      </c>
      <c r="G111" s="153">
        <v>1</v>
      </c>
      <c r="H111" s="153" t="s">
        <v>391</v>
      </c>
      <c r="I111" s="153" t="s">
        <v>786</v>
      </c>
      <c r="J111" s="153">
        <f t="shared" si="5"/>
        <v>1</v>
      </c>
      <c r="K111" s="636">
        <v>4050000</v>
      </c>
      <c r="L111" s="202">
        <f t="shared" si="8"/>
        <v>4050000</v>
      </c>
      <c r="M111" s="153"/>
      <c r="N111" s="650">
        <f t="shared" si="7"/>
        <v>-4050000</v>
      </c>
      <c r="O111" s="651"/>
    </row>
    <row r="112" s="1" customFormat="1" spans="1:15">
      <c r="A112" s="617">
        <v>289293</v>
      </c>
      <c r="B112" s="617">
        <v>1297634</v>
      </c>
      <c r="C112" s="617" t="s">
        <v>787</v>
      </c>
      <c r="D112" s="618">
        <v>43215</v>
      </c>
      <c r="E112" s="618">
        <v>43217</v>
      </c>
      <c r="F112" s="617">
        <f t="shared" si="4"/>
        <v>2</v>
      </c>
      <c r="G112" s="617">
        <v>1</v>
      </c>
      <c r="H112" s="617" t="s">
        <v>53</v>
      </c>
      <c r="I112" s="617" t="s">
        <v>37</v>
      </c>
      <c r="J112" s="617">
        <f t="shared" si="5"/>
        <v>2</v>
      </c>
      <c r="K112" s="617">
        <v>2900000</v>
      </c>
      <c r="L112" s="543">
        <f t="shared" si="8"/>
        <v>5800000</v>
      </c>
      <c r="M112" s="617"/>
      <c r="N112" s="637">
        <f t="shared" si="7"/>
        <v>-5800000</v>
      </c>
      <c r="O112" s="639"/>
    </row>
    <row r="113" s="1" customFormat="1" spans="1:15">
      <c r="A113" s="617">
        <v>289301</v>
      </c>
      <c r="B113" s="617">
        <v>1297635</v>
      </c>
      <c r="C113" s="617" t="s">
        <v>788</v>
      </c>
      <c r="D113" s="618">
        <v>43215</v>
      </c>
      <c r="E113" s="618">
        <v>43217</v>
      </c>
      <c r="F113" s="617">
        <f t="shared" si="4"/>
        <v>2</v>
      </c>
      <c r="G113" s="617">
        <v>1</v>
      </c>
      <c r="H113" s="617" t="s">
        <v>53</v>
      </c>
      <c r="I113" s="617" t="s">
        <v>37</v>
      </c>
      <c r="J113" s="617">
        <f t="shared" si="5"/>
        <v>2</v>
      </c>
      <c r="K113" s="617">
        <v>2900000</v>
      </c>
      <c r="L113" s="543">
        <f t="shared" si="8"/>
        <v>5800000</v>
      </c>
      <c r="M113" s="617"/>
      <c r="N113" s="637">
        <f t="shared" si="7"/>
        <v>-5800000</v>
      </c>
      <c r="O113" s="639"/>
    </row>
    <row r="114" s="1" customFormat="1" spans="1:15">
      <c r="A114" s="617">
        <v>289309</v>
      </c>
      <c r="B114" s="617">
        <v>1297731</v>
      </c>
      <c r="C114" s="617" t="s">
        <v>789</v>
      </c>
      <c r="D114" s="618">
        <v>43217</v>
      </c>
      <c r="E114" s="618">
        <v>43218</v>
      </c>
      <c r="F114" s="617">
        <f t="shared" si="4"/>
        <v>1</v>
      </c>
      <c r="G114" s="617">
        <v>1</v>
      </c>
      <c r="H114" s="617" t="s">
        <v>391</v>
      </c>
      <c r="I114" s="617" t="s">
        <v>37</v>
      </c>
      <c r="J114" s="617">
        <f t="shared" si="5"/>
        <v>1</v>
      </c>
      <c r="K114" s="617">
        <v>4050000</v>
      </c>
      <c r="L114" s="543">
        <f t="shared" si="8"/>
        <v>4050000</v>
      </c>
      <c r="M114" s="617"/>
      <c r="N114" s="637">
        <f t="shared" si="7"/>
        <v>-4050000</v>
      </c>
      <c r="O114" s="639"/>
    </row>
    <row r="115" s="1" customFormat="1" spans="1:15">
      <c r="A115" s="617">
        <v>289527</v>
      </c>
      <c r="B115" s="617">
        <v>1298551</v>
      </c>
      <c r="C115" s="617" t="s">
        <v>790</v>
      </c>
      <c r="D115" s="618">
        <v>43216</v>
      </c>
      <c r="E115" s="618">
        <v>43217</v>
      </c>
      <c r="F115" s="617">
        <f t="shared" si="4"/>
        <v>1</v>
      </c>
      <c r="G115" s="617">
        <v>1</v>
      </c>
      <c r="H115" s="617" t="s">
        <v>53</v>
      </c>
      <c r="I115" s="617" t="s">
        <v>37</v>
      </c>
      <c r="J115" s="617">
        <f t="shared" si="5"/>
        <v>1</v>
      </c>
      <c r="K115" s="628">
        <v>2900000</v>
      </c>
      <c r="L115" s="543">
        <f t="shared" si="8"/>
        <v>2900000</v>
      </c>
      <c r="M115" s="617"/>
      <c r="N115" s="637">
        <f t="shared" si="7"/>
        <v>-2900000</v>
      </c>
      <c r="O115" s="639"/>
    </row>
    <row r="116" s="1" customFormat="1" spans="1:15">
      <c r="A116" s="631">
        <v>289753</v>
      </c>
      <c r="B116" s="631">
        <v>1298774</v>
      </c>
      <c r="C116" s="631" t="s">
        <v>791</v>
      </c>
      <c r="D116" s="618">
        <v>43215</v>
      </c>
      <c r="E116" s="618">
        <v>43217</v>
      </c>
      <c r="F116" s="617">
        <f t="shared" si="4"/>
        <v>2</v>
      </c>
      <c r="G116" s="617">
        <v>1</v>
      </c>
      <c r="H116" s="617" t="s">
        <v>391</v>
      </c>
      <c r="I116" s="617" t="s">
        <v>37</v>
      </c>
      <c r="J116" s="617">
        <f t="shared" si="5"/>
        <v>2</v>
      </c>
      <c r="K116" s="617">
        <v>2900000</v>
      </c>
      <c r="L116" s="543">
        <f t="shared" si="8"/>
        <v>5800000</v>
      </c>
      <c r="M116" s="617"/>
      <c r="N116" s="637">
        <f t="shared" si="7"/>
        <v>-5800000</v>
      </c>
      <c r="O116" s="639"/>
    </row>
    <row r="117" s="1" customFormat="1" spans="1:15">
      <c r="A117" s="633"/>
      <c r="B117" s="633"/>
      <c r="C117" s="633"/>
      <c r="D117" s="618">
        <v>43217</v>
      </c>
      <c r="E117" s="618">
        <v>43218</v>
      </c>
      <c r="F117" s="617">
        <f t="shared" si="4"/>
        <v>1</v>
      </c>
      <c r="G117" s="617">
        <v>1</v>
      </c>
      <c r="H117" s="617" t="s">
        <v>391</v>
      </c>
      <c r="I117" s="617" t="s">
        <v>37</v>
      </c>
      <c r="J117" s="617">
        <f t="shared" si="5"/>
        <v>1</v>
      </c>
      <c r="K117" s="617">
        <v>4050000</v>
      </c>
      <c r="L117" s="543">
        <f t="shared" si="8"/>
        <v>4050000</v>
      </c>
      <c r="M117" s="617"/>
      <c r="N117" s="637">
        <f t="shared" si="7"/>
        <v>-4050000</v>
      </c>
      <c r="O117" s="639"/>
    </row>
    <row r="118" s="1" customFormat="1" spans="1:15">
      <c r="A118" s="617">
        <v>289795</v>
      </c>
      <c r="B118" s="617">
        <v>1299142</v>
      </c>
      <c r="C118" s="617" t="s">
        <v>792</v>
      </c>
      <c r="D118" s="618">
        <v>43214</v>
      </c>
      <c r="E118" s="618">
        <v>43216</v>
      </c>
      <c r="F118" s="617">
        <f t="shared" si="4"/>
        <v>2</v>
      </c>
      <c r="G118" s="617">
        <v>1</v>
      </c>
      <c r="H118" s="617" t="s">
        <v>40</v>
      </c>
      <c r="I118" s="617" t="s">
        <v>37</v>
      </c>
      <c r="J118" s="617">
        <f t="shared" si="5"/>
        <v>2</v>
      </c>
      <c r="K118" s="628">
        <v>2900000</v>
      </c>
      <c r="L118" s="543">
        <f t="shared" si="8"/>
        <v>5800000</v>
      </c>
      <c r="M118" s="617"/>
      <c r="N118" s="637">
        <f t="shared" si="7"/>
        <v>-5800000</v>
      </c>
      <c r="O118" s="640"/>
    </row>
    <row r="119" s="1" customFormat="1" spans="1:15">
      <c r="A119" s="617">
        <v>287373</v>
      </c>
      <c r="B119" s="617">
        <v>1291856</v>
      </c>
      <c r="C119" s="617" t="s">
        <v>793</v>
      </c>
      <c r="D119" s="618">
        <v>43219</v>
      </c>
      <c r="E119" s="618">
        <v>43221</v>
      </c>
      <c r="F119" s="617">
        <f t="shared" si="4"/>
        <v>2</v>
      </c>
      <c r="G119" s="617">
        <v>1</v>
      </c>
      <c r="H119" s="617" t="s">
        <v>53</v>
      </c>
      <c r="I119" s="617" t="s">
        <v>37</v>
      </c>
      <c r="J119" s="617">
        <f t="shared" si="5"/>
        <v>2</v>
      </c>
      <c r="K119" s="617">
        <v>4050000</v>
      </c>
      <c r="L119" s="543">
        <f t="shared" si="8"/>
        <v>8100000</v>
      </c>
      <c r="M119" s="617"/>
      <c r="N119" s="637">
        <f t="shared" si="7"/>
        <v>-8100000</v>
      </c>
      <c r="O119" s="617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1" customWidth="1"/>
    <col min="2" max="2" width="12.2833333333333" style="1" customWidth="1"/>
    <col min="3" max="3" width="36.8583333333333" style="1" customWidth="1"/>
    <col min="4" max="4" width="11.2833333333333" style="1" customWidth="1"/>
    <col min="5" max="5" width="10.7083333333333" style="1" customWidth="1"/>
    <col min="6" max="10" width="9" style="1"/>
    <col min="11" max="11" width="14.425" style="1" customWidth="1"/>
    <col min="12" max="12" width="17.8583333333333" style="1" customWidth="1"/>
    <col min="13" max="13" width="20.375" style="1" customWidth="1"/>
    <col min="14" max="14" width="11.5" style="1"/>
    <col min="15" max="16374" width="9" style="1"/>
  </cols>
  <sheetData>
    <row r="1" s="1" customFormat="1" ht="25.5" spans="1:13">
      <c r="A1" s="6" t="s">
        <v>794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5.5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5.5" spans="1:13">
      <c r="A3" s="8"/>
      <c r="B3" s="8"/>
      <c r="C3" s="431"/>
      <c r="D3" s="10"/>
      <c r="E3" s="10"/>
      <c r="F3" s="11"/>
      <c r="G3" s="6"/>
      <c r="H3" s="616" t="s">
        <v>21</v>
      </c>
      <c r="I3" s="616"/>
      <c r="J3" s="622">
        <f>SUM(J9:J163)</f>
        <v>442</v>
      </c>
      <c r="K3" s="623"/>
      <c r="L3" s="623">
        <f>SUM(L9:L266)</f>
        <v>1292081080</v>
      </c>
      <c r="M3" s="624" t="s">
        <v>795</v>
      </c>
    </row>
    <row r="4" s="1" customFormat="1" ht="25.5" spans="1:12">
      <c r="A4" s="6"/>
      <c r="B4" s="6"/>
      <c r="C4" s="6"/>
      <c r="D4" s="6"/>
      <c r="E4" s="6"/>
      <c r="F4" s="6"/>
      <c r="G4" s="6"/>
      <c r="H4" s="12" t="s">
        <v>796</v>
      </c>
      <c r="I4" s="12"/>
      <c r="J4" s="76"/>
      <c r="K4" s="78"/>
      <c r="L4" s="625">
        <v>2351540000</v>
      </c>
    </row>
    <row r="5" s="1" customFormat="1" ht="25.5" spans="1:12">
      <c r="A5" s="6"/>
      <c r="B5" s="6"/>
      <c r="C5" s="6"/>
      <c r="D5" s="6"/>
      <c r="E5" s="6"/>
      <c r="F5" s="6"/>
      <c r="G5" s="6"/>
      <c r="H5" s="521" t="s">
        <v>797</v>
      </c>
      <c r="I5" s="537"/>
      <c r="J5" s="76"/>
      <c r="K5" s="78"/>
      <c r="L5" s="625">
        <f>Apr!L6</f>
        <v>693460000</v>
      </c>
    </row>
    <row r="6" s="1" customFormat="1" ht="25.5" spans="1:12">
      <c r="A6" s="6"/>
      <c r="B6" s="6"/>
      <c r="C6" s="6"/>
      <c r="D6" s="6"/>
      <c r="E6" s="6"/>
      <c r="F6" s="6"/>
      <c r="G6" s="6"/>
      <c r="H6" s="12" t="s">
        <v>17</v>
      </c>
      <c r="I6" s="12"/>
      <c r="J6" s="626"/>
      <c r="K6" s="626"/>
      <c r="L6" s="78">
        <f>L4+L5-L3</f>
        <v>1752918920</v>
      </c>
    </row>
    <row r="7" s="1" customFormat="1" spans="1:12">
      <c r="A7" s="15" t="s">
        <v>24</v>
      </c>
      <c r="B7" s="16" t="s">
        <v>25</v>
      </c>
      <c r="C7" s="16" t="s">
        <v>26</v>
      </c>
      <c r="D7" s="17" t="s">
        <v>27</v>
      </c>
      <c r="E7" s="17" t="s">
        <v>28</v>
      </c>
      <c r="F7" s="15" t="s">
        <v>29</v>
      </c>
      <c r="G7" s="18" t="s">
        <v>30</v>
      </c>
      <c r="H7" s="18" t="s">
        <v>31</v>
      </c>
      <c r="I7" s="18"/>
      <c r="J7" s="18" t="s">
        <v>32</v>
      </c>
      <c r="K7" s="456" t="s">
        <v>33</v>
      </c>
      <c r="L7" s="83" t="s">
        <v>34</v>
      </c>
    </row>
    <row r="8" s="1" customFormat="1" spans="1:12">
      <c r="A8" s="15"/>
      <c r="B8" s="19"/>
      <c r="C8" s="19"/>
      <c r="D8" s="17"/>
      <c r="E8" s="17"/>
      <c r="F8" s="15"/>
      <c r="G8" s="18"/>
      <c r="H8" s="18"/>
      <c r="I8" s="18"/>
      <c r="J8" s="18"/>
      <c r="K8" s="456"/>
      <c r="L8" s="83"/>
    </row>
    <row r="9" s="1" customFormat="1" spans="1:12">
      <c r="A9" s="617">
        <v>287716</v>
      </c>
      <c r="B9" s="617">
        <v>1293241</v>
      </c>
      <c r="C9" s="617" t="s">
        <v>798</v>
      </c>
      <c r="D9" s="618">
        <v>43221</v>
      </c>
      <c r="E9" s="618">
        <v>43226</v>
      </c>
      <c r="F9" s="617">
        <f t="shared" ref="F9:F72" si="0">E9-D9</f>
        <v>5</v>
      </c>
      <c r="G9" s="617">
        <v>1</v>
      </c>
      <c r="H9" s="617" t="s">
        <v>53</v>
      </c>
      <c r="I9" s="617" t="s">
        <v>37</v>
      </c>
      <c r="J9" s="617">
        <f t="shared" ref="J9:J72" si="1">G9*F9</f>
        <v>5</v>
      </c>
      <c r="K9" s="543">
        <v>2900000</v>
      </c>
      <c r="L9" s="543">
        <f t="shared" ref="L9:L72" si="2">K9*F9*G9</f>
        <v>14500000</v>
      </c>
    </row>
    <row r="10" s="1" customFormat="1" spans="1:13">
      <c r="A10" s="617" t="s">
        <v>799</v>
      </c>
      <c r="B10" s="617">
        <v>1290979</v>
      </c>
      <c r="C10" s="617" t="s">
        <v>800</v>
      </c>
      <c r="D10" s="618">
        <v>43221</v>
      </c>
      <c r="E10" s="618">
        <v>43223</v>
      </c>
      <c r="F10" s="617">
        <f t="shared" si="0"/>
        <v>2</v>
      </c>
      <c r="G10" s="617">
        <v>2</v>
      </c>
      <c r="H10" s="617" t="s">
        <v>53</v>
      </c>
      <c r="I10" s="617" t="s">
        <v>37</v>
      </c>
      <c r="J10" s="617">
        <f t="shared" si="1"/>
        <v>4</v>
      </c>
      <c r="K10" s="543">
        <v>2900000</v>
      </c>
      <c r="L10" s="543">
        <f t="shared" si="2"/>
        <v>11600000</v>
      </c>
      <c r="M10" s="627"/>
    </row>
    <row r="11" s="1" customFormat="1" spans="1:13">
      <c r="A11" s="617">
        <v>290230</v>
      </c>
      <c r="B11" s="617">
        <v>1299972</v>
      </c>
      <c r="C11" s="617" t="s">
        <v>801</v>
      </c>
      <c r="D11" s="618">
        <v>43221</v>
      </c>
      <c r="E11" s="618">
        <v>43222</v>
      </c>
      <c r="F11" s="617">
        <f t="shared" si="0"/>
        <v>1</v>
      </c>
      <c r="G11" s="617">
        <v>1</v>
      </c>
      <c r="H11" s="617" t="s">
        <v>391</v>
      </c>
      <c r="I11" s="617" t="s">
        <v>37</v>
      </c>
      <c r="J11" s="617">
        <f t="shared" si="1"/>
        <v>1</v>
      </c>
      <c r="K11" s="543">
        <v>2900000</v>
      </c>
      <c r="L11" s="543">
        <f t="shared" si="2"/>
        <v>2900000</v>
      </c>
      <c r="M11" s="627"/>
    </row>
    <row r="12" s="1" customFormat="1" spans="1:13">
      <c r="A12" s="617">
        <v>287623</v>
      </c>
      <c r="B12" s="617">
        <v>1292424</v>
      </c>
      <c r="C12" s="617" t="s">
        <v>802</v>
      </c>
      <c r="D12" s="618">
        <v>43221</v>
      </c>
      <c r="E12" s="618">
        <v>43224</v>
      </c>
      <c r="F12" s="617">
        <f t="shared" si="0"/>
        <v>3</v>
      </c>
      <c r="G12" s="617">
        <v>1</v>
      </c>
      <c r="H12" s="617" t="s">
        <v>53</v>
      </c>
      <c r="I12" s="617" t="s">
        <v>37</v>
      </c>
      <c r="J12" s="617">
        <f t="shared" si="1"/>
        <v>3</v>
      </c>
      <c r="K12" s="543">
        <v>2900000</v>
      </c>
      <c r="L12" s="543">
        <f t="shared" si="2"/>
        <v>8700000</v>
      </c>
      <c r="M12" s="627"/>
    </row>
    <row r="13" s="1" customFormat="1" spans="1:13">
      <c r="A13" s="617">
        <v>290209</v>
      </c>
      <c r="B13" s="617">
        <v>1299666</v>
      </c>
      <c r="C13" s="617" t="s">
        <v>803</v>
      </c>
      <c r="D13" s="618">
        <v>43221</v>
      </c>
      <c r="E13" s="618">
        <v>43223</v>
      </c>
      <c r="F13" s="617">
        <f t="shared" si="0"/>
        <v>2</v>
      </c>
      <c r="G13" s="617">
        <v>1</v>
      </c>
      <c r="H13" s="617" t="s">
        <v>53</v>
      </c>
      <c r="I13" s="617" t="s">
        <v>37</v>
      </c>
      <c r="J13" s="617">
        <f t="shared" si="1"/>
        <v>2</v>
      </c>
      <c r="K13" s="617">
        <v>2900000</v>
      </c>
      <c r="L13" s="543">
        <f t="shared" si="2"/>
        <v>5800000</v>
      </c>
      <c r="M13" s="627"/>
    </row>
    <row r="14" s="1" customFormat="1" spans="1:13">
      <c r="A14" s="617">
        <v>289056</v>
      </c>
      <c r="B14" s="617">
        <v>1298028</v>
      </c>
      <c r="C14" s="617" t="s">
        <v>804</v>
      </c>
      <c r="D14" s="618">
        <v>43221</v>
      </c>
      <c r="E14" s="618">
        <v>43223</v>
      </c>
      <c r="F14" s="617">
        <f t="shared" si="0"/>
        <v>2</v>
      </c>
      <c r="G14" s="617">
        <v>1</v>
      </c>
      <c r="H14" s="617" t="s">
        <v>391</v>
      </c>
      <c r="I14" s="617" t="s">
        <v>37</v>
      </c>
      <c r="J14" s="617">
        <f t="shared" si="1"/>
        <v>2</v>
      </c>
      <c r="K14" s="628">
        <v>2900000</v>
      </c>
      <c r="L14" s="543">
        <f t="shared" si="2"/>
        <v>5800000</v>
      </c>
      <c r="M14" s="627"/>
    </row>
    <row r="15" s="1" customFormat="1" spans="1:13">
      <c r="A15" s="617">
        <v>288584</v>
      </c>
      <c r="B15" s="617">
        <v>1295585</v>
      </c>
      <c r="C15" s="617" t="s">
        <v>805</v>
      </c>
      <c r="D15" s="618">
        <v>43221</v>
      </c>
      <c r="E15" s="618">
        <v>43222</v>
      </c>
      <c r="F15" s="617">
        <f t="shared" si="0"/>
        <v>1</v>
      </c>
      <c r="G15" s="617">
        <v>1</v>
      </c>
      <c r="H15" s="617" t="s">
        <v>40</v>
      </c>
      <c r="I15" s="617" t="s">
        <v>37</v>
      </c>
      <c r="J15" s="617">
        <f t="shared" si="1"/>
        <v>1</v>
      </c>
      <c r="K15" s="543">
        <v>2900000</v>
      </c>
      <c r="L15" s="543">
        <f t="shared" si="2"/>
        <v>2900000</v>
      </c>
      <c r="M15" s="627"/>
    </row>
    <row r="16" s="1" customFormat="1" spans="1:13">
      <c r="A16" s="617">
        <v>287625</v>
      </c>
      <c r="B16" s="617">
        <v>1292741</v>
      </c>
      <c r="C16" s="617" t="s">
        <v>806</v>
      </c>
      <c r="D16" s="618">
        <v>43221</v>
      </c>
      <c r="E16" s="618">
        <v>43223</v>
      </c>
      <c r="F16" s="617">
        <f t="shared" si="0"/>
        <v>2</v>
      </c>
      <c r="G16" s="617">
        <v>1</v>
      </c>
      <c r="H16" s="617" t="s">
        <v>53</v>
      </c>
      <c r="I16" s="617" t="s">
        <v>37</v>
      </c>
      <c r="J16" s="617">
        <f t="shared" si="1"/>
        <v>2</v>
      </c>
      <c r="K16" s="543">
        <v>2900000</v>
      </c>
      <c r="L16" s="543">
        <f t="shared" si="2"/>
        <v>5800000</v>
      </c>
      <c r="M16" s="627"/>
    </row>
    <row r="17" s="1" customFormat="1" spans="1:13">
      <c r="A17" s="617">
        <v>289546</v>
      </c>
      <c r="B17" s="617">
        <v>1298374</v>
      </c>
      <c r="C17" s="617" t="s">
        <v>807</v>
      </c>
      <c r="D17" s="618">
        <v>43221</v>
      </c>
      <c r="E17" s="618">
        <v>43223</v>
      </c>
      <c r="F17" s="617">
        <f t="shared" si="0"/>
        <v>2</v>
      </c>
      <c r="G17" s="617">
        <v>1</v>
      </c>
      <c r="H17" s="617" t="s">
        <v>53</v>
      </c>
      <c r="I17" s="617" t="s">
        <v>37</v>
      </c>
      <c r="J17" s="617">
        <f t="shared" si="1"/>
        <v>2</v>
      </c>
      <c r="K17" s="617">
        <v>2900000</v>
      </c>
      <c r="L17" s="543">
        <f t="shared" si="2"/>
        <v>5800000</v>
      </c>
      <c r="M17" s="627"/>
    </row>
    <row r="18" s="1" customFormat="1" spans="1:13">
      <c r="A18" s="617">
        <v>289023</v>
      </c>
      <c r="B18" s="617">
        <v>1297360</v>
      </c>
      <c r="C18" s="617" t="s">
        <v>808</v>
      </c>
      <c r="D18" s="618">
        <v>43222</v>
      </c>
      <c r="E18" s="618">
        <v>43223</v>
      </c>
      <c r="F18" s="617">
        <f t="shared" si="0"/>
        <v>1</v>
      </c>
      <c r="G18" s="617">
        <v>1</v>
      </c>
      <c r="H18" s="617" t="s">
        <v>391</v>
      </c>
      <c r="I18" s="617" t="s">
        <v>37</v>
      </c>
      <c r="J18" s="617">
        <f t="shared" si="1"/>
        <v>1</v>
      </c>
      <c r="K18" s="628">
        <v>2900000</v>
      </c>
      <c r="L18" s="543">
        <f t="shared" si="2"/>
        <v>2900000</v>
      </c>
      <c r="M18" s="627"/>
    </row>
    <row r="19" s="1" customFormat="1" spans="1:13">
      <c r="A19" s="617">
        <v>288519</v>
      </c>
      <c r="B19" s="617">
        <v>1296324</v>
      </c>
      <c r="C19" s="617" t="s">
        <v>809</v>
      </c>
      <c r="D19" s="618">
        <v>43222</v>
      </c>
      <c r="E19" s="618">
        <v>43225</v>
      </c>
      <c r="F19" s="617">
        <f t="shared" si="0"/>
        <v>3</v>
      </c>
      <c r="G19" s="617">
        <v>1</v>
      </c>
      <c r="H19" s="617" t="s">
        <v>53</v>
      </c>
      <c r="I19" s="617" t="s">
        <v>37</v>
      </c>
      <c r="J19" s="617">
        <f t="shared" si="1"/>
        <v>3</v>
      </c>
      <c r="K19" s="543">
        <v>2900000</v>
      </c>
      <c r="L19" s="543">
        <f t="shared" si="2"/>
        <v>8700000</v>
      </c>
      <c r="M19" s="627"/>
    </row>
    <row r="20" s="1" customFormat="1" spans="1:13">
      <c r="A20" s="617">
        <v>290281</v>
      </c>
      <c r="B20" s="617">
        <v>1300255</v>
      </c>
      <c r="C20" s="617" t="s">
        <v>810</v>
      </c>
      <c r="D20" s="618">
        <v>43222</v>
      </c>
      <c r="E20" s="618">
        <v>43224</v>
      </c>
      <c r="F20" s="617">
        <f t="shared" si="0"/>
        <v>2</v>
      </c>
      <c r="G20" s="617">
        <v>1</v>
      </c>
      <c r="H20" s="617" t="s">
        <v>391</v>
      </c>
      <c r="I20" s="617" t="s">
        <v>37</v>
      </c>
      <c r="J20" s="617">
        <f t="shared" si="1"/>
        <v>2</v>
      </c>
      <c r="K20" s="617">
        <v>2900000</v>
      </c>
      <c r="L20" s="543">
        <f t="shared" si="2"/>
        <v>5800000</v>
      </c>
      <c r="M20" s="627"/>
    </row>
    <row r="21" s="1" customFormat="1" spans="1:13">
      <c r="A21" s="617">
        <v>289886</v>
      </c>
      <c r="B21" s="617">
        <v>1299427</v>
      </c>
      <c r="C21" s="617" t="s">
        <v>811</v>
      </c>
      <c r="D21" s="618">
        <v>43222</v>
      </c>
      <c r="E21" s="618">
        <v>43227</v>
      </c>
      <c r="F21" s="617">
        <f t="shared" si="0"/>
        <v>5</v>
      </c>
      <c r="G21" s="617">
        <v>1</v>
      </c>
      <c r="H21" s="617" t="s">
        <v>53</v>
      </c>
      <c r="I21" s="617" t="s">
        <v>37</v>
      </c>
      <c r="J21" s="617">
        <f t="shared" si="1"/>
        <v>5</v>
      </c>
      <c r="K21" s="617">
        <v>2900000</v>
      </c>
      <c r="L21" s="543">
        <f t="shared" si="2"/>
        <v>14500000</v>
      </c>
      <c r="M21" s="627"/>
    </row>
    <row r="22" s="1" customFormat="1" spans="1:13">
      <c r="A22" s="617">
        <v>287724</v>
      </c>
      <c r="B22" s="617">
        <v>1293135</v>
      </c>
      <c r="C22" s="617" t="s">
        <v>812</v>
      </c>
      <c r="D22" s="618">
        <v>43222</v>
      </c>
      <c r="E22" s="618">
        <v>43224</v>
      </c>
      <c r="F22" s="617">
        <f t="shared" si="0"/>
        <v>2</v>
      </c>
      <c r="G22" s="617">
        <v>1</v>
      </c>
      <c r="H22" s="617" t="s">
        <v>53</v>
      </c>
      <c r="I22" s="617" t="s">
        <v>37</v>
      </c>
      <c r="J22" s="617">
        <f t="shared" si="1"/>
        <v>2</v>
      </c>
      <c r="K22" s="543">
        <v>2900000</v>
      </c>
      <c r="L22" s="543">
        <f t="shared" si="2"/>
        <v>5800000</v>
      </c>
      <c r="M22" s="627"/>
    </row>
    <row r="23" s="1" customFormat="1" spans="1:13">
      <c r="A23" s="617">
        <v>287782</v>
      </c>
      <c r="B23" s="617">
        <v>1293446</v>
      </c>
      <c r="C23" s="617" t="s">
        <v>813</v>
      </c>
      <c r="D23" s="618">
        <v>43222</v>
      </c>
      <c r="E23" s="618">
        <v>43224</v>
      </c>
      <c r="F23" s="617">
        <f t="shared" si="0"/>
        <v>2</v>
      </c>
      <c r="G23" s="617">
        <v>1</v>
      </c>
      <c r="H23" s="617" t="s">
        <v>391</v>
      </c>
      <c r="I23" s="617" t="s">
        <v>37</v>
      </c>
      <c r="J23" s="617">
        <f t="shared" si="1"/>
        <v>2</v>
      </c>
      <c r="K23" s="543">
        <v>2900000</v>
      </c>
      <c r="L23" s="543">
        <f t="shared" si="2"/>
        <v>5800000</v>
      </c>
      <c r="M23" s="627"/>
    </row>
    <row r="24" s="1" customFormat="1" spans="1:13">
      <c r="A24" s="617">
        <v>289562</v>
      </c>
      <c r="B24" s="617">
        <v>1298660</v>
      </c>
      <c r="C24" s="617" t="s">
        <v>814</v>
      </c>
      <c r="D24" s="618">
        <v>43222</v>
      </c>
      <c r="E24" s="618">
        <v>43224</v>
      </c>
      <c r="F24" s="617">
        <f t="shared" si="0"/>
        <v>2</v>
      </c>
      <c r="G24" s="617">
        <v>1</v>
      </c>
      <c r="H24" s="617" t="s">
        <v>405</v>
      </c>
      <c r="I24" s="617" t="s">
        <v>37</v>
      </c>
      <c r="J24" s="617">
        <f t="shared" si="1"/>
        <v>2</v>
      </c>
      <c r="K24" s="617">
        <v>2900000</v>
      </c>
      <c r="L24" s="543">
        <f t="shared" si="2"/>
        <v>5800000</v>
      </c>
      <c r="M24" s="627"/>
    </row>
    <row r="25" s="1" customFormat="1" spans="1:13">
      <c r="A25" s="617">
        <v>290930</v>
      </c>
      <c r="B25" s="617">
        <v>1301776</v>
      </c>
      <c r="C25" s="617" t="s">
        <v>815</v>
      </c>
      <c r="D25" s="618">
        <v>43223</v>
      </c>
      <c r="E25" s="618">
        <v>43225</v>
      </c>
      <c r="F25" s="617">
        <f t="shared" si="0"/>
        <v>2</v>
      </c>
      <c r="G25" s="617">
        <v>1</v>
      </c>
      <c r="H25" s="617" t="s">
        <v>53</v>
      </c>
      <c r="I25" s="617" t="s">
        <v>37</v>
      </c>
      <c r="J25" s="617">
        <f t="shared" si="1"/>
        <v>2</v>
      </c>
      <c r="K25" s="543">
        <v>2900000</v>
      </c>
      <c r="L25" s="543">
        <f t="shared" si="2"/>
        <v>5800000</v>
      </c>
      <c r="M25" s="627"/>
    </row>
    <row r="26" s="1" customFormat="1" spans="1:13">
      <c r="A26" s="617" t="s">
        <v>816</v>
      </c>
      <c r="B26" s="617">
        <v>1291101</v>
      </c>
      <c r="C26" s="617" t="s">
        <v>817</v>
      </c>
      <c r="D26" s="618">
        <v>43223</v>
      </c>
      <c r="E26" s="618">
        <v>43225</v>
      </c>
      <c r="F26" s="617">
        <f t="shared" si="0"/>
        <v>2</v>
      </c>
      <c r="G26" s="617">
        <v>2</v>
      </c>
      <c r="H26" s="617" t="s">
        <v>53</v>
      </c>
      <c r="I26" s="617" t="s">
        <v>37</v>
      </c>
      <c r="J26" s="617">
        <f t="shared" si="1"/>
        <v>4</v>
      </c>
      <c r="K26" s="543">
        <v>2900000</v>
      </c>
      <c r="L26" s="543">
        <f t="shared" si="2"/>
        <v>11600000</v>
      </c>
      <c r="M26" s="627"/>
    </row>
    <row r="27" s="1" customFormat="1" spans="1:13">
      <c r="A27" s="617">
        <v>290905</v>
      </c>
      <c r="B27" s="617">
        <v>1301668</v>
      </c>
      <c r="C27" s="617" t="s">
        <v>818</v>
      </c>
      <c r="D27" s="618">
        <v>43223</v>
      </c>
      <c r="E27" s="618">
        <v>43224</v>
      </c>
      <c r="F27" s="617">
        <f t="shared" si="0"/>
        <v>1</v>
      </c>
      <c r="G27" s="617">
        <v>1</v>
      </c>
      <c r="H27" s="617" t="s">
        <v>53</v>
      </c>
      <c r="I27" s="617" t="s">
        <v>37</v>
      </c>
      <c r="J27" s="617">
        <f t="shared" si="1"/>
        <v>1</v>
      </c>
      <c r="K27" s="543">
        <v>2900000</v>
      </c>
      <c r="L27" s="543">
        <f t="shared" si="2"/>
        <v>2900000</v>
      </c>
      <c r="M27" s="627"/>
    </row>
    <row r="28" s="1" customFormat="1" spans="1:13">
      <c r="A28" s="617">
        <v>287570</v>
      </c>
      <c r="B28" s="617">
        <v>1292108</v>
      </c>
      <c r="C28" s="617" t="s">
        <v>819</v>
      </c>
      <c r="D28" s="618">
        <v>43223</v>
      </c>
      <c r="E28" s="618">
        <v>43226</v>
      </c>
      <c r="F28" s="617">
        <f t="shared" si="0"/>
        <v>3</v>
      </c>
      <c r="G28" s="617">
        <v>1</v>
      </c>
      <c r="H28" s="617" t="s">
        <v>53</v>
      </c>
      <c r="I28" s="617" t="s">
        <v>37</v>
      </c>
      <c r="J28" s="617">
        <f t="shared" si="1"/>
        <v>3</v>
      </c>
      <c r="K28" s="543">
        <v>2900000</v>
      </c>
      <c r="L28" s="543">
        <f t="shared" si="2"/>
        <v>8700000</v>
      </c>
      <c r="M28" s="627"/>
    </row>
    <row r="29" s="1" customFormat="1" spans="1:13">
      <c r="A29" s="617">
        <v>288518</v>
      </c>
      <c r="B29" s="617">
        <v>1296300</v>
      </c>
      <c r="C29" s="617" t="s">
        <v>820</v>
      </c>
      <c r="D29" s="618">
        <v>43223</v>
      </c>
      <c r="E29" s="618">
        <v>43224</v>
      </c>
      <c r="F29" s="617">
        <f t="shared" si="0"/>
        <v>1</v>
      </c>
      <c r="G29" s="617">
        <v>1</v>
      </c>
      <c r="H29" s="617" t="s">
        <v>391</v>
      </c>
      <c r="I29" s="617" t="s">
        <v>37</v>
      </c>
      <c r="J29" s="617">
        <f t="shared" si="1"/>
        <v>1</v>
      </c>
      <c r="K29" s="543">
        <v>2900000</v>
      </c>
      <c r="L29" s="543">
        <f t="shared" si="2"/>
        <v>2900000</v>
      </c>
      <c r="M29" s="627"/>
    </row>
    <row r="30" s="1" customFormat="1" spans="1:13">
      <c r="A30" s="617">
        <v>280763</v>
      </c>
      <c r="B30" s="617">
        <v>1277557</v>
      </c>
      <c r="C30" s="617" t="s">
        <v>821</v>
      </c>
      <c r="D30" s="618">
        <v>43224</v>
      </c>
      <c r="E30" s="618">
        <v>43227</v>
      </c>
      <c r="F30" s="617">
        <f t="shared" si="0"/>
        <v>3</v>
      </c>
      <c r="G30" s="617">
        <v>2</v>
      </c>
      <c r="H30" s="617" t="s">
        <v>53</v>
      </c>
      <c r="I30" s="617" t="s">
        <v>37</v>
      </c>
      <c r="J30" s="617">
        <f t="shared" si="1"/>
        <v>6</v>
      </c>
      <c r="K30" s="543">
        <v>2900000</v>
      </c>
      <c r="L30" s="543">
        <f t="shared" si="2"/>
        <v>17400000</v>
      </c>
      <c r="M30" s="627"/>
    </row>
    <row r="31" s="1" customFormat="1" spans="1:13">
      <c r="A31" s="617">
        <v>288786</v>
      </c>
      <c r="B31" s="617">
        <v>1296763</v>
      </c>
      <c r="C31" s="617" t="s">
        <v>822</v>
      </c>
      <c r="D31" s="618">
        <v>43224</v>
      </c>
      <c r="E31" s="618">
        <v>43226</v>
      </c>
      <c r="F31" s="617">
        <f t="shared" si="0"/>
        <v>2</v>
      </c>
      <c r="G31" s="617">
        <v>1</v>
      </c>
      <c r="H31" s="617" t="s">
        <v>391</v>
      </c>
      <c r="I31" s="617" t="s">
        <v>37</v>
      </c>
      <c r="J31" s="617">
        <f t="shared" si="1"/>
        <v>2</v>
      </c>
      <c r="K31" s="628">
        <v>2900000</v>
      </c>
      <c r="L31" s="543">
        <f t="shared" si="2"/>
        <v>5800000</v>
      </c>
      <c r="M31" s="627"/>
    </row>
    <row r="32" s="1" customFormat="1" spans="1:13">
      <c r="A32" s="617">
        <v>289768</v>
      </c>
      <c r="B32" s="617">
        <v>1299026</v>
      </c>
      <c r="C32" s="617" t="s">
        <v>823</v>
      </c>
      <c r="D32" s="618">
        <v>43225</v>
      </c>
      <c r="E32" s="618">
        <v>43227</v>
      </c>
      <c r="F32" s="617">
        <f t="shared" si="0"/>
        <v>2</v>
      </c>
      <c r="G32" s="617">
        <v>2</v>
      </c>
      <c r="H32" s="617" t="s">
        <v>405</v>
      </c>
      <c r="I32" s="617" t="s">
        <v>37</v>
      </c>
      <c r="J32" s="617">
        <f t="shared" si="1"/>
        <v>4</v>
      </c>
      <c r="K32" s="617">
        <v>2900000</v>
      </c>
      <c r="L32" s="543">
        <f t="shared" si="2"/>
        <v>11600000</v>
      </c>
      <c r="M32" s="627"/>
    </row>
    <row r="33" s="1" customFormat="1" spans="1:13">
      <c r="A33" s="617">
        <v>287076</v>
      </c>
      <c r="B33" s="617">
        <v>1291393</v>
      </c>
      <c r="C33" s="617" t="s">
        <v>824</v>
      </c>
      <c r="D33" s="618">
        <v>43226</v>
      </c>
      <c r="E33" s="618">
        <v>43229</v>
      </c>
      <c r="F33" s="617">
        <f t="shared" si="0"/>
        <v>3</v>
      </c>
      <c r="G33" s="617">
        <v>1</v>
      </c>
      <c r="H33" s="617" t="s">
        <v>391</v>
      </c>
      <c r="I33" s="617" t="s">
        <v>37</v>
      </c>
      <c r="J33" s="617">
        <f t="shared" si="1"/>
        <v>3</v>
      </c>
      <c r="K33" s="543">
        <v>2900000</v>
      </c>
      <c r="L33" s="543">
        <f t="shared" si="2"/>
        <v>8700000</v>
      </c>
      <c r="M33" s="627"/>
    </row>
    <row r="34" s="1" customFormat="1" spans="1:13">
      <c r="A34" s="617" t="s">
        <v>825</v>
      </c>
      <c r="B34" s="617">
        <v>1293549</v>
      </c>
      <c r="C34" s="617" t="s">
        <v>826</v>
      </c>
      <c r="D34" s="618">
        <v>43226</v>
      </c>
      <c r="E34" s="618">
        <v>43229</v>
      </c>
      <c r="F34" s="617">
        <f t="shared" si="0"/>
        <v>3</v>
      </c>
      <c r="G34" s="617">
        <v>3</v>
      </c>
      <c r="H34" s="617" t="s">
        <v>391</v>
      </c>
      <c r="I34" s="617" t="s">
        <v>37</v>
      </c>
      <c r="J34" s="617">
        <f t="shared" si="1"/>
        <v>9</v>
      </c>
      <c r="K34" s="543">
        <v>2900000</v>
      </c>
      <c r="L34" s="543">
        <f t="shared" si="2"/>
        <v>26100000</v>
      </c>
      <c r="M34" s="627"/>
    </row>
    <row r="35" s="1" customFormat="1" spans="1:13">
      <c r="A35" s="617">
        <v>289040</v>
      </c>
      <c r="B35" s="617">
        <v>1297981</v>
      </c>
      <c r="C35" s="617" t="s">
        <v>827</v>
      </c>
      <c r="D35" s="618">
        <v>43226</v>
      </c>
      <c r="E35" s="618">
        <v>43227</v>
      </c>
      <c r="F35" s="617">
        <f t="shared" si="0"/>
        <v>1</v>
      </c>
      <c r="G35" s="617">
        <v>1</v>
      </c>
      <c r="H35" s="617" t="s">
        <v>53</v>
      </c>
      <c r="I35" s="617" t="s">
        <v>37</v>
      </c>
      <c r="J35" s="617">
        <f t="shared" si="1"/>
        <v>1</v>
      </c>
      <c r="K35" s="628">
        <v>2900000</v>
      </c>
      <c r="L35" s="543">
        <f t="shared" si="2"/>
        <v>2900000</v>
      </c>
      <c r="M35" s="627"/>
    </row>
    <row r="36" s="1" customFormat="1" spans="1:13">
      <c r="A36" s="617">
        <v>290263</v>
      </c>
      <c r="B36" s="617">
        <v>1300048</v>
      </c>
      <c r="C36" s="617" t="s">
        <v>828</v>
      </c>
      <c r="D36" s="618">
        <v>43226</v>
      </c>
      <c r="E36" s="618">
        <v>43228</v>
      </c>
      <c r="F36" s="617">
        <f t="shared" si="0"/>
        <v>2</v>
      </c>
      <c r="G36" s="617">
        <v>1</v>
      </c>
      <c r="H36" s="617" t="s">
        <v>53</v>
      </c>
      <c r="I36" s="617" t="s">
        <v>37</v>
      </c>
      <c r="J36" s="617">
        <f t="shared" si="1"/>
        <v>2</v>
      </c>
      <c r="K36" s="617">
        <v>2900000</v>
      </c>
      <c r="L36" s="543">
        <f t="shared" si="2"/>
        <v>5800000</v>
      </c>
      <c r="M36" s="627"/>
    </row>
    <row r="37" s="1" customFormat="1" spans="1:13">
      <c r="A37" s="617">
        <v>289887</v>
      </c>
      <c r="B37" s="617">
        <v>1299532</v>
      </c>
      <c r="C37" s="617" t="s">
        <v>829</v>
      </c>
      <c r="D37" s="618">
        <v>43227</v>
      </c>
      <c r="E37" s="618">
        <v>43229</v>
      </c>
      <c r="F37" s="617">
        <f t="shared" si="0"/>
        <v>2</v>
      </c>
      <c r="G37" s="617">
        <v>1</v>
      </c>
      <c r="H37" s="617" t="s">
        <v>391</v>
      </c>
      <c r="I37" s="617" t="s">
        <v>37</v>
      </c>
      <c r="J37" s="617">
        <f t="shared" si="1"/>
        <v>2</v>
      </c>
      <c r="K37" s="617">
        <v>2900000</v>
      </c>
      <c r="L37" s="543">
        <f t="shared" si="2"/>
        <v>5800000</v>
      </c>
      <c r="M37" s="627"/>
    </row>
    <row r="38" s="1" customFormat="1" spans="1:13">
      <c r="A38" s="617">
        <v>290778</v>
      </c>
      <c r="B38" s="617">
        <v>1300947</v>
      </c>
      <c r="C38" s="617" t="s">
        <v>830</v>
      </c>
      <c r="D38" s="618">
        <v>43227</v>
      </c>
      <c r="E38" s="618">
        <v>43232</v>
      </c>
      <c r="F38" s="617">
        <f t="shared" si="0"/>
        <v>5</v>
      </c>
      <c r="G38" s="617">
        <v>1</v>
      </c>
      <c r="H38" s="617" t="s">
        <v>391</v>
      </c>
      <c r="I38" s="617" t="s">
        <v>37</v>
      </c>
      <c r="J38" s="617">
        <f t="shared" si="1"/>
        <v>5</v>
      </c>
      <c r="K38" s="617">
        <v>2900000</v>
      </c>
      <c r="L38" s="543">
        <f t="shared" si="2"/>
        <v>14500000</v>
      </c>
      <c r="M38" s="627"/>
    </row>
    <row r="39" s="1" customFormat="1" spans="1:13">
      <c r="A39" s="617">
        <v>290779</v>
      </c>
      <c r="B39" s="617">
        <v>1300949</v>
      </c>
      <c r="C39" s="617" t="s">
        <v>831</v>
      </c>
      <c r="D39" s="618">
        <v>43227</v>
      </c>
      <c r="E39" s="618">
        <v>43232</v>
      </c>
      <c r="F39" s="617">
        <f t="shared" si="0"/>
        <v>5</v>
      </c>
      <c r="G39" s="617">
        <v>1</v>
      </c>
      <c r="H39" s="617" t="s">
        <v>391</v>
      </c>
      <c r="I39" s="617" t="s">
        <v>37</v>
      </c>
      <c r="J39" s="617">
        <f t="shared" si="1"/>
        <v>5</v>
      </c>
      <c r="K39" s="617">
        <v>2900000</v>
      </c>
      <c r="L39" s="543">
        <f t="shared" si="2"/>
        <v>14500000</v>
      </c>
      <c r="M39" s="627"/>
    </row>
    <row r="40" s="1" customFormat="1" spans="1:13">
      <c r="A40" s="617">
        <v>290780</v>
      </c>
      <c r="B40" s="617">
        <v>1300948</v>
      </c>
      <c r="C40" s="617" t="s">
        <v>832</v>
      </c>
      <c r="D40" s="618">
        <v>43227</v>
      </c>
      <c r="E40" s="618">
        <v>43232</v>
      </c>
      <c r="F40" s="617">
        <f t="shared" si="0"/>
        <v>5</v>
      </c>
      <c r="G40" s="617">
        <v>1</v>
      </c>
      <c r="H40" s="617" t="s">
        <v>53</v>
      </c>
      <c r="I40" s="617" t="s">
        <v>37</v>
      </c>
      <c r="J40" s="617">
        <f t="shared" si="1"/>
        <v>5</v>
      </c>
      <c r="K40" s="617">
        <v>2900000</v>
      </c>
      <c r="L40" s="543">
        <f t="shared" si="2"/>
        <v>14500000</v>
      </c>
      <c r="M40" s="627"/>
    </row>
    <row r="41" s="1" customFormat="1" spans="1:13">
      <c r="A41" s="617">
        <v>289038</v>
      </c>
      <c r="B41" s="617">
        <v>1297374</v>
      </c>
      <c r="C41" s="617" t="s">
        <v>833</v>
      </c>
      <c r="D41" s="618">
        <v>43227</v>
      </c>
      <c r="E41" s="618">
        <v>43229</v>
      </c>
      <c r="F41" s="617">
        <f t="shared" si="0"/>
        <v>2</v>
      </c>
      <c r="G41" s="617">
        <v>1</v>
      </c>
      <c r="H41" s="617" t="s">
        <v>53</v>
      </c>
      <c r="I41" s="617" t="s">
        <v>37</v>
      </c>
      <c r="J41" s="617">
        <f t="shared" si="1"/>
        <v>2</v>
      </c>
      <c r="K41" s="628">
        <v>2900000</v>
      </c>
      <c r="L41" s="543">
        <f t="shared" si="2"/>
        <v>5800000</v>
      </c>
      <c r="M41" s="627"/>
    </row>
    <row r="42" s="1" customFormat="1" spans="1:13">
      <c r="A42" s="617">
        <v>289756</v>
      </c>
      <c r="B42" s="617">
        <v>1298819</v>
      </c>
      <c r="C42" s="617" t="s">
        <v>834</v>
      </c>
      <c r="D42" s="618">
        <v>43227</v>
      </c>
      <c r="E42" s="618">
        <v>43230</v>
      </c>
      <c r="F42" s="617">
        <f t="shared" si="0"/>
        <v>3</v>
      </c>
      <c r="G42" s="617">
        <v>1</v>
      </c>
      <c r="H42" s="617" t="s">
        <v>53</v>
      </c>
      <c r="I42" s="617" t="s">
        <v>37</v>
      </c>
      <c r="J42" s="617">
        <f t="shared" si="1"/>
        <v>3</v>
      </c>
      <c r="K42" s="617">
        <v>2900000</v>
      </c>
      <c r="L42" s="543">
        <f t="shared" si="2"/>
        <v>8700000</v>
      </c>
      <c r="M42" s="627"/>
    </row>
    <row r="43" s="1" customFormat="1" spans="1:13">
      <c r="A43" s="617">
        <v>289888</v>
      </c>
      <c r="B43" s="617">
        <v>1299484</v>
      </c>
      <c r="C43" s="617" t="s">
        <v>835</v>
      </c>
      <c r="D43" s="618">
        <v>43228</v>
      </c>
      <c r="E43" s="618">
        <v>43236</v>
      </c>
      <c r="F43" s="617">
        <f t="shared" si="0"/>
        <v>8</v>
      </c>
      <c r="G43" s="617">
        <v>1</v>
      </c>
      <c r="H43" s="617" t="s">
        <v>391</v>
      </c>
      <c r="I43" s="617" t="s">
        <v>37</v>
      </c>
      <c r="J43" s="617">
        <f t="shared" si="1"/>
        <v>8</v>
      </c>
      <c r="K43" s="617">
        <v>2900000</v>
      </c>
      <c r="L43" s="543">
        <f t="shared" si="2"/>
        <v>23200000</v>
      </c>
      <c r="M43" s="627"/>
    </row>
    <row r="44" s="1" customFormat="1" spans="1:13">
      <c r="A44" s="617">
        <v>289018</v>
      </c>
      <c r="B44" s="617">
        <v>1297271</v>
      </c>
      <c r="C44" s="617" t="s">
        <v>836</v>
      </c>
      <c r="D44" s="618">
        <v>43228</v>
      </c>
      <c r="E44" s="618">
        <v>43229</v>
      </c>
      <c r="F44" s="617">
        <f t="shared" si="0"/>
        <v>1</v>
      </c>
      <c r="G44" s="617">
        <v>1</v>
      </c>
      <c r="H44" s="617" t="s">
        <v>391</v>
      </c>
      <c r="I44" s="617" t="s">
        <v>37</v>
      </c>
      <c r="J44" s="617">
        <f t="shared" si="1"/>
        <v>1</v>
      </c>
      <c r="K44" s="628">
        <v>2900000</v>
      </c>
      <c r="L44" s="543">
        <f t="shared" si="2"/>
        <v>2900000</v>
      </c>
      <c r="M44" s="627"/>
    </row>
    <row r="45" s="1" customFormat="1" spans="1:13">
      <c r="A45" s="617">
        <v>290530</v>
      </c>
      <c r="B45" s="617">
        <v>1300582</v>
      </c>
      <c r="C45" s="617" t="s">
        <v>837</v>
      </c>
      <c r="D45" s="618">
        <v>43229</v>
      </c>
      <c r="E45" s="618">
        <v>43234</v>
      </c>
      <c r="F45" s="617">
        <f t="shared" si="0"/>
        <v>5</v>
      </c>
      <c r="G45" s="617">
        <v>1</v>
      </c>
      <c r="H45" s="617" t="s">
        <v>53</v>
      </c>
      <c r="I45" s="617" t="s">
        <v>37</v>
      </c>
      <c r="J45" s="617">
        <f t="shared" si="1"/>
        <v>5</v>
      </c>
      <c r="K45" s="628">
        <v>2900000</v>
      </c>
      <c r="L45" s="543">
        <f t="shared" si="2"/>
        <v>14500000</v>
      </c>
      <c r="M45" s="627"/>
    </row>
    <row r="46" s="1" customFormat="1" spans="1:13">
      <c r="A46" s="617">
        <v>289041</v>
      </c>
      <c r="B46" s="617">
        <v>1297992</v>
      </c>
      <c r="C46" s="617" t="s">
        <v>838</v>
      </c>
      <c r="D46" s="618">
        <v>43230</v>
      </c>
      <c r="E46" s="618">
        <v>43234</v>
      </c>
      <c r="F46" s="617">
        <f t="shared" si="0"/>
        <v>4</v>
      </c>
      <c r="G46" s="617">
        <v>1</v>
      </c>
      <c r="H46" s="617" t="s">
        <v>391</v>
      </c>
      <c r="I46" s="617" t="s">
        <v>37</v>
      </c>
      <c r="J46" s="617">
        <f t="shared" si="1"/>
        <v>4</v>
      </c>
      <c r="K46" s="628">
        <v>2900000</v>
      </c>
      <c r="L46" s="543">
        <f t="shared" si="2"/>
        <v>11600000</v>
      </c>
      <c r="M46" s="627"/>
    </row>
    <row r="47" s="1" customFormat="1" spans="1:13">
      <c r="A47" s="617">
        <v>291089</v>
      </c>
      <c r="B47" s="617">
        <v>1302255</v>
      </c>
      <c r="C47" s="617" t="s">
        <v>839</v>
      </c>
      <c r="D47" s="618">
        <v>43224</v>
      </c>
      <c r="E47" s="618">
        <v>43226</v>
      </c>
      <c r="F47" s="617">
        <f t="shared" si="0"/>
        <v>2</v>
      </c>
      <c r="G47" s="617">
        <v>1</v>
      </c>
      <c r="H47" s="617" t="s">
        <v>391</v>
      </c>
      <c r="I47" s="617" t="s">
        <v>37</v>
      </c>
      <c r="J47" s="617">
        <f t="shared" si="1"/>
        <v>2</v>
      </c>
      <c r="K47" s="543">
        <v>2900000</v>
      </c>
      <c r="L47" s="543">
        <f t="shared" si="2"/>
        <v>5800000</v>
      </c>
      <c r="M47" s="627"/>
    </row>
    <row r="48" s="1" customFormat="1" spans="1:13">
      <c r="A48" s="617">
        <v>291091</v>
      </c>
      <c r="B48" s="617">
        <v>1302257</v>
      </c>
      <c r="C48" s="617" t="s">
        <v>840</v>
      </c>
      <c r="D48" s="618">
        <v>43224</v>
      </c>
      <c r="E48" s="618">
        <v>43226</v>
      </c>
      <c r="F48" s="617">
        <f t="shared" si="0"/>
        <v>2</v>
      </c>
      <c r="G48" s="617">
        <v>1</v>
      </c>
      <c r="H48" s="617" t="s">
        <v>391</v>
      </c>
      <c r="I48" s="617" t="s">
        <v>37</v>
      </c>
      <c r="J48" s="617">
        <f t="shared" si="1"/>
        <v>2</v>
      </c>
      <c r="K48" s="543">
        <v>2900000</v>
      </c>
      <c r="L48" s="543">
        <f t="shared" si="2"/>
        <v>5800000</v>
      </c>
      <c r="M48" s="627"/>
    </row>
    <row r="49" s="1" customFormat="1" spans="1:13">
      <c r="A49" s="617">
        <v>291752</v>
      </c>
      <c r="B49" s="617">
        <v>1303462</v>
      </c>
      <c r="C49" s="617" t="s">
        <v>841</v>
      </c>
      <c r="D49" s="618">
        <v>43226</v>
      </c>
      <c r="E49" s="618">
        <v>43227</v>
      </c>
      <c r="F49" s="617">
        <f t="shared" si="0"/>
        <v>1</v>
      </c>
      <c r="G49" s="617">
        <v>1</v>
      </c>
      <c r="H49" s="617" t="s">
        <v>53</v>
      </c>
      <c r="I49" s="617" t="s">
        <v>37</v>
      </c>
      <c r="J49" s="617">
        <f t="shared" si="1"/>
        <v>1</v>
      </c>
      <c r="K49" s="617">
        <v>2900000</v>
      </c>
      <c r="L49" s="543">
        <f t="shared" si="2"/>
        <v>2900000</v>
      </c>
      <c r="M49" s="627"/>
    </row>
    <row r="50" s="1" customFormat="1" spans="1:13">
      <c r="A50" s="617">
        <v>291375</v>
      </c>
      <c r="B50" s="617">
        <v>1302637</v>
      </c>
      <c r="C50" s="617" t="s">
        <v>842</v>
      </c>
      <c r="D50" s="618">
        <v>43229</v>
      </c>
      <c r="E50" s="618">
        <v>43232</v>
      </c>
      <c r="F50" s="617">
        <f t="shared" si="0"/>
        <v>3</v>
      </c>
      <c r="G50" s="617">
        <v>1</v>
      </c>
      <c r="H50" s="617" t="s">
        <v>391</v>
      </c>
      <c r="I50" s="617" t="s">
        <v>37</v>
      </c>
      <c r="J50" s="617">
        <f t="shared" si="1"/>
        <v>3</v>
      </c>
      <c r="K50" s="617">
        <v>2900000</v>
      </c>
      <c r="L50" s="543">
        <f t="shared" si="2"/>
        <v>8700000</v>
      </c>
      <c r="M50" s="627"/>
    </row>
    <row r="51" s="1" customFormat="1" spans="1:13">
      <c r="A51" s="617" t="s">
        <v>843</v>
      </c>
      <c r="B51" s="617">
        <v>1303309</v>
      </c>
      <c r="C51" s="617" t="s">
        <v>844</v>
      </c>
      <c r="D51" s="618">
        <v>43229</v>
      </c>
      <c r="E51" s="618">
        <v>43232</v>
      </c>
      <c r="F51" s="617">
        <f t="shared" si="0"/>
        <v>3</v>
      </c>
      <c r="G51" s="617">
        <v>2</v>
      </c>
      <c r="H51" s="617" t="s">
        <v>53</v>
      </c>
      <c r="I51" s="617" t="s">
        <v>37</v>
      </c>
      <c r="J51" s="617">
        <f t="shared" si="1"/>
        <v>6</v>
      </c>
      <c r="K51" s="628">
        <v>2900000</v>
      </c>
      <c r="L51" s="543">
        <f t="shared" si="2"/>
        <v>17400000</v>
      </c>
      <c r="M51" s="627"/>
    </row>
    <row r="52" s="1" customFormat="1" spans="1:13">
      <c r="A52" s="617">
        <v>291022</v>
      </c>
      <c r="B52" s="617">
        <v>1302064</v>
      </c>
      <c r="C52" s="617" t="s">
        <v>845</v>
      </c>
      <c r="D52" s="618">
        <v>43229</v>
      </c>
      <c r="E52" s="618">
        <v>43232</v>
      </c>
      <c r="F52" s="617">
        <f t="shared" si="0"/>
        <v>3</v>
      </c>
      <c r="G52" s="617">
        <v>1</v>
      </c>
      <c r="H52" s="617" t="s">
        <v>53</v>
      </c>
      <c r="I52" s="617" t="s">
        <v>37</v>
      </c>
      <c r="J52" s="617">
        <f t="shared" si="1"/>
        <v>3</v>
      </c>
      <c r="K52" s="628">
        <v>2900000</v>
      </c>
      <c r="L52" s="543">
        <f t="shared" si="2"/>
        <v>8700000</v>
      </c>
      <c r="M52" s="627"/>
    </row>
    <row r="53" s="1" customFormat="1" spans="1:13">
      <c r="A53" s="619">
        <v>289781</v>
      </c>
      <c r="B53" s="619">
        <v>1299081</v>
      </c>
      <c r="C53" s="619" t="s">
        <v>846</v>
      </c>
      <c r="D53" s="620">
        <v>43230</v>
      </c>
      <c r="E53" s="620">
        <v>43231</v>
      </c>
      <c r="F53" s="617">
        <f t="shared" si="0"/>
        <v>1</v>
      </c>
      <c r="G53" s="619">
        <v>1</v>
      </c>
      <c r="H53" s="619" t="s">
        <v>847</v>
      </c>
      <c r="I53" s="629" t="s">
        <v>37</v>
      </c>
      <c r="J53" s="617">
        <f t="shared" si="1"/>
        <v>1</v>
      </c>
      <c r="K53" s="619">
        <v>2900000</v>
      </c>
      <c r="L53" s="630">
        <f t="shared" si="2"/>
        <v>2900000</v>
      </c>
      <c r="M53" s="627"/>
    </row>
    <row r="54" s="1" customFormat="1" spans="1:13">
      <c r="A54" s="617">
        <v>290222</v>
      </c>
      <c r="B54" s="617">
        <v>1299872</v>
      </c>
      <c r="C54" s="617" t="s">
        <v>848</v>
      </c>
      <c r="D54" s="618">
        <v>43230</v>
      </c>
      <c r="E54" s="618">
        <v>43232</v>
      </c>
      <c r="F54" s="617">
        <f t="shared" si="0"/>
        <v>2</v>
      </c>
      <c r="G54" s="617">
        <v>1</v>
      </c>
      <c r="H54" s="617" t="s">
        <v>53</v>
      </c>
      <c r="I54" s="617" t="s">
        <v>37</v>
      </c>
      <c r="J54" s="617">
        <f t="shared" si="1"/>
        <v>2</v>
      </c>
      <c r="K54" s="617">
        <v>2900000</v>
      </c>
      <c r="L54" s="543">
        <f t="shared" si="2"/>
        <v>5800000</v>
      </c>
      <c r="M54" s="627"/>
    </row>
    <row r="55" s="1" customFormat="1" spans="1:13">
      <c r="A55" s="617">
        <v>289822</v>
      </c>
      <c r="B55" s="617">
        <v>1299160</v>
      </c>
      <c r="C55" s="617" t="s">
        <v>849</v>
      </c>
      <c r="D55" s="618">
        <v>43230</v>
      </c>
      <c r="E55" s="618">
        <v>43232</v>
      </c>
      <c r="F55" s="617">
        <f t="shared" si="0"/>
        <v>2</v>
      </c>
      <c r="G55" s="617">
        <v>1</v>
      </c>
      <c r="H55" s="617" t="s">
        <v>53</v>
      </c>
      <c r="I55" s="617" t="s">
        <v>37</v>
      </c>
      <c r="J55" s="617">
        <f t="shared" si="1"/>
        <v>2</v>
      </c>
      <c r="K55" s="628">
        <v>2900000</v>
      </c>
      <c r="L55" s="543">
        <f t="shared" si="2"/>
        <v>5800000</v>
      </c>
      <c r="M55" s="627"/>
    </row>
    <row r="56" s="1" customFormat="1" spans="1:13">
      <c r="A56" s="617">
        <v>289511</v>
      </c>
      <c r="B56" s="617">
        <v>1298278</v>
      </c>
      <c r="C56" s="617" t="s">
        <v>850</v>
      </c>
      <c r="D56" s="618">
        <v>43230</v>
      </c>
      <c r="E56" s="618">
        <v>43233</v>
      </c>
      <c r="F56" s="617">
        <f t="shared" si="0"/>
        <v>3</v>
      </c>
      <c r="G56" s="617">
        <v>1</v>
      </c>
      <c r="H56" s="617" t="s">
        <v>53</v>
      </c>
      <c r="I56" s="617" t="s">
        <v>37</v>
      </c>
      <c r="J56" s="617">
        <f t="shared" si="1"/>
        <v>3</v>
      </c>
      <c r="K56" s="617">
        <v>2900000</v>
      </c>
      <c r="L56" s="543">
        <f t="shared" si="2"/>
        <v>8700000</v>
      </c>
      <c r="M56" s="627"/>
    </row>
    <row r="57" s="1" customFormat="1" spans="1:13">
      <c r="A57" s="617">
        <v>289039</v>
      </c>
      <c r="B57" s="617">
        <v>1297563</v>
      </c>
      <c r="C57" s="617" t="s">
        <v>851</v>
      </c>
      <c r="D57" s="618">
        <v>43231</v>
      </c>
      <c r="E57" s="618">
        <v>43232</v>
      </c>
      <c r="F57" s="617">
        <f t="shared" si="0"/>
        <v>1</v>
      </c>
      <c r="G57" s="617">
        <v>1</v>
      </c>
      <c r="H57" s="617" t="s">
        <v>53</v>
      </c>
      <c r="I57" s="617" t="s">
        <v>37</v>
      </c>
      <c r="J57" s="617">
        <f t="shared" si="1"/>
        <v>1</v>
      </c>
      <c r="K57" s="628">
        <v>2900000</v>
      </c>
      <c r="L57" s="543">
        <f t="shared" si="2"/>
        <v>2900000</v>
      </c>
      <c r="M57" s="627"/>
    </row>
    <row r="58" s="1" customFormat="1" spans="1:13">
      <c r="A58" s="617">
        <v>289528</v>
      </c>
      <c r="B58" s="617">
        <v>1298476</v>
      </c>
      <c r="C58" s="617" t="s">
        <v>852</v>
      </c>
      <c r="D58" s="618">
        <v>43232</v>
      </c>
      <c r="E58" s="618">
        <v>43234</v>
      </c>
      <c r="F58" s="617">
        <f t="shared" si="0"/>
        <v>2</v>
      </c>
      <c r="G58" s="617">
        <v>1</v>
      </c>
      <c r="H58" s="617" t="s">
        <v>391</v>
      </c>
      <c r="I58" s="617" t="s">
        <v>37</v>
      </c>
      <c r="J58" s="617">
        <f t="shared" si="1"/>
        <v>2</v>
      </c>
      <c r="K58" s="628">
        <v>2900000</v>
      </c>
      <c r="L58" s="543">
        <f t="shared" si="2"/>
        <v>5800000</v>
      </c>
      <c r="M58" s="627"/>
    </row>
    <row r="59" s="1" customFormat="1" spans="1:13">
      <c r="A59" s="617" t="s">
        <v>853</v>
      </c>
      <c r="B59" s="617">
        <v>1302994</v>
      </c>
      <c r="C59" s="617" t="s">
        <v>854</v>
      </c>
      <c r="D59" s="618">
        <v>43232</v>
      </c>
      <c r="E59" s="618">
        <v>43235</v>
      </c>
      <c r="F59" s="617">
        <f t="shared" si="0"/>
        <v>3</v>
      </c>
      <c r="G59" s="617">
        <v>2</v>
      </c>
      <c r="H59" s="617" t="s">
        <v>53</v>
      </c>
      <c r="I59" s="617" t="s">
        <v>786</v>
      </c>
      <c r="J59" s="617">
        <f t="shared" si="1"/>
        <v>6</v>
      </c>
      <c r="K59" s="628">
        <v>2900000</v>
      </c>
      <c r="L59" s="543">
        <f t="shared" si="2"/>
        <v>17400000</v>
      </c>
      <c r="M59" s="627"/>
    </row>
    <row r="60" s="1" customFormat="1" spans="1:13">
      <c r="A60" s="617">
        <v>288692</v>
      </c>
      <c r="B60" s="617">
        <v>1296543</v>
      </c>
      <c r="C60" s="617" t="s">
        <v>855</v>
      </c>
      <c r="D60" s="618">
        <v>43233</v>
      </c>
      <c r="E60" s="618">
        <v>43236</v>
      </c>
      <c r="F60" s="617">
        <f t="shared" si="0"/>
        <v>3</v>
      </c>
      <c r="G60" s="617">
        <v>1</v>
      </c>
      <c r="H60" s="617" t="s">
        <v>40</v>
      </c>
      <c r="I60" s="617" t="s">
        <v>37</v>
      </c>
      <c r="J60" s="617">
        <f t="shared" si="1"/>
        <v>3</v>
      </c>
      <c r="K60" s="628">
        <v>2900000</v>
      </c>
      <c r="L60" s="543">
        <f t="shared" si="2"/>
        <v>8700000</v>
      </c>
      <c r="M60" s="627"/>
    </row>
    <row r="61" s="1" customFormat="1" spans="1:13">
      <c r="A61" s="617">
        <v>288695</v>
      </c>
      <c r="B61" s="617">
        <v>1296556</v>
      </c>
      <c r="C61" s="617" t="s">
        <v>856</v>
      </c>
      <c r="D61" s="618">
        <v>43233</v>
      </c>
      <c r="E61" s="618">
        <v>43236</v>
      </c>
      <c r="F61" s="617">
        <f t="shared" si="0"/>
        <v>3</v>
      </c>
      <c r="G61" s="617">
        <v>1</v>
      </c>
      <c r="H61" s="617" t="s">
        <v>40</v>
      </c>
      <c r="I61" s="617" t="s">
        <v>37</v>
      </c>
      <c r="J61" s="617">
        <f t="shared" si="1"/>
        <v>3</v>
      </c>
      <c r="K61" s="628">
        <v>2900000</v>
      </c>
      <c r="L61" s="543">
        <f t="shared" si="2"/>
        <v>8700000</v>
      </c>
      <c r="M61" s="627"/>
    </row>
    <row r="62" s="1" customFormat="1" spans="1:13">
      <c r="A62" s="617">
        <v>291000</v>
      </c>
      <c r="B62" s="617">
        <v>1301806</v>
      </c>
      <c r="C62" s="617" t="s">
        <v>857</v>
      </c>
      <c r="D62" s="618">
        <v>43234</v>
      </c>
      <c r="E62" s="618">
        <v>43237</v>
      </c>
      <c r="F62" s="617">
        <f t="shared" si="0"/>
        <v>3</v>
      </c>
      <c r="G62" s="617">
        <v>1</v>
      </c>
      <c r="H62" s="617" t="s">
        <v>391</v>
      </c>
      <c r="I62" s="617" t="s">
        <v>37</v>
      </c>
      <c r="J62" s="617">
        <f t="shared" si="1"/>
        <v>3</v>
      </c>
      <c r="K62" s="617">
        <v>2900000</v>
      </c>
      <c r="L62" s="543">
        <f t="shared" si="2"/>
        <v>8700000</v>
      </c>
      <c r="M62" s="627"/>
    </row>
    <row r="63" s="1" customFormat="1" ht="14.25" spans="1:13">
      <c r="A63" s="617">
        <v>289889</v>
      </c>
      <c r="B63" s="621">
        <v>1299309</v>
      </c>
      <c r="C63" s="617" t="s">
        <v>846</v>
      </c>
      <c r="D63" s="618">
        <v>43234</v>
      </c>
      <c r="E63" s="618">
        <v>43235</v>
      </c>
      <c r="F63" s="617">
        <f t="shared" si="0"/>
        <v>1</v>
      </c>
      <c r="G63" s="617">
        <v>1</v>
      </c>
      <c r="H63" s="617" t="s">
        <v>391</v>
      </c>
      <c r="I63" s="617" t="s">
        <v>37</v>
      </c>
      <c r="J63" s="617">
        <f t="shared" si="1"/>
        <v>1</v>
      </c>
      <c r="K63" s="617">
        <v>2900000</v>
      </c>
      <c r="L63" s="543">
        <f t="shared" si="2"/>
        <v>2900000</v>
      </c>
      <c r="M63" s="627"/>
    </row>
    <row r="64" s="1" customFormat="1" spans="1:13">
      <c r="A64" s="617">
        <v>290774</v>
      </c>
      <c r="B64" s="617">
        <v>1300695</v>
      </c>
      <c r="C64" s="617" t="s">
        <v>858</v>
      </c>
      <c r="D64" s="618">
        <v>43234</v>
      </c>
      <c r="E64" s="618">
        <v>43235</v>
      </c>
      <c r="F64" s="617">
        <f t="shared" si="0"/>
        <v>1</v>
      </c>
      <c r="G64" s="617">
        <v>1</v>
      </c>
      <c r="H64" s="617" t="s">
        <v>391</v>
      </c>
      <c r="I64" s="617" t="s">
        <v>37</v>
      </c>
      <c r="J64" s="617">
        <f t="shared" si="1"/>
        <v>1</v>
      </c>
      <c r="K64" s="617">
        <v>2900000</v>
      </c>
      <c r="L64" s="543">
        <f t="shared" si="2"/>
        <v>2900000</v>
      </c>
      <c r="M64" s="627"/>
    </row>
    <row r="65" s="1" customFormat="1" spans="1:13">
      <c r="A65" s="617">
        <v>290781</v>
      </c>
      <c r="B65" s="617">
        <v>1301089</v>
      </c>
      <c r="C65" s="617" t="s">
        <v>859</v>
      </c>
      <c r="D65" s="618">
        <v>43234</v>
      </c>
      <c r="E65" s="618">
        <v>43236</v>
      </c>
      <c r="F65" s="617">
        <f t="shared" si="0"/>
        <v>2</v>
      </c>
      <c r="G65" s="617">
        <v>1</v>
      </c>
      <c r="H65" s="617" t="s">
        <v>53</v>
      </c>
      <c r="I65" s="617" t="s">
        <v>37</v>
      </c>
      <c r="J65" s="617">
        <f t="shared" si="1"/>
        <v>2</v>
      </c>
      <c r="K65" s="617">
        <v>2900000</v>
      </c>
      <c r="L65" s="543">
        <f t="shared" si="2"/>
        <v>5800000</v>
      </c>
      <c r="M65" s="627"/>
    </row>
    <row r="66" s="1" customFormat="1" spans="1:13">
      <c r="A66" s="617">
        <v>291765</v>
      </c>
      <c r="B66" s="617">
        <v>1303321</v>
      </c>
      <c r="C66" s="617" t="s">
        <v>860</v>
      </c>
      <c r="D66" s="618">
        <v>43234</v>
      </c>
      <c r="E66" s="618">
        <v>43235</v>
      </c>
      <c r="F66" s="617">
        <f t="shared" si="0"/>
        <v>1</v>
      </c>
      <c r="G66" s="617">
        <v>1</v>
      </c>
      <c r="H66" s="617" t="s">
        <v>53</v>
      </c>
      <c r="I66" s="617" t="s">
        <v>37</v>
      </c>
      <c r="J66" s="617">
        <f t="shared" si="1"/>
        <v>1</v>
      </c>
      <c r="K66" s="617">
        <v>2900000</v>
      </c>
      <c r="L66" s="543">
        <f t="shared" si="2"/>
        <v>2900000</v>
      </c>
      <c r="M66" s="627"/>
    </row>
    <row r="67" s="1" customFormat="1" spans="1:13">
      <c r="A67" s="617">
        <v>289554</v>
      </c>
      <c r="B67" s="617">
        <v>1298608</v>
      </c>
      <c r="C67" s="617" t="s">
        <v>861</v>
      </c>
      <c r="D67" s="618">
        <v>43234</v>
      </c>
      <c r="E67" s="618">
        <v>43237</v>
      </c>
      <c r="F67" s="617">
        <f t="shared" si="0"/>
        <v>3</v>
      </c>
      <c r="G67" s="617">
        <v>2</v>
      </c>
      <c r="H67" s="617" t="s">
        <v>391</v>
      </c>
      <c r="I67" s="617" t="s">
        <v>37</v>
      </c>
      <c r="J67" s="617">
        <f t="shared" si="1"/>
        <v>6</v>
      </c>
      <c r="K67" s="617">
        <v>2900000</v>
      </c>
      <c r="L67" s="543">
        <f t="shared" si="2"/>
        <v>17400000</v>
      </c>
      <c r="M67" s="627"/>
    </row>
    <row r="68" s="1" customFormat="1" spans="1:13">
      <c r="A68" s="617">
        <v>290777</v>
      </c>
      <c r="B68" s="617">
        <v>1300900</v>
      </c>
      <c r="C68" s="617" t="s">
        <v>862</v>
      </c>
      <c r="D68" s="618">
        <v>43235</v>
      </c>
      <c r="E68" s="618">
        <v>43237</v>
      </c>
      <c r="F68" s="617">
        <f t="shared" si="0"/>
        <v>2</v>
      </c>
      <c r="G68" s="617">
        <v>2</v>
      </c>
      <c r="H68" s="617" t="s">
        <v>269</v>
      </c>
      <c r="I68" s="617" t="s">
        <v>37</v>
      </c>
      <c r="J68" s="617">
        <f t="shared" si="1"/>
        <v>4</v>
      </c>
      <c r="K68" s="617">
        <v>2900000</v>
      </c>
      <c r="L68" s="543">
        <f t="shared" si="2"/>
        <v>11600000</v>
      </c>
      <c r="M68" s="627"/>
    </row>
    <row r="69" s="1" customFormat="1" spans="1:13">
      <c r="A69" s="617">
        <v>290773</v>
      </c>
      <c r="B69" s="617">
        <v>1300691</v>
      </c>
      <c r="C69" s="617" t="s">
        <v>858</v>
      </c>
      <c r="D69" s="618">
        <v>43235</v>
      </c>
      <c r="E69" s="618">
        <v>43236</v>
      </c>
      <c r="F69" s="617">
        <f t="shared" si="0"/>
        <v>1</v>
      </c>
      <c r="G69" s="617">
        <v>1</v>
      </c>
      <c r="H69" s="617" t="s">
        <v>391</v>
      </c>
      <c r="I69" s="617" t="s">
        <v>37</v>
      </c>
      <c r="J69" s="617">
        <f t="shared" si="1"/>
        <v>1</v>
      </c>
      <c r="K69" s="617">
        <v>2900000</v>
      </c>
      <c r="L69" s="543">
        <f t="shared" si="2"/>
        <v>2900000</v>
      </c>
      <c r="M69" s="627"/>
    </row>
    <row r="70" s="1" customFormat="1" spans="1:13">
      <c r="A70" s="617">
        <v>289762</v>
      </c>
      <c r="B70" s="617">
        <v>1298984</v>
      </c>
      <c r="C70" s="617" t="s">
        <v>863</v>
      </c>
      <c r="D70" s="618">
        <v>43236</v>
      </c>
      <c r="E70" s="618">
        <v>43239</v>
      </c>
      <c r="F70" s="617">
        <f t="shared" si="0"/>
        <v>3</v>
      </c>
      <c r="G70" s="617">
        <v>1</v>
      </c>
      <c r="H70" s="617" t="s">
        <v>405</v>
      </c>
      <c r="I70" s="617" t="s">
        <v>37</v>
      </c>
      <c r="J70" s="617">
        <f t="shared" si="1"/>
        <v>3</v>
      </c>
      <c r="K70" s="617">
        <v>2900000</v>
      </c>
      <c r="L70" s="543">
        <f t="shared" si="2"/>
        <v>8700000</v>
      </c>
      <c r="M70" s="627"/>
    </row>
    <row r="71" s="1" customFormat="1" spans="1:13">
      <c r="A71" s="617">
        <v>289022</v>
      </c>
      <c r="B71" s="617">
        <v>1297307</v>
      </c>
      <c r="C71" s="617" t="s">
        <v>864</v>
      </c>
      <c r="D71" s="618">
        <v>43237</v>
      </c>
      <c r="E71" s="618">
        <v>43239</v>
      </c>
      <c r="F71" s="617">
        <f t="shared" si="0"/>
        <v>2</v>
      </c>
      <c r="G71" s="617">
        <v>1</v>
      </c>
      <c r="H71" s="617" t="s">
        <v>391</v>
      </c>
      <c r="I71" s="617" t="s">
        <v>37</v>
      </c>
      <c r="J71" s="617">
        <f t="shared" si="1"/>
        <v>2</v>
      </c>
      <c r="K71" s="628">
        <v>2900000</v>
      </c>
      <c r="L71" s="543">
        <f t="shared" si="2"/>
        <v>5800000</v>
      </c>
      <c r="M71" s="627"/>
    </row>
    <row r="72" s="1" customFormat="1" spans="1:13">
      <c r="A72" s="617">
        <v>291766</v>
      </c>
      <c r="B72" s="617">
        <v>1303615</v>
      </c>
      <c r="C72" s="617" t="s">
        <v>865</v>
      </c>
      <c r="D72" s="618">
        <v>43237</v>
      </c>
      <c r="E72" s="618">
        <v>43240</v>
      </c>
      <c r="F72" s="617">
        <f t="shared" ref="F72:F94" si="3">E72-D72</f>
        <v>3</v>
      </c>
      <c r="G72" s="617">
        <v>1</v>
      </c>
      <c r="H72" s="617" t="s">
        <v>53</v>
      </c>
      <c r="I72" s="617" t="s">
        <v>37</v>
      </c>
      <c r="J72" s="617">
        <f t="shared" ref="J72:J135" si="4">G72*F72</f>
        <v>3</v>
      </c>
      <c r="K72" s="617">
        <v>2900000</v>
      </c>
      <c r="L72" s="543">
        <f t="shared" ref="L72:L74" si="5">K72*F72*G72</f>
        <v>8700000</v>
      </c>
      <c r="M72" s="627"/>
    </row>
    <row r="73" s="1" customFormat="1" spans="1:13">
      <c r="A73" s="617">
        <v>289890</v>
      </c>
      <c r="B73" s="617">
        <v>1299472</v>
      </c>
      <c r="C73" s="617" t="s">
        <v>866</v>
      </c>
      <c r="D73" s="618">
        <v>43237</v>
      </c>
      <c r="E73" s="618">
        <v>43241</v>
      </c>
      <c r="F73" s="617">
        <f t="shared" si="3"/>
        <v>4</v>
      </c>
      <c r="G73" s="617">
        <v>1</v>
      </c>
      <c r="H73" s="617" t="s">
        <v>53</v>
      </c>
      <c r="I73" s="617" t="s">
        <v>37</v>
      </c>
      <c r="J73" s="617">
        <f t="shared" si="4"/>
        <v>4</v>
      </c>
      <c r="K73" s="617">
        <v>2900000</v>
      </c>
      <c r="L73" s="543">
        <f t="shared" si="5"/>
        <v>11600000</v>
      </c>
      <c r="M73" s="627"/>
    </row>
    <row r="74" s="1" customFormat="1" spans="1:13">
      <c r="A74" s="631">
        <v>291377</v>
      </c>
      <c r="B74" s="631">
        <v>1302553</v>
      </c>
      <c r="C74" s="631" t="s">
        <v>867</v>
      </c>
      <c r="D74" s="618">
        <v>43238</v>
      </c>
      <c r="E74" s="618">
        <v>43240</v>
      </c>
      <c r="F74" s="617">
        <f t="shared" si="3"/>
        <v>2</v>
      </c>
      <c r="G74" s="632">
        <v>2</v>
      </c>
      <c r="H74" s="617" t="s">
        <v>53</v>
      </c>
      <c r="I74" s="617" t="s">
        <v>37</v>
      </c>
      <c r="J74" s="617">
        <f t="shared" si="4"/>
        <v>4</v>
      </c>
      <c r="K74" s="617">
        <v>2900000</v>
      </c>
      <c r="L74" s="543">
        <f t="shared" si="5"/>
        <v>11600000</v>
      </c>
      <c r="M74" s="627"/>
    </row>
    <row r="75" s="1" customFormat="1" spans="1:13">
      <c r="A75" s="633"/>
      <c r="B75" s="633"/>
      <c r="C75" s="633"/>
      <c r="D75" s="618">
        <v>43239</v>
      </c>
      <c r="E75" s="618">
        <v>43240</v>
      </c>
      <c r="F75" s="617">
        <f t="shared" si="3"/>
        <v>1</v>
      </c>
      <c r="G75" s="632"/>
      <c r="H75" s="617" t="s">
        <v>53</v>
      </c>
      <c r="I75" s="617" t="s">
        <v>868</v>
      </c>
      <c r="J75" s="617">
        <f t="shared" si="4"/>
        <v>0</v>
      </c>
      <c r="K75" s="617">
        <v>790540</v>
      </c>
      <c r="L75" s="543">
        <f>K75*F75*G74</f>
        <v>1581080</v>
      </c>
      <c r="M75" s="627"/>
    </row>
    <row r="76" s="1" customFormat="1" spans="1:13">
      <c r="A76" s="617">
        <v>290216</v>
      </c>
      <c r="B76" s="617">
        <v>1299852</v>
      </c>
      <c r="C76" s="617" t="s">
        <v>869</v>
      </c>
      <c r="D76" s="618">
        <v>43238</v>
      </c>
      <c r="E76" s="618">
        <v>43240</v>
      </c>
      <c r="F76" s="617">
        <f t="shared" si="3"/>
        <v>2</v>
      </c>
      <c r="G76" s="617">
        <v>1</v>
      </c>
      <c r="H76" s="617" t="s">
        <v>53</v>
      </c>
      <c r="I76" s="617" t="s">
        <v>37</v>
      </c>
      <c r="J76" s="617">
        <f t="shared" si="4"/>
        <v>2</v>
      </c>
      <c r="K76" s="617">
        <v>2900000</v>
      </c>
      <c r="L76" s="543">
        <f t="shared" ref="L76:L139" si="6">K76*F76*G76</f>
        <v>5800000</v>
      </c>
      <c r="M76" s="627"/>
    </row>
    <row r="77" s="1" customFormat="1" spans="1:13">
      <c r="A77" s="617">
        <v>291822</v>
      </c>
      <c r="B77" s="617">
        <v>1303931</v>
      </c>
      <c r="C77" s="617" t="s">
        <v>870</v>
      </c>
      <c r="D77" s="618">
        <v>43227</v>
      </c>
      <c r="E77" s="618">
        <v>43228</v>
      </c>
      <c r="F77" s="617">
        <f t="shared" si="3"/>
        <v>1</v>
      </c>
      <c r="G77" s="617">
        <v>1</v>
      </c>
      <c r="H77" s="617" t="s">
        <v>53</v>
      </c>
      <c r="I77" s="617" t="s">
        <v>37</v>
      </c>
      <c r="J77" s="617">
        <f t="shared" si="4"/>
        <v>1</v>
      </c>
      <c r="K77" s="617">
        <v>2900000</v>
      </c>
      <c r="L77" s="543">
        <f t="shared" si="6"/>
        <v>2900000</v>
      </c>
      <c r="M77" s="627"/>
    </row>
    <row r="78" s="1" customFormat="1" spans="1:13">
      <c r="A78" s="617">
        <v>292244</v>
      </c>
      <c r="B78" s="617">
        <v>1304761</v>
      </c>
      <c r="C78" s="617" t="s">
        <v>871</v>
      </c>
      <c r="D78" s="618">
        <v>43229</v>
      </c>
      <c r="E78" s="618">
        <v>43231</v>
      </c>
      <c r="F78" s="617">
        <f t="shared" si="3"/>
        <v>2</v>
      </c>
      <c r="G78" s="617">
        <v>1</v>
      </c>
      <c r="H78" s="617" t="s">
        <v>391</v>
      </c>
      <c r="I78" s="617" t="s">
        <v>37</v>
      </c>
      <c r="J78" s="617">
        <f t="shared" si="4"/>
        <v>2</v>
      </c>
      <c r="K78" s="628">
        <v>2900000</v>
      </c>
      <c r="L78" s="543">
        <f t="shared" si="6"/>
        <v>5800000</v>
      </c>
      <c r="M78" s="627"/>
    </row>
    <row r="79" s="1" customFormat="1" spans="1:13">
      <c r="A79" s="617">
        <v>291984</v>
      </c>
      <c r="B79" s="617">
        <v>1304164</v>
      </c>
      <c r="C79" s="617" t="s">
        <v>872</v>
      </c>
      <c r="D79" s="618">
        <v>43228</v>
      </c>
      <c r="E79" s="618">
        <v>43229</v>
      </c>
      <c r="F79" s="617">
        <f t="shared" si="3"/>
        <v>1</v>
      </c>
      <c r="G79" s="617">
        <v>1</v>
      </c>
      <c r="H79" s="617" t="s">
        <v>53</v>
      </c>
      <c r="I79" s="617" t="s">
        <v>37</v>
      </c>
      <c r="J79" s="617">
        <f t="shared" si="4"/>
        <v>1</v>
      </c>
      <c r="K79" s="628">
        <v>2900000</v>
      </c>
      <c r="L79" s="543">
        <f t="shared" si="6"/>
        <v>2900000</v>
      </c>
      <c r="M79" s="627"/>
    </row>
    <row r="80" s="1" customFormat="1" spans="1:13">
      <c r="A80" s="617">
        <v>292024</v>
      </c>
      <c r="B80" s="617">
        <v>1304352</v>
      </c>
      <c r="C80" s="617" t="s">
        <v>873</v>
      </c>
      <c r="D80" s="618">
        <v>43237</v>
      </c>
      <c r="E80" s="618">
        <v>43239</v>
      </c>
      <c r="F80" s="617">
        <f t="shared" si="3"/>
        <v>2</v>
      </c>
      <c r="G80" s="617">
        <v>1</v>
      </c>
      <c r="H80" s="617" t="s">
        <v>40</v>
      </c>
      <c r="I80" s="617" t="s">
        <v>37</v>
      </c>
      <c r="J80" s="617">
        <f t="shared" si="4"/>
        <v>2</v>
      </c>
      <c r="K80" s="628">
        <v>2900000</v>
      </c>
      <c r="L80" s="543">
        <f t="shared" si="6"/>
        <v>5800000</v>
      </c>
      <c r="M80" s="627"/>
    </row>
    <row r="81" s="1" customFormat="1" spans="1:13">
      <c r="A81" s="617">
        <v>292021</v>
      </c>
      <c r="B81" s="617">
        <v>1304337</v>
      </c>
      <c r="C81" s="617" t="s">
        <v>874</v>
      </c>
      <c r="D81" s="618">
        <v>43237</v>
      </c>
      <c r="E81" s="618">
        <v>43240</v>
      </c>
      <c r="F81" s="617">
        <f t="shared" si="3"/>
        <v>3</v>
      </c>
      <c r="G81" s="617">
        <v>1</v>
      </c>
      <c r="H81" s="617" t="s">
        <v>40</v>
      </c>
      <c r="I81" s="617" t="s">
        <v>37</v>
      </c>
      <c r="J81" s="617">
        <f t="shared" si="4"/>
        <v>3</v>
      </c>
      <c r="K81" s="628">
        <v>2900000</v>
      </c>
      <c r="L81" s="543">
        <f t="shared" si="6"/>
        <v>8700000</v>
      </c>
      <c r="M81" s="627"/>
    </row>
    <row r="82" s="1" customFormat="1" spans="1:13">
      <c r="A82" s="617">
        <v>292082</v>
      </c>
      <c r="B82" s="617">
        <v>1304451</v>
      </c>
      <c r="C82" s="617" t="s">
        <v>875</v>
      </c>
      <c r="D82" s="618">
        <v>43237</v>
      </c>
      <c r="E82" s="618">
        <v>43239</v>
      </c>
      <c r="F82" s="617">
        <f t="shared" si="3"/>
        <v>2</v>
      </c>
      <c r="G82" s="617">
        <v>2</v>
      </c>
      <c r="H82" s="617" t="s">
        <v>391</v>
      </c>
      <c r="I82" s="617" t="s">
        <v>37</v>
      </c>
      <c r="J82" s="617">
        <f t="shared" si="4"/>
        <v>4</v>
      </c>
      <c r="K82" s="628">
        <v>2900000</v>
      </c>
      <c r="L82" s="543">
        <f t="shared" si="6"/>
        <v>11600000</v>
      </c>
      <c r="M82" s="627"/>
    </row>
    <row r="83" s="1" customFormat="1" spans="1:13">
      <c r="A83" s="617" t="s">
        <v>876</v>
      </c>
      <c r="B83" s="617">
        <v>1304454</v>
      </c>
      <c r="C83" s="617" t="s">
        <v>877</v>
      </c>
      <c r="D83" s="618">
        <v>43232</v>
      </c>
      <c r="E83" s="618">
        <v>43234</v>
      </c>
      <c r="F83" s="617">
        <f t="shared" si="3"/>
        <v>2</v>
      </c>
      <c r="G83" s="617">
        <v>2</v>
      </c>
      <c r="H83" s="617" t="s">
        <v>53</v>
      </c>
      <c r="I83" s="617" t="s">
        <v>37</v>
      </c>
      <c r="J83" s="617">
        <f t="shared" si="4"/>
        <v>4</v>
      </c>
      <c r="K83" s="628">
        <v>2900000</v>
      </c>
      <c r="L83" s="543">
        <f t="shared" si="6"/>
        <v>11600000</v>
      </c>
      <c r="M83" s="627"/>
    </row>
    <row r="84" s="1" customFormat="1" spans="1:13">
      <c r="A84" s="617">
        <v>291449</v>
      </c>
      <c r="B84" s="617">
        <v>1302916</v>
      </c>
      <c r="C84" s="617" t="s">
        <v>878</v>
      </c>
      <c r="D84" s="618">
        <v>43238</v>
      </c>
      <c r="E84" s="618">
        <v>43242</v>
      </c>
      <c r="F84" s="617">
        <f t="shared" si="3"/>
        <v>4</v>
      </c>
      <c r="G84" s="617">
        <v>1</v>
      </c>
      <c r="H84" s="617" t="s">
        <v>40</v>
      </c>
      <c r="I84" s="617" t="s">
        <v>37</v>
      </c>
      <c r="J84" s="617">
        <f t="shared" si="4"/>
        <v>4</v>
      </c>
      <c r="K84" s="628">
        <v>2900000</v>
      </c>
      <c r="L84" s="543">
        <f t="shared" si="6"/>
        <v>11600000</v>
      </c>
      <c r="M84" s="627"/>
    </row>
    <row r="85" s="1" customFormat="1" spans="1:13">
      <c r="A85" s="617">
        <v>291376</v>
      </c>
      <c r="B85" s="617">
        <v>1302694</v>
      </c>
      <c r="C85" s="617" t="s">
        <v>879</v>
      </c>
      <c r="D85" s="618">
        <v>43238</v>
      </c>
      <c r="E85" s="618">
        <v>43242</v>
      </c>
      <c r="F85" s="617">
        <f t="shared" si="3"/>
        <v>4</v>
      </c>
      <c r="G85" s="617">
        <v>1</v>
      </c>
      <c r="H85" s="617" t="s">
        <v>391</v>
      </c>
      <c r="I85" s="617" t="s">
        <v>37</v>
      </c>
      <c r="J85" s="617">
        <f t="shared" si="4"/>
        <v>4</v>
      </c>
      <c r="K85" s="628">
        <v>2900000</v>
      </c>
      <c r="L85" s="543">
        <f t="shared" si="6"/>
        <v>11600000</v>
      </c>
      <c r="M85" s="627"/>
    </row>
    <row r="86" s="1" customFormat="1" spans="1:13">
      <c r="A86" s="617">
        <v>292088</v>
      </c>
      <c r="B86" s="617">
        <v>1304543</v>
      </c>
      <c r="C86" s="617" t="s">
        <v>880</v>
      </c>
      <c r="D86" s="618">
        <v>43238</v>
      </c>
      <c r="E86" s="618">
        <v>43241</v>
      </c>
      <c r="F86" s="617">
        <f t="shared" si="3"/>
        <v>3</v>
      </c>
      <c r="G86" s="617">
        <v>1</v>
      </c>
      <c r="H86" s="617" t="s">
        <v>391</v>
      </c>
      <c r="I86" s="617" t="s">
        <v>37</v>
      </c>
      <c r="J86" s="617">
        <f t="shared" si="4"/>
        <v>3</v>
      </c>
      <c r="K86" s="628">
        <v>2900000</v>
      </c>
      <c r="L86" s="543">
        <f t="shared" si="6"/>
        <v>8700000</v>
      </c>
      <c r="M86" s="627"/>
    </row>
    <row r="87" s="1" customFormat="1" spans="1:13">
      <c r="A87" s="617">
        <v>288052</v>
      </c>
      <c r="B87" s="617">
        <v>1294373</v>
      </c>
      <c r="C87" s="617" t="s">
        <v>881</v>
      </c>
      <c r="D87" s="618">
        <v>43239</v>
      </c>
      <c r="E87" s="618">
        <v>43244</v>
      </c>
      <c r="F87" s="617">
        <f t="shared" si="3"/>
        <v>5</v>
      </c>
      <c r="G87" s="617">
        <v>2</v>
      </c>
      <c r="H87" s="617" t="s">
        <v>53</v>
      </c>
      <c r="I87" s="617" t="s">
        <v>37</v>
      </c>
      <c r="J87" s="617">
        <f t="shared" si="4"/>
        <v>10</v>
      </c>
      <c r="K87" s="628">
        <v>2900000</v>
      </c>
      <c r="L87" s="543">
        <f t="shared" si="6"/>
        <v>29000000</v>
      </c>
      <c r="M87" s="627"/>
    </row>
    <row r="88" s="1" customFormat="1" spans="1:13">
      <c r="A88" s="617">
        <v>289891</v>
      </c>
      <c r="B88" s="617">
        <v>1299388</v>
      </c>
      <c r="C88" s="617" t="s">
        <v>882</v>
      </c>
      <c r="D88" s="618">
        <v>43239</v>
      </c>
      <c r="E88" s="618">
        <v>43241</v>
      </c>
      <c r="F88" s="617">
        <f t="shared" si="3"/>
        <v>2</v>
      </c>
      <c r="G88" s="617">
        <v>1</v>
      </c>
      <c r="H88" s="617" t="s">
        <v>53</v>
      </c>
      <c r="I88" s="617" t="s">
        <v>37</v>
      </c>
      <c r="J88" s="617">
        <f t="shared" si="4"/>
        <v>2</v>
      </c>
      <c r="K88" s="628">
        <v>2900000</v>
      </c>
      <c r="L88" s="543">
        <f t="shared" si="6"/>
        <v>5800000</v>
      </c>
      <c r="M88" s="627"/>
    </row>
    <row r="89" s="1" customFormat="1" spans="1:13">
      <c r="A89" s="617">
        <v>291378</v>
      </c>
      <c r="B89" s="617">
        <v>1302772</v>
      </c>
      <c r="C89" s="617" t="s">
        <v>883</v>
      </c>
      <c r="D89" s="618">
        <v>43240</v>
      </c>
      <c r="E89" s="618">
        <v>43243</v>
      </c>
      <c r="F89" s="617">
        <f t="shared" si="3"/>
        <v>3</v>
      </c>
      <c r="G89" s="617">
        <v>1</v>
      </c>
      <c r="H89" s="617" t="s">
        <v>391</v>
      </c>
      <c r="I89" s="617" t="s">
        <v>37</v>
      </c>
      <c r="J89" s="617">
        <f t="shared" si="4"/>
        <v>3</v>
      </c>
      <c r="K89" s="628">
        <v>2900000</v>
      </c>
      <c r="L89" s="543">
        <f t="shared" si="6"/>
        <v>8700000</v>
      </c>
      <c r="M89" s="627"/>
    </row>
    <row r="90" s="1" customFormat="1" spans="1:13">
      <c r="A90" s="617" t="s">
        <v>884</v>
      </c>
      <c r="B90" s="617">
        <v>1304788</v>
      </c>
      <c r="C90" s="617" t="s">
        <v>885</v>
      </c>
      <c r="D90" s="618">
        <v>43229</v>
      </c>
      <c r="E90" s="618">
        <v>43232</v>
      </c>
      <c r="F90" s="617">
        <f t="shared" si="3"/>
        <v>3</v>
      </c>
      <c r="G90" s="617">
        <v>2</v>
      </c>
      <c r="H90" s="617" t="s">
        <v>886</v>
      </c>
      <c r="I90" s="617" t="s">
        <v>37</v>
      </c>
      <c r="J90" s="617">
        <f t="shared" si="4"/>
        <v>6</v>
      </c>
      <c r="K90" s="628">
        <v>2900000</v>
      </c>
      <c r="L90" s="543">
        <f t="shared" si="6"/>
        <v>17400000</v>
      </c>
      <c r="M90" s="627"/>
    </row>
    <row r="91" s="1" customFormat="1" spans="1:13">
      <c r="A91" s="617">
        <v>292530</v>
      </c>
      <c r="B91" s="617">
        <v>1305140</v>
      </c>
      <c r="C91" s="617" t="s">
        <v>887</v>
      </c>
      <c r="D91" s="634">
        <v>43232</v>
      </c>
      <c r="E91" s="634">
        <v>43234</v>
      </c>
      <c r="F91" s="617">
        <f t="shared" si="3"/>
        <v>2</v>
      </c>
      <c r="G91" s="617">
        <v>1</v>
      </c>
      <c r="H91" s="617" t="s">
        <v>391</v>
      </c>
      <c r="I91" s="617" t="s">
        <v>37</v>
      </c>
      <c r="J91" s="617">
        <f t="shared" si="4"/>
        <v>2</v>
      </c>
      <c r="K91" s="617">
        <v>2900000</v>
      </c>
      <c r="L91" s="543">
        <f t="shared" si="6"/>
        <v>5800000</v>
      </c>
      <c r="M91" s="627"/>
    </row>
    <row r="92" s="1" customFormat="1" spans="1:13">
      <c r="A92" s="617">
        <v>293033</v>
      </c>
      <c r="B92" s="617">
        <v>1306177</v>
      </c>
      <c r="C92" s="619" t="s">
        <v>888</v>
      </c>
      <c r="D92" s="620">
        <v>43233</v>
      </c>
      <c r="E92" s="620">
        <v>43234</v>
      </c>
      <c r="F92" s="629">
        <f t="shared" si="3"/>
        <v>1</v>
      </c>
      <c r="G92" s="629">
        <v>1</v>
      </c>
      <c r="H92" s="629" t="s">
        <v>53</v>
      </c>
      <c r="I92" s="629" t="s">
        <v>37</v>
      </c>
      <c r="J92" s="617">
        <f t="shared" si="4"/>
        <v>1</v>
      </c>
      <c r="K92" s="635">
        <v>2900000</v>
      </c>
      <c r="L92" s="543">
        <f t="shared" si="6"/>
        <v>2900000</v>
      </c>
      <c r="M92" s="627"/>
    </row>
    <row r="93" s="1" customFormat="1" spans="1:13">
      <c r="A93" s="617">
        <v>292269</v>
      </c>
      <c r="B93" s="617">
        <v>1304820</v>
      </c>
      <c r="C93" s="617" t="s">
        <v>889</v>
      </c>
      <c r="D93" s="618">
        <v>43234</v>
      </c>
      <c r="E93" s="618">
        <v>43238</v>
      </c>
      <c r="F93" s="617">
        <f t="shared" si="3"/>
        <v>4</v>
      </c>
      <c r="G93" s="617">
        <v>1</v>
      </c>
      <c r="H93" s="617" t="s">
        <v>53</v>
      </c>
      <c r="I93" s="617" t="s">
        <v>37</v>
      </c>
      <c r="J93" s="617">
        <f t="shared" si="4"/>
        <v>4</v>
      </c>
      <c r="K93" s="628">
        <v>2900000</v>
      </c>
      <c r="L93" s="543">
        <f t="shared" si="6"/>
        <v>11600000</v>
      </c>
      <c r="M93" s="627"/>
    </row>
    <row r="94" s="1" customFormat="1" spans="1:13">
      <c r="A94" s="617">
        <v>292270</v>
      </c>
      <c r="B94" s="617">
        <v>1304701</v>
      </c>
      <c r="C94" s="617" t="s">
        <v>890</v>
      </c>
      <c r="D94" s="618">
        <v>43237</v>
      </c>
      <c r="E94" s="618">
        <v>43239</v>
      </c>
      <c r="F94" s="617">
        <f t="shared" si="3"/>
        <v>2</v>
      </c>
      <c r="G94" s="617">
        <v>1</v>
      </c>
      <c r="H94" s="617" t="s">
        <v>391</v>
      </c>
      <c r="I94" s="617" t="s">
        <v>786</v>
      </c>
      <c r="J94" s="617">
        <f t="shared" si="4"/>
        <v>2</v>
      </c>
      <c r="K94" s="628">
        <v>2900000</v>
      </c>
      <c r="L94" s="543">
        <f t="shared" si="6"/>
        <v>5800000</v>
      </c>
      <c r="M94" s="627"/>
    </row>
    <row r="95" s="1" customFormat="1" spans="1:13">
      <c r="A95" s="617">
        <v>292765</v>
      </c>
      <c r="B95" s="617">
        <v>1305646</v>
      </c>
      <c r="C95" s="617" t="s">
        <v>891</v>
      </c>
      <c r="D95" s="618">
        <v>43236</v>
      </c>
      <c r="E95" s="618">
        <v>43238</v>
      </c>
      <c r="F95" s="617">
        <v>2</v>
      </c>
      <c r="G95" s="617">
        <v>2</v>
      </c>
      <c r="H95" s="617" t="s">
        <v>53</v>
      </c>
      <c r="I95" s="617" t="s">
        <v>37</v>
      </c>
      <c r="J95" s="617">
        <f t="shared" si="4"/>
        <v>4</v>
      </c>
      <c r="K95" s="628">
        <v>2900000</v>
      </c>
      <c r="L95" s="543">
        <f t="shared" si="6"/>
        <v>11600000</v>
      </c>
      <c r="M95" s="627"/>
    </row>
    <row r="96" s="1" customFormat="1" spans="1:13">
      <c r="A96" s="617">
        <v>292273</v>
      </c>
      <c r="B96" s="617">
        <v>1304841</v>
      </c>
      <c r="C96" s="617" t="s">
        <v>892</v>
      </c>
      <c r="D96" s="618">
        <v>43239</v>
      </c>
      <c r="E96" s="618">
        <v>43241</v>
      </c>
      <c r="F96" s="617">
        <f t="shared" ref="F96:F151" si="7">E96-D96</f>
        <v>2</v>
      </c>
      <c r="G96" s="617">
        <v>2</v>
      </c>
      <c r="H96" s="617" t="s">
        <v>53</v>
      </c>
      <c r="I96" s="617" t="s">
        <v>37</v>
      </c>
      <c r="J96" s="617">
        <f t="shared" si="4"/>
        <v>4</v>
      </c>
      <c r="K96" s="617">
        <v>2900000</v>
      </c>
      <c r="L96" s="543">
        <f t="shared" si="6"/>
        <v>11600000</v>
      </c>
      <c r="M96" s="627"/>
    </row>
    <row r="97" s="1" customFormat="1" spans="1:13">
      <c r="A97" s="617">
        <v>291767</v>
      </c>
      <c r="B97" s="617">
        <v>1303445</v>
      </c>
      <c r="C97" s="617" t="s">
        <v>893</v>
      </c>
      <c r="D97" s="618">
        <v>43240</v>
      </c>
      <c r="E97" s="618">
        <v>43242</v>
      </c>
      <c r="F97" s="617">
        <f t="shared" si="7"/>
        <v>2</v>
      </c>
      <c r="G97" s="617">
        <v>2</v>
      </c>
      <c r="H97" s="617" t="s">
        <v>391</v>
      </c>
      <c r="I97" s="617" t="s">
        <v>37</v>
      </c>
      <c r="J97" s="617">
        <f t="shared" si="4"/>
        <v>4</v>
      </c>
      <c r="K97" s="617">
        <v>2900000</v>
      </c>
      <c r="L97" s="543">
        <f t="shared" si="6"/>
        <v>11600000</v>
      </c>
      <c r="M97" s="627"/>
    </row>
    <row r="98" s="1" customFormat="1" spans="1:13">
      <c r="A98" s="617">
        <v>288535</v>
      </c>
      <c r="B98" s="617">
        <v>1296314</v>
      </c>
      <c r="C98" s="617" t="s">
        <v>894</v>
      </c>
      <c r="D98" s="618">
        <v>43240</v>
      </c>
      <c r="E98" s="618">
        <v>43243</v>
      </c>
      <c r="F98" s="617">
        <f t="shared" si="7"/>
        <v>3</v>
      </c>
      <c r="G98" s="617">
        <v>2</v>
      </c>
      <c r="H98" s="617" t="s">
        <v>53</v>
      </c>
      <c r="I98" s="617" t="s">
        <v>37</v>
      </c>
      <c r="J98" s="617">
        <f t="shared" si="4"/>
        <v>6</v>
      </c>
      <c r="K98" s="543">
        <v>2900000</v>
      </c>
      <c r="L98" s="543">
        <f t="shared" si="6"/>
        <v>17400000</v>
      </c>
      <c r="M98" s="627"/>
    </row>
    <row r="99" s="1" customFormat="1" spans="1:13">
      <c r="A99" s="617" t="s">
        <v>895</v>
      </c>
      <c r="B99" s="617">
        <v>1291534</v>
      </c>
      <c r="C99" s="617" t="s">
        <v>896</v>
      </c>
      <c r="D99" s="618">
        <v>43240</v>
      </c>
      <c r="E99" s="618">
        <v>43242</v>
      </c>
      <c r="F99" s="617">
        <f t="shared" si="7"/>
        <v>2</v>
      </c>
      <c r="G99" s="617">
        <v>2</v>
      </c>
      <c r="H99" s="617" t="s">
        <v>53</v>
      </c>
      <c r="I99" s="617" t="s">
        <v>37</v>
      </c>
      <c r="J99" s="617">
        <f t="shared" si="4"/>
        <v>4</v>
      </c>
      <c r="K99" s="543">
        <v>2900000</v>
      </c>
      <c r="L99" s="543">
        <f t="shared" si="6"/>
        <v>11600000</v>
      </c>
      <c r="M99" s="627"/>
    </row>
    <row r="100" s="1" customFormat="1" spans="1:13">
      <c r="A100" s="617">
        <v>289020</v>
      </c>
      <c r="B100" s="617">
        <v>1297290</v>
      </c>
      <c r="C100" s="617" t="s">
        <v>897</v>
      </c>
      <c r="D100" s="618">
        <v>43241</v>
      </c>
      <c r="E100" s="618">
        <v>43243</v>
      </c>
      <c r="F100" s="617">
        <f t="shared" si="7"/>
        <v>2</v>
      </c>
      <c r="G100" s="617">
        <v>1</v>
      </c>
      <c r="H100" s="617" t="s">
        <v>391</v>
      </c>
      <c r="I100" s="617" t="s">
        <v>37</v>
      </c>
      <c r="J100" s="617">
        <f t="shared" si="4"/>
        <v>2</v>
      </c>
      <c r="K100" s="628">
        <v>2900000</v>
      </c>
      <c r="L100" s="543">
        <f t="shared" si="6"/>
        <v>5800000</v>
      </c>
      <c r="M100" s="627"/>
    </row>
    <row r="101" s="1" customFormat="1" spans="1:13">
      <c r="A101" s="617">
        <v>289021</v>
      </c>
      <c r="B101" s="617">
        <v>1297293</v>
      </c>
      <c r="C101" s="617" t="s">
        <v>898</v>
      </c>
      <c r="D101" s="618">
        <v>43241</v>
      </c>
      <c r="E101" s="618">
        <v>43243</v>
      </c>
      <c r="F101" s="617">
        <f t="shared" si="7"/>
        <v>2</v>
      </c>
      <c r="G101" s="617">
        <v>1</v>
      </c>
      <c r="H101" s="617" t="s">
        <v>391</v>
      </c>
      <c r="I101" s="617" t="s">
        <v>37</v>
      </c>
      <c r="J101" s="617">
        <f t="shared" si="4"/>
        <v>2</v>
      </c>
      <c r="K101" s="628">
        <v>2900000</v>
      </c>
      <c r="L101" s="543">
        <f t="shared" si="6"/>
        <v>5800000</v>
      </c>
      <c r="M101" s="627"/>
    </row>
    <row r="102" s="1" customFormat="1" spans="1:13">
      <c r="A102" s="617">
        <v>291021</v>
      </c>
      <c r="B102" s="617">
        <v>1301994</v>
      </c>
      <c r="C102" s="617" t="s">
        <v>899</v>
      </c>
      <c r="D102" s="618">
        <v>43241</v>
      </c>
      <c r="E102" s="618">
        <v>43243</v>
      </c>
      <c r="F102" s="617">
        <f t="shared" si="7"/>
        <v>2</v>
      </c>
      <c r="G102" s="617">
        <v>1</v>
      </c>
      <c r="H102" s="617" t="s">
        <v>391</v>
      </c>
      <c r="I102" s="617" t="s">
        <v>786</v>
      </c>
      <c r="J102" s="617">
        <f t="shared" si="4"/>
        <v>2</v>
      </c>
      <c r="K102" s="628">
        <v>2900000</v>
      </c>
      <c r="L102" s="543">
        <f t="shared" si="6"/>
        <v>5800000</v>
      </c>
      <c r="M102" s="627"/>
    </row>
    <row r="103" s="1" customFormat="1" spans="1:13">
      <c r="A103" s="617">
        <v>289823</v>
      </c>
      <c r="B103" s="617">
        <v>1299164</v>
      </c>
      <c r="C103" s="617" t="s">
        <v>900</v>
      </c>
      <c r="D103" s="618">
        <v>43242</v>
      </c>
      <c r="E103" s="618">
        <v>43245</v>
      </c>
      <c r="F103" s="617">
        <f t="shared" si="7"/>
        <v>3</v>
      </c>
      <c r="G103" s="617">
        <v>1</v>
      </c>
      <c r="H103" s="617" t="s">
        <v>40</v>
      </c>
      <c r="I103" s="617" t="s">
        <v>37</v>
      </c>
      <c r="J103" s="617">
        <f t="shared" si="4"/>
        <v>3</v>
      </c>
      <c r="K103" s="628">
        <v>2900000</v>
      </c>
      <c r="L103" s="543">
        <f t="shared" si="6"/>
        <v>8700000</v>
      </c>
      <c r="M103" s="627"/>
    </row>
    <row r="104" s="1" customFormat="1" spans="1:13">
      <c r="A104" s="617">
        <v>291450</v>
      </c>
      <c r="B104" s="617">
        <v>1302985</v>
      </c>
      <c r="C104" s="617" t="s">
        <v>901</v>
      </c>
      <c r="D104" s="618">
        <v>43242</v>
      </c>
      <c r="E104" s="618">
        <v>43243</v>
      </c>
      <c r="F104" s="617">
        <f t="shared" si="7"/>
        <v>1</v>
      </c>
      <c r="G104" s="617">
        <v>1</v>
      </c>
      <c r="H104" s="617" t="s">
        <v>53</v>
      </c>
      <c r="I104" s="617" t="s">
        <v>37</v>
      </c>
      <c r="J104" s="617">
        <f t="shared" si="4"/>
        <v>1</v>
      </c>
      <c r="K104" s="628">
        <v>2900000</v>
      </c>
      <c r="L104" s="543">
        <f t="shared" si="6"/>
        <v>2900000</v>
      </c>
      <c r="M104" s="627"/>
    </row>
    <row r="105" s="1" customFormat="1" spans="1:13">
      <c r="A105" s="617">
        <v>291379</v>
      </c>
      <c r="B105" s="617">
        <v>1302583</v>
      </c>
      <c r="C105" s="617" t="s">
        <v>902</v>
      </c>
      <c r="D105" s="618">
        <v>43244</v>
      </c>
      <c r="E105" s="618">
        <v>43247</v>
      </c>
      <c r="F105" s="617">
        <f t="shared" si="7"/>
        <v>3</v>
      </c>
      <c r="G105" s="617">
        <v>4</v>
      </c>
      <c r="H105" s="617" t="s">
        <v>391</v>
      </c>
      <c r="I105" s="617" t="s">
        <v>37</v>
      </c>
      <c r="J105" s="617">
        <f t="shared" si="4"/>
        <v>12</v>
      </c>
      <c r="K105" s="617">
        <v>2900000</v>
      </c>
      <c r="L105" s="543">
        <f t="shared" si="6"/>
        <v>34800000</v>
      </c>
      <c r="M105" s="627"/>
    </row>
    <row r="106" s="1" customFormat="1" spans="1:13">
      <c r="A106" s="617">
        <v>291443</v>
      </c>
      <c r="B106" s="617">
        <v>1302893</v>
      </c>
      <c r="C106" s="617" t="s">
        <v>903</v>
      </c>
      <c r="D106" s="618">
        <v>43244</v>
      </c>
      <c r="E106" s="618">
        <v>43247</v>
      </c>
      <c r="F106" s="617">
        <f t="shared" si="7"/>
        <v>3</v>
      </c>
      <c r="G106" s="617">
        <v>1</v>
      </c>
      <c r="H106" s="617" t="s">
        <v>53</v>
      </c>
      <c r="I106" s="617" t="s">
        <v>37</v>
      </c>
      <c r="J106" s="617">
        <f t="shared" si="4"/>
        <v>3</v>
      </c>
      <c r="K106" s="628">
        <v>2900000</v>
      </c>
      <c r="L106" s="543">
        <f t="shared" si="6"/>
        <v>8700000</v>
      </c>
      <c r="M106" s="627"/>
    </row>
    <row r="107" s="1" customFormat="1" spans="1:13">
      <c r="A107" s="617">
        <v>291440</v>
      </c>
      <c r="B107" s="617">
        <v>1302892</v>
      </c>
      <c r="C107" s="617" t="s">
        <v>904</v>
      </c>
      <c r="D107" s="618">
        <v>43244</v>
      </c>
      <c r="E107" s="618">
        <v>43247</v>
      </c>
      <c r="F107" s="617">
        <f t="shared" si="7"/>
        <v>3</v>
      </c>
      <c r="G107" s="617">
        <v>1</v>
      </c>
      <c r="H107" s="617" t="s">
        <v>53</v>
      </c>
      <c r="I107" s="617" t="s">
        <v>37</v>
      </c>
      <c r="J107" s="617">
        <f t="shared" si="4"/>
        <v>3</v>
      </c>
      <c r="K107" s="628">
        <v>2900000</v>
      </c>
      <c r="L107" s="543">
        <f t="shared" si="6"/>
        <v>8700000</v>
      </c>
      <c r="M107" s="627"/>
    </row>
    <row r="108" s="1" customFormat="1" spans="1:13">
      <c r="A108" s="617">
        <v>291444</v>
      </c>
      <c r="B108" s="617">
        <v>1302894</v>
      </c>
      <c r="C108" s="617" t="s">
        <v>905</v>
      </c>
      <c r="D108" s="618">
        <v>43244</v>
      </c>
      <c r="E108" s="618">
        <v>43247</v>
      </c>
      <c r="F108" s="617">
        <f t="shared" si="7"/>
        <v>3</v>
      </c>
      <c r="G108" s="617">
        <v>1</v>
      </c>
      <c r="H108" s="617" t="s">
        <v>53</v>
      </c>
      <c r="I108" s="617" t="s">
        <v>37</v>
      </c>
      <c r="J108" s="617">
        <f t="shared" si="4"/>
        <v>3</v>
      </c>
      <c r="K108" s="628">
        <v>2900000</v>
      </c>
      <c r="L108" s="543">
        <f t="shared" si="6"/>
        <v>8700000</v>
      </c>
      <c r="M108" s="627"/>
    </row>
    <row r="109" s="1" customFormat="1" spans="1:13">
      <c r="A109" s="617">
        <v>291446</v>
      </c>
      <c r="B109" s="617">
        <v>1302898</v>
      </c>
      <c r="C109" s="617" t="s">
        <v>906</v>
      </c>
      <c r="D109" s="618">
        <v>43244</v>
      </c>
      <c r="E109" s="618">
        <v>43247</v>
      </c>
      <c r="F109" s="617">
        <f t="shared" si="7"/>
        <v>3</v>
      </c>
      <c r="G109" s="617">
        <v>1</v>
      </c>
      <c r="H109" s="617" t="s">
        <v>391</v>
      </c>
      <c r="I109" s="617" t="s">
        <v>37</v>
      </c>
      <c r="J109" s="617">
        <f t="shared" si="4"/>
        <v>3</v>
      </c>
      <c r="K109" s="628">
        <v>2900000</v>
      </c>
      <c r="L109" s="543">
        <f t="shared" si="6"/>
        <v>8700000</v>
      </c>
      <c r="M109" s="627"/>
    </row>
    <row r="110" s="1" customFormat="1" spans="1:13">
      <c r="A110" s="617">
        <v>290782</v>
      </c>
      <c r="B110" s="617">
        <v>1301142</v>
      </c>
      <c r="C110" s="617" t="s">
        <v>907</v>
      </c>
      <c r="D110" s="618">
        <v>43244</v>
      </c>
      <c r="E110" s="618">
        <v>43245</v>
      </c>
      <c r="F110" s="617">
        <f t="shared" si="7"/>
        <v>1</v>
      </c>
      <c r="G110" s="617">
        <v>1</v>
      </c>
      <c r="H110" s="617" t="s">
        <v>391</v>
      </c>
      <c r="I110" s="617" t="s">
        <v>37</v>
      </c>
      <c r="J110" s="617">
        <f t="shared" si="4"/>
        <v>1</v>
      </c>
      <c r="K110" s="617">
        <v>2900000</v>
      </c>
      <c r="L110" s="543">
        <f t="shared" si="6"/>
        <v>2900000</v>
      </c>
      <c r="M110" s="627"/>
    </row>
    <row r="111" s="1" customFormat="1" spans="1:13">
      <c r="A111" s="617">
        <v>291439</v>
      </c>
      <c r="B111" s="617">
        <v>1302891</v>
      </c>
      <c r="C111" s="617" t="s">
        <v>908</v>
      </c>
      <c r="D111" s="618">
        <v>43244</v>
      </c>
      <c r="E111" s="618">
        <v>43247</v>
      </c>
      <c r="F111" s="617">
        <f t="shared" si="7"/>
        <v>3</v>
      </c>
      <c r="G111" s="617">
        <v>1</v>
      </c>
      <c r="H111" s="617" t="s">
        <v>53</v>
      </c>
      <c r="I111" s="617" t="s">
        <v>37</v>
      </c>
      <c r="J111" s="617">
        <f t="shared" si="4"/>
        <v>3</v>
      </c>
      <c r="K111" s="628">
        <v>2900000</v>
      </c>
      <c r="L111" s="543">
        <f t="shared" si="6"/>
        <v>8700000</v>
      </c>
      <c r="M111" s="627"/>
    </row>
    <row r="112" s="1" customFormat="1" spans="1:13">
      <c r="A112" s="617">
        <v>290277</v>
      </c>
      <c r="B112" s="617">
        <v>1300259</v>
      </c>
      <c r="C112" s="617" t="s">
        <v>909</v>
      </c>
      <c r="D112" s="618">
        <v>43244</v>
      </c>
      <c r="E112" s="618">
        <v>43247</v>
      </c>
      <c r="F112" s="617">
        <f t="shared" si="7"/>
        <v>3</v>
      </c>
      <c r="G112" s="617">
        <v>1</v>
      </c>
      <c r="H112" s="617" t="s">
        <v>53</v>
      </c>
      <c r="I112" s="617" t="s">
        <v>37</v>
      </c>
      <c r="J112" s="617">
        <f t="shared" si="4"/>
        <v>3</v>
      </c>
      <c r="K112" s="617">
        <v>2900000</v>
      </c>
      <c r="L112" s="543">
        <f t="shared" si="6"/>
        <v>8700000</v>
      </c>
      <c r="M112" s="627"/>
    </row>
    <row r="113" s="1" customFormat="1" spans="1:13">
      <c r="A113" s="617">
        <v>293358</v>
      </c>
      <c r="B113" s="617">
        <v>1307002</v>
      </c>
      <c r="C113" s="617" t="s">
        <v>910</v>
      </c>
      <c r="D113" s="618">
        <v>43235</v>
      </c>
      <c r="E113" s="618">
        <v>43237</v>
      </c>
      <c r="F113" s="617">
        <f t="shared" si="7"/>
        <v>2</v>
      </c>
      <c r="G113" s="617">
        <v>1</v>
      </c>
      <c r="H113" s="617" t="s">
        <v>53</v>
      </c>
      <c r="I113" s="617" t="s">
        <v>37</v>
      </c>
      <c r="J113" s="617">
        <f t="shared" si="4"/>
        <v>2</v>
      </c>
      <c r="K113" s="617">
        <v>2900000</v>
      </c>
      <c r="L113" s="543">
        <f t="shared" si="6"/>
        <v>5800000</v>
      </c>
      <c r="M113" s="627"/>
    </row>
    <row r="114" s="1" customFormat="1" spans="1:13">
      <c r="A114" s="617">
        <v>290212</v>
      </c>
      <c r="B114" s="617">
        <v>1299669</v>
      </c>
      <c r="C114" s="617" t="s">
        <v>911</v>
      </c>
      <c r="D114" s="618">
        <v>43245</v>
      </c>
      <c r="E114" s="618">
        <v>43249</v>
      </c>
      <c r="F114" s="617">
        <f t="shared" si="7"/>
        <v>4</v>
      </c>
      <c r="G114" s="617">
        <v>3</v>
      </c>
      <c r="H114" s="617" t="s">
        <v>53</v>
      </c>
      <c r="I114" s="617" t="s">
        <v>37</v>
      </c>
      <c r="J114" s="617">
        <f t="shared" si="4"/>
        <v>12</v>
      </c>
      <c r="K114" s="617">
        <v>2900000</v>
      </c>
      <c r="L114" s="543">
        <f t="shared" si="6"/>
        <v>34800000</v>
      </c>
      <c r="M114" s="627"/>
    </row>
    <row r="115" s="1" customFormat="1" spans="1:13">
      <c r="A115" s="617">
        <v>289748</v>
      </c>
      <c r="B115" s="617">
        <v>1298772</v>
      </c>
      <c r="C115" s="617" t="s">
        <v>912</v>
      </c>
      <c r="D115" s="618">
        <v>43245</v>
      </c>
      <c r="E115" s="618">
        <v>43247</v>
      </c>
      <c r="F115" s="617">
        <f t="shared" si="7"/>
        <v>2</v>
      </c>
      <c r="G115" s="617">
        <v>1</v>
      </c>
      <c r="H115" s="617" t="s">
        <v>405</v>
      </c>
      <c r="I115" s="617" t="s">
        <v>37</v>
      </c>
      <c r="J115" s="617">
        <f t="shared" si="4"/>
        <v>2</v>
      </c>
      <c r="K115" s="617">
        <v>2900000</v>
      </c>
      <c r="L115" s="543">
        <f t="shared" si="6"/>
        <v>5800000</v>
      </c>
      <c r="M115" s="627"/>
    </row>
    <row r="116" s="1" customFormat="1" spans="1:13">
      <c r="A116" s="617">
        <v>289754</v>
      </c>
      <c r="B116" s="617">
        <v>1298775</v>
      </c>
      <c r="C116" s="617" t="s">
        <v>913</v>
      </c>
      <c r="D116" s="618">
        <v>43245</v>
      </c>
      <c r="E116" s="618">
        <v>43248</v>
      </c>
      <c r="F116" s="617">
        <f t="shared" si="7"/>
        <v>3</v>
      </c>
      <c r="G116" s="617">
        <v>2</v>
      </c>
      <c r="H116" s="617" t="s">
        <v>53</v>
      </c>
      <c r="I116" s="617" t="s">
        <v>37</v>
      </c>
      <c r="J116" s="617">
        <f t="shared" si="4"/>
        <v>6</v>
      </c>
      <c r="K116" s="617">
        <v>2900000</v>
      </c>
      <c r="L116" s="543">
        <f t="shared" si="6"/>
        <v>17400000</v>
      </c>
      <c r="M116" s="627"/>
    </row>
    <row r="117" s="1" customFormat="1" spans="1:13">
      <c r="A117" s="617">
        <v>290775</v>
      </c>
      <c r="B117" s="617">
        <v>1300744</v>
      </c>
      <c r="C117" s="617" t="s">
        <v>914</v>
      </c>
      <c r="D117" s="618">
        <v>43246</v>
      </c>
      <c r="E117" s="618">
        <v>43248</v>
      </c>
      <c r="F117" s="617">
        <f t="shared" si="7"/>
        <v>2</v>
      </c>
      <c r="G117" s="617">
        <v>1</v>
      </c>
      <c r="H117" s="617" t="s">
        <v>391</v>
      </c>
      <c r="I117" s="617" t="s">
        <v>37</v>
      </c>
      <c r="J117" s="617">
        <f t="shared" si="4"/>
        <v>2</v>
      </c>
      <c r="K117" s="617">
        <v>2900000</v>
      </c>
      <c r="L117" s="543">
        <f t="shared" si="6"/>
        <v>5800000</v>
      </c>
      <c r="M117" s="627"/>
    </row>
    <row r="118" s="1" customFormat="1" spans="1:13">
      <c r="A118" s="617" t="s">
        <v>915</v>
      </c>
      <c r="B118" s="617">
        <v>1303021</v>
      </c>
      <c r="C118" s="617" t="s">
        <v>916</v>
      </c>
      <c r="D118" s="618">
        <v>43246</v>
      </c>
      <c r="E118" s="618">
        <v>43250</v>
      </c>
      <c r="F118" s="617">
        <f t="shared" si="7"/>
        <v>4</v>
      </c>
      <c r="G118" s="617">
        <v>4</v>
      </c>
      <c r="H118" s="617" t="s">
        <v>53</v>
      </c>
      <c r="I118" s="617" t="s">
        <v>37</v>
      </c>
      <c r="J118" s="617">
        <f t="shared" si="4"/>
        <v>16</v>
      </c>
      <c r="K118" s="628">
        <v>2900000</v>
      </c>
      <c r="L118" s="543">
        <f t="shared" si="6"/>
        <v>46400000</v>
      </c>
      <c r="M118" s="627"/>
    </row>
    <row r="119" s="1" customFormat="1" spans="1:13">
      <c r="A119" s="617">
        <v>289017</v>
      </c>
      <c r="B119" s="617">
        <v>1297222</v>
      </c>
      <c r="C119" s="617" t="s">
        <v>917</v>
      </c>
      <c r="D119" s="618">
        <v>43246</v>
      </c>
      <c r="E119" s="618">
        <v>43248</v>
      </c>
      <c r="F119" s="617">
        <f t="shared" si="7"/>
        <v>2</v>
      </c>
      <c r="G119" s="617">
        <v>1</v>
      </c>
      <c r="H119" s="617" t="s">
        <v>53</v>
      </c>
      <c r="I119" s="617" t="s">
        <v>37</v>
      </c>
      <c r="J119" s="617">
        <f t="shared" si="4"/>
        <v>2</v>
      </c>
      <c r="K119" s="628">
        <v>2900000</v>
      </c>
      <c r="L119" s="543">
        <f t="shared" si="6"/>
        <v>5800000</v>
      </c>
      <c r="M119" s="627"/>
    </row>
    <row r="120" s="1" customFormat="1" spans="1:13">
      <c r="A120" s="617">
        <v>291380</v>
      </c>
      <c r="B120" s="617">
        <v>1302445</v>
      </c>
      <c r="C120" s="617" t="s">
        <v>918</v>
      </c>
      <c r="D120" s="618">
        <v>43246</v>
      </c>
      <c r="E120" s="618">
        <v>43247</v>
      </c>
      <c r="F120" s="617">
        <f t="shared" si="7"/>
        <v>1</v>
      </c>
      <c r="G120" s="617">
        <v>1</v>
      </c>
      <c r="H120" s="617" t="s">
        <v>53</v>
      </c>
      <c r="I120" s="617" t="s">
        <v>37</v>
      </c>
      <c r="J120" s="617">
        <f t="shared" si="4"/>
        <v>1</v>
      </c>
      <c r="K120" s="617">
        <v>2900000</v>
      </c>
      <c r="L120" s="543">
        <f t="shared" si="6"/>
        <v>2900000</v>
      </c>
      <c r="M120" s="627"/>
    </row>
    <row r="121" s="1" customFormat="1" spans="1:13">
      <c r="A121" s="617">
        <v>289557</v>
      </c>
      <c r="B121" s="617">
        <v>1298636</v>
      </c>
      <c r="C121" s="617" t="s">
        <v>919</v>
      </c>
      <c r="D121" s="618">
        <v>43246</v>
      </c>
      <c r="E121" s="618">
        <v>43247</v>
      </c>
      <c r="F121" s="617">
        <f t="shared" si="7"/>
        <v>1</v>
      </c>
      <c r="G121" s="617">
        <v>2</v>
      </c>
      <c r="H121" s="617" t="s">
        <v>53</v>
      </c>
      <c r="I121" s="617" t="s">
        <v>37</v>
      </c>
      <c r="J121" s="617">
        <f t="shared" si="4"/>
        <v>2</v>
      </c>
      <c r="K121" s="617">
        <v>2900000</v>
      </c>
      <c r="L121" s="543">
        <f t="shared" si="6"/>
        <v>5800000</v>
      </c>
      <c r="M121" s="627"/>
    </row>
    <row r="122" s="1" customFormat="1" spans="1:13">
      <c r="A122" s="617">
        <v>294264</v>
      </c>
      <c r="B122" s="617">
        <v>1308532</v>
      </c>
      <c r="C122" s="617" t="s">
        <v>920</v>
      </c>
      <c r="D122" s="618">
        <v>43238</v>
      </c>
      <c r="E122" s="618">
        <v>43240</v>
      </c>
      <c r="F122" s="617">
        <f t="shared" si="7"/>
        <v>2</v>
      </c>
      <c r="G122" s="617">
        <v>1</v>
      </c>
      <c r="H122" s="617" t="s">
        <v>53</v>
      </c>
      <c r="I122" s="617" t="s">
        <v>37</v>
      </c>
      <c r="J122" s="617">
        <f t="shared" si="4"/>
        <v>2</v>
      </c>
      <c r="K122" s="628">
        <v>2900000</v>
      </c>
      <c r="L122" s="543">
        <f t="shared" si="6"/>
        <v>5800000</v>
      </c>
      <c r="M122" s="627"/>
    </row>
    <row r="123" s="1" customFormat="1" spans="1:13">
      <c r="A123" s="617">
        <v>291522</v>
      </c>
      <c r="B123" s="617">
        <v>1303307</v>
      </c>
      <c r="C123" s="617" t="s">
        <v>921</v>
      </c>
      <c r="D123" s="618">
        <v>43248</v>
      </c>
      <c r="E123" s="618">
        <v>43250</v>
      </c>
      <c r="F123" s="617">
        <f t="shared" si="7"/>
        <v>2</v>
      </c>
      <c r="G123" s="617">
        <v>1</v>
      </c>
      <c r="H123" s="617" t="s">
        <v>40</v>
      </c>
      <c r="I123" s="617" t="s">
        <v>37</v>
      </c>
      <c r="J123" s="617">
        <f t="shared" si="4"/>
        <v>2</v>
      </c>
      <c r="K123" s="628">
        <v>2900000</v>
      </c>
      <c r="L123" s="543">
        <f t="shared" si="6"/>
        <v>5800000</v>
      </c>
      <c r="M123" s="627"/>
    </row>
    <row r="124" s="1" customFormat="1" spans="1:13">
      <c r="A124" s="617">
        <v>290279</v>
      </c>
      <c r="B124" s="617">
        <v>1300287</v>
      </c>
      <c r="C124" s="617" t="s">
        <v>909</v>
      </c>
      <c r="D124" s="618">
        <v>43248</v>
      </c>
      <c r="E124" s="618">
        <v>43249</v>
      </c>
      <c r="F124" s="617">
        <f t="shared" si="7"/>
        <v>1</v>
      </c>
      <c r="G124" s="617">
        <v>1</v>
      </c>
      <c r="H124" s="617" t="s">
        <v>53</v>
      </c>
      <c r="I124" s="617" t="s">
        <v>37</v>
      </c>
      <c r="J124" s="617">
        <f t="shared" si="4"/>
        <v>1</v>
      </c>
      <c r="K124" s="617">
        <v>2900000</v>
      </c>
      <c r="L124" s="543">
        <f t="shared" si="6"/>
        <v>2900000</v>
      </c>
      <c r="M124" s="627"/>
    </row>
    <row r="125" s="1" customFormat="1" spans="1:13">
      <c r="A125" s="617">
        <v>291768</v>
      </c>
      <c r="B125" s="617">
        <v>1303669</v>
      </c>
      <c r="C125" s="617" t="s">
        <v>922</v>
      </c>
      <c r="D125" s="618">
        <v>43248</v>
      </c>
      <c r="E125" s="618">
        <v>43250</v>
      </c>
      <c r="F125" s="617">
        <f t="shared" si="7"/>
        <v>2</v>
      </c>
      <c r="G125" s="617">
        <v>1</v>
      </c>
      <c r="H125" s="617" t="s">
        <v>53</v>
      </c>
      <c r="I125" s="617" t="s">
        <v>37</v>
      </c>
      <c r="J125" s="617">
        <f t="shared" si="4"/>
        <v>2</v>
      </c>
      <c r="K125" s="617">
        <v>2900000</v>
      </c>
      <c r="L125" s="543">
        <f t="shared" si="6"/>
        <v>5800000</v>
      </c>
      <c r="M125" s="627"/>
    </row>
    <row r="126" s="1" customFormat="1" spans="1:13">
      <c r="A126" s="617">
        <v>289746</v>
      </c>
      <c r="B126" s="617">
        <v>1298703</v>
      </c>
      <c r="C126" s="617" t="s">
        <v>923</v>
      </c>
      <c r="D126" s="618">
        <v>43249</v>
      </c>
      <c r="E126" s="618">
        <v>43251</v>
      </c>
      <c r="F126" s="617">
        <f t="shared" si="7"/>
        <v>2</v>
      </c>
      <c r="G126" s="617">
        <v>2</v>
      </c>
      <c r="H126" s="617" t="s">
        <v>40</v>
      </c>
      <c r="I126" s="617" t="s">
        <v>37</v>
      </c>
      <c r="J126" s="617">
        <f t="shared" si="4"/>
        <v>4</v>
      </c>
      <c r="K126" s="617">
        <v>2900000</v>
      </c>
      <c r="L126" s="543">
        <f t="shared" si="6"/>
        <v>11600000</v>
      </c>
      <c r="M126" s="627"/>
    </row>
    <row r="127" s="1" customFormat="1" spans="1:13">
      <c r="A127" s="617">
        <v>294129</v>
      </c>
      <c r="B127" s="617">
        <v>1307962</v>
      </c>
      <c r="C127" s="617" t="s">
        <v>924</v>
      </c>
      <c r="D127" s="618">
        <v>43239</v>
      </c>
      <c r="E127" s="618">
        <v>43240</v>
      </c>
      <c r="F127" s="617">
        <f t="shared" si="7"/>
        <v>1</v>
      </c>
      <c r="G127" s="617">
        <v>1</v>
      </c>
      <c r="H127" s="617" t="s">
        <v>53</v>
      </c>
      <c r="I127" s="617" t="s">
        <v>786</v>
      </c>
      <c r="J127" s="617">
        <f t="shared" si="4"/>
        <v>1</v>
      </c>
      <c r="K127" s="628">
        <v>2900000</v>
      </c>
      <c r="L127" s="543">
        <f t="shared" si="6"/>
        <v>2900000</v>
      </c>
      <c r="M127" s="627"/>
    </row>
    <row r="128" s="1" customFormat="1" spans="1:13">
      <c r="A128" s="617">
        <v>294396</v>
      </c>
      <c r="B128" s="617">
        <v>1308984</v>
      </c>
      <c r="C128" s="617" t="s">
        <v>925</v>
      </c>
      <c r="D128" s="618">
        <v>43240</v>
      </c>
      <c r="E128" s="618">
        <v>43242</v>
      </c>
      <c r="F128" s="617">
        <f t="shared" si="7"/>
        <v>2</v>
      </c>
      <c r="G128" s="617">
        <v>1</v>
      </c>
      <c r="H128" s="617" t="s">
        <v>53</v>
      </c>
      <c r="I128" s="617" t="s">
        <v>37</v>
      </c>
      <c r="J128" s="617">
        <f t="shared" si="4"/>
        <v>2</v>
      </c>
      <c r="K128" s="628">
        <v>2900000</v>
      </c>
      <c r="L128" s="543">
        <f t="shared" si="6"/>
        <v>5800000</v>
      </c>
      <c r="M128" s="627"/>
    </row>
    <row r="129" s="1" customFormat="1" spans="1:13">
      <c r="A129" s="617">
        <v>294992</v>
      </c>
      <c r="B129" s="617">
        <v>1309687</v>
      </c>
      <c r="C129" s="617" t="s">
        <v>926</v>
      </c>
      <c r="D129" s="618">
        <v>43241</v>
      </c>
      <c r="E129" s="618">
        <v>43243</v>
      </c>
      <c r="F129" s="617">
        <f t="shared" si="7"/>
        <v>2</v>
      </c>
      <c r="G129" s="617">
        <v>1</v>
      </c>
      <c r="H129" s="617" t="s">
        <v>391</v>
      </c>
      <c r="I129" s="617" t="s">
        <v>37</v>
      </c>
      <c r="J129" s="617">
        <f t="shared" si="4"/>
        <v>2</v>
      </c>
      <c r="K129" s="628">
        <v>2900000</v>
      </c>
      <c r="L129" s="543">
        <f t="shared" si="6"/>
        <v>5800000</v>
      </c>
      <c r="M129" s="627"/>
    </row>
    <row r="130" s="1" customFormat="1" spans="1:13">
      <c r="A130" s="617">
        <v>294995</v>
      </c>
      <c r="B130" s="617">
        <v>1309679</v>
      </c>
      <c r="C130" s="617" t="s">
        <v>927</v>
      </c>
      <c r="D130" s="618">
        <v>43242</v>
      </c>
      <c r="E130" s="618">
        <v>43245</v>
      </c>
      <c r="F130" s="617">
        <f t="shared" si="7"/>
        <v>3</v>
      </c>
      <c r="G130" s="617">
        <v>1</v>
      </c>
      <c r="H130" s="617" t="s">
        <v>40</v>
      </c>
      <c r="I130" s="617" t="s">
        <v>37</v>
      </c>
      <c r="J130" s="617">
        <f t="shared" si="4"/>
        <v>3</v>
      </c>
      <c r="K130" s="628">
        <v>2900000</v>
      </c>
      <c r="L130" s="543">
        <f t="shared" si="6"/>
        <v>8700000</v>
      </c>
      <c r="M130" s="627"/>
    </row>
    <row r="131" s="1" customFormat="1" spans="1:13">
      <c r="A131" s="617">
        <v>294747</v>
      </c>
      <c r="B131" s="617">
        <v>1309524</v>
      </c>
      <c r="C131" s="617" t="s">
        <v>928</v>
      </c>
      <c r="D131" s="618">
        <v>43246</v>
      </c>
      <c r="E131" s="618">
        <v>43247</v>
      </c>
      <c r="F131" s="617">
        <f t="shared" si="7"/>
        <v>1</v>
      </c>
      <c r="G131" s="617">
        <v>1</v>
      </c>
      <c r="H131" s="617" t="s">
        <v>391</v>
      </c>
      <c r="I131" s="617" t="s">
        <v>37</v>
      </c>
      <c r="J131" s="617">
        <f t="shared" si="4"/>
        <v>1</v>
      </c>
      <c r="K131" s="628">
        <v>2900000</v>
      </c>
      <c r="L131" s="543">
        <f t="shared" si="6"/>
        <v>2900000</v>
      </c>
      <c r="M131" s="627"/>
    </row>
    <row r="132" s="1" customFormat="1" spans="1:13">
      <c r="A132" s="153">
        <v>289892</v>
      </c>
      <c r="B132" s="153">
        <v>1299232</v>
      </c>
      <c r="C132" s="153" t="s">
        <v>929</v>
      </c>
      <c r="D132" s="152">
        <v>43250</v>
      </c>
      <c r="E132" s="152">
        <v>43252</v>
      </c>
      <c r="F132" s="153">
        <f t="shared" si="7"/>
        <v>2</v>
      </c>
      <c r="G132" s="153">
        <v>1</v>
      </c>
      <c r="H132" s="153" t="s">
        <v>53</v>
      </c>
      <c r="I132" s="153" t="s">
        <v>37</v>
      </c>
      <c r="J132" s="153">
        <f t="shared" si="4"/>
        <v>2</v>
      </c>
      <c r="K132" s="153">
        <v>2900000</v>
      </c>
      <c r="L132" s="202">
        <v>8700000</v>
      </c>
      <c r="M132" s="627"/>
    </row>
    <row r="133" s="1" customFormat="1" spans="1:13">
      <c r="A133" s="153" t="s">
        <v>930</v>
      </c>
      <c r="B133" s="153">
        <v>1299122</v>
      </c>
      <c r="C133" s="153" t="s">
        <v>931</v>
      </c>
      <c r="D133" s="152">
        <v>43251</v>
      </c>
      <c r="E133" s="152">
        <v>43252</v>
      </c>
      <c r="F133" s="153">
        <f t="shared" si="7"/>
        <v>1</v>
      </c>
      <c r="G133" s="153">
        <v>2</v>
      </c>
      <c r="H133" s="153" t="s">
        <v>391</v>
      </c>
      <c r="I133" s="153" t="s">
        <v>37</v>
      </c>
      <c r="J133" s="153">
        <f t="shared" si="4"/>
        <v>2</v>
      </c>
      <c r="K133" s="636">
        <v>2900000</v>
      </c>
      <c r="L133" s="202">
        <f t="shared" si="6"/>
        <v>5800000</v>
      </c>
      <c r="M133" s="627"/>
    </row>
    <row r="134" s="1" customFormat="1" spans="1:13">
      <c r="A134" s="153" t="s">
        <v>932</v>
      </c>
      <c r="B134" s="153">
        <v>1299193</v>
      </c>
      <c r="C134" s="153" t="s">
        <v>933</v>
      </c>
      <c r="D134" s="152">
        <v>43251</v>
      </c>
      <c r="E134" s="152">
        <v>43253</v>
      </c>
      <c r="F134" s="153">
        <f t="shared" si="7"/>
        <v>2</v>
      </c>
      <c r="G134" s="153">
        <v>3</v>
      </c>
      <c r="H134" s="153" t="s">
        <v>391</v>
      </c>
      <c r="I134" s="153" t="s">
        <v>37</v>
      </c>
      <c r="J134" s="153">
        <f t="shared" si="4"/>
        <v>6</v>
      </c>
      <c r="K134" s="636">
        <v>2900000</v>
      </c>
      <c r="L134" s="202">
        <f t="shared" si="6"/>
        <v>17400000</v>
      </c>
      <c r="M134" s="627"/>
    </row>
    <row r="135" s="1" customFormat="1" spans="1:13">
      <c r="A135" s="153">
        <v>291774</v>
      </c>
      <c r="B135" s="153">
        <v>1303392</v>
      </c>
      <c r="C135" s="153" t="s">
        <v>934</v>
      </c>
      <c r="D135" s="152">
        <v>43251</v>
      </c>
      <c r="E135" s="152">
        <v>43252</v>
      </c>
      <c r="F135" s="153">
        <f t="shared" si="7"/>
        <v>1</v>
      </c>
      <c r="G135" s="153">
        <v>1</v>
      </c>
      <c r="H135" s="153" t="s">
        <v>53</v>
      </c>
      <c r="I135" s="153" t="s">
        <v>37</v>
      </c>
      <c r="J135" s="153">
        <f t="shared" si="4"/>
        <v>1</v>
      </c>
      <c r="K135" s="153">
        <v>2900000</v>
      </c>
      <c r="L135" s="202">
        <v>8700000</v>
      </c>
      <c r="M135" s="627"/>
    </row>
    <row r="136" s="1" customFormat="1" spans="1:13">
      <c r="A136" s="153">
        <v>292089</v>
      </c>
      <c r="B136" s="153">
        <v>1304544</v>
      </c>
      <c r="C136" s="153" t="s">
        <v>935</v>
      </c>
      <c r="D136" s="152">
        <v>43251</v>
      </c>
      <c r="E136" s="152">
        <v>43255</v>
      </c>
      <c r="F136" s="153">
        <f t="shared" si="7"/>
        <v>4</v>
      </c>
      <c r="G136" s="153">
        <v>1</v>
      </c>
      <c r="H136" s="153" t="s">
        <v>53</v>
      </c>
      <c r="I136" s="153" t="s">
        <v>37</v>
      </c>
      <c r="J136" s="153">
        <f t="shared" ref="J136:J152" si="8">G136*F136</f>
        <v>4</v>
      </c>
      <c r="K136" s="636">
        <v>2900000</v>
      </c>
      <c r="L136" s="202">
        <f t="shared" si="6"/>
        <v>11600000</v>
      </c>
      <c r="M136" s="627"/>
    </row>
    <row r="137" s="1" customFormat="1" spans="1:13">
      <c r="A137" s="617">
        <v>292862</v>
      </c>
      <c r="B137" s="617">
        <v>1306094</v>
      </c>
      <c r="C137" s="617" t="s">
        <v>936</v>
      </c>
      <c r="D137" s="618">
        <v>43245</v>
      </c>
      <c r="E137" s="618">
        <v>43250</v>
      </c>
      <c r="F137" s="617">
        <f t="shared" si="7"/>
        <v>5</v>
      </c>
      <c r="G137" s="617">
        <v>1</v>
      </c>
      <c r="H137" s="617" t="s">
        <v>391</v>
      </c>
      <c r="I137" s="617" t="s">
        <v>37</v>
      </c>
      <c r="J137" s="617">
        <f t="shared" si="8"/>
        <v>5</v>
      </c>
      <c r="K137" s="617">
        <v>2900000</v>
      </c>
      <c r="L137" s="543">
        <f t="shared" si="6"/>
        <v>14500000</v>
      </c>
      <c r="M137" s="627"/>
    </row>
    <row r="138" s="1" customFormat="1" spans="1:13">
      <c r="A138" s="617">
        <v>293354</v>
      </c>
      <c r="B138" s="617">
        <v>1306848</v>
      </c>
      <c r="C138" s="617" t="s">
        <v>937</v>
      </c>
      <c r="D138" s="618">
        <v>43250</v>
      </c>
      <c r="E138" s="618">
        <v>43251</v>
      </c>
      <c r="F138" s="617">
        <f t="shared" si="7"/>
        <v>1</v>
      </c>
      <c r="G138" s="617">
        <v>1</v>
      </c>
      <c r="H138" s="617" t="s">
        <v>391</v>
      </c>
      <c r="I138" s="617" t="s">
        <v>37</v>
      </c>
      <c r="J138" s="617">
        <f t="shared" si="8"/>
        <v>1</v>
      </c>
      <c r="K138" s="617">
        <v>2900000</v>
      </c>
      <c r="L138" s="543">
        <f t="shared" si="6"/>
        <v>2900000</v>
      </c>
      <c r="M138" s="627"/>
    </row>
    <row r="139" s="1" customFormat="1" spans="1:13">
      <c r="A139" s="617" t="s">
        <v>938</v>
      </c>
      <c r="B139" s="617">
        <v>1306542</v>
      </c>
      <c r="C139" s="617" t="s">
        <v>939</v>
      </c>
      <c r="D139" s="618">
        <v>43251</v>
      </c>
      <c r="E139" s="618">
        <v>43253</v>
      </c>
      <c r="F139" s="617">
        <f t="shared" si="7"/>
        <v>2</v>
      </c>
      <c r="G139" s="617">
        <v>2</v>
      </c>
      <c r="H139" s="617" t="s">
        <v>391</v>
      </c>
      <c r="I139" s="617" t="s">
        <v>37</v>
      </c>
      <c r="J139" s="617">
        <f t="shared" si="8"/>
        <v>4</v>
      </c>
      <c r="K139" s="628">
        <v>2900000</v>
      </c>
      <c r="L139" s="543">
        <f t="shared" si="6"/>
        <v>11600000</v>
      </c>
      <c r="M139" s="627"/>
    </row>
    <row r="140" s="1" customFormat="1" spans="1:13">
      <c r="A140" s="617">
        <v>293265</v>
      </c>
      <c r="B140" s="617">
        <v>1306642</v>
      </c>
      <c r="C140" s="617" t="s">
        <v>940</v>
      </c>
      <c r="D140" s="618">
        <v>43247</v>
      </c>
      <c r="E140" s="618">
        <v>43250</v>
      </c>
      <c r="F140" s="617">
        <f t="shared" si="7"/>
        <v>3</v>
      </c>
      <c r="G140" s="617">
        <v>1</v>
      </c>
      <c r="H140" s="617" t="s">
        <v>53</v>
      </c>
      <c r="I140" s="617" t="s">
        <v>37</v>
      </c>
      <c r="J140" s="617">
        <f t="shared" si="8"/>
        <v>3</v>
      </c>
      <c r="K140" s="628">
        <v>2900000</v>
      </c>
      <c r="L140" s="543">
        <f t="shared" ref="L140:L151" si="9">K140*F140*G140</f>
        <v>8700000</v>
      </c>
      <c r="M140" s="627"/>
    </row>
    <row r="141" s="1" customFormat="1" spans="1:13">
      <c r="A141" s="617">
        <v>294282</v>
      </c>
      <c r="B141" s="617">
        <v>1308570</v>
      </c>
      <c r="C141" s="617" t="s">
        <v>941</v>
      </c>
      <c r="D141" s="618">
        <v>43244</v>
      </c>
      <c r="E141" s="618">
        <v>43249</v>
      </c>
      <c r="F141" s="617">
        <f t="shared" si="7"/>
        <v>5</v>
      </c>
      <c r="G141" s="617">
        <v>2</v>
      </c>
      <c r="H141" s="617" t="s">
        <v>53</v>
      </c>
      <c r="I141" s="617" t="s">
        <v>37</v>
      </c>
      <c r="J141" s="617">
        <f t="shared" si="8"/>
        <v>10</v>
      </c>
      <c r="K141" s="617">
        <v>2900000</v>
      </c>
      <c r="L141" s="543">
        <f t="shared" si="9"/>
        <v>29000000</v>
      </c>
      <c r="M141" s="627"/>
    </row>
    <row r="142" s="1" customFormat="1" spans="1:13">
      <c r="A142" s="617">
        <v>295278</v>
      </c>
      <c r="B142" s="617">
        <v>1310141</v>
      </c>
      <c r="C142" s="617" t="s">
        <v>942</v>
      </c>
      <c r="D142" s="618">
        <v>43242</v>
      </c>
      <c r="E142" s="618">
        <v>43244</v>
      </c>
      <c r="F142" s="617">
        <f t="shared" si="7"/>
        <v>2</v>
      </c>
      <c r="G142" s="617">
        <v>1</v>
      </c>
      <c r="H142" s="617" t="s">
        <v>53</v>
      </c>
      <c r="I142" s="617" t="s">
        <v>37</v>
      </c>
      <c r="J142" s="617">
        <f t="shared" si="8"/>
        <v>2</v>
      </c>
      <c r="K142" s="617">
        <v>2900000</v>
      </c>
      <c r="L142" s="543">
        <f t="shared" si="9"/>
        <v>5800000</v>
      </c>
      <c r="M142" s="627"/>
    </row>
    <row r="143" s="1" customFormat="1" spans="1:13">
      <c r="A143" s="617">
        <v>295503</v>
      </c>
      <c r="B143" s="617">
        <v>1310613</v>
      </c>
      <c r="C143" s="617" t="s">
        <v>943</v>
      </c>
      <c r="D143" s="618">
        <v>43243</v>
      </c>
      <c r="E143" s="618">
        <v>43246</v>
      </c>
      <c r="F143" s="617">
        <f t="shared" si="7"/>
        <v>3</v>
      </c>
      <c r="G143" s="617">
        <v>1</v>
      </c>
      <c r="H143" s="617" t="s">
        <v>53</v>
      </c>
      <c r="I143" s="617" t="s">
        <v>37</v>
      </c>
      <c r="J143" s="617">
        <f t="shared" si="8"/>
        <v>3</v>
      </c>
      <c r="K143" s="628">
        <v>2900000</v>
      </c>
      <c r="L143" s="543">
        <f t="shared" si="9"/>
        <v>8700000</v>
      </c>
      <c r="M143" s="627"/>
    </row>
    <row r="144" s="1" customFormat="1" spans="1:13">
      <c r="A144" s="617">
        <v>295508</v>
      </c>
      <c r="B144" s="617">
        <v>1310616</v>
      </c>
      <c r="C144" s="617" t="s">
        <v>944</v>
      </c>
      <c r="D144" s="618">
        <v>43245</v>
      </c>
      <c r="E144" s="618">
        <v>43247</v>
      </c>
      <c r="F144" s="617">
        <f t="shared" si="7"/>
        <v>2</v>
      </c>
      <c r="G144" s="617">
        <v>3</v>
      </c>
      <c r="H144" s="617" t="s">
        <v>53</v>
      </c>
      <c r="I144" s="617" t="s">
        <v>37</v>
      </c>
      <c r="J144" s="617">
        <f t="shared" si="8"/>
        <v>6</v>
      </c>
      <c r="K144" s="617">
        <v>2900000</v>
      </c>
      <c r="L144" s="543">
        <f t="shared" si="9"/>
        <v>17400000</v>
      </c>
      <c r="M144" s="627"/>
    </row>
    <row r="145" s="1" customFormat="1" spans="1:13">
      <c r="A145" s="617">
        <v>295346</v>
      </c>
      <c r="B145" s="617">
        <v>1310337</v>
      </c>
      <c r="C145" s="617" t="s">
        <v>945</v>
      </c>
      <c r="D145" s="618">
        <v>43245</v>
      </c>
      <c r="E145" s="618">
        <v>43247</v>
      </c>
      <c r="F145" s="617">
        <f t="shared" si="7"/>
        <v>2</v>
      </c>
      <c r="G145" s="617">
        <v>1</v>
      </c>
      <c r="H145" s="617" t="s">
        <v>405</v>
      </c>
      <c r="I145" s="617" t="s">
        <v>37</v>
      </c>
      <c r="J145" s="617">
        <f t="shared" si="8"/>
        <v>2</v>
      </c>
      <c r="K145" s="617">
        <v>2900000</v>
      </c>
      <c r="L145" s="543">
        <f t="shared" si="9"/>
        <v>5800000</v>
      </c>
      <c r="M145" s="627"/>
    </row>
    <row r="146" s="1" customFormat="1" spans="1:13">
      <c r="A146" s="617">
        <v>295612</v>
      </c>
      <c r="B146" s="617">
        <v>1310943</v>
      </c>
      <c r="C146" s="617" t="s">
        <v>946</v>
      </c>
      <c r="D146" s="618">
        <v>43244</v>
      </c>
      <c r="E146" s="618">
        <v>43246</v>
      </c>
      <c r="F146" s="617">
        <f t="shared" si="7"/>
        <v>2</v>
      </c>
      <c r="G146" s="617">
        <v>1</v>
      </c>
      <c r="H146" s="617" t="s">
        <v>391</v>
      </c>
      <c r="I146" s="617" t="s">
        <v>786</v>
      </c>
      <c r="J146" s="617">
        <f t="shared" si="8"/>
        <v>2</v>
      </c>
      <c r="K146" s="617">
        <v>2900000</v>
      </c>
      <c r="L146" s="543">
        <f t="shared" si="9"/>
        <v>5800000</v>
      </c>
      <c r="M146" s="627"/>
    </row>
    <row r="147" s="1" customFormat="1" spans="1:13">
      <c r="A147" s="617">
        <v>295919</v>
      </c>
      <c r="B147" s="617">
        <v>1311411</v>
      </c>
      <c r="C147" s="617" t="s">
        <v>947</v>
      </c>
      <c r="D147" s="618">
        <v>43246</v>
      </c>
      <c r="E147" s="618">
        <v>43248</v>
      </c>
      <c r="F147" s="617">
        <f t="shared" si="7"/>
        <v>2</v>
      </c>
      <c r="G147" s="617">
        <v>1</v>
      </c>
      <c r="H147" s="617" t="s">
        <v>53</v>
      </c>
      <c r="I147" s="617" t="s">
        <v>37</v>
      </c>
      <c r="J147" s="617">
        <f t="shared" si="8"/>
        <v>2</v>
      </c>
      <c r="K147" s="617">
        <v>2900000</v>
      </c>
      <c r="L147" s="543">
        <f t="shared" si="9"/>
        <v>5800000</v>
      </c>
      <c r="M147" s="627"/>
    </row>
    <row r="148" s="1" customFormat="1" spans="1:13">
      <c r="A148" s="617">
        <v>295954</v>
      </c>
      <c r="B148" s="617">
        <v>1311580</v>
      </c>
      <c r="C148" s="617" t="s">
        <v>948</v>
      </c>
      <c r="D148" s="618">
        <v>43248</v>
      </c>
      <c r="E148" s="618">
        <v>43249</v>
      </c>
      <c r="F148" s="617">
        <f t="shared" si="7"/>
        <v>1</v>
      </c>
      <c r="G148" s="617">
        <v>1</v>
      </c>
      <c r="H148" s="617" t="s">
        <v>53</v>
      </c>
      <c r="I148" s="617" t="s">
        <v>37</v>
      </c>
      <c r="J148" s="617">
        <f t="shared" si="8"/>
        <v>1</v>
      </c>
      <c r="K148" s="617">
        <v>2900000</v>
      </c>
      <c r="L148" s="543">
        <f t="shared" si="9"/>
        <v>2900000</v>
      </c>
      <c r="M148" s="627"/>
    </row>
    <row r="149" s="1" customFormat="1" spans="1:13">
      <c r="A149" s="617">
        <v>295955</v>
      </c>
      <c r="B149" s="617">
        <v>1311742</v>
      </c>
      <c r="C149" s="617" t="s">
        <v>948</v>
      </c>
      <c r="D149" s="618">
        <v>43249</v>
      </c>
      <c r="E149" s="618">
        <v>43250</v>
      </c>
      <c r="F149" s="617">
        <f t="shared" si="7"/>
        <v>1</v>
      </c>
      <c r="G149" s="617">
        <v>1</v>
      </c>
      <c r="H149" s="617" t="s">
        <v>53</v>
      </c>
      <c r="I149" s="617" t="s">
        <v>37</v>
      </c>
      <c r="J149" s="617">
        <f t="shared" si="8"/>
        <v>1</v>
      </c>
      <c r="K149" s="617">
        <v>2900000</v>
      </c>
      <c r="L149" s="543">
        <f t="shared" si="9"/>
        <v>2900000</v>
      </c>
      <c r="M149" s="627"/>
    </row>
    <row r="150" s="1" customFormat="1" spans="1:13">
      <c r="A150" s="617">
        <v>296058</v>
      </c>
      <c r="B150" s="617">
        <v>1312191</v>
      </c>
      <c r="C150" s="617" t="s">
        <v>949</v>
      </c>
      <c r="D150" s="618">
        <v>43246</v>
      </c>
      <c r="E150" s="618">
        <v>43247</v>
      </c>
      <c r="F150" s="617">
        <f t="shared" si="7"/>
        <v>1</v>
      </c>
      <c r="G150" s="617">
        <v>1</v>
      </c>
      <c r="H150" s="617" t="s">
        <v>36</v>
      </c>
      <c r="I150" s="617" t="s">
        <v>37</v>
      </c>
      <c r="J150" s="617">
        <f t="shared" si="8"/>
        <v>1</v>
      </c>
      <c r="K150" s="617">
        <v>2900000</v>
      </c>
      <c r="L150" s="543">
        <f t="shared" si="9"/>
        <v>2900000</v>
      </c>
      <c r="M150" s="627"/>
    </row>
    <row r="151" s="1" customFormat="1" spans="1:13">
      <c r="A151" s="617">
        <v>296514</v>
      </c>
      <c r="B151" s="617">
        <v>1313219</v>
      </c>
      <c r="C151" s="617" t="s">
        <v>943</v>
      </c>
      <c r="D151" s="618">
        <v>43249</v>
      </c>
      <c r="E151" s="618">
        <v>43251</v>
      </c>
      <c r="F151" s="617">
        <f t="shared" si="7"/>
        <v>2</v>
      </c>
      <c r="G151" s="617">
        <v>1</v>
      </c>
      <c r="H151" s="617" t="s">
        <v>53</v>
      </c>
      <c r="I151" s="617" t="s">
        <v>37</v>
      </c>
      <c r="J151" s="617">
        <f t="shared" si="8"/>
        <v>2</v>
      </c>
      <c r="K151" s="617">
        <v>2900000</v>
      </c>
      <c r="L151" s="543">
        <f t="shared" si="9"/>
        <v>5800000</v>
      </c>
      <c r="M151" s="627"/>
    </row>
    <row r="152" s="1" customFormat="1" spans="1:13">
      <c r="A152" s="617">
        <v>296538</v>
      </c>
      <c r="B152" s="617">
        <v>1313390</v>
      </c>
      <c r="C152" s="617" t="s">
        <v>950</v>
      </c>
      <c r="D152" s="618">
        <v>43249</v>
      </c>
      <c r="E152" s="618">
        <v>43251</v>
      </c>
      <c r="F152" s="617">
        <v>2</v>
      </c>
      <c r="G152" s="617">
        <v>1</v>
      </c>
      <c r="H152" s="617" t="s">
        <v>391</v>
      </c>
      <c r="I152" s="617" t="s">
        <v>37</v>
      </c>
      <c r="J152" s="617">
        <f t="shared" si="8"/>
        <v>2</v>
      </c>
      <c r="K152" s="617">
        <v>2900000</v>
      </c>
      <c r="L152" s="543">
        <v>5800000</v>
      </c>
      <c r="M152" s="627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515" t="s">
        <v>951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</row>
    <row r="2" customFormat="1" ht="25.5" spans="1:12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</row>
    <row r="3" customFormat="1" ht="25.5" spans="1:16">
      <c r="A3" s="516"/>
      <c r="B3" s="516"/>
      <c r="C3" s="517"/>
      <c r="D3" s="518"/>
      <c r="E3" s="518"/>
      <c r="F3" s="519"/>
      <c r="G3" s="515"/>
      <c r="H3" s="520" t="s">
        <v>21</v>
      </c>
      <c r="I3" s="520"/>
      <c r="J3" s="535">
        <f>SUM(J8:J178)</f>
        <v>595</v>
      </c>
      <c r="K3" s="536"/>
      <c r="L3" s="536">
        <f>SUM(L8:L284)</f>
        <v>1729802000</v>
      </c>
      <c r="P3" t="s">
        <v>952</v>
      </c>
    </row>
    <row r="4" customFormat="1" ht="25.5" spans="1:12">
      <c r="A4" s="515"/>
      <c r="B4" s="515"/>
      <c r="C4" s="515"/>
      <c r="D4" s="515"/>
      <c r="E4" s="515"/>
      <c r="F4" s="515"/>
      <c r="G4" s="515"/>
      <c r="H4" s="521" t="s">
        <v>953</v>
      </c>
      <c r="I4" s="537"/>
      <c r="J4" s="535"/>
      <c r="K4" s="536"/>
      <c r="L4" s="536">
        <f>May!L6</f>
        <v>1752918920</v>
      </c>
    </row>
    <row r="5" customFormat="1" ht="25.5" spans="1:12">
      <c r="A5" s="515"/>
      <c r="B5" s="515"/>
      <c r="C5" s="515"/>
      <c r="D5" s="515"/>
      <c r="E5" s="515"/>
      <c r="F5" s="515"/>
      <c r="G5" s="515"/>
      <c r="H5" s="520" t="s">
        <v>17</v>
      </c>
      <c r="I5" s="520"/>
      <c r="J5" s="538"/>
      <c r="K5" s="538"/>
      <c r="L5" s="536">
        <f>L4-L3</f>
        <v>23116920</v>
      </c>
    </row>
    <row r="6" spans="1:15">
      <c r="A6" s="520" t="s">
        <v>24</v>
      </c>
      <c r="B6" s="522" t="s">
        <v>25</v>
      </c>
      <c r="C6" s="522" t="s">
        <v>26</v>
      </c>
      <c r="D6" s="523" t="s">
        <v>27</v>
      </c>
      <c r="E6" s="523" t="s">
        <v>28</v>
      </c>
      <c r="F6" s="520" t="s">
        <v>29</v>
      </c>
      <c r="G6" s="524" t="s">
        <v>30</v>
      </c>
      <c r="H6" s="524" t="s">
        <v>31</v>
      </c>
      <c r="I6" s="524"/>
      <c r="J6" s="524" t="s">
        <v>32</v>
      </c>
      <c r="K6" s="539" t="s">
        <v>33</v>
      </c>
      <c r="L6" s="540" t="s">
        <v>34</v>
      </c>
      <c r="M6" s="541" t="s">
        <v>166</v>
      </c>
      <c r="N6" s="541" t="s">
        <v>167</v>
      </c>
      <c r="O6" s="541" t="s">
        <v>168</v>
      </c>
    </row>
    <row r="7" spans="1:15">
      <c r="A7" s="520"/>
      <c r="B7" s="525"/>
      <c r="C7" s="525"/>
      <c r="D7" s="523"/>
      <c r="E7" s="523"/>
      <c r="F7" s="520"/>
      <c r="G7" s="524"/>
      <c r="H7" s="524"/>
      <c r="I7" s="524"/>
      <c r="J7" s="524"/>
      <c r="K7" s="539"/>
      <c r="L7" s="540"/>
      <c r="M7" s="542"/>
      <c r="N7" s="542"/>
      <c r="O7" s="542"/>
    </row>
    <row r="8" spans="1:15">
      <c r="A8" s="526">
        <v>294472</v>
      </c>
      <c r="B8" s="526">
        <v>1309298</v>
      </c>
      <c r="C8" s="526" t="s">
        <v>954</v>
      </c>
      <c r="D8" s="527">
        <v>43252</v>
      </c>
      <c r="E8" s="527">
        <v>43253</v>
      </c>
      <c r="F8" s="526">
        <f>E8-D8</f>
        <v>1</v>
      </c>
      <c r="G8" s="526">
        <v>2</v>
      </c>
      <c r="H8" s="526" t="s">
        <v>53</v>
      </c>
      <c r="I8" s="526" t="s">
        <v>37</v>
      </c>
      <c r="J8" s="526">
        <f>G8*F8</f>
        <v>2</v>
      </c>
      <c r="K8" s="543">
        <v>2900000</v>
      </c>
      <c r="L8" s="543">
        <f>K8*F8*G8</f>
        <v>5800000</v>
      </c>
      <c r="M8" s="544"/>
      <c r="N8" s="545">
        <f>M8-L8</f>
        <v>-5800000</v>
      </c>
      <c r="O8" s="546"/>
    </row>
    <row r="9" spans="1:15">
      <c r="A9" s="526">
        <v>292278</v>
      </c>
      <c r="B9" s="526">
        <v>1304828</v>
      </c>
      <c r="C9" s="526" t="s">
        <v>955</v>
      </c>
      <c r="D9" s="527">
        <v>43252</v>
      </c>
      <c r="E9" s="527">
        <v>43254</v>
      </c>
      <c r="F9" s="526">
        <f>E9-D9</f>
        <v>2</v>
      </c>
      <c r="G9" s="526">
        <v>1</v>
      </c>
      <c r="H9" s="526" t="s">
        <v>391</v>
      </c>
      <c r="I9" s="526" t="s">
        <v>37</v>
      </c>
      <c r="J9" s="526">
        <f>G9*F9</f>
        <v>2</v>
      </c>
      <c r="K9" s="543">
        <v>2900000</v>
      </c>
      <c r="L9" s="543">
        <f>K9*F9*G9</f>
        <v>5800000</v>
      </c>
      <c r="M9" s="544"/>
      <c r="N9" s="545">
        <f>M9-L9</f>
        <v>-5800000</v>
      </c>
      <c r="O9" s="546"/>
    </row>
    <row r="10" spans="1:15">
      <c r="A10" s="526">
        <v>294003</v>
      </c>
      <c r="B10" s="526">
        <v>1307535</v>
      </c>
      <c r="C10" s="526" t="s">
        <v>956</v>
      </c>
      <c r="D10" s="527">
        <v>43252</v>
      </c>
      <c r="E10" s="527">
        <v>43255</v>
      </c>
      <c r="F10" s="526">
        <f t="shared" ref="F10:F42" si="0">E10-D10</f>
        <v>3</v>
      </c>
      <c r="G10" s="526">
        <v>2</v>
      </c>
      <c r="H10" s="526" t="s">
        <v>391</v>
      </c>
      <c r="I10" s="526" t="s">
        <v>37</v>
      </c>
      <c r="J10" s="526">
        <f t="shared" ref="J10:J66" si="1">G10*F10</f>
        <v>6</v>
      </c>
      <c r="K10" s="543">
        <v>2900000</v>
      </c>
      <c r="L10" s="543">
        <f t="shared" ref="L10:L41" si="2">K10*F10*G10</f>
        <v>17400000</v>
      </c>
      <c r="M10" s="544"/>
      <c r="N10" s="545">
        <f t="shared" ref="N10:N66" si="3">M10-L10</f>
        <v>-17400000</v>
      </c>
      <c r="O10" s="546"/>
    </row>
    <row r="11" spans="1:15">
      <c r="A11" s="526">
        <v>295281</v>
      </c>
      <c r="B11" s="526">
        <v>1309832</v>
      </c>
      <c r="C11" s="526" t="s">
        <v>957</v>
      </c>
      <c r="D11" s="527">
        <v>43253</v>
      </c>
      <c r="E11" s="527">
        <v>43255</v>
      </c>
      <c r="F11" s="526">
        <f t="shared" si="0"/>
        <v>2</v>
      </c>
      <c r="G11" s="526">
        <v>1</v>
      </c>
      <c r="H11" s="526" t="s">
        <v>36</v>
      </c>
      <c r="I11" s="526" t="s">
        <v>37</v>
      </c>
      <c r="J11" s="526">
        <f t="shared" si="1"/>
        <v>2</v>
      </c>
      <c r="K11" s="543">
        <v>2900000</v>
      </c>
      <c r="L11" s="543">
        <f t="shared" si="2"/>
        <v>5800000</v>
      </c>
      <c r="M11" s="544"/>
      <c r="N11" s="545">
        <f t="shared" si="3"/>
        <v>-5800000</v>
      </c>
      <c r="O11" s="546"/>
    </row>
    <row r="12" spans="1:15">
      <c r="A12" s="526">
        <v>290015</v>
      </c>
      <c r="B12" s="526">
        <v>1299310</v>
      </c>
      <c r="C12" s="526" t="s">
        <v>958</v>
      </c>
      <c r="D12" s="527">
        <v>43253</v>
      </c>
      <c r="E12" s="527">
        <v>43255</v>
      </c>
      <c r="F12" s="526">
        <f t="shared" si="0"/>
        <v>2</v>
      </c>
      <c r="G12" s="526">
        <v>1</v>
      </c>
      <c r="H12" s="526" t="s">
        <v>36</v>
      </c>
      <c r="I12" s="526" t="s">
        <v>37</v>
      </c>
      <c r="J12" s="526">
        <f t="shared" si="1"/>
        <v>2</v>
      </c>
      <c r="K12" s="543">
        <v>2900000</v>
      </c>
      <c r="L12" s="543">
        <f t="shared" si="2"/>
        <v>5800000</v>
      </c>
      <c r="M12" s="544"/>
      <c r="N12" s="545">
        <f t="shared" si="3"/>
        <v>-5800000</v>
      </c>
      <c r="O12" s="547"/>
    </row>
    <row r="13" spans="1:15">
      <c r="A13" s="526" t="s">
        <v>959</v>
      </c>
      <c r="B13" s="526">
        <v>1302975</v>
      </c>
      <c r="C13" s="526" t="s">
        <v>960</v>
      </c>
      <c r="D13" s="527">
        <v>43253</v>
      </c>
      <c r="E13" s="527">
        <v>43257</v>
      </c>
      <c r="F13" s="526">
        <f t="shared" si="0"/>
        <v>4</v>
      </c>
      <c r="G13" s="526">
        <v>3</v>
      </c>
      <c r="H13" s="526" t="s">
        <v>391</v>
      </c>
      <c r="I13" s="526" t="s">
        <v>37</v>
      </c>
      <c r="J13" s="526">
        <f t="shared" si="1"/>
        <v>12</v>
      </c>
      <c r="K13" s="543">
        <v>2900000</v>
      </c>
      <c r="L13" s="543">
        <f t="shared" si="2"/>
        <v>34800000</v>
      </c>
      <c r="M13" s="548"/>
      <c r="N13" s="549">
        <f t="shared" si="3"/>
        <v>-34800000</v>
      </c>
      <c r="O13" s="550">
        <v>145000000</v>
      </c>
    </row>
    <row r="14" spans="1:15">
      <c r="A14" s="528">
        <v>290010</v>
      </c>
      <c r="B14" s="528">
        <v>1299224</v>
      </c>
      <c r="C14" s="528" t="s">
        <v>961</v>
      </c>
      <c r="D14" s="529">
        <v>43253</v>
      </c>
      <c r="E14" s="529">
        <v>43257</v>
      </c>
      <c r="F14" s="528">
        <f t="shared" si="0"/>
        <v>4</v>
      </c>
      <c r="G14" s="528">
        <v>2</v>
      </c>
      <c r="H14" s="528" t="s">
        <v>53</v>
      </c>
      <c r="I14" s="528" t="s">
        <v>37</v>
      </c>
      <c r="J14" s="528">
        <f t="shared" si="1"/>
        <v>8</v>
      </c>
      <c r="K14" s="551">
        <v>2900000</v>
      </c>
      <c r="L14" s="551">
        <f t="shared" si="2"/>
        <v>23200000</v>
      </c>
      <c r="M14" s="552"/>
      <c r="N14" s="553">
        <f t="shared" si="3"/>
        <v>-23200000</v>
      </c>
      <c r="O14" s="554"/>
    </row>
    <row r="15" spans="1:15">
      <c r="A15" s="526">
        <v>295975</v>
      </c>
      <c r="B15" s="526">
        <v>1311763</v>
      </c>
      <c r="C15" s="526" t="s">
        <v>962</v>
      </c>
      <c r="D15" s="527">
        <v>43252</v>
      </c>
      <c r="E15" s="527">
        <v>43257</v>
      </c>
      <c r="F15" s="526">
        <f t="shared" si="0"/>
        <v>5</v>
      </c>
      <c r="G15" s="526">
        <v>1</v>
      </c>
      <c r="H15" s="526" t="s">
        <v>391</v>
      </c>
      <c r="I15" s="526" t="s">
        <v>37</v>
      </c>
      <c r="J15" s="526">
        <f t="shared" si="1"/>
        <v>5</v>
      </c>
      <c r="K15" s="543">
        <v>2900000</v>
      </c>
      <c r="L15" s="543">
        <f t="shared" si="2"/>
        <v>14500000</v>
      </c>
      <c r="M15" s="548"/>
      <c r="N15" s="549">
        <f t="shared" si="3"/>
        <v>-14500000</v>
      </c>
      <c r="O15" s="554"/>
    </row>
    <row r="16" spans="1:15">
      <c r="A16" s="526">
        <v>296671</v>
      </c>
      <c r="B16" s="526">
        <v>1313650</v>
      </c>
      <c r="C16" s="526" t="s">
        <v>963</v>
      </c>
      <c r="D16" s="527">
        <v>43254</v>
      </c>
      <c r="E16" s="527">
        <v>43256</v>
      </c>
      <c r="F16" s="526">
        <f t="shared" si="0"/>
        <v>2</v>
      </c>
      <c r="G16" s="526">
        <v>1</v>
      </c>
      <c r="H16" s="526" t="s">
        <v>391</v>
      </c>
      <c r="I16" s="526" t="s">
        <v>37</v>
      </c>
      <c r="J16" s="526">
        <f t="shared" si="1"/>
        <v>2</v>
      </c>
      <c r="K16" s="543">
        <v>2900000</v>
      </c>
      <c r="L16" s="543">
        <f t="shared" si="2"/>
        <v>5800000</v>
      </c>
      <c r="M16" s="548"/>
      <c r="N16" s="549">
        <f t="shared" si="3"/>
        <v>-5800000</v>
      </c>
      <c r="O16" s="554"/>
    </row>
    <row r="17" spans="1:15">
      <c r="A17" s="526">
        <v>294358</v>
      </c>
      <c r="B17" s="526">
        <v>1308702</v>
      </c>
      <c r="C17" s="526" t="s">
        <v>964</v>
      </c>
      <c r="D17" s="527">
        <v>43254</v>
      </c>
      <c r="E17" s="527">
        <v>43258</v>
      </c>
      <c r="F17" s="526">
        <f t="shared" si="0"/>
        <v>4</v>
      </c>
      <c r="G17" s="526">
        <v>1</v>
      </c>
      <c r="H17" s="526" t="s">
        <v>53</v>
      </c>
      <c r="I17" s="526" t="s">
        <v>37</v>
      </c>
      <c r="J17" s="526">
        <f t="shared" si="1"/>
        <v>4</v>
      </c>
      <c r="K17" s="543">
        <v>2900000</v>
      </c>
      <c r="L17" s="543">
        <f t="shared" si="2"/>
        <v>11600000</v>
      </c>
      <c r="M17" s="548"/>
      <c r="N17" s="549">
        <f t="shared" si="3"/>
        <v>-11600000</v>
      </c>
      <c r="O17" s="554"/>
    </row>
    <row r="18" spans="1:15">
      <c r="A18" s="526">
        <v>291769</v>
      </c>
      <c r="B18" s="526">
        <v>1303578</v>
      </c>
      <c r="C18" s="526" t="s">
        <v>965</v>
      </c>
      <c r="D18" s="527">
        <v>43254</v>
      </c>
      <c r="E18" s="527">
        <v>43257</v>
      </c>
      <c r="F18" s="526">
        <f t="shared" si="0"/>
        <v>3</v>
      </c>
      <c r="G18" s="526">
        <v>2</v>
      </c>
      <c r="H18" s="526" t="s">
        <v>391</v>
      </c>
      <c r="I18" s="526" t="s">
        <v>37</v>
      </c>
      <c r="J18" s="526">
        <f t="shared" si="1"/>
        <v>6</v>
      </c>
      <c r="K18" s="543">
        <v>2900000</v>
      </c>
      <c r="L18" s="543">
        <f t="shared" si="2"/>
        <v>17400000</v>
      </c>
      <c r="M18" s="548"/>
      <c r="N18" s="549">
        <f t="shared" si="3"/>
        <v>-17400000</v>
      </c>
      <c r="O18" s="554"/>
    </row>
    <row r="19" spans="1:15">
      <c r="A19" s="526">
        <v>290260</v>
      </c>
      <c r="B19" s="526">
        <v>1300015</v>
      </c>
      <c r="C19" s="526" t="s">
        <v>966</v>
      </c>
      <c r="D19" s="527">
        <v>43255</v>
      </c>
      <c r="E19" s="527">
        <v>43258</v>
      </c>
      <c r="F19" s="526">
        <f t="shared" si="0"/>
        <v>3</v>
      </c>
      <c r="G19" s="526">
        <v>2</v>
      </c>
      <c r="H19" s="526" t="s">
        <v>53</v>
      </c>
      <c r="I19" s="526" t="s">
        <v>37</v>
      </c>
      <c r="J19" s="526">
        <f t="shared" si="1"/>
        <v>6</v>
      </c>
      <c r="K19" s="543">
        <v>2900000</v>
      </c>
      <c r="L19" s="543">
        <f t="shared" si="2"/>
        <v>17400000</v>
      </c>
      <c r="M19" s="548"/>
      <c r="N19" s="549">
        <f t="shared" si="3"/>
        <v>-17400000</v>
      </c>
      <c r="O19" s="554"/>
    </row>
    <row r="20" spans="1:15">
      <c r="A20" s="526">
        <v>295303</v>
      </c>
      <c r="B20" s="526">
        <v>1309986</v>
      </c>
      <c r="C20" s="526" t="s">
        <v>967</v>
      </c>
      <c r="D20" s="527">
        <v>43255</v>
      </c>
      <c r="E20" s="527">
        <v>43258</v>
      </c>
      <c r="F20" s="526">
        <f t="shared" si="0"/>
        <v>3</v>
      </c>
      <c r="G20" s="526">
        <v>1</v>
      </c>
      <c r="H20" s="526" t="s">
        <v>391</v>
      </c>
      <c r="I20" s="526" t="s">
        <v>37</v>
      </c>
      <c r="J20" s="526">
        <f t="shared" si="1"/>
        <v>3</v>
      </c>
      <c r="K20" s="543">
        <v>2900000</v>
      </c>
      <c r="L20" s="543">
        <f t="shared" si="2"/>
        <v>8700000</v>
      </c>
      <c r="M20" s="548"/>
      <c r="N20" s="549">
        <f t="shared" si="3"/>
        <v>-8700000</v>
      </c>
      <c r="O20" s="554"/>
    </row>
    <row r="21" spans="1:15">
      <c r="A21" s="526">
        <v>294123</v>
      </c>
      <c r="B21" s="526">
        <v>1307862</v>
      </c>
      <c r="C21" s="526" t="s">
        <v>968</v>
      </c>
      <c r="D21" s="527">
        <v>43255</v>
      </c>
      <c r="E21" s="527">
        <v>43257</v>
      </c>
      <c r="F21" s="526">
        <f t="shared" si="0"/>
        <v>2</v>
      </c>
      <c r="G21" s="526">
        <v>1</v>
      </c>
      <c r="H21" s="526" t="s">
        <v>53</v>
      </c>
      <c r="I21" s="526" t="s">
        <v>37</v>
      </c>
      <c r="J21" s="526">
        <f t="shared" si="1"/>
        <v>2</v>
      </c>
      <c r="K21" s="543">
        <v>2900000</v>
      </c>
      <c r="L21" s="543">
        <f t="shared" si="2"/>
        <v>5800000</v>
      </c>
      <c r="M21" s="548"/>
      <c r="N21" s="549">
        <f t="shared" si="3"/>
        <v>-5800000</v>
      </c>
      <c r="O21" s="554"/>
    </row>
    <row r="22" spans="1:15">
      <c r="A22" s="526">
        <v>291389</v>
      </c>
      <c r="B22" s="526">
        <v>1302430</v>
      </c>
      <c r="C22" s="526" t="s">
        <v>969</v>
      </c>
      <c r="D22" s="527">
        <v>43256</v>
      </c>
      <c r="E22" s="527">
        <v>43258</v>
      </c>
      <c r="F22" s="526">
        <f t="shared" si="0"/>
        <v>2</v>
      </c>
      <c r="G22" s="526">
        <v>1</v>
      </c>
      <c r="H22" s="526" t="s">
        <v>53</v>
      </c>
      <c r="I22" s="526" t="s">
        <v>37</v>
      </c>
      <c r="J22" s="526">
        <f t="shared" si="1"/>
        <v>2</v>
      </c>
      <c r="K22" s="543">
        <v>2900000</v>
      </c>
      <c r="L22" s="543">
        <f t="shared" si="2"/>
        <v>5800000</v>
      </c>
      <c r="M22" s="548"/>
      <c r="N22" s="549">
        <f t="shared" si="3"/>
        <v>-5800000</v>
      </c>
      <c r="O22" s="555"/>
    </row>
    <row r="23" spans="1:15">
      <c r="A23" s="526">
        <v>297433</v>
      </c>
      <c r="B23" s="526">
        <v>1316294</v>
      </c>
      <c r="C23" s="526" t="s">
        <v>970</v>
      </c>
      <c r="D23" s="527">
        <v>43256</v>
      </c>
      <c r="E23" s="527">
        <v>43259</v>
      </c>
      <c r="F23" s="526">
        <f t="shared" si="0"/>
        <v>3</v>
      </c>
      <c r="G23" s="526">
        <v>1</v>
      </c>
      <c r="H23" s="526" t="s">
        <v>53</v>
      </c>
      <c r="I23" s="526" t="s">
        <v>37</v>
      </c>
      <c r="J23" s="526">
        <f t="shared" si="1"/>
        <v>3</v>
      </c>
      <c r="K23" s="543">
        <v>2900000</v>
      </c>
      <c r="L23" s="543">
        <f t="shared" si="2"/>
        <v>8700000</v>
      </c>
      <c r="M23" s="556"/>
      <c r="N23" s="557">
        <f t="shared" si="3"/>
        <v>-8700000</v>
      </c>
      <c r="O23" s="558">
        <f>SUM(N23:N46)</f>
        <v>-193502000</v>
      </c>
    </row>
    <row r="24" spans="1:15">
      <c r="A24" s="526">
        <v>297476</v>
      </c>
      <c r="B24" s="526">
        <v>1316722</v>
      </c>
      <c r="C24" s="526" t="s">
        <v>971</v>
      </c>
      <c r="D24" s="527">
        <v>43257</v>
      </c>
      <c r="E24" s="527">
        <v>43260</v>
      </c>
      <c r="F24" s="526">
        <f t="shared" si="0"/>
        <v>3</v>
      </c>
      <c r="G24" s="526">
        <v>1</v>
      </c>
      <c r="H24" s="526" t="s">
        <v>40</v>
      </c>
      <c r="I24" s="526" t="s">
        <v>37</v>
      </c>
      <c r="J24" s="526">
        <f t="shared" si="1"/>
        <v>3</v>
      </c>
      <c r="K24" s="559">
        <v>2900000</v>
      </c>
      <c r="L24" s="543">
        <f t="shared" si="2"/>
        <v>8700000</v>
      </c>
      <c r="M24" s="556"/>
      <c r="N24" s="557">
        <f t="shared" si="3"/>
        <v>-8700000</v>
      </c>
      <c r="O24" s="560"/>
    </row>
    <row r="25" spans="1:15">
      <c r="A25" s="526">
        <v>292280</v>
      </c>
      <c r="B25" s="526">
        <v>1304842</v>
      </c>
      <c r="C25" s="526" t="s">
        <v>972</v>
      </c>
      <c r="D25" s="527">
        <v>43257</v>
      </c>
      <c r="E25" s="527">
        <v>43260</v>
      </c>
      <c r="F25" s="526">
        <f t="shared" si="0"/>
        <v>3</v>
      </c>
      <c r="G25" s="526">
        <v>1</v>
      </c>
      <c r="H25" s="526" t="s">
        <v>53</v>
      </c>
      <c r="I25" s="526" t="s">
        <v>37</v>
      </c>
      <c r="J25" s="526">
        <f t="shared" si="1"/>
        <v>3</v>
      </c>
      <c r="K25" s="543">
        <v>2900000</v>
      </c>
      <c r="L25" s="543">
        <f t="shared" si="2"/>
        <v>8700000</v>
      </c>
      <c r="M25" s="556"/>
      <c r="N25" s="557">
        <f t="shared" si="3"/>
        <v>-8700000</v>
      </c>
      <c r="O25" s="560"/>
    </row>
    <row r="26" spans="1:15">
      <c r="A26" s="526">
        <v>296537</v>
      </c>
      <c r="B26" s="526">
        <v>1313184</v>
      </c>
      <c r="C26" s="526" t="s">
        <v>973</v>
      </c>
      <c r="D26" s="527">
        <v>43257</v>
      </c>
      <c r="E26" s="527">
        <v>43259</v>
      </c>
      <c r="F26" s="526">
        <f t="shared" si="0"/>
        <v>2</v>
      </c>
      <c r="G26" s="526">
        <v>1</v>
      </c>
      <c r="H26" s="526" t="s">
        <v>53</v>
      </c>
      <c r="I26" s="526" t="s">
        <v>37</v>
      </c>
      <c r="J26" s="526">
        <f t="shared" si="1"/>
        <v>2</v>
      </c>
      <c r="K26" s="543">
        <v>2900000</v>
      </c>
      <c r="L26" s="543">
        <f t="shared" si="2"/>
        <v>5800000</v>
      </c>
      <c r="M26" s="556"/>
      <c r="N26" s="557">
        <f t="shared" si="3"/>
        <v>-5800000</v>
      </c>
      <c r="O26" s="560"/>
    </row>
    <row r="27" spans="1:15">
      <c r="A27" s="526" t="s">
        <v>974</v>
      </c>
      <c r="B27" s="526">
        <v>1316865</v>
      </c>
      <c r="C27" s="526" t="s">
        <v>975</v>
      </c>
      <c r="D27" s="527">
        <v>43257</v>
      </c>
      <c r="E27" s="527">
        <v>43259</v>
      </c>
      <c r="F27" s="526">
        <f t="shared" si="0"/>
        <v>2</v>
      </c>
      <c r="G27" s="526">
        <v>2</v>
      </c>
      <c r="H27" s="526" t="s">
        <v>391</v>
      </c>
      <c r="I27" s="526" t="s">
        <v>37</v>
      </c>
      <c r="J27" s="526">
        <f t="shared" si="1"/>
        <v>4</v>
      </c>
      <c r="K27" s="559">
        <v>2900000</v>
      </c>
      <c r="L27" s="543">
        <f t="shared" si="2"/>
        <v>11600000</v>
      </c>
      <c r="M27" s="556"/>
      <c r="N27" s="557">
        <f t="shared" si="3"/>
        <v>-11600000</v>
      </c>
      <c r="O27" s="560"/>
    </row>
    <row r="28" spans="1:15">
      <c r="A28" s="526">
        <v>290995</v>
      </c>
      <c r="B28" s="526">
        <v>1301676</v>
      </c>
      <c r="C28" s="526" t="s">
        <v>976</v>
      </c>
      <c r="D28" s="527">
        <v>43257</v>
      </c>
      <c r="E28" s="527">
        <v>43259</v>
      </c>
      <c r="F28" s="526">
        <f t="shared" si="0"/>
        <v>2</v>
      </c>
      <c r="G28" s="526">
        <v>1</v>
      </c>
      <c r="H28" s="526" t="s">
        <v>405</v>
      </c>
      <c r="I28" s="526" t="s">
        <v>37</v>
      </c>
      <c r="J28" s="526">
        <f t="shared" si="1"/>
        <v>2</v>
      </c>
      <c r="K28" s="543">
        <v>2900000</v>
      </c>
      <c r="L28" s="543">
        <f t="shared" si="2"/>
        <v>5800000</v>
      </c>
      <c r="M28" s="556"/>
      <c r="N28" s="557">
        <f t="shared" si="3"/>
        <v>-5800000</v>
      </c>
      <c r="O28" s="560"/>
    </row>
    <row r="29" spans="1:15">
      <c r="A29" s="526" t="s">
        <v>977</v>
      </c>
      <c r="B29" s="526">
        <v>1308064</v>
      </c>
      <c r="C29" s="526" t="s">
        <v>978</v>
      </c>
      <c r="D29" s="527">
        <v>43257</v>
      </c>
      <c r="E29" s="527">
        <v>43260</v>
      </c>
      <c r="F29" s="526">
        <f t="shared" si="0"/>
        <v>3</v>
      </c>
      <c r="G29" s="526">
        <v>2</v>
      </c>
      <c r="H29" s="526" t="s">
        <v>53</v>
      </c>
      <c r="I29" s="526" t="s">
        <v>37</v>
      </c>
      <c r="J29" s="526">
        <f t="shared" si="1"/>
        <v>6</v>
      </c>
      <c r="K29" s="543">
        <v>2900000</v>
      </c>
      <c r="L29" s="543">
        <f t="shared" si="2"/>
        <v>17400000</v>
      </c>
      <c r="M29" s="556"/>
      <c r="N29" s="557">
        <f t="shared" si="3"/>
        <v>-17400000</v>
      </c>
      <c r="O29" s="560"/>
    </row>
    <row r="30" spans="1:15">
      <c r="A30" s="526">
        <v>297087</v>
      </c>
      <c r="B30" s="526">
        <v>1314890</v>
      </c>
      <c r="C30" s="526" t="s">
        <v>979</v>
      </c>
      <c r="D30" s="527">
        <v>43259</v>
      </c>
      <c r="E30" s="527">
        <v>43261</v>
      </c>
      <c r="F30" s="526">
        <f t="shared" si="0"/>
        <v>2</v>
      </c>
      <c r="G30" s="526">
        <v>1</v>
      </c>
      <c r="H30" s="526" t="s">
        <v>391</v>
      </c>
      <c r="I30" s="526" t="s">
        <v>37</v>
      </c>
      <c r="J30" s="526">
        <f t="shared" si="1"/>
        <v>2</v>
      </c>
      <c r="K30" s="559">
        <v>2900000</v>
      </c>
      <c r="L30" s="543">
        <f t="shared" si="2"/>
        <v>5800000</v>
      </c>
      <c r="M30" s="556"/>
      <c r="N30" s="557">
        <f t="shared" si="3"/>
        <v>-5800000</v>
      </c>
      <c r="O30" s="560"/>
    </row>
    <row r="31" spans="1:15">
      <c r="A31" s="526">
        <v>292268</v>
      </c>
      <c r="B31" s="526">
        <v>1304666</v>
      </c>
      <c r="C31" s="526" t="s">
        <v>980</v>
      </c>
      <c r="D31" s="527">
        <v>43257</v>
      </c>
      <c r="E31" s="527">
        <v>43260</v>
      </c>
      <c r="F31" s="526">
        <f t="shared" si="0"/>
        <v>3</v>
      </c>
      <c r="G31" s="526">
        <v>1</v>
      </c>
      <c r="H31" s="526" t="s">
        <v>391</v>
      </c>
      <c r="I31" s="526" t="s">
        <v>37</v>
      </c>
      <c r="J31" s="526">
        <f t="shared" si="1"/>
        <v>3</v>
      </c>
      <c r="K31" s="543">
        <v>2900000</v>
      </c>
      <c r="L31" s="543">
        <f t="shared" si="2"/>
        <v>8700000</v>
      </c>
      <c r="M31" s="556"/>
      <c r="N31" s="557">
        <f t="shared" si="3"/>
        <v>-8700000</v>
      </c>
      <c r="O31" s="560"/>
    </row>
    <row r="32" spans="1:15">
      <c r="A32" s="526">
        <v>291390</v>
      </c>
      <c r="B32" s="526">
        <v>1302606</v>
      </c>
      <c r="C32" s="526" t="s">
        <v>981</v>
      </c>
      <c r="D32" s="527">
        <v>43257</v>
      </c>
      <c r="E32" s="527">
        <v>43259</v>
      </c>
      <c r="F32" s="526">
        <f t="shared" si="0"/>
        <v>2</v>
      </c>
      <c r="G32" s="526">
        <v>1</v>
      </c>
      <c r="H32" s="526" t="s">
        <v>53</v>
      </c>
      <c r="I32" s="526" t="s">
        <v>37</v>
      </c>
      <c r="J32" s="526">
        <f t="shared" si="1"/>
        <v>2</v>
      </c>
      <c r="K32" s="543">
        <v>2900000</v>
      </c>
      <c r="L32" s="543">
        <f t="shared" si="2"/>
        <v>5800000</v>
      </c>
      <c r="M32" s="556"/>
      <c r="N32" s="557">
        <f t="shared" si="3"/>
        <v>-5800000</v>
      </c>
      <c r="O32" s="560"/>
    </row>
    <row r="33" spans="1:15">
      <c r="A33" s="526">
        <v>291961</v>
      </c>
      <c r="B33" s="526">
        <v>1304083</v>
      </c>
      <c r="C33" s="526" t="s">
        <v>982</v>
      </c>
      <c r="D33" s="527">
        <v>43258</v>
      </c>
      <c r="E33" s="527">
        <v>43260</v>
      </c>
      <c r="F33" s="526">
        <f t="shared" si="0"/>
        <v>2</v>
      </c>
      <c r="G33" s="526">
        <v>1</v>
      </c>
      <c r="H33" s="526" t="s">
        <v>53</v>
      </c>
      <c r="I33" s="526" t="s">
        <v>37</v>
      </c>
      <c r="J33" s="526">
        <f t="shared" si="1"/>
        <v>2</v>
      </c>
      <c r="K33" s="543">
        <v>2900000</v>
      </c>
      <c r="L33" s="543">
        <f t="shared" si="2"/>
        <v>5800000</v>
      </c>
      <c r="M33" s="556"/>
      <c r="N33" s="557">
        <f t="shared" si="3"/>
        <v>-5800000</v>
      </c>
      <c r="O33" s="560"/>
    </row>
    <row r="34" spans="1:15">
      <c r="A34" s="526">
        <v>293266</v>
      </c>
      <c r="B34" s="526">
        <v>1306645</v>
      </c>
      <c r="C34" s="526" t="s">
        <v>983</v>
      </c>
      <c r="D34" s="527">
        <v>43258</v>
      </c>
      <c r="E34" s="527">
        <v>43261</v>
      </c>
      <c r="F34" s="526">
        <f t="shared" si="0"/>
        <v>3</v>
      </c>
      <c r="G34" s="526">
        <v>1</v>
      </c>
      <c r="H34" s="526" t="s">
        <v>391</v>
      </c>
      <c r="I34" s="526" t="s">
        <v>786</v>
      </c>
      <c r="J34" s="526">
        <f t="shared" si="1"/>
        <v>3</v>
      </c>
      <c r="K34" s="543">
        <v>2900000</v>
      </c>
      <c r="L34" s="543">
        <f t="shared" si="2"/>
        <v>8700000</v>
      </c>
      <c r="M34" s="556"/>
      <c r="N34" s="557">
        <f t="shared" si="3"/>
        <v>-8700000</v>
      </c>
      <c r="O34" s="560"/>
    </row>
    <row r="35" spans="1:15">
      <c r="A35" s="526">
        <v>292775</v>
      </c>
      <c r="B35" s="526">
        <v>1305440</v>
      </c>
      <c r="C35" s="526" t="s">
        <v>984</v>
      </c>
      <c r="D35" s="527">
        <v>43258</v>
      </c>
      <c r="E35" s="527">
        <v>43260</v>
      </c>
      <c r="F35" s="526">
        <f t="shared" si="0"/>
        <v>2</v>
      </c>
      <c r="G35" s="526">
        <v>1</v>
      </c>
      <c r="H35" s="526" t="s">
        <v>53</v>
      </c>
      <c r="I35" s="526" t="s">
        <v>37</v>
      </c>
      <c r="J35" s="526">
        <f t="shared" si="1"/>
        <v>2</v>
      </c>
      <c r="K35" s="543">
        <v>2900000</v>
      </c>
      <c r="L35" s="543">
        <f t="shared" si="2"/>
        <v>5800000</v>
      </c>
      <c r="M35" s="556"/>
      <c r="N35" s="557">
        <f t="shared" si="3"/>
        <v>-5800000</v>
      </c>
      <c r="O35" s="560"/>
    </row>
    <row r="36" spans="1:15">
      <c r="A36" s="526">
        <v>290112</v>
      </c>
      <c r="B36" s="526">
        <v>1299380</v>
      </c>
      <c r="C36" s="526" t="s">
        <v>985</v>
      </c>
      <c r="D36" s="527">
        <v>43259</v>
      </c>
      <c r="E36" s="527">
        <v>43260</v>
      </c>
      <c r="F36" s="526">
        <f t="shared" si="0"/>
        <v>1</v>
      </c>
      <c r="G36" s="526">
        <v>1</v>
      </c>
      <c r="H36" s="526" t="s">
        <v>36</v>
      </c>
      <c r="I36" s="526" t="s">
        <v>37</v>
      </c>
      <c r="J36" s="526">
        <f t="shared" si="1"/>
        <v>1</v>
      </c>
      <c r="K36" s="543">
        <v>2900000</v>
      </c>
      <c r="L36" s="543">
        <f t="shared" si="2"/>
        <v>2900000</v>
      </c>
      <c r="M36" s="556"/>
      <c r="N36" s="557">
        <f t="shared" si="3"/>
        <v>-2900000</v>
      </c>
      <c r="O36" s="560"/>
    </row>
    <row r="37" spans="1:15">
      <c r="A37" s="526">
        <v>290783</v>
      </c>
      <c r="B37" s="526">
        <v>1301099</v>
      </c>
      <c r="C37" s="526" t="s">
        <v>986</v>
      </c>
      <c r="D37" s="527">
        <v>43260</v>
      </c>
      <c r="E37" s="527">
        <v>43261</v>
      </c>
      <c r="F37" s="526">
        <f t="shared" si="0"/>
        <v>1</v>
      </c>
      <c r="G37" s="526">
        <v>1</v>
      </c>
      <c r="H37" s="526" t="s">
        <v>53</v>
      </c>
      <c r="I37" s="526" t="s">
        <v>37</v>
      </c>
      <c r="J37" s="526">
        <f t="shared" si="1"/>
        <v>1</v>
      </c>
      <c r="K37" s="543">
        <v>2900000</v>
      </c>
      <c r="L37" s="543">
        <f t="shared" si="2"/>
        <v>2900000</v>
      </c>
      <c r="M37" s="556"/>
      <c r="N37" s="557">
        <f t="shared" si="3"/>
        <v>-2900000</v>
      </c>
      <c r="O37" s="560"/>
    </row>
    <row r="38" spans="1:15">
      <c r="A38" s="526">
        <v>295316</v>
      </c>
      <c r="B38" s="526">
        <v>1310287</v>
      </c>
      <c r="C38" s="526" t="s">
        <v>987</v>
      </c>
      <c r="D38" s="527">
        <v>43260</v>
      </c>
      <c r="E38" s="527">
        <v>43262</v>
      </c>
      <c r="F38" s="526">
        <f t="shared" si="0"/>
        <v>2</v>
      </c>
      <c r="G38" s="526">
        <v>1</v>
      </c>
      <c r="H38" s="526" t="s">
        <v>405</v>
      </c>
      <c r="I38" s="526" t="s">
        <v>37</v>
      </c>
      <c r="J38" s="526">
        <f t="shared" si="1"/>
        <v>2</v>
      </c>
      <c r="K38" s="543">
        <v>2900000</v>
      </c>
      <c r="L38" s="543">
        <f t="shared" si="2"/>
        <v>5800000</v>
      </c>
      <c r="M38" s="556"/>
      <c r="N38" s="557">
        <f t="shared" si="3"/>
        <v>-5800000</v>
      </c>
      <c r="O38" s="560"/>
    </row>
    <row r="39" spans="1:15">
      <c r="A39" s="526">
        <v>297695</v>
      </c>
      <c r="B39" s="526">
        <v>1317870</v>
      </c>
      <c r="C39" s="526" t="s">
        <v>988</v>
      </c>
      <c r="D39" s="527">
        <v>43259</v>
      </c>
      <c r="E39" s="527">
        <v>43261</v>
      </c>
      <c r="F39" s="526">
        <f t="shared" si="0"/>
        <v>2</v>
      </c>
      <c r="G39" s="526">
        <v>1</v>
      </c>
      <c r="H39" s="526" t="s">
        <v>53</v>
      </c>
      <c r="I39" s="526" t="s">
        <v>37</v>
      </c>
      <c r="J39" s="526">
        <f t="shared" si="1"/>
        <v>2</v>
      </c>
      <c r="K39" s="559">
        <v>2900000</v>
      </c>
      <c r="L39" s="543">
        <f t="shared" si="2"/>
        <v>5800000</v>
      </c>
      <c r="M39" s="556"/>
      <c r="N39" s="557">
        <f t="shared" si="3"/>
        <v>-5800000</v>
      </c>
      <c r="O39" s="560"/>
    </row>
    <row r="40" spans="1:15">
      <c r="A40" s="526">
        <v>295321</v>
      </c>
      <c r="B40" s="526">
        <v>1310289</v>
      </c>
      <c r="C40" s="526" t="s">
        <v>989</v>
      </c>
      <c r="D40" s="527">
        <v>43260</v>
      </c>
      <c r="E40" s="527">
        <v>43262</v>
      </c>
      <c r="F40" s="526">
        <f t="shared" si="0"/>
        <v>2</v>
      </c>
      <c r="G40" s="526">
        <v>1</v>
      </c>
      <c r="H40" s="526" t="s">
        <v>53</v>
      </c>
      <c r="I40" s="526" t="s">
        <v>37</v>
      </c>
      <c r="J40" s="526">
        <f t="shared" si="1"/>
        <v>2</v>
      </c>
      <c r="K40" s="543">
        <v>2900000</v>
      </c>
      <c r="L40" s="543">
        <f t="shared" si="2"/>
        <v>5800000</v>
      </c>
      <c r="M40" s="556"/>
      <c r="N40" s="557">
        <f t="shared" si="3"/>
        <v>-5800000</v>
      </c>
      <c r="O40" s="560"/>
    </row>
    <row r="41" spans="1:15">
      <c r="A41" s="530">
        <v>294283</v>
      </c>
      <c r="B41" s="531">
        <v>1308070</v>
      </c>
      <c r="C41" s="530" t="s">
        <v>990</v>
      </c>
      <c r="D41" s="527">
        <v>43260</v>
      </c>
      <c r="E41" s="527">
        <v>43262</v>
      </c>
      <c r="F41" s="526">
        <f t="shared" si="0"/>
        <v>2</v>
      </c>
      <c r="G41" s="526">
        <v>1</v>
      </c>
      <c r="H41" s="526" t="s">
        <v>53</v>
      </c>
      <c r="I41" s="526" t="s">
        <v>37</v>
      </c>
      <c r="J41" s="526">
        <f t="shared" si="1"/>
        <v>2</v>
      </c>
      <c r="K41" s="543">
        <v>2900000</v>
      </c>
      <c r="L41" s="543">
        <f t="shared" si="2"/>
        <v>5800000</v>
      </c>
      <c r="M41" s="556"/>
      <c r="N41" s="557">
        <f t="shared" si="3"/>
        <v>-5800000</v>
      </c>
      <c r="O41" s="560"/>
    </row>
    <row r="42" spans="1:15">
      <c r="A42" s="532"/>
      <c r="B42" s="533"/>
      <c r="C42" s="532"/>
      <c r="D42" s="527">
        <v>43260</v>
      </c>
      <c r="E42" s="527">
        <v>43262</v>
      </c>
      <c r="F42" s="526">
        <f t="shared" si="0"/>
        <v>2</v>
      </c>
      <c r="G42" s="526">
        <v>0</v>
      </c>
      <c r="H42" s="534" t="s">
        <v>53</v>
      </c>
      <c r="I42" s="526" t="s">
        <v>868</v>
      </c>
      <c r="J42" s="526">
        <f t="shared" si="1"/>
        <v>0</v>
      </c>
      <c r="K42" s="543">
        <v>1051000</v>
      </c>
      <c r="L42" s="543">
        <f>K42*F42</f>
        <v>2102000</v>
      </c>
      <c r="M42" s="556"/>
      <c r="N42" s="557">
        <f t="shared" si="3"/>
        <v>-2102000</v>
      </c>
      <c r="O42" s="560"/>
    </row>
    <row r="43" spans="1:15">
      <c r="A43" s="526">
        <v>296687</v>
      </c>
      <c r="B43" s="526">
        <v>1313713</v>
      </c>
      <c r="C43" s="526" t="s">
        <v>991</v>
      </c>
      <c r="D43" s="527">
        <v>43260</v>
      </c>
      <c r="E43" s="527">
        <v>43263</v>
      </c>
      <c r="F43" s="526">
        <v>3</v>
      </c>
      <c r="G43" s="526">
        <v>2</v>
      </c>
      <c r="H43" s="526" t="s">
        <v>53</v>
      </c>
      <c r="I43" s="526" t="s">
        <v>37</v>
      </c>
      <c r="J43" s="526">
        <f t="shared" si="1"/>
        <v>6</v>
      </c>
      <c r="K43" s="543">
        <v>2900000</v>
      </c>
      <c r="L43" s="543">
        <f t="shared" ref="L43:L66" si="4">K43*F43*G43</f>
        <v>17400000</v>
      </c>
      <c r="M43" s="556"/>
      <c r="N43" s="557">
        <f t="shared" si="3"/>
        <v>-17400000</v>
      </c>
      <c r="O43" s="560"/>
    </row>
    <row r="44" spans="1:15">
      <c r="A44" s="526">
        <v>294126</v>
      </c>
      <c r="B44" s="526">
        <v>1307964</v>
      </c>
      <c r="C44" s="526" t="s">
        <v>992</v>
      </c>
      <c r="D44" s="527">
        <v>43260</v>
      </c>
      <c r="E44" s="527">
        <v>43261</v>
      </c>
      <c r="F44" s="526">
        <f t="shared" ref="F44:F66" si="5">E44-D44</f>
        <v>1</v>
      </c>
      <c r="G44" s="526">
        <v>1</v>
      </c>
      <c r="H44" s="526" t="s">
        <v>53</v>
      </c>
      <c r="I44" s="526" t="s">
        <v>37</v>
      </c>
      <c r="J44" s="526">
        <f t="shared" si="1"/>
        <v>1</v>
      </c>
      <c r="K44" s="543">
        <v>2900000</v>
      </c>
      <c r="L44" s="543">
        <f t="shared" si="4"/>
        <v>2900000</v>
      </c>
      <c r="M44" s="556"/>
      <c r="N44" s="557">
        <f t="shared" si="3"/>
        <v>-2900000</v>
      </c>
      <c r="O44" s="560"/>
    </row>
    <row r="45" spans="1:15">
      <c r="A45" s="526" t="s">
        <v>993</v>
      </c>
      <c r="B45" s="526">
        <v>1310515</v>
      </c>
      <c r="C45" s="526" t="s">
        <v>994</v>
      </c>
      <c r="D45" s="527">
        <v>43261</v>
      </c>
      <c r="E45" s="527">
        <v>43263</v>
      </c>
      <c r="F45" s="526">
        <f t="shared" si="5"/>
        <v>2</v>
      </c>
      <c r="G45" s="526">
        <v>2</v>
      </c>
      <c r="H45" s="526" t="s">
        <v>53</v>
      </c>
      <c r="I45" s="526" t="s">
        <v>37</v>
      </c>
      <c r="J45" s="526">
        <f t="shared" si="1"/>
        <v>4</v>
      </c>
      <c r="K45" s="543">
        <v>2900000</v>
      </c>
      <c r="L45" s="543">
        <f t="shared" si="4"/>
        <v>11600000</v>
      </c>
      <c r="M45" s="556"/>
      <c r="N45" s="557">
        <f t="shared" si="3"/>
        <v>-11600000</v>
      </c>
      <c r="O45" s="560"/>
    </row>
    <row r="46" spans="1:15">
      <c r="A46" s="526">
        <v>292795</v>
      </c>
      <c r="B46" s="526">
        <v>1305762</v>
      </c>
      <c r="C46" s="526" t="s">
        <v>995</v>
      </c>
      <c r="D46" s="527">
        <v>43261</v>
      </c>
      <c r="E46" s="527">
        <v>43263</v>
      </c>
      <c r="F46" s="526">
        <f t="shared" si="5"/>
        <v>2</v>
      </c>
      <c r="G46" s="526">
        <v>4</v>
      </c>
      <c r="H46" s="526" t="s">
        <v>391</v>
      </c>
      <c r="I46" s="526" t="s">
        <v>37</v>
      </c>
      <c r="J46" s="526">
        <f t="shared" si="1"/>
        <v>8</v>
      </c>
      <c r="K46" s="543">
        <v>2900000</v>
      </c>
      <c r="L46" s="543">
        <f t="shared" si="4"/>
        <v>23200000</v>
      </c>
      <c r="M46" s="556"/>
      <c r="N46" s="557">
        <f t="shared" si="3"/>
        <v>-23200000</v>
      </c>
      <c r="O46" s="561"/>
    </row>
    <row r="47" spans="1:15">
      <c r="A47" s="526">
        <v>297744</v>
      </c>
      <c r="B47" s="526">
        <v>1318072</v>
      </c>
      <c r="C47" s="526" t="s">
        <v>996</v>
      </c>
      <c r="D47" s="527">
        <v>43259</v>
      </c>
      <c r="E47" s="527">
        <v>43262</v>
      </c>
      <c r="F47" s="526">
        <f t="shared" si="5"/>
        <v>3</v>
      </c>
      <c r="G47" s="526">
        <v>1</v>
      </c>
      <c r="H47" s="526" t="s">
        <v>53</v>
      </c>
      <c r="I47" s="526" t="s">
        <v>37</v>
      </c>
      <c r="J47" s="526">
        <f t="shared" si="1"/>
        <v>3</v>
      </c>
      <c r="K47" s="559">
        <v>2900000</v>
      </c>
      <c r="L47" s="526">
        <f t="shared" si="4"/>
        <v>8700000</v>
      </c>
      <c r="M47" s="562"/>
      <c r="N47" s="563">
        <f t="shared" si="3"/>
        <v>-8700000</v>
      </c>
      <c r="O47" s="564">
        <v>208800000</v>
      </c>
    </row>
    <row r="48" spans="1:15">
      <c r="A48" s="526">
        <v>297763</v>
      </c>
      <c r="B48" s="526">
        <v>1318129</v>
      </c>
      <c r="C48" s="526" t="s">
        <v>997</v>
      </c>
      <c r="D48" s="527">
        <v>43259</v>
      </c>
      <c r="E48" s="527">
        <v>43260</v>
      </c>
      <c r="F48" s="526">
        <f t="shared" si="5"/>
        <v>1</v>
      </c>
      <c r="G48" s="526">
        <v>1</v>
      </c>
      <c r="H48" s="526" t="s">
        <v>391</v>
      </c>
      <c r="I48" s="526" t="s">
        <v>37</v>
      </c>
      <c r="J48" s="526">
        <f t="shared" si="1"/>
        <v>1</v>
      </c>
      <c r="K48" s="559">
        <v>2900000</v>
      </c>
      <c r="L48" s="526">
        <f t="shared" si="4"/>
        <v>2900000</v>
      </c>
      <c r="M48" s="562"/>
      <c r="N48" s="563">
        <f t="shared" si="3"/>
        <v>-2900000</v>
      </c>
      <c r="O48" s="565"/>
    </row>
    <row r="49" spans="1:15">
      <c r="A49" s="526">
        <v>297790</v>
      </c>
      <c r="B49" s="526">
        <v>1318274</v>
      </c>
      <c r="C49" s="526" t="s">
        <v>998</v>
      </c>
      <c r="D49" s="527">
        <v>43259</v>
      </c>
      <c r="E49" s="527">
        <v>43261</v>
      </c>
      <c r="F49" s="526">
        <f t="shared" si="5"/>
        <v>2</v>
      </c>
      <c r="G49" s="526">
        <v>1</v>
      </c>
      <c r="H49" s="526" t="s">
        <v>53</v>
      </c>
      <c r="I49" s="526" t="s">
        <v>37</v>
      </c>
      <c r="J49" s="526">
        <f t="shared" si="1"/>
        <v>2</v>
      </c>
      <c r="K49" s="559">
        <v>2900000</v>
      </c>
      <c r="L49" s="526">
        <f t="shared" si="4"/>
        <v>5800000</v>
      </c>
      <c r="M49" s="562"/>
      <c r="N49" s="563">
        <f t="shared" si="3"/>
        <v>-5800000</v>
      </c>
      <c r="O49" s="565"/>
    </row>
    <row r="50" spans="1:15">
      <c r="A50" s="526">
        <v>297791</v>
      </c>
      <c r="B50" s="526">
        <v>1318273</v>
      </c>
      <c r="C50" s="526" t="s">
        <v>999</v>
      </c>
      <c r="D50" s="527">
        <v>43259</v>
      </c>
      <c r="E50" s="527">
        <v>43261</v>
      </c>
      <c r="F50" s="526">
        <f t="shared" si="5"/>
        <v>2</v>
      </c>
      <c r="G50" s="526">
        <v>1</v>
      </c>
      <c r="H50" s="526" t="s">
        <v>53</v>
      </c>
      <c r="I50" s="526" t="s">
        <v>37</v>
      </c>
      <c r="J50" s="526">
        <f t="shared" si="1"/>
        <v>2</v>
      </c>
      <c r="K50" s="559">
        <v>2900000</v>
      </c>
      <c r="L50" s="526">
        <f t="shared" si="4"/>
        <v>5800000</v>
      </c>
      <c r="M50" s="562"/>
      <c r="N50" s="563">
        <f t="shared" si="3"/>
        <v>-5800000</v>
      </c>
      <c r="O50" s="565"/>
    </row>
    <row r="51" spans="1:15">
      <c r="A51" s="526" t="s">
        <v>1000</v>
      </c>
      <c r="B51" s="526">
        <v>1313543</v>
      </c>
      <c r="C51" s="526" t="s">
        <v>1001</v>
      </c>
      <c r="D51" s="527">
        <v>43262</v>
      </c>
      <c r="E51" s="527">
        <v>43265</v>
      </c>
      <c r="F51" s="526">
        <f t="shared" si="5"/>
        <v>3</v>
      </c>
      <c r="G51" s="526">
        <v>2</v>
      </c>
      <c r="H51" s="526" t="s">
        <v>53</v>
      </c>
      <c r="I51" s="526" t="s">
        <v>37</v>
      </c>
      <c r="J51" s="526">
        <f t="shared" si="1"/>
        <v>6</v>
      </c>
      <c r="K51" s="543">
        <v>2900000</v>
      </c>
      <c r="L51" s="543">
        <f t="shared" si="4"/>
        <v>17400000</v>
      </c>
      <c r="M51" s="562"/>
      <c r="N51" s="563">
        <f t="shared" si="3"/>
        <v>-17400000</v>
      </c>
      <c r="O51" s="565"/>
    </row>
    <row r="52" spans="1:15">
      <c r="A52" s="526">
        <v>292081</v>
      </c>
      <c r="B52" s="526">
        <v>1304409</v>
      </c>
      <c r="C52" s="526" t="s">
        <v>1002</v>
      </c>
      <c r="D52" s="527">
        <v>43262</v>
      </c>
      <c r="E52" s="527">
        <v>43266</v>
      </c>
      <c r="F52" s="526">
        <f t="shared" si="5"/>
        <v>4</v>
      </c>
      <c r="G52" s="526">
        <v>1</v>
      </c>
      <c r="H52" s="526" t="s">
        <v>391</v>
      </c>
      <c r="I52" s="526" t="s">
        <v>37</v>
      </c>
      <c r="J52" s="526">
        <f t="shared" si="1"/>
        <v>4</v>
      </c>
      <c r="K52" s="543">
        <v>2900000</v>
      </c>
      <c r="L52" s="543">
        <f t="shared" si="4"/>
        <v>11600000</v>
      </c>
      <c r="M52" s="562"/>
      <c r="N52" s="563">
        <f t="shared" si="3"/>
        <v>-11600000</v>
      </c>
      <c r="O52" s="565"/>
    </row>
    <row r="53" spans="1:15">
      <c r="A53" s="526">
        <v>292296</v>
      </c>
      <c r="B53" s="526">
        <v>1304941</v>
      </c>
      <c r="C53" s="526" t="s">
        <v>1003</v>
      </c>
      <c r="D53" s="527">
        <v>43262</v>
      </c>
      <c r="E53" s="527">
        <v>43266</v>
      </c>
      <c r="F53" s="526">
        <f t="shared" si="5"/>
        <v>4</v>
      </c>
      <c r="G53" s="526">
        <v>4</v>
      </c>
      <c r="H53" s="526" t="s">
        <v>391</v>
      </c>
      <c r="I53" s="526" t="s">
        <v>37</v>
      </c>
      <c r="J53" s="526">
        <f t="shared" si="1"/>
        <v>16</v>
      </c>
      <c r="K53" s="543">
        <v>2900000</v>
      </c>
      <c r="L53" s="543">
        <f t="shared" si="4"/>
        <v>46400000</v>
      </c>
      <c r="M53" s="562"/>
      <c r="N53" s="563">
        <f t="shared" si="3"/>
        <v>-46400000</v>
      </c>
      <c r="O53" s="565"/>
    </row>
    <row r="54" spans="1:15">
      <c r="A54" s="526">
        <v>292863</v>
      </c>
      <c r="B54" s="526">
        <v>1305866</v>
      </c>
      <c r="C54" s="526" t="s">
        <v>1004</v>
      </c>
      <c r="D54" s="527">
        <v>43263</v>
      </c>
      <c r="E54" s="527">
        <v>43266</v>
      </c>
      <c r="F54" s="526">
        <f t="shared" si="5"/>
        <v>3</v>
      </c>
      <c r="G54" s="526">
        <v>4</v>
      </c>
      <c r="H54" s="526" t="s">
        <v>391</v>
      </c>
      <c r="I54" s="526" t="s">
        <v>37</v>
      </c>
      <c r="J54" s="526">
        <f t="shared" si="1"/>
        <v>12</v>
      </c>
      <c r="K54" s="543">
        <v>2900000</v>
      </c>
      <c r="L54" s="543">
        <f t="shared" si="4"/>
        <v>34800000</v>
      </c>
      <c r="M54" s="562"/>
      <c r="N54" s="563">
        <f t="shared" si="3"/>
        <v>-34800000</v>
      </c>
      <c r="O54" s="565"/>
    </row>
    <row r="55" spans="1:15">
      <c r="A55" s="526">
        <v>296210</v>
      </c>
      <c r="B55" s="526">
        <v>1312394</v>
      </c>
      <c r="C55" s="526" t="s">
        <v>1005</v>
      </c>
      <c r="D55" s="527">
        <v>43263</v>
      </c>
      <c r="E55" s="527">
        <v>43265</v>
      </c>
      <c r="F55" s="526">
        <f t="shared" si="5"/>
        <v>2</v>
      </c>
      <c r="G55" s="526">
        <v>2</v>
      </c>
      <c r="H55" s="526" t="s">
        <v>53</v>
      </c>
      <c r="I55" s="526" t="s">
        <v>37</v>
      </c>
      <c r="J55" s="526">
        <f t="shared" si="1"/>
        <v>4</v>
      </c>
      <c r="K55" s="543">
        <v>2900000</v>
      </c>
      <c r="L55" s="543">
        <f t="shared" si="4"/>
        <v>11600000</v>
      </c>
      <c r="M55" s="562"/>
      <c r="N55" s="563">
        <f t="shared" si="3"/>
        <v>-11600000</v>
      </c>
      <c r="O55" s="565"/>
    </row>
    <row r="56" spans="1:15">
      <c r="A56" s="526">
        <v>293263</v>
      </c>
      <c r="B56" s="526">
        <v>1306639</v>
      </c>
      <c r="C56" s="526" t="s">
        <v>1006</v>
      </c>
      <c r="D56" s="527">
        <v>43263</v>
      </c>
      <c r="E56" s="527">
        <v>43266</v>
      </c>
      <c r="F56" s="526">
        <f t="shared" si="5"/>
        <v>3</v>
      </c>
      <c r="G56" s="526">
        <v>1</v>
      </c>
      <c r="H56" s="526" t="s">
        <v>53</v>
      </c>
      <c r="I56" s="526" t="s">
        <v>37</v>
      </c>
      <c r="J56" s="526">
        <f t="shared" si="1"/>
        <v>3</v>
      </c>
      <c r="K56" s="543">
        <v>2900000</v>
      </c>
      <c r="L56" s="543">
        <f t="shared" si="4"/>
        <v>8700000</v>
      </c>
      <c r="M56" s="562"/>
      <c r="N56" s="563">
        <f t="shared" si="3"/>
        <v>-8700000</v>
      </c>
      <c r="O56" s="565"/>
    </row>
    <row r="57" spans="1:15">
      <c r="A57" s="526">
        <v>295671</v>
      </c>
      <c r="B57" s="526">
        <v>1310940</v>
      </c>
      <c r="C57" s="526" t="s">
        <v>1007</v>
      </c>
      <c r="D57" s="527">
        <v>43263</v>
      </c>
      <c r="E57" s="527">
        <v>43267</v>
      </c>
      <c r="F57" s="526">
        <f t="shared" si="5"/>
        <v>4</v>
      </c>
      <c r="G57" s="526">
        <v>1</v>
      </c>
      <c r="H57" s="526" t="s">
        <v>53</v>
      </c>
      <c r="I57" s="526" t="s">
        <v>37</v>
      </c>
      <c r="J57" s="526">
        <f t="shared" si="1"/>
        <v>4</v>
      </c>
      <c r="K57" s="543">
        <v>2900000</v>
      </c>
      <c r="L57" s="543">
        <f t="shared" si="4"/>
        <v>11600000</v>
      </c>
      <c r="M57" s="562"/>
      <c r="N57" s="563">
        <f t="shared" si="3"/>
        <v>-11600000</v>
      </c>
      <c r="O57" s="565"/>
    </row>
    <row r="58" spans="1:15">
      <c r="A58" s="526">
        <v>292549</v>
      </c>
      <c r="B58" s="526">
        <v>1305305</v>
      </c>
      <c r="C58" s="526" t="s">
        <v>1008</v>
      </c>
      <c r="D58" s="527">
        <v>43264</v>
      </c>
      <c r="E58" s="527">
        <v>43266</v>
      </c>
      <c r="F58" s="526">
        <f t="shared" si="5"/>
        <v>2</v>
      </c>
      <c r="G58" s="526">
        <v>2</v>
      </c>
      <c r="H58" s="526" t="s">
        <v>53</v>
      </c>
      <c r="I58" s="526" t="s">
        <v>37</v>
      </c>
      <c r="J58" s="526">
        <f t="shared" si="1"/>
        <v>4</v>
      </c>
      <c r="K58" s="543">
        <v>2900000</v>
      </c>
      <c r="L58" s="543">
        <f t="shared" si="4"/>
        <v>11600000</v>
      </c>
      <c r="M58" s="562"/>
      <c r="N58" s="563">
        <f t="shared" si="3"/>
        <v>-11600000</v>
      </c>
      <c r="O58" s="565"/>
    </row>
    <row r="59" spans="1:15">
      <c r="A59" s="526">
        <v>295306</v>
      </c>
      <c r="B59" s="526">
        <v>1310018</v>
      </c>
      <c r="C59" s="526" t="s">
        <v>1009</v>
      </c>
      <c r="D59" s="527">
        <v>43264</v>
      </c>
      <c r="E59" s="527">
        <v>43266</v>
      </c>
      <c r="F59" s="526">
        <f t="shared" si="5"/>
        <v>2</v>
      </c>
      <c r="G59" s="526">
        <v>1</v>
      </c>
      <c r="H59" s="526" t="s">
        <v>405</v>
      </c>
      <c r="I59" s="526" t="s">
        <v>37</v>
      </c>
      <c r="J59" s="526">
        <f t="shared" si="1"/>
        <v>2</v>
      </c>
      <c r="K59" s="543">
        <v>2900000</v>
      </c>
      <c r="L59" s="543">
        <f t="shared" si="4"/>
        <v>5800000</v>
      </c>
      <c r="M59" s="562"/>
      <c r="N59" s="563">
        <f t="shared" si="3"/>
        <v>-5800000</v>
      </c>
      <c r="O59" s="565"/>
    </row>
    <row r="60" spans="1:15">
      <c r="A60" s="526">
        <v>291001</v>
      </c>
      <c r="B60" s="526">
        <v>1301843</v>
      </c>
      <c r="C60" s="526" t="s">
        <v>1010</v>
      </c>
      <c r="D60" s="527">
        <v>43264</v>
      </c>
      <c r="E60" s="527">
        <v>43268</v>
      </c>
      <c r="F60" s="526">
        <f t="shared" si="5"/>
        <v>4</v>
      </c>
      <c r="G60" s="526">
        <v>1</v>
      </c>
      <c r="H60" s="526" t="s">
        <v>53</v>
      </c>
      <c r="I60" s="526" t="s">
        <v>37</v>
      </c>
      <c r="J60" s="526">
        <f t="shared" si="1"/>
        <v>4</v>
      </c>
      <c r="K60" s="543">
        <v>2900000</v>
      </c>
      <c r="L60" s="543">
        <f t="shared" si="4"/>
        <v>11600000</v>
      </c>
      <c r="M60" s="562"/>
      <c r="N60" s="563">
        <f t="shared" si="3"/>
        <v>-11600000</v>
      </c>
      <c r="O60" s="565"/>
    </row>
    <row r="61" spans="1:15">
      <c r="A61" s="526">
        <v>292869</v>
      </c>
      <c r="B61" s="526">
        <v>1305995</v>
      </c>
      <c r="C61" s="526" t="s">
        <v>1011</v>
      </c>
      <c r="D61" s="527">
        <v>43264</v>
      </c>
      <c r="E61" s="527">
        <v>43266</v>
      </c>
      <c r="F61" s="526">
        <f t="shared" si="5"/>
        <v>2</v>
      </c>
      <c r="G61" s="526">
        <v>1</v>
      </c>
      <c r="H61" s="526" t="s">
        <v>53</v>
      </c>
      <c r="I61" s="526" t="s">
        <v>37</v>
      </c>
      <c r="J61" s="526">
        <f t="shared" si="1"/>
        <v>2</v>
      </c>
      <c r="K61" s="543">
        <v>2900000</v>
      </c>
      <c r="L61" s="543">
        <f t="shared" si="4"/>
        <v>5800000</v>
      </c>
      <c r="M61" s="562"/>
      <c r="N61" s="563">
        <f t="shared" si="3"/>
        <v>-5800000</v>
      </c>
      <c r="O61" s="565"/>
    </row>
    <row r="62" spans="1:15">
      <c r="A62" s="526">
        <v>296775</v>
      </c>
      <c r="B62" s="526">
        <v>1314234</v>
      </c>
      <c r="C62" s="526" t="s">
        <v>1012</v>
      </c>
      <c r="D62" s="527">
        <v>43264</v>
      </c>
      <c r="E62" s="527">
        <v>43265</v>
      </c>
      <c r="F62" s="526">
        <f t="shared" si="5"/>
        <v>1</v>
      </c>
      <c r="G62" s="526">
        <v>3</v>
      </c>
      <c r="H62" s="526" t="s">
        <v>53</v>
      </c>
      <c r="I62" s="526" t="s">
        <v>37</v>
      </c>
      <c r="J62" s="526">
        <f t="shared" si="1"/>
        <v>3</v>
      </c>
      <c r="K62" s="543">
        <v>2900000</v>
      </c>
      <c r="L62" s="543">
        <f t="shared" si="4"/>
        <v>8700000</v>
      </c>
      <c r="M62" s="562"/>
      <c r="N62" s="563">
        <f t="shared" si="3"/>
        <v>-8700000</v>
      </c>
      <c r="O62" s="566"/>
    </row>
    <row r="63" spans="1:15">
      <c r="A63" s="526">
        <v>297869</v>
      </c>
      <c r="B63" s="526">
        <v>1318612</v>
      </c>
      <c r="C63" s="526" t="s">
        <v>1013</v>
      </c>
      <c r="D63" s="527">
        <v>43259</v>
      </c>
      <c r="E63" s="527">
        <v>43260</v>
      </c>
      <c r="F63" s="526">
        <f t="shared" si="5"/>
        <v>1</v>
      </c>
      <c r="G63" s="526">
        <v>5</v>
      </c>
      <c r="H63" s="526" t="s">
        <v>391</v>
      </c>
      <c r="I63" s="526" t="s">
        <v>37</v>
      </c>
      <c r="J63" s="526">
        <f t="shared" si="1"/>
        <v>5</v>
      </c>
      <c r="K63" s="543">
        <v>2900000</v>
      </c>
      <c r="L63" s="543">
        <f t="shared" si="4"/>
        <v>14500000</v>
      </c>
      <c r="M63" s="567"/>
      <c r="N63" s="568">
        <f t="shared" si="3"/>
        <v>-14500000</v>
      </c>
      <c r="O63" s="569">
        <f>SUM(L63:L64)</f>
        <v>20300000</v>
      </c>
    </row>
    <row r="64" spans="1:15">
      <c r="A64" s="526">
        <v>297842</v>
      </c>
      <c r="B64" s="526">
        <v>1318443</v>
      </c>
      <c r="C64" s="526" t="s">
        <v>1014</v>
      </c>
      <c r="D64" s="527">
        <v>43260</v>
      </c>
      <c r="E64" s="527">
        <v>43262</v>
      </c>
      <c r="F64" s="526">
        <f t="shared" si="5"/>
        <v>2</v>
      </c>
      <c r="G64" s="526">
        <v>1</v>
      </c>
      <c r="H64" s="526" t="s">
        <v>53</v>
      </c>
      <c r="I64" s="526" t="s">
        <v>37</v>
      </c>
      <c r="J64" s="526">
        <f t="shared" si="1"/>
        <v>2</v>
      </c>
      <c r="K64" s="543">
        <v>2900000</v>
      </c>
      <c r="L64" s="543">
        <f t="shared" si="4"/>
        <v>5800000</v>
      </c>
      <c r="M64" s="567"/>
      <c r="N64" s="568">
        <f t="shared" si="3"/>
        <v>-5800000</v>
      </c>
      <c r="O64" s="570"/>
    </row>
    <row r="65" spans="1:15">
      <c r="A65" s="526">
        <v>298041</v>
      </c>
      <c r="B65" s="526">
        <v>1319395</v>
      </c>
      <c r="C65" s="526" t="s">
        <v>1014</v>
      </c>
      <c r="D65" s="527">
        <v>43262</v>
      </c>
      <c r="E65" s="527">
        <v>43264</v>
      </c>
      <c r="F65" s="526">
        <f t="shared" si="5"/>
        <v>2</v>
      </c>
      <c r="G65" s="526">
        <v>1</v>
      </c>
      <c r="H65" s="526" t="s">
        <v>36</v>
      </c>
      <c r="I65" s="526" t="s">
        <v>37</v>
      </c>
      <c r="J65" s="526">
        <f t="shared" si="1"/>
        <v>2</v>
      </c>
      <c r="K65" s="559">
        <v>2900000</v>
      </c>
      <c r="L65" s="526">
        <f t="shared" si="4"/>
        <v>5800000</v>
      </c>
      <c r="M65" s="573"/>
      <c r="N65" s="574">
        <f t="shared" si="3"/>
        <v>-5800000</v>
      </c>
      <c r="O65" s="575">
        <f>SUM(L65:L76)</f>
        <v>81200000</v>
      </c>
    </row>
    <row r="66" spans="1:15">
      <c r="A66" s="526">
        <v>297922</v>
      </c>
      <c r="B66" s="526">
        <v>1318722</v>
      </c>
      <c r="C66" s="526" t="s">
        <v>1015</v>
      </c>
      <c r="D66" s="527">
        <v>43260</v>
      </c>
      <c r="E66" s="527">
        <v>43262</v>
      </c>
      <c r="F66" s="526">
        <f t="shared" si="5"/>
        <v>2</v>
      </c>
      <c r="G66" s="526">
        <v>2</v>
      </c>
      <c r="H66" s="526" t="s">
        <v>53</v>
      </c>
      <c r="I66" s="526" t="s">
        <v>37</v>
      </c>
      <c r="J66" s="526">
        <f t="shared" si="1"/>
        <v>4</v>
      </c>
      <c r="K66" s="559">
        <v>2900000</v>
      </c>
      <c r="L66" s="526">
        <f t="shared" si="4"/>
        <v>11600000</v>
      </c>
      <c r="M66" s="573"/>
      <c r="N66" s="574">
        <f t="shared" si="3"/>
        <v>-11600000</v>
      </c>
      <c r="O66" s="576"/>
    </row>
    <row r="67" spans="1:15">
      <c r="A67" s="526"/>
      <c r="B67" s="526">
        <v>1318725</v>
      </c>
      <c r="C67" s="526"/>
      <c r="D67" s="527"/>
      <c r="E67" s="527"/>
      <c r="F67" s="526"/>
      <c r="G67" s="526"/>
      <c r="H67" s="526"/>
      <c r="I67" s="526"/>
      <c r="J67" s="526"/>
      <c r="K67" s="559"/>
      <c r="L67" s="526"/>
      <c r="M67" s="573"/>
      <c r="N67" s="574"/>
      <c r="O67" s="576"/>
    </row>
    <row r="68" spans="1:15">
      <c r="A68" s="526">
        <v>295974</v>
      </c>
      <c r="B68" s="526">
        <v>1311623</v>
      </c>
      <c r="C68" s="526" t="s">
        <v>1016</v>
      </c>
      <c r="D68" s="527">
        <v>43265</v>
      </c>
      <c r="E68" s="527">
        <v>43270</v>
      </c>
      <c r="F68" s="526">
        <f t="shared" ref="F68:F131" si="6">E68-D68</f>
        <v>5</v>
      </c>
      <c r="G68" s="526">
        <v>1</v>
      </c>
      <c r="H68" s="526" t="s">
        <v>53</v>
      </c>
      <c r="I68" s="526" t="s">
        <v>37</v>
      </c>
      <c r="J68" s="526">
        <f t="shared" ref="J68:J131" si="7">G68*F68</f>
        <v>5</v>
      </c>
      <c r="K68" s="543">
        <v>2900000</v>
      </c>
      <c r="L68" s="543">
        <f t="shared" ref="L68:L131" si="8">K68*F68*G68</f>
        <v>14500000</v>
      </c>
      <c r="M68" s="573"/>
      <c r="N68" s="574">
        <f t="shared" ref="N68:N102" si="9">M68-L68</f>
        <v>-14500000</v>
      </c>
      <c r="O68" s="576"/>
    </row>
    <row r="69" spans="1:15">
      <c r="A69" s="526">
        <v>297047</v>
      </c>
      <c r="B69" s="526">
        <v>1314396</v>
      </c>
      <c r="C69" s="526" t="s">
        <v>1017</v>
      </c>
      <c r="D69" s="527">
        <v>43265</v>
      </c>
      <c r="E69" s="527">
        <v>43268</v>
      </c>
      <c r="F69" s="526">
        <f t="shared" si="6"/>
        <v>3</v>
      </c>
      <c r="G69" s="526">
        <v>1</v>
      </c>
      <c r="H69" s="526" t="s">
        <v>391</v>
      </c>
      <c r="I69" s="526" t="s">
        <v>37</v>
      </c>
      <c r="J69" s="526">
        <f t="shared" si="7"/>
        <v>3</v>
      </c>
      <c r="K69" s="543">
        <v>2900000</v>
      </c>
      <c r="L69" s="543">
        <f t="shared" si="8"/>
        <v>8700000</v>
      </c>
      <c r="M69" s="573"/>
      <c r="N69" s="574">
        <f t="shared" si="9"/>
        <v>-8700000</v>
      </c>
      <c r="O69" s="576"/>
    </row>
    <row r="70" spans="1:15">
      <c r="A70" s="526">
        <v>296224</v>
      </c>
      <c r="B70" s="526">
        <v>1312547</v>
      </c>
      <c r="C70" s="526" t="s">
        <v>1018</v>
      </c>
      <c r="D70" s="527">
        <v>43266</v>
      </c>
      <c r="E70" s="527">
        <v>43267</v>
      </c>
      <c r="F70" s="526">
        <f t="shared" si="6"/>
        <v>1</v>
      </c>
      <c r="G70" s="526">
        <v>1</v>
      </c>
      <c r="H70" s="526" t="s">
        <v>53</v>
      </c>
      <c r="I70" s="526" t="s">
        <v>37</v>
      </c>
      <c r="J70" s="526">
        <f t="shared" si="7"/>
        <v>1</v>
      </c>
      <c r="K70" s="543">
        <v>2900000</v>
      </c>
      <c r="L70" s="543">
        <f t="shared" si="8"/>
        <v>2900000</v>
      </c>
      <c r="M70" s="573"/>
      <c r="N70" s="574">
        <f t="shared" si="9"/>
        <v>-2900000</v>
      </c>
      <c r="O70" s="576"/>
    </row>
    <row r="71" spans="1:15">
      <c r="A71" s="526" t="s">
        <v>1019</v>
      </c>
      <c r="B71" s="526">
        <v>1310029</v>
      </c>
      <c r="C71" s="526" t="s">
        <v>1020</v>
      </c>
      <c r="D71" s="527">
        <v>43266</v>
      </c>
      <c r="E71" s="527">
        <v>43268</v>
      </c>
      <c r="F71" s="526">
        <f t="shared" si="6"/>
        <v>2</v>
      </c>
      <c r="G71" s="526">
        <v>2</v>
      </c>
      <c r="H71" s="526" t="s">
        <v>405</v>
      </c>
      <c r="I71" s="526" t="s">
        <v>37</v>
      </c>
      <c r="J71" s="526">
        <f t="shared" si="7"/>
        <v>4</v>
      </c>
      <c r="K71" s="543">
        <v>2900000</v>
      </c>
      <c r="L71" s="543">
        <f t="shared" si="8"/>
        <v>11600000</v>
      </c>
      <c r="M71" s="573"/>
      <c r="N71" s="574">
        <f t="shared" si="9"/>
        <v>-11600000</v>
      </c>
      <c r="O71" s="576"/>
    </row>
    <row r="72" spans="1:15">
      <c r="A72" s="526">
        <v>291960</v>
      </c>
      <c r="B72" s="526">
        <v>1303981</v>
      </c>
      <c r="C72" s="526" t="s">
        <v>1021</v>
      </c>
      <c r="D72" s="527">
        <v>43266</v>
      </c>
      <c r="E72" s="527">
        <v>43269</v>
      </c>
      <c r="F72" s="526">
        <f t="shared" si="6"/>
        <v>3</v>
      </c>
      <c r="G72" s="526">
        <v>1</v>
      </c>
      <c r="H72" s="526" t="s">
        <v>53</v>
      </c>
      <c r="I72" s="526" t="s">
        <v>37</v>
      </c>
      <c r="J72" s="526">
        <f t="shared" si="7"/>
        <v>3</v>
      </c>
      <c r="K72" s="543">
        <v>2900000</v>
      </c>
      <c r="L72" s="543">
        <f t="shared" si="8"/>
        <v>8700000</v>
      </c>
      <c r="M72" s="573"/>
      <c r="N72" s="574">
        <f t="shared" si="9"/>
        <v>-8700000</v>
      </c>
      <c r="O72" s="576"/>
    </row>
    <row r="73" spans="1:15">
      <c r="A73" s="526">
        <v>294473</v>
      </c>
      <c r="B73" s="526">
        <v>1309369</v>
      </c>
      <c r="C73" s="526" t="s">
        <v>1022</v>
      </c>
      <c r="D73" s="527">
        <v>43266</v>
      </c>
      <c r="E73" s="527">
        <v>43267</v>
      </c>
      <c r="F73" s="526">
        <f t="shared" si="6"/>
        <v>1</v>
      </c>
      <c r="G73" s="526">
        <v>1</v>
      </c>
      <c r="H73" s="526" t="s">
        <v>53</v>
      </c>
      <c r="I73" s="526" t="s">
        <v>37</v>
      </c>
      <c r="J73" s="526">
        <f t="shared" si="7"/>
        <v>1</v>
      </c>
      <c r="K73" s="543">
        <v>2900000</v>
      </c>
      <c r="L73" s="543">
        <f t="shared" si="8"/>
        <v>2900000</v>
      </c>
      <c r="M73" s="573"/>
      <c r="N73" s="574">
        <f t="shared" si="9"/>
        <v>-2900000</v>
      </c>
      <c r="O73" s="576"/>
    </row>
    <row r="74" spans="1:15">
      <c r="A74" s="526">
        <v>292297</v>
      </c>
      <c r="B74" s="526">
        <v>1304975</v>
      </c>
      <c r="C74" s="526" t="s">
        <v>1023</v>
      </c>
      <c r="D74" s="527">
        <v>43266</v>
      </c>
      <c r="E74" s="527">
        <v>43267</v>
      </c>
      <c r="F74" s="526">
        <f t="shared" si="6"/>
        <v>1</v>
      </c>
      <c r="G74" s="526">
        <v>1</v>
      </c>
      <c r="H74" s="526" t="s">
        <v>53</v>
      </c>
      <c r="I74" s="526" t="s">
        <v>37</v>
      </c>
      <c r="J74" s="526">
        <f t="shared" si="7"/>
        <v>1</v>
      </c>
      <c r="K74" s="543">
        <v>2900000</v>
      </c>
      <c r="L74" s="543">
        <f t="shared" si="8"/>
        <v>2900000</v>
      </c>
      <c r="M74" s="573"/>
      <c r="N74" s="574">
        <f t="shared" si="9"/>
        <v>-2900000</v>
      </c>
      <c r="O74" s="576"/>
    </row>
    <row r="75" spans="1:15">
      <c r="A75" s="526">
        <v>292532</v>
      </c>
      <c r="B75" s="526">
        <v>1305010</v>
      </c>
      <c r="C75" s="526" t="s">
        <v>1024</v>
      </c>
      <c r="D75" s="527">
        <v>43266</v>
      </c>
      <c r="E75" s="527">
        <v>43268</v>
      </c>
      <c r="F75" s="526">
        <f t="shared" si="6"/>
        <v>2</v>
      </c>
      <c r="G75" s="526">
        <v>1</v>
      </c>
      <c r="H75" s="526" t="s">
        <v>53</v>
      </c>
      <c r="I75" s="526" t="s">
        <v>37</v>
      </c>
      <c r="J75" s="526">
        <f t="shared" si="7"/>
        <v>2</v>
      </c>
      <c r="K75" s="543">
        <v>2900000</v>
      </c>
      <c r="L75" s="543">
        <f t="shared" si="8"/>
        <v>5800000</v>
      </c>
      <c r="M75" s="573"/>
      <c r="N75" s="574">
        <f t="shared" si="9"/>
        <v>-5800000</v>
      </c>
      <c r="O75" s="576"/>
    </row>
    <row r="76" spans="1:15">
      <c r="A76" s="526">
        <v>293489</v>
      </c>
      <c r="B76" s="526">
        <v>1307389</v>
      </c>
      <c r="C76" s="526" t="s">
        <v>1025</v>
      </c>
      <c r="D76" s="527">
        <v>43266</v>
      </c>
      <c r="E76" s="527">
        <v>43268</v>
      </c>
      <c r="F76" s="526">
        <f t="shared" si="6"/>
        <v>2</v>
      </c>
      <c r="G76" s="526">
        <v>1</v>
      </c>
      <c r="H76" s="526" t="s">
        <v>391</v>
      </c>
      <c r="I76" s="526" t="s">
        <v>37</v>
      </c>
      <c r="J76" s="526">
        <f t="shared" si="7"/>
        <v>2</v>
      </c>
      <c r="K76" s="543">
        <v>2900000</v>
      </c>
      <c r="L76" s="543">
        <f t="shared" si="8"/>
        <v>5800000</v>
      </c>
      <c r="M76" s="573"/>
      <c r="N76" s="574">
        <f t="shared" si="9"/>
        <v>-5800000</v>
      </c>
      <c r="O76" s="577"/>
    </row>
    <row r="77" spans="1:15">
      <c r="A77" s="526">
        <v>296752</v>
      </c>
      <c r="B77" s="526">
        <v>1314112</v>
      </c>
      <c r="C77" s="526" t="s">
        <v>1026</v>
      </c>
      <c r="D77" s="527">
        <v>43266</v>
      </c>
      <c r="E77" s="527">
        <v>43269</v>
      </c>
      <c r="F77" s="526">
        <f t="shared" si="6"/>
        <v>3</v>
      </c>
      <c r="G77" s="526">
        <v>1</v>
      </c>
      <c r="H77" s="526" t="s">
        <v>53</v>
      </c>
      <c r="I77" s="526" t="s">
        <v>37</v>
      </c>
      <c r="J77" s="526">
        <f t="shared" si="7"/>
        <v>3</v>
      </c>
      <c r="K77" s="543">
        <v>2900000</v>
      </c>
      <c r="L77" s="543">
        <f t="shared" si="8"/>
        <v>8700000</v>
      </c>
      <c r="M77" s="556"/>
      <c r="N77" s="557">
        <f t="shared" si="9"/>
        <v>-8700000</v>
      </c>
      <c r="O77" s="558">
        <f>SUM(L77:L96)</f>
        <v>170400000</v>
      </c>
    </row>
    <row r="78" spans="1:15">
      <c r="A78" s="526" t="s">
        <v>1027</v>
      </c>
      <c r="B78" s="526">
        <v>1316076</v>
      </c>
      <c r="C78" s="526" t="s">
        <v>1028</v>
      </c>
      <c r="D78" s="527">
        <v>43266</v>
      </c>
      <c r="E78" s="527">
        <v>43268</v>
      </c>
      <c r="F78" s="526">
        <f t="shared" si="6"/>
        <v>2</v>
      </c>
      <c r="G78" s="526">
        <v>2</v>
      </c>
      <c r="H78" s="526" t="s">
        <v>53</v>
      </c>
      <c r="I78" s="526" t="s">
        <v>37</v>
      </c>
      <c r="J78" s="526">
        <f t="shared" si="7"/>
        <v>4</v>
      </c>
      <c r="K78" s="559">
        <v>2900000</v>
      </c>
      <c r="L78" s="526">
        <f t="shared" si="8"/>
        <v>11600000</v>
      </c>
      <c r="M78" s="556"/>
      <c r="N78" s="557">
        <f t="shared" si="9"/>
        <v>-11600000</v>
      </c>
      <c r="O78" s="560"/>
    </row>
    <row r="79" spans="1:15">
      <c r="A79" s="526">
        <v>297343</v>
      </c>
      <c r="B79" s="526">
        <v>1316111</v>
      </c>
      <c r="C79" s="526" t="s">
        <v>1029</v>
      </c>
      <c r="D79" s="527">
        <v>43266</v>
      </c>
      <c r="E79" s="527">
        <v>43268</v>
      </c>
      <c r="F79" s="526">
        <f t="shared" si="6"/>
        <v>2</v>
      </c>
      <c r="G79" s="526">
        <v>1</v>
      </c>
      <c r="H79" s="526" t="s">
        <v>53</v>
      </c>
      <c r="I79" s="526" t="s">
        <v>868</v>
      </c>
      <c r="J79" s="526">
        <f t="shared" si="7"/>
        <v>2</v>
      </c>
      <c r="K79" s="559">
        <v>4000000</v>
      </c>
      <c r="L79" s="526">
        <f t="shared" si="8"/>
        <v>8000000</v>
      </c>
      <c r="M79" s="556"/>
      <c r="N79" s="557">
        <f t="shared" si="9"/>
        <v>-8000000</v>
      </c>
      <c r="O79" s="560"/>
    </row>
    <row r="80" spans="1:15">
      <c r="A80" s="526">
        <v>291770</v>
      </c>
      <c r="B80" s="526">
        <v>1303318</v>
      </c>
      <c r="C80" s="526" t="s">
        <v>1030</v>
      </c>
      <c r="D80" s="527">
        <v>43267</v>
      </c>
      <c r="E80" s="527">
        <v>43269</v>
      </c>
      <c r="F80" s="526">
        <f t="shared" si="6"/>
        <v>2</v>
      </c>
      <c r="G80" s="526">
        <v>2</v>
      </c>
      <c r="H80" s="526" t="s">
        <v>391</v>
      </c>
      <c r="I80" s="526" t="s">
        <v>37</v>
      </c>
      <c r="J80" s="526">
        <f t="shared" si="7"/>
        <v>4</v>
      </c>
      <c r="K80" s="543">
        <v>2900000</v>
      </c>
      <c r="L80" s="543">
        <f t="shared" si="8"/>
        <v>11600000</v>
      </c>
      <c r="M80" s="556"/>
      <c r="N80" s="557">
        <f t="shared" si="9"/>
        <v>-11600000</v>
      </c>
      <c r="O80" s="560"/>
    </row>
    <row r="81" spans="1:15">
      <c r="A81" s="526">
        <v>294004</v>
      </c>
      <c r="B81" s="526">
        <v>1307580</v>
      </c>
      <c r="C81" s="526" t="s">
        <v>1031</v>
      </c>
      <c r="D81" s="527">
        <v>43267</v>
      </c>
      <c r="E81" s="527">
        <v>43270</v>
      </c>
      <c r="F81" s="526">
        <f t="shared" si="6"/>
        <v>3</v>
      </c>
      <c r="G81" s="526">
        <v>1</v>
      </c>
      <c r="H81" s="526" t="s">
        <v>391</v>
      </c>
      <c r="I81" s="526" t="s">
        <v>37</v>
      </c>
      <c r="J81" s="526">
        <f t="shared" si="7"/>
        <v>3</v>
      </c>
      <c r="K81" s="543">
        <v>2900000</v>
      </c>
      <c r="L81" s="543">
        <f t="shared" si="8"/>
        <v>8700000</v>
      </c>
      <c r="M81" s="556"/>
      <c r="N81" s="557">
        <f t="shared" si="9"/>
        <v>-8700000</v>
      </c>
      <c r="O81" s="560"/>
    </row>
    <row r="82" spans="1:15">
      <c r="A82" s="526" t="s">
        <v>1032</v>
      </c>
      <c r="B82" s="571">
        <v>1312388</v>
      </c>
      <c r="C82" s="526" t="s">
        <v>1033</v>
      </c>
      <c r="D82" s="527">
        <v>43267</v>
      </c>
      <c r="E82" s="527">
        <v>43268</v>
      </c>
      <c r="F82" s="526">
        <f t="shared" si="6"/>
        <v>1</v>
      </c>
      <c r="G82" s="526">
        <v>2</v>
      </c>
      <c r="H82" s="526" t="s">
        <v>53</v>
      </c>
      <c r="I82" s="526" t="s">
        <v>37</v>
      </c>
      <c r="J82" s="526">
        <f t="shared" si="7"/>
        <v>2</v>
      </c>
      <c r="K82" s="543">
        <v>2900000</v>
      </c>
      <c r="L82" s="543">
        <f t="shared" si="8"/>
        <v>5800000</v>
      </c>
      <c r="M82" s="556"/>
      <c r="N82" s="557">
        <f t="shared" si="9"/>
        <v>-5800000</v>
      </c>
      <c r="O82" s="560"/>
    </row>
    <row r="83" spans="1:15">
      <c r="A83" s="526">
        <v>292868</v>
      </c>
      <c r="B83" s="526">
        <v>1305992</v>
      </c>
      <c r="C83" s="526" t="s">
        <v>1034</v>
      </c>
      <c r="D83" s="527">
        <v>43267</v>
      </c>
      <c r="E83" s="527">
        <v>43268</v>
      </c>
      <c r="F83" s="526">
        <f t="shared" si="6"/>
        <v>1</v>
      </c>
      <c r="G83" s="526">
        <v>1</v>
      </c>
      <c r="H83" s="526" t="s">
        <v>391</v>
      </c>
      <c r="I83" s="526" t="s">
        <v>37</v>
      </c>
      <c r="J83" s="526">
        <f t="shared" si="7"/>
        <v>1</v>
      </c>
      <c r="K83" s="543">
        <v>2900000</v>
      </c>
      <c r="L83" s="543">
        <f t="shared" si="8"/>
        <v>2900000</v>
      </c>
      <c r="M83" s="556"/>
      <c r="N83" s="557">
        <f t="shared" si="9"/>
        <v>-2900000</v>
      </c>
      <c r="O83" s="560"/>
    </row>
    <row r="84" spans="1:15">
      <c r="A84" s="526">
        <v>296046</v>
      </c>
      <c r="B84" s="526">
        <v>1312032</v>
      </c>
      <c r="C84" s="526" t="s">
        <v>1035</v>
      </c>
      <c r="D84" s="527">
        <v>43267</v>
      </c>
      <c r="E84" s="527">
        <v>43268</v>
      </c>
      <c r="F84" s="526">
        <f t="shared" si="6"/>
        <v>1</v>
      </c>
      <c r="G84" s="526">
        <v>2</v>
      </c>
      <c r="H84" s="526" t="s">
        <v>391</v>
      </c>
      <c r="I84" s="526" t="s">
        <v>37</v>
      </c>
      <c r="J84" s="526">
        <f t="shared" si="7"/>
        <v>2</v>
      </c>
      <c r="K84" s="543">
        <v>2900000</v>
      </c>
      <c r="L84" s="543">
        <f t="shared" si="8"/>
        <v>5800000</v>
      </c>
      <c r="M84" s="556"/>
      <c r="N84" s="557">
        <f t="shared" si="9"/>
        <v>-5800000</v>
      </c>
      <c r="O84" s="560"/>
    </row>
    <row r="85" spans="1:15">
      <c r="A85" s="526">
        <v>289759</v>
      </c>
      <c r="B85" s="526">
        <v>1298894</v>
      </c>
      <c r="C85" s="526" t="s">
        <v>1036</v>
      </c>
      <c r="D85" s="527">
        <v>43267</v>
      </c>
      <c r="E85" s="527">
        <v>43268</v>
      </c>
      <c r="F85" s="526">
        <f t="shared" si="6"/>
        <v>1</v>
      </c>
      <c r="G85" s="526">
        <v>1</v>
      </c>
      <c r="H85" s="526" t="s">
        <v>53</v>
      </c>
      <c r="I85" s="526" t="s">
        <v>37</v>
      </c>
      <c r="J85" s="526">
        <f t="shared" si="7"/>
        <v>1</v>
      </c>
      <c r="K85" s="543">
        <v>2900000</v>
      </c>
      <c r="L85" s="543">
        <f t="shared" si="8"/>
        <v>2900000</v>
      </c>
      <c r="M85" s="556"/>
      <c r="N85" s="557">
        <f t="shared" si="9"/>
        <v>-2900000</v>
      </c>
      <c r="O85" s="560"/>
    </row>
    <row r="86" spans="1:15">
      <c r="A86" s="526">
        <v>293337</v>
      </c>
      <c r="B86" s="526">
        <v>1306901</v>
      </c>
      <c r="C86" s="526" t="s">
        <v>1037</v>
      </c>
      <c r="D86" s="527">
        <v>43267</v>
      </c>
      <c r="E86" s="527">
        <v>43269</v>
      </c>
      <c r="F86" s="526">
        <f t="shared" si="6"/>
        <v>2</v>
      </c>
      <c r="G86" s="526">
        <v>2</v>
      </c>
      <c r="H86" s="526" t="s">
        <v>53</v>
      </c>
      <c r="I86" s="526" t="s">
        <v>37</v>
      </c>
      <c r="J86" s="526">
        <f t="shared" si="7"/>
        <v>4</v>
      </c>
      <c r="K86" s="543">
        <v>2900000</v>
      </c>
      <c r="L86" s="543">
        <f t="shared" si="8"/>
        <v>11600000</v>
      </c>
      <c r="M86" s="556"/>
      <c r="N86" s="557">
        <f t="shared" si="9"/>
        <v>-11600000</v>
      </c>
      <c r="O86" s="560"/>
    </row>
    <row r="87" spans="1:15">
      <c r="A87" s="526">
        <v>297123</v>
      </c>
      <c r="B87" s="526">
        <v>1315182</v>
      </c>
      <c r="C87" s="526" t="s">
        <v>1038</v>
      </c>
      <c r="D87" s="527">
        <v>43267</v>
      </c>
      <c r="E87" s="527">
        <v>43271</v>
      </c>
      <c r="F87" s="526">
        <f t="shared" si="6"/>
        <v>4</v>
      </c>
      <c r="G87" s="526">
        <v>1</v>
      </c>
      <c r="H87" s="526" t="s">
        <v>53</v>
      </c>
      <c r="I87" s="526" t="s">
        <v>37</v>
      </c>
      <c r="J87" s="526">
        <f t="shared" si="7"/>
        <v>4</v>
      </c>
      <c r="K87" s="543">
        <v>2900000</v>
      </c>
      <c r="L87" s="543">
        <f t="shared" si="8"/>
        <v>11600000</v>
      </c>
      <c r="M87" s="556"/>
      <c r="N87" s="557">
        <f t="shared" si="9"/>
        <v>-11600000</v>
      </c>
      <c r="O87" s="560"/>
    </row>
    <row r="88" spans="1:15">
      <c r="A88" s="526">
        <v>296573</v>
      </c>
      <c r="B88" s="526">
        <v>1313295</v>
      </c>
      <c r="C88" s="526" t="s">
        <v>1039</v>
      </c>
      <c r="D88" s="527">
        <v>43267</v>
      </c>
      <c r="E88" s="527">
        <v>43271</v>
      </c>
      <c r="F88" s="526">
        <f t="shared" si="6"/>
        <v>4</v>
      </c>
      <c r="G88" s="526">
        <v>1</v>
      </c>
      <c r="H88" s="526" t="s">
        <v>391</v>
      </c>
      <c r="I88" s="526" t="s">
        <v>37</v>
      </c>
      <c r="J88" s="526">
        <f t="shared" si="7"/>
        <v>4</v>
      </c>
      <c r="K88" s="543">
        <v>2900000</v>
      </c>
      <c r="L88" s="543">
        <f t="shared" si="8"/>
        <v>11600000</v>
      </c>
      <c r="M88" s="556"/>
      <c r="N88" s="557">
        <f t="shared" si="9"/>
        <v>-11600000</v>
      </c>
      <c r="O88" s="560"/>
    </row>
    <row r="89" spans="1:15">
      <c r="A89" s="526">
        <v>296575</v>
      </c>
      <c r="B89" s="526">
        <v>1313336</v>
      </c>
      <c r="C89" s="526" t="s">
        <v>1040</v>
      </c>
      <c r="D89" s="527">
        <v>43267</v>
      </c>
      <c r="E89" s="527">
        <v>43269</v>
      </c>
      <c r="F89" s="526">
        <f t="shared" si="6"/>
        <v>2</v>
      </c>
      <c r="G89" s="526">
        <v>1</v>
      </c>
      <c r="H89" s="526" t="s">
        <v>269</v>
      </c>
      <c r="I89" s="526" t="s">
        <v>37</v>
      </c>
      <c r="J89" s="526">
        <f t="shared" si="7"/>
        <v>2</v>
      </c>
      <c r="K89" s="543">
        <v>2900000</v>
      </c>
      <c r="L89" s="543">
        <f t="shared" si="8"/>
        <v>5800000</v>
      </c>
      <c r="M89" s="556"/>
      <c r="N89" s="557">
        <f t="shared" si="9"/>
        <v>-5800000</v>
      </c>
      <c r="O89" s="560"/>
    </row>
    <row r="90" spans="1:15">
      <c r="A90" s="526">
        <v>295511</v>
      </c>
      <c r="B90" s="526">
        <v>1310623</v>
      </c>
      <c r="C90" s="526" t="s">
        <v>1041</v>
      </c>
      <c r="D90" s="527">
        <v>43268</v>
      </c>
      <c r="E90" s="527">
        <v>43269</v>
      </c>
      <c r="F90" s="526">
        <f t="shared" si="6"/>
        <v>1</v>
      </c>
      <c r="G90" s="526">
        <v>1</v>
      </c>
      <c r="H90" s="526" t="s">
        <v>405</v>
      </c>
      <c r="I90" s="526" t="s">
        <v>37</v>
      </c>
      <c r="J90" s="526">
        <f t="shared" si="7"/>
        <v>1</v>
      </c>
      <c r="K90" s="543">
        <v>2900000</v>
      </c>
      <c r="L90" s="543">
        <f t="shared" si="8"/>
        <v>2900000</v>
      </c>
      <c r="M90" s="556"/>
      <c r="N90" s="557">
        <f t="shared" si="9"/>
        <v>-2900000</v>
      </c>
      <c r="O90" s="560"/>
    </row>
    <row r="91" spans="1:15">
      <c r="A91" s="526" t="s">
        <v>1042</v>
      </c>
      <c r="B91" s="526">
        <v>1308513</v>
      </c>
      <c r="C91" s="526" t="s">
        <v>1043</v>
      </c>
      <c r="D91" s="527">
        <v>43268</v>
      </c>
      <c r="E91" s="527">
        <v>43269</v>
      </c>
      <c r="F91" s="526">
        <f t="shared" si="6"/>
        <v>1</v>
      </c>
      <c r="G91" s="526">
        <v>3</v>
      </c>
      <c r="H91" s="526" t="s">
        <v>391</v>
      </c>
      <c r="I91" s="526" t="s">
        <v>37</v>
      </c>
      <c r="J91" s="526">
        <f t="shared" si="7"/>
        <v>3</v>
      </c>
      <c r="K91" s="543">
        <v>2900000</v>
      </c>
      <c r="L91" s="543">
        <f t="shared" si="8"/>
        <v>8700000</v>
      </c>
      <c r="M91" s="556"/>
      <c r="N91" s="557">
        <f t="shared" si="9"/>
        <v>-8700000</v>
      </c>
      <c r="O91" s="560"/>
    </row>
    <row r="92" spans="1:15">
      <c r="A92" s="526">
        <v>295282</v>
      </c>
      <c r="B92" s="526">
        <v>1309940</v>
      </c>
      <c r="C92" s="526" t="s">
        <v>1044</v>
      </c>
      <c r="D92" s="527">
        <v>43268</v>
      </c>
      <c r="E92" s="527">
        <v>43270</v>
      </c>
      <c r="F92" s="526">
        <f t="shared" si="6"/>
        <v>2</v>
      </c>
      <c r="G92" s="526">
        <v>1</v>
      </c>
      <c r="H92" s="526" t="s">
        <v>53</v>
      </c>
      <c r="I92" s="526" t="s">
        <v>37</v>
      </c>
      <c r="J92" s="526">
        <f t="shared" si="7"/>
        <v>2</v>
      </c>
      <c r="K92" s="543">
        <v>2900000</v>
      </c>
      <c r="L92" s="543">
        <f t="shared" si="8"/>
        <v>5800000</v>
      </c>
      <c r="M92" s="556"/>
      <c r="N92" s="557">
        <f t="shared" si="9"/>
        <v>-5800000</v>
      </c>
      <c r="O92" s="560"/>
    </row>
    <row r="93" spans="1:15">
      <c r="A93" s="526">
        <v>297447</v>
      </c>
      <c r="B93" s="526">
        <v>1316603</v>
      </c>
      <c r="C93" s="526" t="s">
        <v>1045</v>
      </c>
      <c r="D93" s="527">
        <v>43269</v>
      </c>
      <c r="E93" s="527">
        <v>43270</v>
      </c>
      <c r="F93" s="526">
        <f t="shared" si="6"/>
        <v>1</v>
      </c>
      <c r="G93" s="526">
        <v>1</v>
      </c>
      <c r="H93" s="526" t="s">
        <v>53</v>
      </c>
      <c r="I93" s="526" t="s">
        <v>37</v>
      </c>
      <c r="J93" s="526">
        <f t="shared" si="7"/>
        <v>1</v>
      </c>
      <c r="K93" s="543">
        <v>2900000</v>
      </c>
      <c r="L93" s="543">
        <f t="shared" si="8"/>
        <v>2900000</v>
      </c>
      <c r="M93" s="556"/>
      <c r="N93" s="557">
        <f t="shared" si="9"/>
        <v>-2900000</v>
      </c>
      <c r="O93" s="560"/>
    </row>
    <row r="94" spans="1:15">
      <c r="A94" s="526">
        <v>292299</v>
      </c>
      <c r="B94" s="526">
        <v>1304950</v>
      </c>
      <c r="C94" s="526" t="s">
        <v>1046</v>
      </c>
      <c r="D94" s="527">
        <v>43269</v>
      </c>
      <c r="E94" s="527">
        <v>43273</v>
      </c>
      <c r="F94" s="526">
        <f t="shared" si="6"/>
        <v>4</v>
      </c>
      <c r="G94" s="526">
        <v>3</v>
      </c>
      <c r="H94" s="526" t="s">
        <v>391</v>
      </c>
      <c r="I94" s="526" t="s">
        <v>37</v>
      </c>
      <c r="J94" s="526">
        <f t="shared" si="7"/>
        <v>12</v>
      </c>
      <c r="K94" s="543">
        <v>2900000</v>
      </c>
      <c r="L94" s="543">
        <f t="shared" si="8"/>
        <v>34800000</v>
      </c>
      <c r="M94" s="556"/>
      <c r="N94" s="557">
        <f t="shared" si="9"/>
        <v>-34800000</v>
      </c>
      <c r="O94" s="560"/>
    </row>
    <row r="95" spans="1:15">
      <c r="A95" s="526">
        <v>293256</v>
      </c>
      <c r="B95" s="526">
        <v>1306510</v>
      </c>
      <c r="C95" s="526" t="s">
        <v>1047</v>
      </c>
      <c r="D95" s="527">
        <v>43269</v>
      </c>
      <c r="E95" s="527">
        <v>43270</v>
      </c>
      <c r="F95" s="526">
        <f t="shared" si="6"/>
        <v>1</v>
      </c>
      <c r="G95" s="526">
        <v>1</v>
      </c>
      <c r="H95" s="526" t="s">
        <v>53</v>
      </c>
      <c r="I95" s="526" t="s">
        <v>37</v>
      </c>
      <c r="J95" s="526">
        <f t="shared" si="7"/>
        <v>1</v>
      </c>
      <c r="K95" s="543">
        <v>2900000</v>
      </c>
      <c r="L95" s="543">
        <f t="shared" si="8"/>
        <v>2900000</v>
      </c>
      <c r="M95" s="556"/>
      <c r="N95" s="557">
        <f t="shared" si="9"/>
        <v>-2900000</v>
      </c>
      <c r="O95" s="560"/>
    </row>
    <row r="96" spans="1:15">
      <c r="A96" s="526">
        <v>295676</v>
      </c>
      <c r="B96" s="526">
        <v>1311153</v>
      </c>
      <c r="C96" s="526" t="s">
        <v>1048</v>
      </c>
      <c r="D96" s="527">
        <v>43269</v>
      </c>
      <c r="E96" s="527">
        <v>43271</v>
      </c>
      <c r="F96" s="526">
        <f t="shared" si="6"/>
        <v>2</v>
      </c>
      <c r="G96" s="526">
        <v>1</v>
      </c>
      <c r="H96" s="526" t="s">
        <v>53</v>
      </c>
      <c r="I96" s="526" t="s">
        <v>37</v>
      </c>
      <c r="J96" s="526">
        <f t="shared" si="7"/>
        <v>2</v>
      </c>
      <c r="K96" s="543">
        <v>2900000</v>
      </c>
      <c r="L96" s="543">
        <f t="shared" si="8"/>
        <v>5800000</v>
      </c>
      <c r="M96" s="556"/>
      <c r="N96" s="557">
        <f t="shared" si="9"/>
        <v>-5800000</v>
      </c>
      <c r="O96" s="561"/>
    </row>
    <row r="97" spans="1:15">
      <c r="A97" s="526">
        <v>297284</v>
      </c>
      <c r="B97" s="526">
        <v>1315686</v>
      </c>
      <c r="C97" s="526" t="s">
        <v>1049</v>
      </c>
      <c r="D97" s="527">
        <v>43270</v>
      </c>
      <c r="E97" s="527">
        <v>43272</v>
      </c>
      <c r="F97" s="526">
        <f t="shared" si="6"/>
        <v>2</v>
      </c>
      <c r="G97" s="526">
        <v>1</v>
      </c>
      <c r="H97" s="526" t="s">
        <v>53</v>
      </c>
      <c r="I97" s="526" t="s">
        <v>37</v>
      </c>
      <c r="J97" s="526">
        <f t="shared" si="7"/>
        <v>2</v>
      </c>
      <c r="K97" s="526">
        <v>2900000</v>
      </c>
      <c r="L97" s="526">
        <f t="shared" si="8"/>
        <v>5800000</v>
      </c>
      <c r="M97" s="578"/>
      <c r="N97" s="579">
        <f t="shared" si="9"/>
        <v>-5800000</v>
      </c>
      <c r="O97" s="580">
        <f>SUM(L97:L121)</f>
        <v>345100000</v>
      </c>
    </row>
    <row r="98" spans="1:15">
      <c r="A98" s="526">
        <v>291510</v>
      </c>
      <c r="B98" s="526">
        <v>1303116</v>
      </c>
      <c r="C98" s="526" t="s">
        <v>1050</v>
      </c>
      <c r="D98" s="527">
        <v>43271</v>
      </c>
      <c r="E98" s="527">
        <v>43275</v>
      </c>
      <c r="F98" s="526">
        <f t="shared" si="6"/>
        <v>4</v>
      </c>
      <c r="G98" s="526">
        <v>1</v>
      </c>
      <c r="H98" s="526" t="s">
        <v>391</v>
      </c>
      <c r="I98" s="526" t="s">
        <v>37</v>
      </c>
      <c r="J98" s="526">
        <f t="shared" si="7"/>
        <v>4</v>
      </c>
      <c r="K98" s="543">
        <v>2900000</v>
      </c>
      <c r="L98" s="543">
        <f t="shared" si="8"/>
        <v>11600000</v>
      </c>
      <c r="M98" s="578"/>
      <c r="N98" s="579">
        <f t="shared" si="9"/>
        <v>-11600000</v>
      </c>
      <c r="O98" s="581"/>
    </row>
    <row r="99" ht="67.5" spans="1:15">
      <c r="A99" s="526" t="s">
        <v>1051</v>
      </c>
      <c r="B99" s="526">
        <v>1314095</v>
      </c>
      <c r="C99" s="572" t="s">
        <v>1052</v>
      </c>
      <c r="D99" s="527">
        <v>43271</v>
      </c>
      <c r="E99" s="527">
        <v>43273</v>
      </c>
      <c r="F99" s="526">
        <f t="shared" si="6"/>
        <v>2</v>
      </c>
      <c r="G99" s="526">
        <v>3</v>
      </c>
      <c r="H99" s="526" t="s">
        <v>391</v>
      </c>
      <c r="I99" s="526" t="s">
        <v>37</v>
      </c>
      <c r="J99" s="526">
        <f t="shared" si="7"/>
        <v>6</v>
      </c>
      <c r="K99" s="543">
        <v>2900000</v>
      </c>
      <c r="L99" s="543">
        <f t="shared" si="8"/>
        <v>17400000</v>
      </c>
      <c r="M99" s="578"/>
      <c r="N99" s="579">
        <f t="shared" si="9"/>
        <v>-17400000</v>
      </c>
      <c r="O99" s="581"/>
    </row>
    <row r="100" spans="1:15">
      <c r="A100" s="526">
        <v>294361</v>
      </c>
      <c r="B100" s="526">
        <v>1308812</v>
      </c>
      <c r="C100" s="526" t="s">
        <v>1053</v>
      </c>
      <c r="D100" s="527">
        <v>43272</v>
      </c>
      <c r="E100" s="527">
        <v>43275</v>
      </c>
      <c r="F100" s="526">
        <f t="shared" si="6"/>
        <v>3</v>
      </c>
      <c r="G100" s="526">
        <v>1</v>
      </c>
      <c r="H100" s="526" t="s">
        <v>53</v>
      </c>
      <c r="I100" s="526" t="s">
        <v>37</v>
      </c>
      <c r="J100" s="526">
        <f t="shared" si="7"/>
        <v>3</v>
      </c>
      <c r="K100" s="543">
        <v>2900000</v>
      </c>
      <c r="L100" s="543">
        <f t="shared" si="8"/>
        <v>8700000</v>
      </c>
      <c r="M100" s="578"/>
      <c r="N100" s="579">
        <f t="shared" si="9"/>
        <v>-8700000</v>
      </c>
      <c r="O100" s="581"/>
    </row>
    <row r="101" spans="1:15">
      <c r="A101" s="526">
        <v>290785</v>
      </c>
      <c r="B101" s="526">
        <v>1301016</v>
      </c>
      <c r="C101" s="526" t="s">
        <v>1054</v>
      </c>
      <c r="D101" s="527">
        <v>43272</v>
      </c>
      <c r="E101" s="527">
        <v>43274</v>
      </c>
      <c r="F101" s="526">
        <f t="shared" si="6"/>
        <v>2</v>
      </c>
      <c r="G101" s="526">
        <v>1</v>
      </c>
      <c r="H101" s="526" t="s">
        <v>53</v>
      </c>
      <c r="I101" s="526" t="s">
        <v>37</v>
      </c>
      <c r="J101" s="526">
        <f t="shared" si="7"/>
        <v>2</v>
      </c>
      <c r="K101" s="543">
        <v>2900000</v>
      </c>
      <c r="L101" s="543">
        <f t="shared" si="8"/>
        <v>5800000</v>
      </c>
      <c r="M101" s="578"/>
      <c r="N101" s="579">
        <f t="shared" si="9"/>
        <v>-5800000</v>
      </c>
      <c r="O101" s="581"/>
    </row>
    <row r="102" spans="1:15">
      <c r="A102" s="526">
        <v>295579</v>
      </c>
      <c r="B102" s="526">
        <v>1310782</v>
      </c>
      <c r="C102" s="526" t="s">
        <v>1055</v>
      </c>
      <c r="D102" s="527">
        <v>43272</v>
      </c>
      <c r="E102" s="527">
        <v>43274</v>
      </c>
      <c r="F102" s="526">
        <f t="shared" si="6"/>
        <v>2</v>
      </c>
      <c r="G102" s="526">
        <v>1</v>
      </c>
      <c r="H102" s="526" t="s">
        <v>53</v>
      </c>
      <c r="I102" s="526" t="s">
        <v>37</v>
      </c>
      <c r="J102" s="526">
        <f t="shared" si="7"/>
        <v>2</v>
      </c>
      <c r="K102" s="543">
        <v>2900000</v>
      </c>
      <c r="L102" s="543">
        <f t="shared" si="8"/>
        <v>5800000</v>
      </c>
      <c r="M102" s="578"/>
      <c r="N102" s="579">
        <f t="shared" si="9"/>
        <v>-5800000</v>
      </c>
      <c r="O102" s="581"/>
    </row>
    <row r="103" spans="1:15">
      <c r="A103" s="526">
        <v>298110</v>
      </c>
      <c r="B103" s="526">
        <v>1319467</v>
      </c>
      <c r="C103" s="526" t="s">
        <v>1056</v>
      </c>
      <c r="D103" s="527">
        <v>43272</v>
      </c>
      <c r="E103" s="527">
        <v>43274</v>
      </c>
      <c r="F103" s="526">
        <f t="shared" si="6"/>
        <v>2</v>
      </c>
      <c r="G103" s="526">
        <v>1</v>
      </c>
      <c r="H103" s="526" t="s">
        <v>391</v>
      </c>
      <c r="I103" s="526" t="s">
        <v>37</v>
      </c>
      <c r="J103" s="526">
        <f t="shared" si="7"/>
        <v>2</v>
      </c>
      <c r="K103" s="559">
        <v>2900000</v>
      </c>
      <c r="L103" s="526">
        <f t="shared" si="8"/>
        <v>5800000</v>
      </c>
      <c r="M103" s="578"/>
      <c r="N103" s="578"/>
      <c r="O103" s="581"/>
    </row>
    <row r="104" spans="1:15">
      <c r="A104" s="526">
        <v>287626</v>
      </c>
      <c r="B104" s="526">
        <v>1292542</v>
      </c>
      <c r="C104" s="526" t="s">
        <v>1057</v>
      </c>
      <c r="D104" s="527">
        <v>43273</v>
      </c>
      <c r="E104" s="527">
        <v>43276</v>
      </c>
      <c r="F104" s="526">
        <f t="shared" si="6"/>
        <v>3</v>
      </c>
      <c r="G104" s="526">
        <v>1</v>
      </c>
      <c r="H104" s="526" t="s">
        <v>53</v>
      </c>
      <c r="I104" s="526" t="s">
        <v>37</v>
      </c>
      <c r="J104" s="526">
        <f t="shared" si="7"/>
        <v>3</v>
      </c>
      <c r="K104" s="543">
        <v>2900000</v>
      </c>
      <c r="L104" s="543">
        <f t="shared" si="8"/>
        <v>8700000</v>
      </c>
      <c r="M104" s="578"/>
      <c r="N104" s="579">
        <f t="shared" ref="N104:N167" si="10">M104-L104</f>
        <v>-8700000</v>
      </c>
      <c r="O104" s="581"/>
    </row>
    <row r="105" spans="1:15">
      <c r="A105" s="526">
        <v>289550</v>
      </c>
      <c r="B105" s="526">
        <v>1298598</v>
      </c>
      <c r="C105" s="526" t="s">
        <v>1058</v>
      </c>
      <c r="D105" s="527">
        <v>43273</v>
      </c>
      <c r="E105" s="527">
        <v>43278</v>
      </c>
      <c r="F105" s="526">
        <f t="shared" si="6"/>
        <v>5</v>
      </c>
      <c r="G105" s="526">
        <v>1</v>
      </c>
      <c r="H105" s="526" t="s">
        <v>53</v>
      </c>
      <c r="I105" s="526" t="s">
        <v>37</v>
      </c>
      <c r="J105" s="526">
        <f t="shared" si="7"/>
        <v>5</v>
      </c>
      <c r="K105" s="543">
        <v>2900000</v>
      </c>
      <c r="L105" s="543">
        <f t="shared" si="8"/>
        <v>14500000</v>
      </c>
      <c r="M105" s="578"/>
      <c r="N105" s="579">
        <f t="shared" si="10"/>
        <v>-14500000</v>
      </c>
      <c r="O105" s="581"/>
    </row>
    <row r="106" spans="1:15">
      <c r="A106" s="526" t="s">
        <v>1059</v>
      </c>
      <c r="B106" s="526">
        <v>1308363</v>
      </c>
      <c r="C106" s="526" t="s">
        <v>1060</v>
      </c>
      <c r="D106" s="527">
        <v>43273</v>
      </c>
      <c r="E106" s="527">
        <v>43278</v>
      </c>
      <c r="F106" s="526">
        <f t="shared" si="6"/>
        <v>5</v>
      </c>
      <c r="G106" s="526">
        <v>2</v>
      </c>
      <c r="H106" s="526" t="s">
        <v>53</v>
      </c>
      <c r="I106" s="526" t="s">
        <v>37</v>
      </c>
      <c r="J106" s="526">
        <f t="shared" si="7"/>
        <v>10</v>
      </c>
      <c r="K106" s="543">
        <v>2900000</v>
      </c>
      <c r="L106" s="543">
        <f t="shared" si="8"/>
        <v>29000000</v>
      </c>
      <c r="M106" s="578"/>
      <c r="N106" s="579">
        <f t="shared" si="10"/>
        <v>-29000000</v>
      </c>
      <c r="O106" s="581"/>
    </row>
    <row r="107" spans="1:15">
      <c r="A107" s="526" t="s">
        <v>1061</v>
      </c>
      <c r="B107" s="526">
        <v>1308346</v>
      </c>
      <c r="C107" s="526" t="s">
        <v>1062</v>
      </c>
      <c r="D107" s="527">
        <v>43273</v>
      </c>
      <c r="E107" s="527">
        <v>43278</v>
      </c>
      <c r="F107" s="526">
        <f t="shared" si="6"/>
        <v>5</v>
      </c>
      <c r="G107" s="526">
        <v>2</v>
      </c>
      <c r="H107" s="526" t="s">
        <v>40</v>
      </c>
      <c r="I107" s="526" t="s">
        <v>37</v>
      </c>
      <c r="J107" s="526">
        <f t="shared" si="7"/>
        <v>10</v>
      </c>
      <c r="K107" s="543">
        <v>2900000</v>
      </c>
      <c r="L107" s="543">
        <f t="shared" si="8"/>
        <v>29000000</v>
      </c>
      <c r="M107" s="578"/>
      <c r="N107" s="579">
        <f t="shared" si="10"/>
        <v>-29000000</v>
      </c>
      <c r="O107" s="581"/>
    </row>
    <row r="108" spans="1:15">
      <c r="A108" s="526">
        <v>289547</v>
      </c>
      <c r="B108" s="526">
        <v>1298596</v>
      </c>
      <c r="C108" s="526" t="s">
        <v>1063</v>
      </c>
      <c r="D108" s="527">
        <v>43273</v>
      </c>
      <c r="E108" s="527">
        <v>43278</v>
      </c>
      <c r="F108" s="526">
        <f t="shared" si="6"/>
        <v>5</v>
      </c>
      <c r="G108" s="526">
        <v>3</v>
      </c>
      <c r="H108" s="526" t="s">
        <v>53</v>
      </c>
      <c r="I108" s="526" t="s">
        <v>37</v>
      </c>
      <c r="J108" s="526">
        <f t="shared" si="7"/>
        <v>15</v>
      </c>
      <c r="K108" s="543">
        <v>2900000</v>
      </c>
      <c r="L108" s="543">
        <f t="shared" si="8"/>
        <v>43500000</v>
      </c>
      <c r="M108" s="578"/>
      <c r="N108" s="579">
        <f t="shared" si="10"/>
        <v>-43500000</v>
      </c>
      <c r="O108" s="581"/>
    </row>
    <row r="109" spans="1:15">
      <c r="A109" s="526">
        <v>295672</v>
      </c>
      <c r="B109" s="526">
        <v>1311109</v>
      </c>
      <c r="C109" s="526" t="s">
        <v>1064</v>
      </c>
      <c r="D109" s="527">
        <v>43273</v>
      </c>
      <c r="E109" s="527">
        <v>43275</v>
      </c>
      <c r="F109" s="526">
        <f t="shared" si="6"/>
        <v>2</v>
      </c>
      <c r="G109" s="526">
        <v>2</v>
      </c>
      <c r="H109" s="526" t="s">
        <v>391</v>
      </c>
      <c r="I109" s="526" t="s">
        <v>37</v>
      </c>
      <c r="J109" s="526">
        <f t="shared" si="7"/>
        <v>4</v>
      </c>
      <c r="K109" s="543">
        <v>2900000</v>
      </c>
      <c r="L109" s="543">
        <f t="shared" si="8"/>
        <v>11600000</v>
      </c>
      <c r="M109" s="578"/>
      <c r="N109" s="579">
        <f t="shared" si="10"/>
        <v>-11600000</v>
      </c>
      <c r="O109" s="581"/>
    </row>
    <row r="110" spans="1:15">
      <c r="A110" s="526">
        <v>295673</v>
      </c>
      <c r="B110" s="526">
        <v>1311110</v>
      </c>
      <c r="C110" s="526" t="s">
        <v>1065</v>
      </c>
      <c r="D110" s="527">
        <v>43273</v>
      </c>
      <c r="E110" s="527">
        <v>43275</v>
      </c>
      <c r="F110" s="526">
        <f t="shared" si="6"/>
        <v>2</v>
      </c>
      <c r="G110" s="526">
        <v>1</v>
      </c>
      <c r="H110" s="526" t="s">
        <v>53</v>
      </c>
      <c r="I110" s="526" t="s">
        <v>37</v>
      </c>
      <c r="J110" s="526">
        <f t="shared" si="7"/>
        <v>2</v>
      </c>
      <c r="K110" s="543">
        <v>2900000</v>
      </c>
      <c r="L110" s="543">
        <f t="shared" si="8"/>
        <v>5800000</v>
      </c>
      <c r="M110" s="578"/>
      <c r="N110" s="579">
        <f t="shared" si="10"/>
        <v>-5800000</v>
      </c>
      <c r="O110" s="581"/>
    </row>
    <row r="111" spans="1:15">
      <c r="A111" s="526">
        <v>296229</v>
      </c>
      <c r="B111" s="526">
        <v>1312806</v>
      </c>
      <c r="C111" s="526" t="s">
        <v>1066</v>
      </c>
      <c r="D111" s="527">
        <v>43273</v>
      </c>
      <c r="E111" s="527">
        <v>43274</v>
      </c>
      <c r="F111" s="526">
        <f t="shared" si="6"/>
        <v>1</v>
      </c>
      <c r="G111" s="526">
        <v>1</v>
      </c>
      <c r="H111" s="526" t="s">
        <v>53</v>
      </c>
      <c r="I111" s="526" t="s">
        <v>37</v>
      </c>
      <c r="J111" s="526">
        <f t="shared" si="7"/>
        <v>1</v>
      </c>
      <c r="K111" s="543">
        <v>2900000</v>
      </c>
      <c r="L111" s="543">
        <f t="shared" si="8"/>
        <v>2900000</v>
      </c>
      <c r="M111" s="578"/>
      <c r="N111" s="579">
        <f t="shared" si="10"/>
        <v>-2900000</v>
      </c>
      <c r="O111" s="581"/>
    </row>
    <row r="112" spans="1:15">
      <c r="A112" s="526">
        <v>296230</v>
      </c>
      <c r="B112" s="526">
        <v>1312912</v>
      </c>
      <c r="C112" s="526" t="s">
        <v>1067</v>
      </c>
      <c r="D112" s="527">
        <v>43273</v>
      </c>
      <c r="E112" s="527">
        <v>43275</v>
      </c>
      <c r="F112" s="526">
        <f t="shared" si="6"/>
        <v>2</v>
      </c>
      <c r="G112" s="526">
        <v>2</v>
      </c>
      <c r="H112" s="526" t="s">
        <v>391</v>
      </c>
      <c r="I112" s="526" t="s">
        <v>37</v>
      </c>
      <c r="J112" s="526">
        <f t="shared" si="7"/>
        <v>4</v>
      </c>
      <c r="K112" s="543">
        <v>2900000</v>
      </c>
      <c r="L112" s="543">
        <f t="shared" si="8"/>
        <v>11600000</v>
      </c>
      <c r="M112" s="578"/>
      <c r="N112" s="579">
        <f t="shared" si="10"/>
        <v>-11600000</v>
      </c>
      <c r="O112" s="581"/>
    </row>
    <row r="113" spans="1:15">
      <c r="A113" s="526">
        <v>292776</v>
      </c>
      <c r="B113" s="526">
        <v>1305372</v>
      </c>
      <c r="C113" s="526" t="s">
        <v>1068</v>
      </c>
      <c r="D113" s="527">
        <v>43274</v>
      </c>
      <c r="E113" s="527">
        <v>43278</v>
      </c>
      <c r="F113" s="526">
        <f t="shared" si="6"/>
        <v>4</v>
      </c>
      <c r="G113" s="526">
        <v>2</v>
      </c>
      <c r="H113" s="526" t="s">
        <v>391</v>
      </c>
      <c r="I113" s="526" t="s">
        <v>37</v>
      </c>
      <c r="J113" s="526">
        <f t="shared" si="7"/>
        <v>8</v>
      </c>
      <c r="K113" s="543">
        <v>2900000</v>
      </c>
      <c r="L113" s="543">
        <f t="shared" si="8"/>
        <v>23200000</v>
      </c>
      <c r="M113" s="578"/>
      <c r="N113" s="579">
        <f t="shared" si="10"/>
        <v>-23200000</v>
      </c>
      <c r="O113" s="581"/>
    </row>
    <row r="114" spans="1:15">
      <c r="A114" s="526" t="s">
        <v>1069</v>
      </c>
      <c r="B114" s="526">
        <v>1308531</v>
      </c>
      <c r="C114" s="526" t="s">
        <v>1070</v>
      </c>
      <c r="D114" s="527">
        <v>43274</v>
      </c>
      <c r="E114" s="527">
        <v>43278</v>
      </c>
      <c r="F114" s="526">
        <f t="shared" si="6"/>
        <v>4</v>
      </c>
      <c r="G114" s="526">
        <v>2</v>
      </c>
      <c r="H114" s="526" t="s">
        <v>53</v>
      </c>
      <c r="I114" s="526" t="s">
        <v>37</v>
      </c>
      <c r="J114" s="526">
        <f t="shared" si="7"/>
        <v>8</v>
      </c>
      <c r="K114" s="543">
        <v>2900000</v>
      </c>
      <c r="L114" s="543">
        <f t="shared" si="8"/>
        <v>23200000</v>
      </c>
      <c r="M114" s="578"/>
      <c r="N114" s="579">
        <f t="shared" si="10"/>
        <v>-23200000</v>
      </c>
      <c r="O114" s="581"/>
    </row>
    <row r="115" spans="1:15">
      <c r="A115" s="526">
        <v>296776</v>
      </c>
      <c r="B115" s="526">
        <v>1314236</v>
      </c>
      <c r="C115" s="526" t="s">
        <v>1071</v>
      </c>
      <c r="D115" s="527">
        <v>43274</v>
      </c>
      <c r="E115" s="527">
        <v>43276</v>
      </c>
      <c r="F115" s="526">
        <f t="shared" si="6"/>
        <v>2</v>
      </c>
      <c r="G115" s="526">
        <v>1</v>
      </c>
      <c r="H115" s="526" t="s">
        <v>53</v>
      </c>
      <c r="I115" s="526" t="s">
        <v>37</v>
      </c>
      <c r="J115" s="526">
        <f t="shared" si="7"/>
        <v>2</v>
      </c>
      <c r="K115" s="543">
        <v>2900000</v>
      </c>
      <c r="L115" s="543">
        <f t="shared" si="8"/>
        <v>5800000</v>
      </c>
      <c r="M115" s="578"/>
      <c r="N115" s="579">
        <f t="shared" si="10"/>
        <v>-5800000</v>
      </c>
      <c r="O115" s="581"/>
    </row>
    <row r="116" spans="1:15">
      <c r="A116" s="526">
        <v>292864</v>
      </c>
      <c r="B116" s="526">
        <v>1305980</v>
      </c>
      <c r="C116" s="526" t="s">
        <v>1072</v>
      </c>
      <c r="D116" s="527">
        <v>43275</v>
      </c>
      <c r="E116" s="527">
        <v>43277</v>
      </c>
      <c r="F116" s="526">
        <f t="shared" si="6"/>
        <v>2</v>
      </c>
      <c r="G116" s="526">
        <v>1</v>
      </c>
      <c r="H116" s="526" t="s">
        <v>53</v>
      </c>
      <c r="I116" s="526" t="s">
        <v>37</v>
      </c>
      <c r="J116" s="526">
        <f t="shared" si="7"/>
        <v>2</v>
      </c>
      <c r="K116" s="543">
        <v>2900000</v>
      </c>
      <c r="L116" s="543">
        <f t="shared" si="8"/>
        <v>5800000</v>
      </c>
      <c r="M116" s="578"/>
      <c r="N116" s="579">
        <f t="shared" si="10"/>
        <v>-5800000</v>
      </c>
      <c r="O116" s="581"/>
    </row>
    <row r="117" spans="1:15">
      <c r="A117" s="526" t="s">
        <v>1073</v>
      </c>
      <c r="B117" s="526">
        <v>1309692</v>
      </c>
      <c r="C117" s="526" t="s">
        <v>1074</v>
      </c>
      <c r="D117" s="527">
        <v>43275</v>
      </c>
      <c r="E117" s="527">
        <v>43279</v>
      </c>
      <c r="F117" s="526">
        <f t="shared" si="6"/>
        <v>4</v>
      </c>
      <c r="G117" s="526">
        <v>2</v>
      </c>
      <c r="H117" s="526" t="s">
        <v>53</v>
      </c>
      <c r="I117" s="526" t="s">
        <v>37</v>
      </c>
      <c r="J117" s="526">
        <f t="shared" si="7"/>
        <v>8</v>
      </c>
      <c r="K117" s="543">
        <v>2900000</v>
      </c>
      <c r="L117" s="543">
        <f t="shared" si="8"/>
        <v>23200000</v>
      </c>
      <c r="M117" s="578"/>
      <c r="N117" s="579">
        <f t="shared" si="10"/>
        <v>-23200000</v>
      </c>
      <c r="O117" s="581"/>
    </row>
    <row r="118" spans="1:15">
      <c r="A118" s="526">
        <v>294121</v>
      </c>
      <c r="B118" s="526">
        <v>1308197</v>
      </c>
      <c r="C118" s="526" t="s">
        <v>1075</v>
      </c>
      <c r="D118" s="527">
        <v>43275</v>
      </c>
      <c r="E118" s="527">
        <v>43277</v>
      </c>
      <c r="F118" s="526">
        <f t="shared" si="6"/>
        <v>2</v>
      </c>
      <c r="G118" s="526">
        <v>5</v>
      </c>
      <c r="H118" s="526" t="s">
        <v>391</v>
      </c>
      <c r="I118" s="526" t="s">
        <v>37</v>
      </c>
      <c r="J118" s="526">
        <f t="shared" si="7"/>
        <v>10</v>
      </c>
      <c r="K118" s="543">
        <v>2900000</v>
      </c>
      <c r="L118" s="543">
        <f t="shared" si="8"/>
        <v>29000000</v>
      </c>
      <c r="M118" s="578"/>
      <c r="N118" s="579">
        <f t="shared" si="10"/>
        <v>-29000000</v>
      </c>
      <c r="O118" s="581"/>
    </row>
    <row r="119" spans="1:15">
      <c r="A119" s="526">
        <v>297852</v>
      </c>
      <c r="B119" s="526">
        <v>1318176</v>
      </c>
      <c r="C119" s="526" t="s">
        <v>1076</v>
      </c>
      <c r="D119" s="527">
        <v>43275</v>
      </c>
      <c r="E119" s="527">
        <v>43276</v>
      </c>
      <c r="F119" s="526">
        <f t="shared" si="6"/>
        <v>1</v>
      </c>
      <c r="G119" s="526">
        <v>1</v>
      </c>
      <c r="H119" s="526" t="s">
        <v>391</v>
      </c>
      <c r="I119" s="526" t="s">
        <v>37</v>
      </c>
      <c r="J119" s="526">
        <f t="shared" si="7"/>
        <v>1</v>
      </c>
      <c r="K119" s="559">
        <v>2900000</v>
      </c>
      <c r="L119" s="526">
        <f t="shared" si="8"/>
        <v>2900000</v>
      </c>
      <c r="M119" s="578"/>
      <c r="N119" s="579">
        <f t="shared" si="10"/>
        <v>-2900000</v>
      </c>
      <c r="O119" s="581"/>
    </row>
    <row r="120" spans="1:15">
      <c r="A120" s="526">
        <v>294125</v>
      </c>
      <c r="B120" s="526">
        <v>1307907</v>
      </c>
      <c r="C120" s="526" t="s">
        <v>1077</v>
      </c>
      <c r="D120" s="527">
        <v>43275</v>
      </c>
      <c r="E120" s="527">
        <v>43277</v>
      </c>
      <c r="F120" s="526">
        <f t="shared" si="6"/>
        <v>2</v>
      </c>
      <c r="G120" s="526">
        <v>1</v>
      </c>
      <c r="H120" s="526" t="s">
        <v>53</v>
      </c>
      <c r="I120" s="526" t="s">
        <v>37</v>
      </c>
      <c r="J120" s="526">
        <f t="shared" si="7"/>
        <v>2</v>
      </c>
      <c r="K120" s="543">
        <v>2900000</v>
      </c>
      <c r="L120" s="543">
        <f t="shared" si="8"/>
        <v>5800000</v>
      </c>
      <c r="M120" s="578"/>
      <c r="N120" s="579">
        <f t="shared" si="10"/>
        <v>-5800000</v>
      </c>
      <c r="O120" s="581"/>
    </row>
    <row r="121" spans="1:15">
      <c r="A121" s="526">
        <v>297078</v>
      </c>
      <c r="B121" s="526">
        <v>1314622</v>
      </c>
      <c r="C121" s="526" t="s">
        <v>1078</v>
      </c>
      <c r="D121" s="527">
        <v>43275</v>
      </c>
      <c r="E121" s="527">
        <v>43278</v>
      </c>
      <c r="F121" s="526">
        <f t="shared" si="6"/>
        <v>3</v>
      </c>
      <c r="G121" s="526">
        <v>1</v>
      </c>
      <c r="H121" s="526" t="s">
        <v>269</v>
      </c>
      <c r="I121" s="526" t="s">
        <v>37</v>
      </c>
      <c r="J121" s="526">
        <f t="shared" si="7"/>
        <v>3</v>
      </c>
      <c r="K121" s="543">
        <v>2900000</v>
      </c>
      <c r="L121" s="543">
        <f t="shared" si="8"/>
        <v>8700000</v>
      </c>
      <c r="M121" s="578"/>
      <c r="N121" s="579">
        <f t="shared" si="10"/>
        <v>-8700000</v>
      </c>
      <c r="O121" s="582"/>
    </row>
    <row r="122" spans="1:15">
      <c r="A122" s="526">
        <v>298850</v>
      </c>
      <c r="B122" s="526">
        <v>1323011</v>
      </c>
      <c r="C122" s="526" t="s">
        <v>1079</v>
      </c>
      <c r="D122" s="527">
        <v>43270</v>
      </c>
      <c r="E122" s="527">
        <v>43271</v>
      </c>
      <c r="F122" s="526">
        <f t="shared" si="6"/>
        <v>1</v>
      </c>
      <c r="G122" s="526">
        <v>1</v>
      </c>
      <c r="H122" s="526" t="s">
        <v>53</v>
      </c>
      <c r="I122" s="526" t="s">
        <v>37</v>
      </c>
      <c r="J122" s="526">
        <f t="shared" si="7"/>
        <v>1</v>
      </c>
      <c r="K122" s="543">
        <v>2900000</v>
      </c>
      <c r="L122" s="543">
        <f t="shared" si="8"/>
        <v>2900000</v>
      </c>
      <c r="M122" s="583"/>
      <c r="N122" s="584">
        <f t="shared" si="10"/>
        <v>-2900000</v>
      </c>
      <c r="O122" s="585">
        <f>SUM(L122:L124)</f>
        <v>40600000</v>
      </c>
    </row>
    <row r="123" spans="1:15">
      <c r="A123" s="526">
        <v>295969</v>
      </c>
      <c r="B123" s="526">
        <v>1311585</v>
      </c>
      <c r="C123" s="526" t="s">
        <v>1080</v>
      </c>
      <c r="D123" s="527">
        <v>43277</v>
      </c>
      <c r="E123" s="527">
        <v>43281</v>
      </c>
      <c r="F123" s="526">
        <f t="shared" si="6"/>
        <v>4</v>
      </c>
      <c r="G123" s="526">
        <v>3</v>
      </c>
      <c r="H123" s="526" t="s">
        <v>53</v>
      </c>
      <c r="I123" s="526" t="s">
        <v>37</v>
      </c>
      <c r="J123" s="526">
        <f t="shared" si="7"/>
        <v>12</v>
      </c>
      <c r="K123" s="543">
        <v>2900000</v>
      </c>
      <c r="L123" s="543">
        <f t="shared" si="8"/>
        <v>34800000</v>
      </c>
      <c r="M123" s="583"/>
      <c r="N123" s="584">
        <f t="shared" si="10"/>
        <v>-34800000</v>
      </c>
      <c r="O123" s="586"/>
    </row>
    <row r="124" spans="1:15">
      <c r="A124" s="526">
        <v>294101</v>
      </c>
      <c r="B124" s="526">
        <v>1308052</v>
      </c>
      <c r="C124" s="526" t="s">
        <v>1081</v>
      </c>
      <c r="D124" s="527">
        <v>43277</v>
      </c>
      <c r="E124" s="527">
        <v>43278</v>
      </c>
      <c r="F124" s="526">
        <f t="shared" si="6"/>
        <v>1</v>
      </c>
      <c r="G124" s="526">
        <v>1</v>
      </c>
      <c r="H124" s="526" t="s">
        <v>53</v>
      </c>
      <c r="I124" s="526" t="s">
        <v>37</v>
      </c>
      <c r="J124" s="526">
        <f t="shared" si="7"/>
        <v>1</v>
      </c>
      <c r="K124" s="543">
        <v>2900000</v>
      </c>
      <c r="L124" s="543">
        <f t="shared" si="8"/>
        <v>2900000</v>
      </c>
      <c r="M124" s="583"/>
      <c r="N124" s="584">
        <f t="shared" si="10"/>
        <v>-2900000</v>
      </c>
      <c r="O124" s="587"/>
    </row>
    <row r="125" spans="1:15">
      <c r="A125" s="526">
        <v>298904</v>
      </c>
      <c r="B125" s="526">
        <v>1322289</v>
      </c>
      <c r="C125" s="526" t="s">
        <v>1082</v>
      </c>
      <c r="D125" s="527">
        <v>43273</v>
      </c>
      <c r="E125" s="527">
        <v>43276</v>
      </c>
      <c r="F125" s="526">
        <f t="shared" si="6"/>
        <v>3</v>
      </c>
      <c r="G125" s="526">
        <v>1</v>
      </c>
      <c r="H125" s="526" t="s">
        <v>53</v>
      </c>
      <c r="I125" s="526" t="s">
        <v>37</v>
      </c>
      <c r="J125" s="526">
        <f t="shared" si="7"/>
        <v>3</v>
      </c>
      <c r="K125" s="543">
        <v>2900000</v>
      </c>
      <c r="L125" s="543">
        <f t="shared" si="8"/>
        <v>8700000</v>
      </c>
      <c r="M125" s="588"/>
      <c r="N125" s="589">
        <f t="shared" si="10"/>
        <v>-8700000</v>
      </c>
      <c r="O125" s="590">
        <f>SUM(L125:L138)</f>
        <v>174000000</v>
      </c>
    </row>
    <row r="126" spans="1:15">
      <c r="A126" s="526">
        <v>293336</v>
      </c>
      <c r="B126" s="526">
        <v>1306728</v>
      </c>
      <c r="C126" s="526" t="s">
        <v>1083</v>
      </c>
      <c r="D126" s="527">
        <v>43277</v>
      </c>
      <c r="E126" s="527">
        <v>43280</v>
      </c>
      <c r="F126" s="526">
        <f t="shared" si="6"/>
        <v>3</v>
      </c>
      <c r="G126" s="526">
        <v>2</v>
      </c>
      <c r="H126" s="526" t="s">
        <v>53</v>
      </c>
      <c r="I126" s="526" t="s">
        <v>37</v>
      </c>
      <c r="J126" s="526">
        <f t="shared" si="7"/>
        <v>6</v>
      </c>
      <c r="K126" s="543">
        <v>2900000</v>
      </c>
      <c r="L126" s="543">
        <f t="shared" si="8"/>
        <v>17400000</v>
      </c>
      <c r="M126" s="588"/>
      <c r="N126" s="589">
        <f t="shared" si="10"/>
        <v>-17400000</v>
      </c>
      <c r="O126" s="591"/>
    </row>
    <row r="127" spans="1:15">
      <c r="A127" s="526">
        <v>296222</v>
      </c>
      <c r="B127" s="526">
        <v>1312541</v>
      </c>
      <c r="C127" s="526" t="s">
        <v>1084</v>
      </c>
      <c r="D127" s="527">
        <v>43278</v>
      </c>
      <c r="E127" s="527">
        <v>43280</v>
      </c>
      <c r="F127" s="526">
        <f t="shared" si="6"/>
        <v>2</v>
      </c>
      <c r="G127" s="526">
        <v>1</v>
      </c>
      <c r="H127" s="526" t="s">
        <v>391</v>
      </c>
      <c r="I127" s="526" t="s">
        <v>37</v>
      </c>
      <c r="J127" s="526">
        <f t="shared" si="7"/>
        <v>2</v>
      </c>
      <c r="K127" s="543">
        <v>2900000</v>
      </c>
      <c r="L127" s="543">
        <f t="shared" si="8"/>
        <v>5800000</v>
      </c>
      <c r="M127" s="588"/>
      <c r="N127" s="589">
        <f t="shared" si="10"/>
        <v>-5800000</v>
      </c>
      <c r="O127" s="591"/>
    </row>
    <row r="128" spans="1:15">
      <c r="A128" s="526">
        <v>294471</v>
      </c>
      <c r="B128" s="526">
        <v>1309276</v>
      </c>
      <c r="C128" s="526" t="s">
        <v>1085</v>
      </c>
      <c r="D128" s="527">
        <v>43278</v>
      </c>
      <c r="E128" s="527">
        <v>43281</v>
      </c>
      <c r="F128" s="526">
        <f t="shared" si="6"/>
        <v>3</v>
      </c>
      <c r="G128" s="526">
        <v>4</v>
      </c>
      <c r="H128" s="526" t="s">
        <v>391</v>
      </c>
      <c r="I128" s="526" t="s">
        <v>37</v>
      </c>
      <c r="J128" s="526">
        <f t="shared" si="7"/>
        <v>12</v>
      </c>
      <c r="K128" s="543">
        <v>2900000</v>
      </c>
      <c r="L128" s="543">
        <f t="shared" si="8"/>
        <v>34800000</v>
      </c>
      <c r="M128" s="588"/>
      <c r="N128" s="589">
        <f t="shared" si="10"/>
        <v>-34800000</v>
      </c>
      <c r="O128" s="591"/>
    </row>
    <row r="129" spans="1:15">
      <c r="A129" s="526">
        <v>291771</v>
      </c>
      <c r="B129" s="526">
        <v>1303317</v>
      </c>
      <c r="C129" s="526" t="s">
        <v>1086</v>
      </c>
      <c r="D129" s="527">
        <v>43278</v>
      </c>
      <c r="E129" s="527">
        <v>43279</v>
      </c>
      <c r="F129" s="526">
        <f t="shared" si="6"/>
        <v>1</v>
      </c>
      <c r="G129" s="526">
        <v>3</v>
      </c>
      <c r="H129" s="526" t="s">
        <v>391</v>
      </c>
      <c r="I129" s="526" t="s">
        <v>37</v>
      </c>
      <c r="J129" s="526">
        <f t="shared" si="7"/>
        <v>3</v>
      </c>
      <c r="K129" s="543">
        <v>2900000</v>
      </c>
      <c r="L129" s="543">
        <f t="shared" si="8"/>
        <v>8700000</v>
      </c>
      <c r="M129" s="588"/>
      <c r="N129" s="589">
        <f t="shared" si="10"/>
        <v>-8700000</v>
      </c>
      <c r="O129" s="591"/>
    </row>
    <row r="130" spans="1:15">
      <c r="A130" s="526">
        <v>292797</v>
      </c>
      <c r="B130" s="526">
        <v>1305586</v>
      </c>
      <c r="C130" s="526" t="s">
        <v>1087</v>
      </c>
      <c r="D130" s="527">
        <v>43278</v>
      </c>
      <c r="E130" s="527">
        <v>43280</v>
      </c>
      <c r="F130" s="526">
        <f t="shared" si="6"/>
        <v>2</v>
      </c>
      <c r="G130" s="526">
        <v>6</v>
      </c>
      <c r="H130" s="526" t="s">
        <v>391</v>
      </c>
      <c r="I130" s="526" t="s">
        <v>37</v>
      </c>
      <c r="J130" s="526">
        <f t="shared" si="7"/>
        <v>12</v>
      </c>
      <c r="K130" s="543">
        <v>2900000</v>
      </c>
      <c r="L130" s="543">
        <f t="shared" si="8"/>
        <v>34800000</v>
      </c>
      <c r="M130" s="588"/>
      <c r="N130" s="589">
        <f t="shared" si="10"/>
        <v>-34800000</v>
      </c>
      <c r="O130" s="591"/>
    </row>
    <row r="131" spans="1:15">
      <c r="A131" s="526">
        <v>293371</v>
      </c>
      <c r="B131" s="526">
        <v>1307064</v>
      </c>
      <c r="C131" s="526" t="s">
        <v>1088</v>
      </c>
      <c r="D131" s="527">
        <v>43278</v>
      </c>
      <c r="E131" s="527">
        <v>43280</v>
      </c>
      <c r="F131" s="526">
        <f t="shared" si="6"/>
        <v>2</v>
      </c>
      <c r="G131" s="526">
        <v>1</v>
      </c>
      <c r="H131" s="526" t="s">
        <v>391</v>
      </c>
      <c r="I131" s="526" t="s">
        <v>37</v>
      </c>
      <c r="J131" s="526">
        <f t="shared" si="7"/>
        <v>2</v>
      </c>
      <c r="K131" s="543">
        <v>2900000</v>
      </c>
      <c r="L131" s="543">
        <f t="shared" si="8"/>
        <v>5800000</v>
      </c>
      <c r="M131" s="588"/>
      <c r="N131" s="589">
        <f t="shared" si="10"/>
        <v>-5800000</v>
      </c>
      <c r="O131" s="591"/>
    </row>
    <row r="132" spans="1:15">
      <c r="A132" s="526">
        <v>297328</v>
      </c>
      <c r="B132" s="526">
        <v>1315790</v>
      </c>
      <c r="C132" s="526" t="s">
        <v>1089</v>
      </c>
      <c r="D132" s="527">
        <v>43278</v>
      </c>
      <c r="E132" s="527">
        <v>43280</v>
      </c>
      <c r="F132" s="526">
        <f t="shared" ref="F132:F178" si="11">E132-D132</f>
        <v>2</v>
      </c>
      <c r="G132" s="526">
        <v>1</v>
      </c>
      <c r="H132" s="526" t="s">
        <v>391</v>
      </c>
      <c r="I132" s="526" t="s">
        <v>37</v>
      </c>
      <c r="J132" s="526">
        <f t="shared" ref="J132:J178" si="12">G132*F132</f>
        <v>2</v>
      </c>
      <c r="K132" s="559">
        <v>2900000</v>
      </c>
      <c r="L132" s="526">
        <f t="shared" ref="L132:L178" si="13">K132*F132*G132</f>
        <v>5800000</v>
      </c>
      <c r="M132" s="588"/>
      <c r="N132" s="589">
        <f t="shared" si="10"/>
        <v>-5800000</v>
      </c>
      <c r="O132" s="591"/>
    </row>
    <row r="133" spans="1:15">
      <c r="A133" s="526">
        <v>298109</v>
      </c>
      <c r="B133" s="526">
        <v>1319461</v>
      </c>
      <c r="C133" s="526" t="s">
        <v>1090</v>
      </c>
      <c r="D133" s="527">
        <v>43278</v>
      </c>
      <c r="E133" s="527">
        <v>43280</v>
      </c>
      <c r="F133" s="526">
        <f t="shared" si="11"/>
        <v>2</v>
      </c>
      <c r="G133" s="526">
        <v>1</v>
      </c>
      <c r="H133" s="526" t="s">
        <v>53</v>
      </c>
      <c r="I133" s="526" t="s">
        <v>37</v>
      </c>
      <c r="J133" s="526">
        <f t="shared" si="12"/>
        <v>2</v>
      </c>
      <c r="K133" s="559">
        <v>2900000</v>
      </c>
      <c r="L133" s="526">
        <f t="shared" si="13"/>
        <v>5800000</v>
      </c>
      <c r="M133" s="588"/>
      <c r="N133" s="589">
        <f t="shared" si="10"/>
        <v>-5800000</v>
      </c>
      <c r="O133" s="591"/>
    </row>
    <row r="134" spans="1:15">
      <c r="A134" s="526">
        <v>296777</v>
      </c>
      <c r="B134" s="526">
        <v>1314237</v>
      </c>
      <c r="C134" s="526" t="s">
        <v>1071</v>
      </c>
      <c r="D134" s="527">
        <v>43278</v>
      </c>
      <c r="E134" s="527">
        <v>43279</v>
      </c>
      <c r="F134" s="526">
        <f t="shared" si="11"/>
        <v>1</v>
      </c>
      <c r="G134" s="526">
        <v>1</v>
      </c>
      <c r="H134" s="526" t="s">
        <v>53</v>
      </c>
      <c r="I134" s="526" t="s">
        <v>37</v>
      </c>
      <c r="J134" s="526">
        <f t="shared" si="12"/>
        <v>1</v>
      </c>
      <c r="K134" s="543">
        <v>2900000</v>
      </c>
      <c r="L134" s="543">
        <f t="shared" si="13"/>
        <v>2900000</v>
      </c>
      <c r="M134" s="588"/>
      <c r="N134" s="589">
        <f t="shared" si="10"/>
        <v>-2900000</v>
      </c>
      <c r="O134" s="591"/>
    </row>
    <row r="135" spans="1:15">
      <c r="A135" s="526">
        <v>297050</v>
      </c>
      <c r="B135" s="526">
        <v>1314807</v>
      </c>
      <c r="C135" s="526" t="s">
        <v>1091</v>
      </c>
      <c r="D135" s="527">
        <v>43278</v>
      </c>
      <c r="E135" s="527">
        <v>43280</v>
      </c>
      <c r="F135" s="526">
        <f t="shared" si="11"/>
        <v>2</v>
      </c>
      <c r="G135" s="526">
        <v>1</v>
      </c>
      <c r="H135" s="526" t="s">
        <v>36</v>
      </c>
      <c r="I135" s="526" t="s">
        <v>37</v>
      </c>
      <c r="J135" s="526">
        <f t="shared" si="12"/>
        <v>2</v>
      </c>
      <c r="K135" s="543">
        <v>2900000</v>
      </c>
      <c r="L135" s="543">
        <f t="shared" si="13"/>
        <v>5800000</v>
      </c>
      <c r="M135" s="588"/>
      <c r="N135" s="589">
        <f t="shared" si="10"/>
        <v>-5800000</v>
      </c>
      <c r="O135" s="591"/>
    </row>
    <row r="136" spans="1:15">
      <c r="A136" s="526">
        <v>297281</v>
      </c>
      <c r="B136" s="526">
        <v>1315659</v>
      </c>
      <c r="C136" s="526" t="s">
        <v>1092</v>
      </c>
      <c r="D136" s="527">
        <v>43278</v>
      </c>
      <c r="E136" s="527">
        <v>43281</v>
      </c>
      <c r="F136" s="526">
        <f t="shared" si="11"/>
        <v>3</v>
      </c>
      <c r="G136" s="526">
        <v>1</v>
      </c>
      <c r="H136" s="526" t="s">
        <v>391</v>
      </c>
      <c r="I136" s="526" t="s">
        <v>37</v>
      </c>
      <c r="J136" s="526">
        <f t="shared" si="12"/>
        <v>3</v>
      </c>
      <c r="K136" s="526">
        <v>2900000</v>
      </c>
      <c r="L136" s="526">
        <f t="shared" si="13"/>
        <v>8700000</v>
      </c>
      <c r="M136" s="588"/>
      <c r="N136" s="589">
        <f t="shared" si="10"/>
        <v>-8700000</v>
      </c>
      <c r="O136" s="591"/>
    </row>
    <row r="137" spans="1:15">
      <c r="A137" s="526">
        <v>297618</v>
      </c>
      <c r="B137" s="526">
        <v>1316999</v>
      </c>
      <c r="C137" s="526" t="s">
        <v>1093</v>
      </c>
      <c r="D137" s="527">
        <v>43278</v>
      </c>
      <c r="E137" s="527">
        <v>43282</v>
      </c>
      <c r="F137" s="526">
        <f t="shared" si="11"/>
        <v>4</v>
      </c>
      <c r="G137" s="526">
        <v>1</v>
      </c>
      <c r="H137" s="526" t="s">
        <v>53</v>
      </c>
      <c r="I137" s="526" t="s">
        <v>37</v>
      </c>
      <c r="J137" s="526">
        <f t="shared" si="12"/>
        <v>4</v>
      </c>
      <c r="K137" s="559">
        <v>2900000</v>
      </c>
      <c r="L137" s="526">
        <f t="shared" si="13"/>
        <v>11600000</v>
      </c>
      <c r="M137" s="588"/>
      <c r="N137" s="589">
        <f t="shared" si="10"/>
        <v>-11600000</v>
      </c>
      <c r="O137" s="591"/>
    </row>
    <row r="138" spans="1:15">
      <c r="A138" s="526" t="s">
        <v>1094</v>
      </c>
      <c r="B138" s="526">
        <v>1318174</v>
      </c>
      <c r="C138" s="526" t="s">
        <v>1095</v>
      </c>
      <c r="D138" s="527">
        <v>43278</v>
      </c>
      <c r="E138" s="527">
        <v>43280</v>
      </c>
      <c r="F138" s="526">
        <f t="shared" si="11"/>
        <v>2</v>
      </c>
      <c r="G138" s="526">
        <v>3</v>
      </c>
      <c r="H138" s="526" t="s">
        <v>391</v>
      </c>
      <c r="I138" s="526" t="s">
        <v>37</v>
      </c>
      <c r="J138" s="526">
        <f t="shared" si="12"/>
        <v>6</v>
      </c>
      <c r="K138" s="559">
        <v>2900000</v>
      </c>
      <c r="L138" s="526">
        <f t="shared" si="13"/>
        <v>17400000</v>
      </c>
      <c r="M138" s="588"/>
      <c r="N138" s="589">
        <f t="shared" si="10"/>
        <v>-17400000</v>
      </c>
      <c r="O138" s="592"/>
    </row>
    <row r="139" spans="1:15">
      <c r="A139" s="526" t="s">
        <v>1096</v>
      </c>
      <c r="B139" s="526">
        <v>1324555</v>
      </c>
      <c r="C139" s="526" t="s">
        <v>1097</v>
      </c>
      <c r="D139" s="527">
        <v>43274</v>
      </c>
      <c r="E139" s="527">
        <v>43275</v>
      </c>
      <c r="F139" s="526">
        <f t="shared" si="11"/>
        <v>1</v>
      </c>
      <c r="G139" s="526">
        <v>2</v>
      </c>
      <c r="H139" s="526" t="s">
        <v>391</v>
      </c>
      <c r="I139" s="526" t="s">
        <v>37</v>
      </c>
      <c r="J139" s="526">
        <f t="shared" si="12"/>
        <v>2</v>
      </c>
      <c r="K139" s="559">
        <v>2900000</v>
      </c>
      <c r="L139" s="526">
        <f t="shared" si="13"/>
        <v>5800000</v>
      </c>
      <c r="M139" s="593"/>
      <c r="N139" s="594">
        <f t="shared" si="10"/>
        <v>-5800000</v>
      </c>
      <c r="O139" s="595">
        <f>SUM(L139:L140)</f>
        <v>14500000</v>
      </c>
    </row>
    <row r="140" spans="1:15">
      <c r="A140" s="526">
        <v>299530</v>
      </c>
      <c r="B140" s="526">
        <v>1324588</v>
      </c>
      <c r="C140" s="526" t="s">
        <v>1098</v>
      </c>
      <c r="D140" s="527">
        <v>43276</v>
      </c>
      <c r="E140" s="527">
        <v>43279</v>
      </c>
      <c r="F140" s="526">
        <f t="shared" si="11"/>
        <v>3</v>
      </c>
      <c r="G140" s="526">
        <v>1</v>
      </c>
      <c r="H140" s="526" t="s">
        <v>53</v>
      </c>
      <c r="I140" s="526" t="s">
        <v>37</v>
      </c>
      <c r="J140" s="526">
        <f t="shared" si="12"/>
        <v>3</v>
      </c>
      <c r="K140" s="559">
        <v>2900000</v>
      </c>
      <c r="L140" s="526">
        <f t="shared" si="13"/>
        <v>8700000</v>
      </c>
      <c r="M140" s="593"/>
      <c r="N140" s="594">
        <f t="shared" si="10"/>
        <v>-8700000</v>
      </c>
      <c r="O140" s="596"/>
    </row>
    <row r="141" spans="1:15">
      <c r="A141" s="526">
        <v>299550</v>
      </c>
      <c r="B141" s="526">
        <v>1324716</v>
      </c>
      <c r="C141" s="526" t="s">
        <v>1099</v>
      </c>
      <c r="D141" s="527">
        <v>43273</v>
      </c>
      <c r="E141" s="527">
        <v>43275</v>
      </c>
      <c r="F141" s="526">
        <f t="shared" si="11"/>
        <v>2</v>
      </c>
      <c r="G141" s="526">
        <v>2</v>
      </c>
      <c r="H141" s="526" t="s">
        <v>391</v>
      </c>
      <c r="I141" s="526" t="s">
        <v>148</v>
      </c>
      <c r="J141" s="526">
        <f t="shared" si="12"/>
        <v>4</v>
      </c>
      <c r="K141" s="559">
        <v>2900000</v>
      </c>
      <c r="L141" s="526">
        <f t="shared" si="13"/>
        <v>11600000</v>
      </c>
      <c r="M141" s="544"/>
      <c r="N141" s="545">
        <f t="shared" si="10"/>
        <v>-11600000</v>
      </c>
      <c r="O141" s="597">
        <v>11600000</v>
      </c>
    </row>
    <row r="142" spans="1:15">
      <c r="A142" s="526">
        <v>299865</v>
      </c>
      <c r="B142" s="526">
        <v>1325794</v>
      </c>
      <c r="C142" s="526" t="s">
        <v>1100</v>
      </c>
      <c r="D142" s="527">
        <v>43276</v>
      </c>
      <c r="E142" s="527">
        <v>43278</v>
      </c>
      <c r="F142" s="526">
        <f t="shared" si="11"/>
        <v>2</v>
      </c>
      <c r="G142" s="526">
        <v>1</v>
      </c>
      <c r="H142" s="526" t="s">
        <v>391</v>
      </c>
      <c r="I142" s="526" t="s">
        <v>37</v>
      </c>
      <c r="J142" s="526">
        <f t="shared" si="12"/>
        <v>2</v>
      </c>
      <c r="K142" s="559">
        <v>2900000</v>
      </c>
      <c r="L142" s="526">
        <f t="shared" si="13"/>
        <v>5800000</v>
      </c>
      <c r="M142" s="548"/>
      <c r="N142" s="549">
        <f t="shared" si="10"/>
        <v>-5800000</v>
      </c>
      <c r="O142" s="598">
        <f>SUM(L142:L158)</f>
        <v>133400000</v>
      </c>
    </row>
    <row r="143" spans="1:15">
      <c r="A143" s="526">
        <v>299891</v>
      </c>
      <c r="B143" s="526">
        <v>1325949</v>
      </c>
      <c r="C143" s="526" t="s">
        <v>1101</v>
      </c>
      <c r="D143" s="527">
        <v>43276</v>
      </c>
      <c r="E143" s="527">
        <v>43277</v>
      </c>
      <c r="F143" s="526">
        <f t="shared" si="11"/>
        <v>1</v>
      </c>
      <c r="G143" s="526">
        <v>2</v>
      </c>
      <c r="H143" s="526" t="s">
        <v>53</v>
      </c>
      <c r="I143" s="526" t="s">
        <v>37</v>
      </c>
      <c r="J143" s="526">
        <f t="shared" si="12"/>
        <v>2</v>
      </c>
      <c r="K143" s="559">
        <v>2900000</v>
      </c>
      <c r="L143" s="526">
        <f t="shared" si="13"/>
        <v>5800000</v>
      </c>
      <c r="M143" s="548"/>
      <c r="N143" s="549">
        <f t="shared" si="10"/>
        <v>-5800000</v>
      </c>
      <c r="O143" s="599"/>
    </row>
    <row r="144" spans="1:15">
      <c r="A144" s="526">
        <v>299866</v>
      </c>
      <c r="B144" s="526">
        <v>1325795</v>
      </c>
      <c r="C144" s="526" t="s">
        <v>1102</v>
      </c>
      <c r="D144" s="527">
        <v>43276</v>
      </c>
      <c r="E144" s="527">
        <v>43280</v>
      </c>
      <c r="F144" s="526">
        <f t="shared" si="11"/>
        <v>4</v>
      </c>
      <c r="G144" s="526">
        <v>1</v>
      </c>
      <c r="H144" s="526" t="s">
        <v>53</v>
      </c>
      <c r="I144" s="526" t="s">
        <v>37</v>
      </c>
      <c r="J144" s="526">
        <f t="shared" si="12"/>
        <v>4</v>
      </c>
      <c r="K144" s="559">
        <v>2900000</v>
      </c>
      <c r="L144" s="526">
        <f t="shared" si="13"/>
        <v>11600000</v>
      </c>
      <c r="M144" s="548"/>
      <c r="N144" s="549">
        <f t="shared" si="10"/>
        <v>-11600000</v>
      </c>
      <c r="O144" s="599"/>
    </row>
    <row r="145" spans="1:15">
      <c r="A145" s="526" t="s">
        <v>1103</v>
      </c>
      <c r="B145" s="526">
        <v>1326032</v>
      </c>
      <c r="C145" s="526" t="s">
        <v>1104</v>
      </c>
      <c r="D145" s="527">
        <v>43276</v>
      </c>
      <c r="E145" s="527">
        <v>43281</v>
      </c>
      <c r="F145" s="526">
        <f t="shared" si="11"/>
        <v>5</v>
      </c>
      <c r="G145" s="526">
        <v>2</v>
      </c>
      <c r="H145" s="526" t="s">
        <v>53</v>
      </c>
      <c r="I145" s="526" t="s">
        <v>37</v>
      </c>
      <c r="J145" s="526">
        <f t="shared" si="12"/>
        <v>10</v>
      </c>
      <c r="K145" s="559">
        <v>2900000</v>
      </c>
      <c r="L145" s="526">
        <f t="shared" si="13"/>
        <v>29000000</v>
      </c>
      <c r="M145" s="548"/>
      <c r="N145" s="549">
        <f t="shared" si="10"/>
        <v>-29000000</v>
      </c>
      <c r="O145" s="599"/>
    </row>
    <row r="146" spans="1:15">
      <c r="A146" s="526">
        <v>299876</v>
      </c>
      <c r="B146" s="526">
        <v>1325808</v>
      </c>
      <c r="C146" s="526" t="s">
        <v>1105</v>
      </c>
      <c r="D146" s="527">
        <v>43278</v>
      </c>
      <c r="E146" s="527">
        <v>43281</v>
      </c>
      <c r="F146" s="526">
        <f t="shared" si="11"/>
        <v>3</v>
      </c>
      <c r="G146" s="526">
        <v>1</v>
      </c>
      <c r="H146" s="526" t="s">
        <v>53</v>
      </c>
      <c r="I146" s="526" t="s">
        <v>37</v>
      </c>
      <c r="J146" s="526">
        <f t="shared" si="12"/>
        <v>3</v>
      </c>
      <c r="K146" s="559">
        <v>2900000</v>
      </c>
      <c r="L146" s="526">
        <f t="shared" si="13"/>
        <v>8700000</v>
      </c>
      <c r="M146" s="548"/>
      <c r="N146" s="549">
        <f t="shared" si="10"/>
        <v>-8700000</v>
      </c>
      <c r="O146" s="599"/>
    </row>
    <row r="147" spans="1:15">
      <c r="A147" s="526">
        <v>290996</v>
      </c>
      <c r="B147" s="526">
        <v>1301738</v>
      </c>
      <c r="C147" s="526" t="s">
        <v>1106</v>
      </c>
      <c r="D147" s="527">
        <v>43279</v>
      </c>
      <c r="E147" s="527">
        <v>43282</v>
      </c>
      <c r="F147" s="526">
        <f t="shared" si="11"/>
        <v>3</v>
      </c>
      <c r="G147" s="526">
        <v>1</v>
      </c>
      <c r="H147" s="526" t="s">
        <v>53</v>
      </c>
      <c r="I147" s="526" t="s">
        <v>37</v>
      </c>
      <c r="J147" s="526">
        <f t="shared" si="12"/>
        <v>3</v>
      </c>
      <c r="K147" s="543">
        <v>2900000</v>
      </c>
      <c r="L147" s="543">
        <f t="shared" si="13"/>
        <v>8700000</v>
      </c>
      <c r="M147" s="548"/>
      <c r="N147" s="549">
        <f t="shared" si="10"/>
        <v>-8700000</v>
      </c>
      <c r="O147" s="599"/>
    </row>
    <row r="148" spans="1:15">
      <c r="A148" s="526">
        <v>297124</v>
      </c>
      <c r="B148" s="526">
        <v>1315199</v>
      </c>
      <c r="C148" s="526" t="s">
        <v>1107</v>
      </c>
      <c r="D148" s="527">
        <v>43279</v>
      </c>
      <c r="E148" s="527">
        <v>43280</v>
      </c>
      <c r="F148" s="526">
        <f t="shared" si="11"/>
        <v>1</v>
      </c>
      <c r="G148" s="526">
        <v>1</v>
      </c>
      <c r="H148" s="526" t="s">
        <v>391</v>
      </c>
      <c r="I148" s="526" t="s">
        <v>37</v>
      </c>
      <c r="J148" s="526">
        <f t="shared" si="12"/>
        <v>1</v>
      </c>
      <c r="K148" s="543">
        <v>2900000</v>
      </c>
      <c r="L148" s="543">
        <f t="shared" si="13"/>
        <v>2900000</v>
      </c>
      <c r="M148" s="548"/>
      <c r="N148" s="549">
        <f t="shared" si="10"/>
        <v>-2900000</v>
      </c>
      <c r="O148" s="599"/>
    </row>
    <row r="149" spans="1:15">
      <c r="A149" s="526">
        <v>294754</v>
      </c>
      <c r="B149" s="526">
        <v>1309615</v>
      </c>
      <c r="C149" s="526" t="s">
        <v>1108</v>
      </c>
      <c r="D149" s="527">
        <v>43279</v>
      </c>
      <c r="E149" s="527">
        <v>43281</v>
      </c>
      <c r="F149" s="526">
        <f t="shared" si="11"/>
        <v>2</v>
      </c>
      <c r="G149" s="526">
        <v>1</v>
      </c>
      <c r="H149" s="526" t="s">
        <v>405</v>
      </c>
      <c r="I149" s="526" t="s">
        <v>37</v>
      </c>
      <c r="J149" s="526">
        <f t="shared" si="12"/>
        <v>2</v>
      </c>
      <c r="K149" s="543">
        <v>2900000</v>
      </c>
      <c r="L149" s="543">
        <f t="shared" si="13"/>
        <v>5800000</v>
      </c>
      <c r="M149" s="548"/>
      <c r="N149" s="549">
        <f t="shared" si="10"/>
        <v>-5800000</v>
      </c>
      <c r="O149" s="599"/>
    </row>
    <row r="150" spans="1:15">
      <c r="A150" s="526" t="s">
        <v>1109</v>
      </c>
      <c r="B150" s="526">
        <v>1309740</v>
      </c>
      <c r="C150" s="526" t="s">
        <v>1110</v>
      </c>
      <c r="D150" s="527">
        <v>43279</v>
      </c>
      <c r="E150" s="527">
        <v>43281</v>
      </c>
      <c r="F150" s="526">
        <f t="shared" si="11"/>
        <v>2</v>
      </c>
      <c r="G150" s="526">
        <v>4</v>
      </c>
      <c r="H150" s="526" t="s">
        <v>53</v>
      </c>
      <c r="I150" s="526" t="s">
        <v>37</v>
      </c>
      <c r="J150" s="526">
        <f t="shared" si="12"/>
        <v>8</v>
      </c>
      <c r="K150" s="543">
        <v>2900000</v>
      </c>
      <c r="L150" s="543">
        <f t="shared" si="13"/>
        <v>23200000</v>
      </c>
      <c r="M150" s="548"/>
      <c r="N150" s="549">
        <f t="shared" si="10"/>
        <v>-23200000</v>
      </c>
      <c r="O150" s="599"/>
    </row>
    <row r="151" spans="1:15">
      <c r="A151" s="526">
        <v>295674</v>
      </c>
      <c r="B151" s="526">
        <v>1311145</v>
      </c>
      <c r="C151" s="526" t="s">
        <v>1111</v>
      </c>
      <c r="D151" s="527">
        <v>43279</v>
      </c>
      <c r="E151" s="527">
        <v>43280</v>
      </c>
      <c r="F151" s="526">
        <f t="shared" si="11"/>
        <v>1</v>
      </c>
      <c r="G151" s="526">
        <v>1</v>
      </c>
      <c r="H151" s="526" t="s">
        <v>53</v>
      </c>
      <c r="I151" s="526" t="s">
        <v>37</v>
      </c>
      <c r="J151" s="526">
        <f t="shared" si="12"/>
        <v>1</v>
      </c>
      <c r="K151" s="543">
        <v>2900000</v>
      </c>
      <c r="L151" s="543">
        <f t="shared" si="13"/>
        <v>2900000</v>
      </c>
      <c r="M151" s="548"/>
      <c r="N151" s="549">
        <f t="shared" si="10"/>
        <v>-2900000</v>
      </c>
      <c r="O151" s="599"/>
    </row>
    <row r="152" spans="1:15">
      <c r="A152" s="526">
        <v>298107</v>
      </c>
      <c r="B152" s="526">
        <v>1319313</v>
      </c>
      <c r="C152" s="526" t="s">
        <v>1112</v>
      </c>
      <c r="D152" s="527">
        <v>43279</v>
      </c>
      <c r="E152" s="527">
        <v>43282</v>
      </c>
      <c r="F152" s="526">
        <f t="shared" si="11"/>
        <v>3</v>
      </c>
      <c r="G152" s="526">
        <v>1</v>
      </c>
      <c r="H152" s="526" t="s">
        <v>53</v>
      </c>
      <c r="I152" s="526" t="s">
        <v>37</v>
      </c>
      <c r="J152" s="526">
        <f t="shared" si="12"/>
        <v>3</v>
      </c>
      <c r="K152" s="559">
        <v>2900000</v>
      </c>
      <c r="L152" s="526">
        <f t="shared" si="13"/>
        <v>8700000</v>
      </c>
      <c r="M152" s="548"/>
      <c r="N152" s="549">
        <f t="shared" si="10"/>
        <v>-8700000</v>
      </c>
      <c r="O152" s="599"/>
    </row>
    <row r="153" spans="1:15">
      <c r="A153" s="526">
        <v>299922</v>
      </c>
      <c r="B153" s="526">
        <v>1326058</v>
      </c>
      <c r="C153" s="526" t="s">
        <v>1113</v>
      </c>
      <c r="D153" s="527">
        <v>43279</v>
      </c>
      <c r="E153" s="527">
        <v>43280</v>
      </c>
      <c r="F153" s="526">
        <f t="shared" si="11"/>
        <v>1</v>
      </c>
      <c r="G153" s="526">
        <v>1</v>
      </c>
      <c r="H153" s="526" t="s">
        <v>53</v>
      </c>
      <c r="I153" s="526" t="s">
        <v>37</v>
      </c>
      <c r="J153" s="526">
        <f t="shared" si="12"/>
        <v>1</v>
      </c>
      <c r="K153" s="559">
        <v>2900000</v>
      </c>
      <c r="L153" s="526">
        <f t="shared" si="13"/>
        <v>2900000</v>
      </c>
      <c r="M153" s="548"/>
      <c r="N153" s="549">
        <f t="shared" si="10"/>
        <v>-2900000</v>
      </c>
      <c r="O153" s="599"/>
    </row>
    <row r="154" spans="1:15">
      <c r="A154" s="526">
        <v>290786</v>
      </c>
      <c r="B154" s="526">
        <v>1300923</v>
      </c>
      <c r="C154" s="526" t="s">
        <v>1114</v>
      </c>
      <c r="D154" s="527">
        <v>43280</v>
      </c>
      <c r="E154" s="527">
        <v>43282</v>
      </c>
      <c r="F154" s="526">
        <f t="shared" si="11"/>
        <v>2</v>
      </c>
      <c r="G154" s="526">
        <v>1</v>
      </c>
      <c r="H154" s="526" t="s">
        <v>391</v>
      </c>
      <c r="I154" s="526" t="s">
        <v>37</v>
      </c>
      <c r="J154" s="526">
        <f t="shared" si="12"/>
        <v>2</v>
      </c>
      <c r="K154" s="543">
        <v>2900000</v>
      </c>
      <c r="L154" s="543">
        <f t="shared" si="13"/>
        <v>5800000</v>
      </c>
      <c r="M154" s="548"/>
      <c r="N154" s="549">
        <f t="shared" si="10"/>
        <v>-5800000</v>
      </c>
      <c r="O154" s="599"/>
    </row>
    <row r="155" spans="1:15">
      <c r="A155" s="526">
        <v>296686</v>
      </c>
      <c r="B155" s="526">
        <v>1313598</v>
      </c>
      <c r="C155" s="526" t="s">
        <v>1115</v>
      </c>
      <c r="D155" s="527">
        <v>43281</v>
      </c>
      <c r="E155" s="527">
        <v>43282</v>
      </c>
      <c r="F155" s="526">
        <f t="shared" si="11"/>
        <v>1</v>
      </c>
      <c r="G155" s="526">
        <v>1</v>
      </c>
      <c r="H155" s="526" t="s">
        <v>53</v>
      </c>
      <c r="I155" s="526" t="s">
        <v>37</v>
      </c>
      <c r="J155" s="526">
        <f t="shared" si="12"/>
        <v>1</v>
      </c>
      <c r="K155" s="543">
        <v>2900000</v>
      </c>
      <c r="L155" s="543">
        <f t="shared" si="13"/>
        <v>2900000</v>
      </c>
      <c r="M155" s="548"/>
      <c r="N155" s="549">
        <f t="shared" si="10"/>
        <v>-2900000</v>
      </c>
      <c r="O155" s="599"/>
    </row>
    <row r="156" spans="1:15">
      <c r="A156" s="526">
        <v>296686</v>
      </c>
      <c r="B156" s="526">
        <v>1310650</v>
      </c>
      <c r="C156" s="526" t="s">
        <v>1116</v>
      </c>
      <c r="D156" s="527">
        <v>43281</v>
      </c>
      <c r="E156" s="527">
        <v>43282</v>
      </c>
      <c r="F156" s="526">
        <f t="shared" si="11"/>
        <v>1</v>
      </c>
      <c r="G156" s="526">
        <v>1</v>
      </c>
      <c r="H156" s="526" t="s">
        <v>53</v>
      </c>
      <c r="I156" s="526" t="s">
        <v>37</v>
      </c>
      <c r="J156" s="526">
        <f t="shared" si="12"/>
        <v>1</v>
      </c>
      <c r="K156" s="543">
        <v>2900000</v>
      </c>
      <c r="L156" s="543">
        <f t="shared" si="13"/>
        <v>2900000</v>
      </c>
      <c r="M156" s="548"/>
      <c r="N156" s="549">
        <f t="shared" si="10"/>
        <v>-2900000</v>
      </c>
      <c r="O156" s="599"/>
    </row>
    <row r="157" ht="14.25" spans="1:15">
      <c r="A157" s="526">
        <v>297725</v>
      </c>
      <c r="B157" s="434">
        <v>1330068</v>
      </c>
      <c r="C157" s="526" t="s">
        <v>1117</v>
      </c>
      <c r="D157" s="527">
        <v>43281</v>
      </c>
      <c r="E157" s="527">
        <v>43282</v>
      </c>
      <c r="F157" s="526">
        <f t="shared" si="11"/>
        <v>1</v>
      </c>
      <c r="G157" s="526">
        <v>1</v>
      </c>
      <c r="H157" s="526" t="s">
        <v>53</v>
      </c>
      <c r="I157" s="526" t="s">
        <v>37</v>
      </c>
      <c r="J157" s="526">
        <f t="shared" si="12"/>
        <v>1</v>
      </c>
      <c r="K157" s="526">
        <v>2900000</v>
      </c>
      <c r="L157" s="526">
        <f t="shared" si="13"/>
        <v>2900000</v>
      </c>
      <c r="M157" s="548"/>
      <c r="N157" s="549">
        <f t="shared" si="10"/>
        <v>-2900000</v>
      </c>
      <c r="O157" s="599"/>
    </row>
    <row r="158" spans="1:15">
      <c r="A158" s="526">
        <v>297735</v>
      </c>
      <c r="B158" s="526">
        <v>1330070</v>
      </c>
      <c r="C158" s="526" t="s">
        <v>1118</v>
      </c>
      <c r="D158" s="527">
        <v>43281</v>
      </c>
      <c r="E158" s="527">
        <v>43282</v>
      </c>
      <c r="F158" s="526">
        <f t="shared" si="11"/>
        <v>1</v>
      </c>
      <c r="G158" s="526">
        <v>1</v>
      </c>
      <c r="H158" s="526" t="s">
        <v>391</v>
      </c>
      <c r="I158" s="526" t="s">
        <v>37</v>
      </c>
      <c r="J158" s="526">
        <f t="shared" si="12"/>
        <v>1</v>
      </c>
      <c r="K158" s="526">
        <v>2900000</v>
      </c>
      <c r="L158" s="526">
        <f t="shared" si="13"/>
        <v>2900000</v>
      </c>
      <c r="M158" s="548"/>
      <c r="N158" s="549">
        <f t="shared" si="10"/>
        <v>-2900000</v>
      </c>
      <c r="O158" s="600"/>
    </row>
    <row r="159" spans="1:15">
      <c r="A159" s="526" t="s">
        <v>1119</v>
      </c>
      <c r="B159" s="526">
        <v>1326418</v>
      </c>
      <c r="C159" s="526" t="s">
        <v>1101</v>
      </c>
      <c r="D159" s="527">
        <v>43277</v>
      </c>
      <c r="E159" s="527">
        <v>43279</v>
      </c>
      <c r="F159" s="526">
        <f t="shared" si="11"/>
        <v>2</v>
      </c>
      <c r="G159" s="526">
        <v>2</v>
      </c>
      <c r="H159" s="526" t="s">
        <v>53</v>
      </c>
      <c r="I159" s="526" t="s">
        <v>37</v>
      </c>
      <c r="J159" s="526">
        <f t="shared" si="12"/>
        <v>4</v>
      </c>
      <c r="K159" s="559">
        <v>2900000</v>
      </c>
      <c r="L159" s="526">
        <f t="shared" si="13"/>
        <v>11600000</v>
      </c>
      <c r="M159" s="601"/>
      <c r="N159" s="602">
        <f t="shared" si="10"/>
        <v>-11600000</v>
      </c>
      <c r="O159" s="603">
        <f>SUM(L159:L164)</f>
        <v>49300000</v>
      </c>
    </row>
    <row r="160" spans="1:15">
      <c r="A160" s="526">
        <v>300507</v>
      </c>
      <c r="B160" s="526">
        <v>1326874</v>
      </c>
      <c r="C160" s="526" t="s">
        <v>1100</v>
      </c>
      <c r="D160" s="527">
        <v>43278</v>
      </c>
      <c r="E160" s="527">
        <v>43280</v>
      </c>
      <c r="F160" s="526">
        <f t="shared" si="11"/>
        <v>2</v>
      </c>
      <c r="G160" s="526">
        <v>1</v>
      </c>
      <c r="H160" s="526" t="s">
        <v>53</v>
      </c>
      <c r="I160" s="526" t="s">
        <v>37</v>
      </c>
      <c r="J160" s="526">
        <f t="shared" si="12"/>
        <v>2</v>
      </c>
      <c r="K160" s="559">
        <v>2900000</v>
      </c>
      <c r="L160" s="526">
        <f t="shared" si="13"/>
        <v>5800000</v>
      </c>
      <c r="M160" s="601"/>
      <c r="N160" s="602">
        <f t="shared" si="10"/>
        <v>-5800000</v>
      </c>
      <c r="O160" s="604"/>
    </row>
    <row r="161" spans="1:15">
      <c r="A161" s="526">
        <v>299981</v>
      </c>
      <c r="B161" s="526">
        <v>1326232</v>
      </c>
      <c r="C161" s="526" t="s">
        <v>1120</v>
      </c>
      <c r="D161" s="527">
        <v>43279</v>
      </c>
      <c r="E161" s="527">
        <v>43281</v>
      </c>
      <c r="F161" s="526">
        <f t="shared" si="11"/>
        <v>2</v>
      </c>
      <c r="G161" s="526">
        <v>2</v>
      </c>
      <c r="H161" s="526" t="s">
        <v>53</v>
      </c>
      <c r="I161" s="526" t="s">
        <v>37</v>
      </c>
      <c r="J161" s="526">
        <f t="shared" si="12"/>
        <v>4</v>
      </c>
      <c r="K161" s="526">
        <v>2900000</v>
      </c>
      <c r="L161" s="526">
        <f t="shared" si="13"/>
        <v>11600000</v>
      </c>
      <c r="M161" s="601"/>
      <c r="N161" s="602">
        <f t="shared" si="10"/>
        <v>-11600000</v>
      </c>
      <c r="O161" s="604"/>
    </row>
    <row r="162" spans="1:15">
      <c r="A162" s="526">
        <v>300512</v>
      </c>
      <c r="B162" s="526">
        <v>1326879</v>
      </c>
      <c r="C162" s="526" t="s">
        <v>1121</v>
      </c>
      <c r="D162" s="527">
        <v>43279</v>
      </c>
      <c r="E162" s="527">
        <v>43282</v>
      </c>
      <c r="F162" s="526">
        <f t="shared" si="11"/>
        <v>3</v>
      </c>
      <c r="G162" s="526">
        <v>1</v>
      </c>
      <c r="H162" s="526" t="s">
        <v>53</v>
      </c>
      <c r="I162" s="526" t="s">
        <v>37</v>
      </c>
      <c r="J162" s="526">
        <f t="shared" si="12"/>
        <v>3</v>
      </c>
      <c r="K162" s="526">
        <v>2900000</v>
      </c>
      <c r="L162" s="526">
        <f t="shared" si="13"/>
        <v>8700000</v>
      </c>
      <c r="M162" s="601"/>
      <c r="N162" s="602">
        <f t="shared" si="10"/>
        <v>-8700000</v>
      </c>
      <c r="O162" s="604"/>
    </row>
    <row r="163" spans="1:15">
      <c r="A163" s="526">
        <v>300009</v>
      </c>
      <c r="B163" s="526">
        <v>1330079</v>
      </c>
      <c r="C163" s="526" t="s">
        <v>1122</v>
      </c>
      <c r="D163" s="527">
        <v>43280</v>
      </c>
      <c r="E163" s="527">
        <v>43282</v>
      </c>
      <c r="F163" s="526">
        <f t="shared" si="11"/>
        <v>2</v>
      </c>
      <c r="G163" s="526">
        <v>1</v>
      </c>
      <c r="H163" s="526" t="s">
        <v>391</v>
      </c>
      <c r="I163" s="526" t="s">
        <v>37</v>
      </c>
      <c r="J163" s="526">
        <f t="shared" si="12"/>
        <v>2</v>
      </c>
      <c r="K163" s="559">
        <v>2900000</v>
      </c>
      <c r="L163" s="526">
        <f t="shared" si="13"/>
        <v>5800000</v>
      </c>
      <c r="M163" s="601"/>
      <c r="N163" s="602">
        <f t="shared" si="10"/>
        <v>-5800000</v>
      </c>
      <c r="O163" s="604"/>
    </row>
    <row r="164" spans="1:15">
      <c r="A164" s="534">
        <v>300517</v>
      </c>
      <c r="B164" s="526">
        <v>1326923</v>
      </c>
      <c r="C164" s="526" t="s">
        <v>1123</v>
      </c>
      <c r="D164" s="527">
        <v>43279</v>
      </c>
      <c r="E164" s="527">
        <v>43281</v>
      </c>
      <c r="F164" s="526">
        <f t="shared" si="11"/>
        <v>2</v>
      </c>
      <c r="G164" s="526">
        <v>1</v>
      </c>
      <c r="H164" s="526" t="s">
        <v>391</v>
      </c>
      <c r="I164" s="526" t="s">
        <v>37</v>
      </c>
      <c r="J164" s="526">
        <f t="shared" si="12"/>
        <v>2</v>
      </c>
      <c r="K164" s="526">
        <v>2900000</v>
      </c>
      <c r="L164" s="526">
        <f t="shared" si="13"/>
        <v>5800000</v>
      </c>
      <c r="M164" s="601"/>
      <c r="N164" s="602">
        <f t="shared" si="10"/>
        <v>-5800000</v>
      </c>
      <c r="O164" s="605"/>
    </row>
    <row r="165" ht="14.25" spans="1:15">
      <c r="A165" s="526">
        <v>300578</v>
      </c>
      <c r="B165" s="434">
        <v>1330085</v>
      </c>
      <c r="C165" s="526" t="s">
        <v>1124</v>
      </c>
      <c r="D165" s="527">
        <v>43280</v>
      </c>
      <c r="E165" s="527">
        <v>43282</v>
      </c>
      <c r="F165" s="526">
        <f t="shared" si="11"/>
        <v>2</v>
      </c>
      <c r="G165" s="526">
        <v>1</v>
      </c>
      <c r="H165" s="526" t="s">
        <v>53</v>
      </c>
      <c r="I165" s="526" t="s">
        <v>37</v>
      </c>
      <c r="J165" s="526">
        <f t="shared" si="12"/>
        <v>2</v>
      </c>
      <c r="K165" s="526">
        <v>2900000</v>
      </c>
      <c r="L165" s="526">
        <f t="shared" si="13"/>
        <v>5800000</v>
      </c>
      <c r="M165" s="578"/>
      <c r="N165" s="579">
        <f t="shared" si="10"/>
        <v>-5800000</v>
      </c>
      <c r="O165" s="606">
        <f>SUM(L165:L171)</f>
        <v>72500000</v>
      </c>
    </row>
    <row r="166" spans="1:15">
      <c r="A166" s="526" t="s">
        <v>1125</v>
      </c>
      <c r="B166" s="526">
        <v>1327389</v>
      </c>
      <c r="C166" s="526" t="s">
        <v>1126</v>
      </c>
      <c r="D166" s="527">
        <v>43279</v>
      </c>
      <c r="E166" s="527">
        <v>43281</v>
      </c>
      <c r="F166" s="526">
        <f t="shared" si="11"/>
        <v>2</v>
      </c>
      <c r="G166" s="526">
        <v>3</v>
      </c>
      <c r="H166" s="526" t="s">
        <v>53</v>
      </c>
      <c r="I166" s="526" t="s">
        <v>37</v>
      </c>
      <c r="J166" s="526">
        <f t="shared" si="12"/>
        <v>6</v>
      </c>
      <c r="K166" s="526">
        <v>2900000</v>
      </c>
      <c r="L166" s="526">
        <f t="shared" si="13"/>
        <v>17400000</v>
      </c>
      <c r="M166" s="578"/>
      <c r="N166" s="579">
        <f t="shared" si="10"/>
        <v>-17400000</v>
      </c>
      <c r="O166" s="607"/>
    </row>
    <row r="167" spans="1:15">
      <c r="A167" s="526">
        <v>300618</v>
      </c>
      <c r="B167" s="526">
        <v>1327583</v>
      </c>
      <c r="C167" s="526" t="s">
        <v>1127</v>
      </c>
      <c r="D167" s="527">
        <v>43279</v>
      </c>
      <c r="E167" s="527">
        <v>43282</v>
      </c>
      <c r="F167" s="526">
        <f t="shared" si="11"/>
        <v>3</v>
      </c>
      <c r="G167" s="526">
        <v>1</v>
      </c>
      <c r="H167" s="526" t="s">
        <v>53</v>
      </c>
      <c r="I167" s="526" t="s">
        <v>37</v>
      </c>
      <c r="J167" s="526">
        <f t="shared" si="12"/>
        <v>3</v>
      </c>
      <c r="K167" s="559">
        <v>2900000</v>
      </c>
      <c r="L167" s="526">
        <f t="shared" si="13"/>
        <v>8700000</v>
      </c>
      <c r="M167" s="578"/>
      <c r="N167" s="579">
        <f t="shared" si="10"/>
        <v>-8700000</v>
      </c>
      <c r="O167" s="607"/>
    </row>
    <row r="168" spans="1:15">
      <c r="A168" s="526" t="s">
        <v>1128</v>
      </c>
      <c r="B168" s="526">
        <v>1327705</v>
      </c>
      <c r="C168" s="526" t="s">
        <v>1129</v>
      </c>
      <c r="D168" s="527">
        <v>43279</v>
      </c>
      <c r="E168" s="527">
        <v>43280</v>
      </c>
      <c r="F168" s="526">
        <f t="shared" si="11"/>
        <v>1</v>
      </c>
      <c r="G168" s="526">
        <v>2</v>
      </c>
      <c r="H168" s="526" t="s">
        <v>391</v>
      </c>
      <c r="I168" s="526" t="s">
        <v>37</v>
      </c>
      <c r="J168" s="526">
        <f t="shared" si="12"/>
        <v>2</v>
      </c>
      <c r="K168" s="559">
        <v>2900000</v>
      </c>
      <c r="L168" s="526">
        <f t="shared" si="13"/>
        <v>5800000</v>
      </c>
      <c r="M168" s="578"/>
      <c r="N168" s="579">
        <f t="shared" ref="N168:N178" si="14">M168-L168</f>
        <v>-5800000</v>
      </c>
      <c r="O168" s="607"/>
    </row>
    <row r="169" spans="1:15">
      <c r="A169" s="526" t="s">
        <v>1130</v>
      </c>
      <c r="B169" s="526">
        <v>1327686</v>
      </c>
      <c r="C169" s="526" t="s">
        <v>1131</v>
      </c>
      <c r="D169" s="527">
        <v>43280</v>
      </c>
      <c r="E169" s="527">
        <v>43282</v>
      </c>
      <c r="F169" s="526">
        <f t="shared" si="11"/>
        <v>2</v>
      </c>
      <c r="G169" s="526">
        <v>3</v>
      </c>
      <c r="H169" s="526" t="s">
        <v>391</v>
      </c>
      <c r="I169" s="526" t="s">
        <v>37</v>
      </c>
      <c r="J169" s="526">
        <f t="shared" si="12"/>
        <v>6</v>
      </c>
      <c r="K169" s="559">
        <v>2900000</v>
      </c>
      <c r="L169" s="526">
        <f t="shared" si="13"/>
        <v>17400000</v>
      </c>
      <c r="M169" s="578"/>
      <c r="N169" s="579">
        <f t="shared" si="14"/>
        <v>-17400000</v>
      </c>
      <c r="O169" s="607"/>
    </row>
    <row r="170" spans="1:15">
      <c r="A170" s="526" t="s">
        <v>1132</v>
      </c>
      <c r="B170" s="526">
        <v>1327696</v>
      </c>
      <c r="C170" s="526" t="s">
        <v>1133</v>
      </c>
      <c r="D170" s="527">
        <v>43280</v>
      </c>
      <c r="E170" s="527">
        <v>43282</v>
      </c>
      <c r="F170" s="526">
        <f t="shared" si="11"/>
        <v>2</v>
      </c>
      <c r="G170" s="526">
        <v>2</v>
      </c>
      <c r="H170" s="526" t="s">
        <v>391</v>
      </c>
      <c r="I170" s="526" t="s">
        <v>37</v>
      </c>
      <c r="J170" s="526">
        <f t="shared" si="12"/>
        <v>4</v>
      </c>
      <c r="K170" s="559">
        <v>2900000</v>
      </c>
      <c r="L170" s="526">
        <f t="shared" si="13"/>
        <v>11600000</v>
      </c>
      <c r="M170" s="578"/>
      <c r="N170" s="579">
        <f t="shared" si="14"/>
        <v>-11600000</v>
      </c>
      <c r="O170" s="607"/>
    </row>
    <row r="171" spans="1:15">
      <c r="A171" s="526">
        <v>300706</v>
      </c>
      <c r="B171" s="526">
        <v>1327821</v>
      </c>
      <c r="C171" s="526" t="s">
        <v>1134</v>
      </c>
      <c r="D171" s="527">
        <v>43280</v>
      </c>
      <c r="E171" s="527">
        <v>43282</v>
      </c>
      <c r="F171" s="526">
        <f t="shared" si="11"/>
        <v>2</v>
      </c>
      <c r="G171" s="526">
        <v>1</v>
      </c>
      <c r="H171" s="526" t="s">
        <v>53</v>
      </c>
      <c r="I171" s="526" t="s">
        <v>37</v>
      </c>
      <c r="J171" s="526">
        <f t="shared" si="12"/>
        <v>2</v>
      </c>
      <c r="K171" s="559">
        <v>2900000</v>
      </c>
      <c r="L171" s="526">
        <f t="shared" si="13"/>
        <v>5800000</v>
      </c>
      <c r="M171" s="578"/>
      <c r="N171" s="579">
        <f t="shared" si="14"/>
        <v>-5800000</v>
      </c>
      <c r="O171" s="608"/>
    </row>
    <row r="172" spans="1:15">
      <c r="A172" s="526">
        <v>300728</v>
      </c>
      <c r="B172" s="526">
        <v>1327953</v>
      </c>
      <c r="C172" s="526" t="s">
        <v>1135</v>
      </c>
      <c r="D172" s="527">
        <v>43280</v>
      </c>
      <c r="E172" s="527">
        <v>43282</v>
      </c>
      <c r="F172" s="526">
        <f t="shared" si="11"/>
        <v>2</v>
      </c>
      <c r="G172" s="526">
        <v>1</v>
      </c>
      <c r="H172" s="526" t="s">
        <v>53</v>
      </c>
      <c r="I172" s="526" t="s">
        <v>37</v>
      </c>
      <c r="J172" s="526">
        <f t="shared" si="12"/>
        <v>2</v>
      </c>
      <c r="K172" s="559">
        <v>2900000</v>
      </c>
      <c r="L172" s="526">
        <f t="shared" si="13"/>
        <v>5800000</v>
      </c>
      <c r="M172" s="609"/>
      <c r="N172" s="610">
        <f t="shared" si="14"/>
        <v>-5800000</v>
      </c>
      <c r="O172" s="611">
        <f ca="1">SUM(L172:L175:L175)</f>
        <v>17400000</v>
      </c>
    </row>
    <row r="173" spans="1:15">
      <c r="A173" s="526">
        <v>300743</v>
      </c>
      <c r="B173" s="526">
        <v>1327944</v>
      </c>
      <c r="C173" s="526" t="s">
        <v>1136</v>
      </c>
      <c r="D173" s="527">
        <v>43281</v>
      </c>
      <c r="E173" s="527">
        <v>43282</v>
      </c>
      <c r="F173" s="526">
        <f t="shared" si="11"/>
        <v>1</v>
      </c>
      <c r="G173" s="526">
        <v>1</v>
      </c>
      <c r="H173" s="526" t="s">
        <v>53</v>
      </c>
      <c r="I173" s="526" t="s">
        <v>37</v>
      </c>
      <c r="J173" s="526">
        <f t="shared" si="12"/>
        <v>1</v>
      </c>
      <c r="K173" s="526">
        <v>2900000</v>
      </c>
      <c r="L173" s="526">
        <f t="shared" si="13"/>
        <v>2900000</v>
      </c>
      <c r="M173" s="609"/>
      <c r="N173" s="610">
        <f t="shared" si="14"/>
        <v>-2900000</v>
      </c>
      <c r="O173" s="612"/>
    </row>
    <row r="174" spans="1:15">
      <c r="A174" s="526">
        <v>300744</v>
      </c>
      <c r="B174" s="526">
        <v>1328016</v>
      </c>
      <c r="C174" s="526" t="s">
        <v>1137</v>
      </c>
      <c r="D174" s="527">
        <v>43280</v>
      </c>
      <c r="E174" s="527">
        <v>43281</v>
      </c>
      <c r="F174" s="526">
        <f t="shared" si="11"/>
        <v>1</v>
      </c>
      <c r="G174" s="526">
        <v>1</v>
      </c>
      <c r="H174" s="526" t="s">
        <v>391</v>
      </c>
      <c r="I174" s="526" t="s">
        <v>37</v>
      </c>
      <c r="J174" s="526">
        <f t="shared" si="12"/>
        <v>1</v>
      </c>
      <c r="K174" s="526">
        <v>2900000</v>
      </c>
      <c r="L174" s="526">
        <f t="shared" si="13"/>
        <v>2900000</v>
      </c>
      <c r="M174" s="609"/>
      <c r="N174" s="610">
        <f t="shared" si="14"/>
        <v>-2900000</v>
      </c>
      <c r="O174" s="612"/>
    </row>
    <row r="175" ht="14.25" spans="1:15">
      <c r="A175" s="526">
        <v>300749</v>
      </c>
      <c r="B175" s="434">
        <v>1330087</v>
      </c>
      <c r="C175" s="526" t="s">
        <v>1138</v>
      </c>
      <c r="D175" s="527">
        <v>43281</v>
      </c>
      <c r="E175" s="527">
        <v>43282</v>
      </c>
      <c r="F175" s="526">
        <f t="shared" si="11"/>
        <v>1</v>
      </c>
      <c r="G175" s="526">
        <v>2</v>
      </c>
      <c r="H175" s="526" t="s">
        <v>53</v>
      </c>
      <c r="I175" s="526" t="s">
        <v>37</v>
      </c>
      <c r="J175" s="526">
        <f t="shared" si="12"/>
        <v>2</v>
      </c>
      <c r="K175" s="526">
        <v>2900000</v>
      </c>
      <c r="L175" s="526">
        <f t="shared" si="13"/>
        <v>5800000</v>
      </c>
      <c r="M175" s="609"/>
      <c r="N175" s="610">
        <f t="shared" si="14"/>
        <v>-5800000</v>
      </c>
      <c r="O175" s="613"/>
    </row>
    <row r="176" spans="1:15">
      <c r="A176" s="526">
        <v>300579</v>
      </c>
      <c r="B176" s="526">
        <v>1327243</v>
      </c>
      <c r="C176" s="526" t="s">
        <v>1139</v>
      </c>
      <c r="D176" s="527">
        <v>43279</v>
      </c>
      <c r="E176" s="527">
        <v>43281</v>
      </c>
      <c r="F176" s="526">
        <f t="shared" si="11"/>
        <v>2</v>
      </c>
      <c r="G176" s="526">
        <v>1</v>
      </c>
      <c r="H176" s="526" t="s">
        <v>53</v>
      </c>
      <c r="I176" s="526" t="s">
        <v>37</v>
      </c>
      <c r="J176" s="526">
        <f t="shared" si="12"/>
        <v>2</v>
      </c>
      <c r="K176" s="526">
        <v>2900000</v>
      </c>
      <c r="L176" s="526">
        <f t="shared" si="13"/>
        <v>5800000</v>
      </c>
      <c r="M176" s="588"/>
      <c r="N176" s="589">
        <f t="shared" si="14"/>
        <v>-5800000</v>
      </c>
      <c r="O176" s="588">
        <f t="shared" ref="O176:O178" si="15">L176</f>
        <v>5800000</v>
      </c>
    </row>
    <row r="177" spans="1:15">
      <c r="A177" s="526">
        <v>300995</v>
      </c>
      <c r="B177" s="526">
        <v>1328219</v>
      </c>
      <c r="C177" s="526" t="s">
        <v>1140</v>
      </c>
      <c r="D177" s="527">
        <v>43281</v>
      </c>
      <c r="E177" s="527">
        <v>43282</v>
      </c>
      <c r="F177" s="526">
        <f t="shared" si="11"/>
        <v>1</v>
      </c>
      <c r="G177" s="526">
        <v>1</v>
      </c>
      <c r="H177" s="526" t="s">
        <v>53</v>
      </c>
      <c r="I177" s="526" t="s">
        <v>37</v>
      </c>
      <c r="J177" s="526">
        <f t="shared" si="12"/>
        <v>1</v>
      </c>
      <c r="K177" s="526">
        <v>2900000</v>
      </c>
      <c r="L177" s="526">
        <f t="shared" si="13"/>
        <v>2900000</v>
      </c>
      <c r="M177" s="614"/>
      <c r="N177" s="615">
        <f t="shared" si="14"/>
        <v>-2900000</v>
      </c>
      <c r="O177" s="614">
        <f t="shared" si="15"/>
        <v>2900000</v>
      </c>
    </row>
    <row r="178" ht="14.25" spans="1:15">
      <c r="A178" s="526" t="s">
        <v>1141</v>
      </c>
      <c r="B178" s="434">
        <v>1330093</v>
      </c>
      <c r="C178" s="526" t="s">
        <v>1142</v>
      </c>
      <c r="D178" s="527">
        <v>43281</v>
      </c>
      <c r="E178" s="527">
        <v>43282</v>
      </c>
      <c r="F178" s="526">
        <f t="shared" si="11"/>
        <v>1</v>
      </c>
      <c r="G178" s="526">
        <v>1</v>
      </c>
      <c r="H178" s="526" t="s">
        <v>405</v>
      </c>
      <c r="I178" s="526" t="s">
        <v>37</v>
      </c>
      <c r="J178" s="526">
        <f t="shared" si="12"/>
        <v>1</v>
      </c>
      <c r="K178" s="559">
        <v>2900000</v>
      </c>
      <c r="L178" s="526">
        <f t="shared" si="13"/>
        <v>2900000</v>
      </c>
      <c r="M178" s="567"/>
      <c r="N178" s="568">
        <f t="shared" si="14"/>
        <v>-2900000</v>
      </c>
      <c r="O178" s="567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2018-10-05T13:53:13Z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