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20181105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<sst xmlns="http://schemas.openxmlformats.org/spreadsheetml/2006/main" count="53">
  <si>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</si>
  <si>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</si>
  <si>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</si>
  <si>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</si>
  <si>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</si>
  <si>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</si>
  <si>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</si>
  <si>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</si>
  <si>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</si>
  <si>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</si>
  <si>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r>
      <rPr>
        <sz val="10"/>
        <color theme="1"/>
        <rFont val="新細明體"/>
        <charset val="136"/>
      </rPr>
      <t>北投春天酒店</t>
    </r>
    <r>
      <rPr>
        <sz val="10"/>
        <color theme="1"/>
        <rFont val="Times New Roman"/>
        <charset val="134"/>
      </rPr>
      <t xml:space="preserve"> BEI TOU SPRING CITY RESORT HOTEL</t>
    </r>
  </si>
  <si>
    <t>2018/9/6</t>
  </si>
  <si>
    <t>2018/9/7</t>
  </si>
  <si>
    <t xml:space="preserve">1Twin * 1Night * HKD940  </t>
  </si>
  <si>
    <t>XU JINGYING / ZHENG SHENGXIONG</t>
  </si>
  <si>
    <t>，1349966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</si>
  <si>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</si>
  <si>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2018/9/10</t>
  </si>
  <si>
    <t>2018/9/14</t>
  </si>
  <si>
    <t xml:space="preserve">1Double * 4Nights * HKD1,055  </t>
  </si>
  <si>
    <t>SUE RACHEL / LOO YEK SEE</t>
  </si>
  <si>
    <t>，1361767</t>
  </si>
  <si>
    <r>
      <t>，</t>
    </r>
    <r>
      <rPr>
        <sz val="10"/>
        <color theme="1"/>
        <rFont val="Times New Roman"/>
        <charset val="134"/>
      </rPr>
      <t>1349966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1361767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1361156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1361156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1357570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1359305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1356583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1365779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1334719</t>
    </r>
  </si>
  <si>
    <t>2018/10/2</t>
  </si>
  <si>
    <t>2018/10/5</t>
  </si>
  <si>
    <t xml:space="preserve">1Twin * 3Nights * HKD1,237  </t>
  </si>
  <si>
    <t>LI /WENYI / PENG /BO</t>
  </si>
  <si>
    <t>，1361156</t>
  </si>
  <si>
    <t>2018/10/6</t>
  </si>
  <si>
    <t xml:space="preserve">1Twin * 1Night * HKD1,366  </t>
  </si>
  <si>
    <t>2018/10/3</t>
  </si>
  <si>
    <t>2018/10/4</t>
  </si>
  <si>
    <t xml:space="preserve">1Twin * 1Night * HKD1,237  </t>
  </si>
  <si>
    <t>WANG YANG / YU YUNLONG</t>
  </si>
  <si>
    <t>，1357570</t>
  </si>
  <si>
    <t xml:space="preserve">1Double * 1Night * HKD995  </t>
  </si>
  <si>
    <t>GAO XINCHAO / ZHANG JIAJUN</t>
  </si>
  <si>
    <t>，1359305</t>
  </si>
  <si>
    <t xml:space="preserve">2Twin * 1Night * HKD995  </t>
  </si>
  <si>
    <t>YANG MU / JIANG CHEN / QU XIE</t>
  </si>
  <si>
    <t>，1356583</t>
  </si>
  <si>
    <t>2018/10/7</t>
  </si>
  <si>
    <t xml:space="preserve">1Twin * 1Night * HKD1,573  </t>
  </si>
  <si>
    <t>WANG TINGTING / SHEN YUBO</t>
  </si>
  <si>
    <t>，1365779</t>
  </si>
  <si>
    <r>
      <rPr>
        <sz val="10"/>
        <color theme="1"/>
        <rFont val="新細明體"/>
        <charset val="136"/>
      </rPr>
      <t>寒舍艾麗酒店</t>
    </r>
    <r>
      <rPr>
        <sz val="10"/>
        <color theme="1"/>
        <rFont val="Times New Roman"/>
        <charset val="134"/>
      </rPr>
      <t xml:space="preserve"> HUMBLE HOUSE TAIPEI</t>
    </r>
  </si>
  <si>
    <t>2018/10/26</t>
  </si>
  <si>
    <t>2018/10/28</t>
  </si>
  <si>
    <t xml:space="preserve">1Twin * 2Nights * HKD1,559  </t>
  </si>
  <si>
    <t>DOS /SANTOS LEWIS LAURA</t>
  </si>
  <si>
    <t>，1334719</t>
  </si>
  <si>
    <t>TOTAL</t>
  </si>
  <si>
    <r>
      <t>确定应付：</t>
    </r>
    <r>
      <rPr>
        <sz val="10"/>
        <color theme="1"/>
        <rFont val="Times New Roman"/>
        <charset val="134"/>
      </rPr>
      <t xml:space="preserve">19150  </t>
    </r>
    <r>
      <rPr>
        <sz val="10"/>
        <color theme="1"/>
        <rFont val="宋体"/>
        <charset val="134"/>
      </rPr>
      <t>付款编号：</t>
    </r>
    <r>
      <rPr>
        <sz val="10"/>
        <color theme="1"/>
        <rFont val="Times New Roman"/>
        <charset val="134"/>
      </rPr>
      <t>P181105143404322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</si>
</sst>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4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1" fillId="3" borderId="0" xfId="0" applyNumberFormat="1" applyFont="1" applyFill="1" applyProtection="1">
      <alignment vertical="center"/>
      <protection locked="0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110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1334719</v>
          </cell>
          <cell r="B2" t="str">
            <v>台北寒舍艾丽酒店</v>
          </cell>
          <cell r="C2" t="str">
            <v>ABC460330</v>
          </cell>
          <cell r="D2" t="str">
            <v>375186</v>
          </cell>
          <cell r="E2" t="str">
            <v/>
          </cell>
          <cell r="F2" t="str">
            <v>2667.67</v>
          </cell>
          <cell r="G2" t="str">
            <v>RMB</v>
          </cell>
          <cell r="H2" t="str">
            <v>1</v>
          </cell>
          <cell r="I2">
            <v>3118</v>
          </cell>
        </row>
        <row r="3">
          <cell r="A3">
            <v>1365779</v>
          </cell>
          <cell r="B3" t="str">
            <v>台北君品酒店</v>
          </cell>
          <cell r="C3" t="str">
            <v>ABC462484</v>
          </cell>
          <cell r="D3" t="str">
            <v>755919</v>
          </cell>
          <cell r="E3" t="str">
            <v/>
          </cell>
          <cell r="F3" t="str">
            <v>1365.99</v>
          </cell>
          <cell r="G3" t="str">
            <v>RMB</v>
          </cell>
          <cell r="H3" t="str">
            <v>1</v>
          </cell>
          <cell r="I3">
            <v>1573</v>
          </cell>
        </row>
        <row r="4">
          <cell r="A4">
            <v>1361767</v>
          </cell>
          <cell r="B4" t="str">
            <v>台北君品酒店</v>
          </cell>
          <cell r="C4" t="str">
            <v>ABC461917</v>
          </cell>
          <cell r="D4" t="str">
            <v>744023</v>
          </cell>
          <cell r="E4" t="str">
            <v/>
          </cell>
          <cell r="F4" t="str">
            <v>3650.3</v>
          </cell>
          <cell r="G4" t="str">
            <v>RMB</v>
          </cell>
          <cell r="H4" t="str">
            <v>1</v>
          </cell>
          <cell r="I4">
            <v>4220</v>
          </cell>
        </row>
        <row r="5">
          <cell r="A5">
            <v>1361156</v>
          </cell>
          <cell r="B5" t="str">
            <v>台北君品酒店</v>
          </cell>
          <cell r="C5" t="str">
            <v>ABC461889</v>
          </cell>
          <cell r="D5" t="str">
            <v>741698</v>
          </cell>
          <cell r="E5" t="str">
            <v/>
          </cell>
          <cell r="F5" t="str">
            <v>4416.99</v>
          </cell>
          <cell r="G5" t="str">
            <v>RMB</v>
          </cell>
          <cell r="H5" t="str">
            <v>1</v>
          </cell>
          <cell r="I5">
            <v>5077</v>
          </cell>
        </row>
        <row r="6">
          <cell r="A6">
            <v>1357570</v>
          </cell>
          <cell r="B6" t="str">
            <v>台北君品酒店</v>
          </cell>
          <cell r="C6" t="str">
            <v>ABC461558</v>
          </cell>
          <cell r="D6" t="str">
            <v>1357570</v>
          </cell>
          <cell r="E6" t="str">
            <v/>
          </cell>
          <cell r="F6" t="str">
            <v>1077.43</v>
          </cell>
          <cell r="G6" t="str">
            <v>RMB</v>
          </cell>
          <cell r="H6" t="str">
            <v>1</v>
          </cell>
          <cell r="I6">
            <v>1237</v>
          </cell>
        </row>
        <row r="7">
          <cell r="A7">
            <v>1389397</v>
          </cell>
          <cell r="B7" t="str">
            <v>台北北投大地酒店(原台北大地北投奇岩温泉)</v>
          </cell>
          <cell r="C7" t="str">
            <v/>
          </cell>
          <cell r="D7" t="str">
            <v>464120</v>
          </cell>
          <cell r="E7" t="str">
            <v/>
          </cell>
          <cell r="F7" t="str">
            <v>3791.11</v>
          </cell>
          <cell r="G7" t="str">
            <v>RMB</v>
          </cell>
          <cell r="H7" t="str">
            <v>1</v>
          </cell>
          <cell r="I7">
            <v>4312</v>
          </cell>
        </row>
        <row r="8">
          <cell r="A8">
            <v>1349966</v>
          </cell>
          <cell r="B8" t="str">
            <v>台北北投春天酒店</v>
          </cell>
          <cell r="C8" t="str">
            <v>ABC461162</v>
          </cell>
          <cell r="D8" t="str">
            <v>310124</v>
          </cell>
          <cell r="E8" t="str">
            <v/>
          </cell>
          <cell r="F8" t="str">
            <v>818.74</v>
          </cell>
          <cell r="G8" t="str">
            <v>RMB</v>
          </cell>
          <cell r="H8" t="str">
            <v>1</v>
          </cell>
          <cell r="I8">
            <v>940</v>
          </cell>
        </row>
        <row r="9">
          <cell r="A9">
            <v>1359305</v>
          </cell>
          <cell r="B9" t="str">
            <v>台北北投春天酒店</v>
          </cell>
          <cell r="C9" t="str">
            <v>ABC461597</v>
          </cell>
          <cell r="D9" t="str">
            <v>310738</v>
          </cell>
          <cell r="E9" t="str">
            <v/>
          </cell>
          <cell r="F9" t="str">
            <v>866.65</v>
          </cell>
          <cell r="G9" t="str">
            <v>RMB</v>
          </cell>
          <cell r="H9" t="str">
            <v>1</v>
          </cell>
          <cell r="I9">
            <v>995</v>
          </cell>
        </row>
        <row r="10">
          <cell r="A10">
            <v>1356583</v>
          </cell>
          <cell r="B10" t="str">
            <v>台北北投春天酒店</v>
          </cell>
          <cell r="C10" t="str">
            <v>ABC461536</v>
          </cell>
          <cell r="D10" t="str">
            <v>310510</v>
          </cell>
          <cell r="E10" t="str">
            <v/>
          </cell>
          <cell r="F10" t="str">
            <v>1733.29</v>
          </cell>
          <cell r="G10" t="str">
            <v>RMB</v>
          </cell>
          <cell r="H10" t="str">
            <v>1</v>
          </cell>
          <cell r="I10">
            <v>1990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pane ySplit="1" topLeftCell="A2" activePane="bottomLeft" state="frozen"/>
      <selection/>
      <selection pane="bottomLeft" activeCell="I16" sqref="I16"/>
    </sheetView>
  </sheetViews>
  <sheetFormatPr defaultColWidth="9" defaultRowHeight="12.75"/>
  <cols>
    <col min="1" max="1" width="6" style="3" customWidth="1"/>
    <col min="2" max="2" width="6.75" style="3" customWidth="1"/>
    <col min="3" max="3" width="42" style="3" customWidth="1"/>
    <col min="4" max="5" width="8.5" style="3" customWidth="1"/>
    <col min="6" max="6" width="24.5" style="3" customWidth="1"/>
    <col min="7" max="7" width="7.375" style="3" customWidth="1"/>
    <col min="8" max="8" width="8.75" style="3" customWidth="1"/>
    <col min="9" max="9" width="29.5" style="3" customWidth="1"/>
    <col min="10" max="16384" width="9" style="3"/>
  </cols>
  <sheetData>
    <row r="1" s="1" customForma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L1" s="9" t="s">
        <v>9</v>
      </c>
    </row>
    <row r="2" ht="14.25" spans="1:14">
      <c r="A2" s="5">
        <v>461162</v>
      </c>
      <c r="B2" s="6">
        <v>1349966</v>
      </c>
      <c r="C2" s="5" t="s">
        <v>10</v>
      </c>
      <c r="D2" s="5" t="s">
        <v>11</v>
      </c>
      <c r="E2" s="5" t="s">
        <v>12</v>
      </c>
      <c r="F2" s="5" t="s">
        <v>13</v>
      </c>
      <c r="G2" s="5">
        <v>940</v>
      </c>
      <c r="H2" s="5">
        <v>1</v>
      </c>
      <c r="I2" s="5" t="s">
        <v>14</v>
      </c>
      <c r="J2" s="3">
        <f>VLOOKUP(B2,[1]应付款管理!$A$1:$I$65536,9,0)</f>
        <v>940</v>
      </c>
      <c r="K2" s="3">
        <f>G2-J2</f>
        <v>0</v>
      </c>
      <c r="L2" s="3" t="str">
        <f>$L$1&amp;B2</f>
        <v>，1349966</v>
      </c>
      <c r="M2" s="3" t="s">
        <v>15</v>
      </c>
      <c r="N2" s="3" t="str">
        <f ca="1">PHONETIC(M2:M10)</f>
        <v>，1349966，1361767，1361156，1361156，1357570，1359305，1356583，1365779，1334719</v>
      </c>
    </row>
    <row r="3" ht="14.25" spans="1:14">
      <c r="A3" s="5">
        <v>461917</v>
      </c>
      <c r="B3" s="6">
        <v>1361767</v>
      </c>
      <c r="C3" s="5" t="s">
        <v>16</v>
      </c>
      <c r="D3" s="5" t="s">
        <v>17</v>
      </c>
      <c r="E3" s="5" t="s">
        <v>18</v>
      </c>
      <c r="F3" s="5" t="s">
        <v>19</v>
      </c>
      <c r="G3" s="5">
        <v>4220</v>
      </c>
      <c r="H3" s="5">
        <v>4</v>
      </c>
      <c r="I3" s="5" t="s">
        <v>20</v>
      </c>
      <c r="J3" s="3">
        <f>VLOOKUP(B3,[1]应付款管理!$A$1:$I$65536,9,0)</f>
        <v>4220</v>
      </c>
      <c r="K3" s="3">
        <f t="shared" ref="K3:K10" si="0">G3-J3</f>
        <v>0</v>
      </c>
      <c r="L3" s="3" t="str">
        <f t="shared" ref="L3:L10" si="1">$L$1&amp;B3</f>
        <v>，1361767</v>
      </c>
      <c r="M3" s="3" t="s">
        <v>21</v>
      </c>
      <c r="N3" s="10" t="s">
        <v>22</v>
      </c>
    </row>
    <row r="4" s="2" customFormat="1" ht="14.25" spans="1:13">
      <c r="A4" s="7">
        <v>461889</v>
      </c>
      <c r="B4" s="8">
        <v>1361156</v>
      </c>
      <c r="C4" s="7" t="s">
        <v>16</v>
      </c>
      <c r="D4" s="7" t="s">
        <v>23</v>
      </c>
      <c r="E4" s="7" t="s">
        <v>24</v>
      </c>
      <c r="F4" s="7" t="s">
        <v>25</v>
      </c>
      <c r="G4" s="7">
        <v>3711</v>
      </c>
      <c r="H4" s="7">
        <v>3</v>
      </c>
      <c r="I4" s="7" t="s">
        <v>26</v>
      </c>
      <c r="J4" s="2">
        <f>VLOOKUP(B4,[1]应付款管理!$A$1:$I$65536,9,0)</f>
        <v>5077</v>
      </c>
      <c r="K4" s="2">
        <f t="shared" si="0"/>
        <v>-1366</v>
      </c>
      <c r="L4" s="3" t="str">
        <f t="shared" si="1"/>
        <v>，1361156</v>
      </c>
      <c r="M4" s="2" t="s">
        <v>27</v>
      </c>
    </row>
    <row r="5" s="2" customFormat="1" ht="14.25" spans="1:13">
      <c r="A5" s="7">
        <v>461889</v>
      </c>
      <c r="B5" s="8">
        <v>1361156</v>
      </c>
      <c r="C5" s="7" t="s">
        <v>16</v>
      </c>
      <c r="D5" s="7" t="s">
        <v>24</v>
      </c>
      <c r="E5" s="7" t="s">
        <v>28</v>
      </c>
      <c r="F5" s="7" t="s">
        <v>29</v>
      </c>
      <c r="G5" s="7">
        <v>1366</v>
      </c>
      <c r="H5" s="7">
        <v>1</v>
      </c>
      <c r="I5" s="7" t="s">
        <v>26</v>
      </c>
      <c r="J5" s="2">
        <v>0</v>
      </c>
      <c r="K5" s="2">
        <f t="shared" si="0"/>
        <v>1366</v>
      </c>
      <c r="L5" s="3" t="str">
        <f t="shared" si="1"/>
        <v>，1361156</v>
      </c>
      <c r="M5" s="2" t="s">
        <v>27</v>
      </c>
    </row>
    <row r="6" ht="14.25" spans="1:13">
      <c r="A6" s="5">
        <v>461558</v>
      </c>
      <c r="B6" s="6">
        <v>1357570</v>
      </c>
      <c r="C6" s="5" t="s">
        <v>16</v>
      </c>
      <c r="D6" s="5" t="s">
        <v>30</v>
      </c>
      <c r="E6" s="5" t="s">
        <v>31</v>
      </c>
      <c r="F6" s="5" t="s">
        <v>32</v>
      </c>
      <c r="G6" s="5">
        <v>1237</v>
      </c>
      <c r="H6" s="5">
        <v>1</v>
      </c>
      <c r="I6" s="5" t="s">
        <v>33</v>
      </c>
      <c r="J6" s="3">
        <f>VLOOKUP(B6,[1]应付款管理!$A$1:$I$65536,9,0)</f>
        <v>1237</v>
      </c>
      <c r="K6" s="3">
        <f t="shared" si="0"/>
        <v>0</v>
      </c>
      <c r="L6" s="3" t="str">
        <f t="shared" si="1"/>
        <v>，1357570</v>
      </c>
      <c r="M6" s="3" t="s">
        <v>34</v>
      </c>
    </row>
    <row r="7" ht="14.25" spans="1:13">
      <c r="A7" s="5">
        <v>461597</v>
      </c>
      <c r="B7" s="6">
        <v>1359305</v>
      </c>
      <c r="C7" s="5" t="s">
        <v>10</v>
      </c>
      <c r="D7" s="5" t="s">
        <v>30</v>
      </c>
      <c r="E7" s="5" t="s">
        <v>31</v>
      </c>
      <c r="F7" s="5" t="s">
        <v>35</v>
      </c>
      <c r="G7" s="5">
        <v>995</v>
      </c>
      <c r="H7" s="5">
        <v>1</v>
      </c>
      <c r="I7" s="5" t="s">
        <v>36</v>
      </c>
      <c r="J7" s="3">
        <f>VLOOKUP(B7,[1]应付款管理!$A$1:$I$65536,9,0)</f>
        <v>995</v>
      </c>
      <c r="K7" s="3">
        <f t="shared" si="0"/>
        <v>0</v>
      </c>
      <c r="L7" s="3" t="str">
        <f t="shared" si="1"/>
        <v>，1359305</v>
      </c>
      <c r="M7" s="3" t="s">
        <v>37</v>
      </c>
    </row>
    <row r="8" ht="14.25" spans="1:13">
      <c r="A8" s="5">
        <v>461536</v>
      </c>
      <c r="B8" s="6">
        <v>1356583</v>
      </c>
      <c r="C8" s="5" t="s">
        <v>10</v>
      </c>
      <c r="D8" s="5" t="s">
        <v>31</v>
      </c>
      <c r="E8" s="5" t="s">
        <v>24</v>
      </c>
      <c r="F8" s="5" t="s">
        <v>38</v>
      </c>
      <c r="G8" s="5">
        <v>1990</v>
      </c>
      <c r="H8" s="5">
        <v>2</v>
      </c>
      <c r="I8" s="5" t="s">
        <v>39</v>
      </c>
      <c r="J8" s="3">
        <f>VLOOKUP(B8,[1]应付款管理!$A$1:$I$65536,9,0)</f>
        <v>1990</v>
      </c>
      <c r="K8" s="3">
        <f t="shared" si="0"/>
        <v>0</v>
      </c>
      <c r="L8" s="3" t="str">
        <f t="shared" si="1"/>
        <v>，1356583</v>
      </c>
      <c r="M8" s="3" t="s">
        <v>40</v>
      </c>
    </row>
    <row r="9" ht="14.25" spans="1:13">
      <c r="A9" s="5">
        <v>462484</v>
      </c>
      <c r="B9" s="6">
        <v>1365779</v>
      </c>
      <c r="C9" s="5" t="s">
        <v>16</v>
      </c>
      <c r="D9" s="5" t="s">
        <v>28</v>
      </c>
      <c r="E9" s="5" t="s">
        <v>41</v>
      </c>
      <c r="F9" s="5" t="s">
        <v>42</v>
      </c>
      <c r="G9" s="5">
        <v>1573</v>
      </c>
      <c r="H9" s="5">
        <v>1</v>
      </c>
      <c r="I9" s="5" t="s">
        <v>43</v>
      </c>
      <c r="J9" s="3">
        <f>VLOOKUP(B9,[1]应付款管理!$A$1:$I$65536,9,0)</f>
        <v>1573</v>
      </c>
      <c r="K9" s="3">
        <f t="shared" si="0"/>
        <v>0</v>
      </c>
      <c r="L9" s="3" t="str">
        <f t="shared" si="1"/>
        <v>，1365779</v>
      </c>
      <c r="M9" s="3" t="s">
        <v>44</v>
      </c>
    </row>
    <row r="10" ht="14.25" spans="1:13">
      <c r="A10" s="5">
        <v>460330</v>
      </c>
      <c r="B10" s="6">
        <v>1334719</v>
      </c>
      <c r="C10" s="5" t="s">
        <v>45</v>
      </c>
      <c r="D10" s="5" t="s">
        <v>46</v>
      </c>
      <c r="E10" s="5" t="s">
        <v>47</v>
      </c>
      <c r="F10" s="5" t="s">
        <v>48</v>
      </c>
      <c r="G10" s="5">
        <v>3118</v>
      </c>
      <c r="H10" s="5">
        <v>2</v>
      </c>
      <c r="I10" s="5" t="s">
        <v>49</v>
      </c>
      <c r="J10" s="3">
        <f>VLOOKUP(B10,[1]应付款管理!$A$1:$I$65536,9,0)</f>
        <v>3118</v>
      </c>
      <c r="K10" s="3">
        <f t="shared" si="0"/>
        <v>0</v>
      </c>
      <c r="L10" s="3" t="str">
        <f t="shared" si="1"/>
        <v>，1334719</v>
      </c>
      <c r="M10" s="3" t="s">
        <v>50</v>
      </c>
    </row>
    <row r="11" spans="6:10">
      <c r="F11" s="2" t="s">
        <v>51</v>
      </c>
      <c r="G11" s="2">
        <f>SUM(G2:G10)</f>
        <v>19150</v>
      </c>
      <c r="J11" s="3">
        <f>SUM(J2:J10)</f>
        <v>19150</v>
      </c>
    </row>
    <row r="16" spans="9:9">
      <c r="I16" s="10" t="s">
        <v>52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20181105-inv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2018-11-05T02:53:00Z</dcterms:created>
  <dcterms:modified xsi:type="dcterms:W3CDTF">2018-11-05T06:35:19Z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