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3"/>
  </bookViews>
  <sheets>
    <sheet name="APR 2018" sheetId="1" r:id="rId1"/>
    <sheet name="MAY" sheetId="3" r:id="rId2"/>
    <sheet name="JUN" sheetId="4" r:id="rId3"/>
    <sheet name="ni" sheetId="5" r:id="rId4"/>
    <sheet name="Sheet1" sheetId="6" r:id="rId5"/>
  </sheets>
  <definedNames>
    <definedName name="_xlnm._FilterDatabase" localSheetId="0" hidden="1">'APR 2018'!$A$5:$K$38</definedName>
    <definedName name="_xlnm.Print_Area" localSheetId="0">'APR 2018'!$A$5:$K$33</definedName>
  </definedNames>
  <calcPr calcId="144525" calcCompleted="0" calcOnSave="0" concurrentCalc="0"/>
</workbook>
</file>

<file path=xl/comments1.xml><?xml version="1.0" encoding="utf-8"?>
<comments xmlns="http://schemas.openxmlformats.org/spreadsheetml/2006/main">
  <authors>
    <author>RSVN 1</author>
  </authors>
  <commentList>
    <comment ref="G24" authorId="0">
      <text>
        <r>
          <rPr>
            <b/>
            <sz val="9"/>
            <rFont val="Tahoma"/>
            <charset val="134"/>
          </rPr>
          <t>RSVN 1:</t>
        </r>
        <r>
          <rPr>
            <sz val="9"/>
            <rFont val="Tahoma"/>
            <charset val="134"/>
          </rPr>
          <t xml:space="preserve">
01RN of Jun 2018</t>
        </r>
      </text>
    </comment>
    <comment ref="G31" authorId="0">
      <text>
        <r>
          <rPr>
            <b/>
            <sz val="9"/>
            <rFont val="Tahoma"/>
            <charset val="134"/>
          </rPr>
          <t>RSVN 1:</t>
        </r>
        <r>
          <rPr>
            <sz val="9"/>
            <rFont val="Tahoma"/>
            <charset val="134"/>
          </rPr>
          <t xml:space="preserve">
01RN of Jun 2018</t>
        </r>
      </text>
    </comment>
  </commentList>
</comments>
</file>

<file path=xl/sharedStrings.xml><?xml version="1.0" encoding="utf-8"?>
<sst xmlns="http://schemas.openxmlformats.org/spreadsheetml/2006/main" count="255">
  <si>
    <t>LIST OF BOOKING APR - DEC 2018 (PREBUY CONTRACT)</t>
  </si>
  <si>
    <t>HONGKONG CONVERGENT</t>
  </si>
  <si>
    <t>No</t>
  </si>
  <si>
    <t>hotel code</t>
  </si>
  <si>
    <t>check-in</t>
  </si>
  <si>
    <t>check-out</t>
  </si>
  <si>
    <t>room type</t>
  </si>
  <si>
    <t>kid</t>
  </si>
  <si>
    <t>extra bed</t>
  </si>
  <si>
    <t>peak season on 30/4</t>
  </si>
  <si>
    <t>no.of room</t>
  </si>
  <si>
    <t>No. of nite</t>
  </si>
  <si>
    <t>RN</t>
  </si>
  <si>
    <t>在五月房晚</t>
  </si>
  <si>
    <t>单号</t>
  </si>
  <si>
    <t>金额</t>
  </si>
  <si>
    <t>deluxe</t>
  </si>
  <si>
    <t xml:space="preserve">deluxe star </t>
  </si>
  <si>
    <t>Primium Star</t>
  </si>
  <si>
    <t>Deluxe</t>
  </si>
  <si>
    <t>ROH</t>
  </si>
  <si>
    <t>Total</t>
  </si>
  <si>
    <t>Room charge</t>
  </si>
  <si>
    <t>P180504181409489</t>
  </si>
  <si>
    <t>卖不出 10晚</t>
  </si>
  <si>
    <t>P180514142628466</t>
  </si>
  <si>
    <t>20 meal vouchers</t>
  </si>
  <si>
    <t>Total cost of Apr</t>
  </si>
  <si>
    <t>已付包房款</t>
  </si>
  <si>
    <t>留到五月用</t>
  </si>
  <si>
    <t>kid surcharge</t>
  </si>
  <si>
    <t>surcharge peak on 01/05( USD)</t>
  </si>
  <si>
    <t>RATE</t>
  </si>
  <si>
    <t>TOTAL</t>
  </si>
  <si>
    <t>DELUXE</t>
  </si>
  <si>
    <t>酒店少收加床28</t>
  </si>
  <si>
    <t>酒店少收加床5*28</t>
  </si>
  <si>
    <t>DELUXE1018500</t>
  </si>
  <si>
    <t>Premium star</t>
  </si>
  <si>
    <t>deluxe star</t>
  </si>
  <si>
    <t>1309294、1310144</t>
  </si>
  <si>
    <t>P180601174511489</t>
  </si>
  <si>
    <t>(move 5RN to Jun 2018 -&gt; change room rate of 5RN to 90$)</t>
  </si>
  <si>
    <t>Surcharge peak</t>
  </si>
  <si>
    <t>Extra bed</t>
  </si>
  <si>
    <t>做包房亏损</t>
  </si>
  <si>
    <t>P180601174959466</t>
  </si>
  <si>
    <t>Total cost of May</t>
  </si>
  <si>
    <t>Convergent paid</t>
  </si>
  <si>
    <t xml:space="preserve">Balance </t>
  </si>
  <si>
    <t>在6月扣减</t>
  </si>
  <si>
    <t>LIST OF BOOKING JUN 2018 (PREBUY CONTRACT)</t>
  </si>
  <si>
    <t>TOUR CODE</t>
  </si>
  <si>
    <t># 1018747</t>
  </si>
  <si>
    <t>#1018805</t>
  </si>
  <si>
    <t># 1018844</t>
  </si>
  <si>
    <t># 1018891</t>
  </si>
  <si>
    <t># 1018935</t>
  </si>
  <si>
    <t># 1019222</t>
  </si>
  <si>
    <t># 1019280</t>
  </si>
  <si>
    <t># 1019324</t>
  </si>
  <si>
    <t># 1019330</t>
  </si>
  <si>
    <t># 1019345</t>
  </si>
  <si>
    <t>Total: 155rn (150RN commitment in Jun + 5RN transferred from May 2018)</t>
  </si>
  <si>
    <t>P180703153209489</t>
  </si>
  <si>
    <t>Total cost of JUN</t>
  </si>
  <si>
    <t>Balance from May</t>
  </si>
  <si>
    <t>HOTEL</t>
  </si>
  <si>
    <t>1345488</t>
  </si>
  <si>
    <t>芽庄星城酒店</t>
  </si>
  <si>
    <t>1020607</t>
  </si>
  <si>
    <t>USD</t>
  </si>
  <si>
    <t>1334782</t>
  </si>
  <si>
    <t>1020071</t>
  </si>
  <si>
    <t>1327689</t>
  </si>
  <si>
    <t>1019768</t>
  </si>
  <si>
    <t>1384557</t>
  </si>
  <si>
    <t>1022425</t>
  </si>
  <si>
    <t>1385012</t>
  </si>
  <si>
    <t>1022507</t>
  </si>
  <si>
    <t>1372154</t>
  </si>
  <si>
    <t>1021804</t>
  </si>
  <si>
    <t>1370216</t>
  </si>
  <si>
    <t>1021641</t>
  </si>
  <si>
    <t>1413056</t>
  </si>
  <si>
    <t>1023962</t>
  </si>
  <si>
    <t>销售帮卖</t>
  </si>
  <si>
    <t>1413534</t>
  </si>
  <si>
    <t>1023982</t>
  </si>
  <si>
    <t>1324849</t>
  </si>
  <si>
    <t>1019547</t>
  </si>
  <si>
    <t>1413365</t>
  </si>
  <si>
    <t>1023914</t>
  </si>
  <si>
    <t>1386538</t>
  </si>
  <si>
    <t>1022648</t>
  </si>
  <si>
    <t>1412320</t>
  </si>
  <si>
    <t>1023908</t>
  </si>
  <si>
    <t>1371713</t>
  </si>
  <si>
    <t>1021766</t>
  </si>
  <si>
    <t>1401935</t>
  </si>
  <si>
    <t>1023387</t>
  </si>
  <si>
    <t>1412314</t>
  </si>
  <si>
    <t>1023909</t>
  </si>
  <si>
    <t>1367938</t>
  </si>
  <si>
    <t>1021510</t>
  </si>
  <si>
    <t>1407695</t>
  </si>
  <si>
    <t>1023719</t>
  </si>
  <si>
    <t>1373635</t>
  </si>
  <si>
    <t>1021885</t>
  </si>
  <si>
    <t>1370503</t>
  </si>
  <si>
    <t>1021648</t>
  </si>
  <si>
    <t>1371591</t>
  </si>
  <si>
    <t>1021725</t>
  </si>
  <si>
    <t>1412627</t>
  </si>
  <si>
    <t>1023878</t>
  </si>
  <si>
    <t>1385205</t>
  </si>
  <si>
    <t>1022515</t>
  </si>
  <si>
    <t>1309367</t>
  </si>
  <si>
    <t>1018789</t>
  </si>
  <si>
    <t>1411465</t>
  </si>
  <si>
    <t>1023855</t>
  </si>
  <si>
    <t>1374935</t>
  </si>
  <si>
    <t>1021985</t>
  </si>
  <si>
    <t>1313478</t>
  </si>
  <si>
    <t>1019100</t>
  </si>
  <si>
    <t>1331829</t>
  </si>
  <si>
    <t>1019966</t>
  </si>
  <si>
    <t>1314128</t>
  </si>
  <si>
    <t>1019130</t>
  </si>
  <si>
    <t>1372107</t>
  </si>
  <si>
    <t>1021800</t>
  </si>
  <si>
    <t>1372339</t>
  </si>
  <si>
    <t>1021819</t>
  </si>
  <si>
    <t>1368446</t>
  </si>
  <si>
    <t>1021542</t>
  </si>
  <si>
    <t>1369061</t>
  </si>
  <si>
    <t>1021581</t>
  </si>
  <si>
    <t>1371723</t>
  </si>
  <si>
    <t>1021768</t>
  </si>
  <si>
    <t>1374577</t>
  </si>
  <si>
    <t>1021963</t>
  </si>
  <si>
    <t>1411563</t>
  </si>
  <si>
    <t>1023842</t>
  </si>
  <si>
    <t>1370759</t>
  </si>
  <si>
    <t>1021660</t>
  </si>
  <si>
    <t>1410204</t>
  </si>
  <si>
    <t>1023801</t>
  </si>
  <si>
    <t>1314160</t>
  </si>
  <si>
    <t>1019131</t>
  </si>
  <si>
    <t>1335978</t>
  </si>
  <si>
    <t>1020133</t>
  </si>
  <si>
    <t>1398471</t>
  </si>
  <si>
    <t>1023191</t>
  </si>
  <si>
    <t>1337160</t>
  </si>
  <si>
    <t>1020205</t>
  </si>
  <si>
    <t>1388833</t>
  </si>
  <si>
    <t>1022796</t>
  </si>
  <si>
    <t>1332869</t>
  </si>
  <si>
    <t>1019997</t>
  </si>
  <si>
    <t>HOTPOT</t>
  </si>
  <si>
    <t>P181219162435489</t>
  </si>
  <si>
    <t>DEPOSIT</t>
  </si>
  <si>
    <t>FIXED DEPOSIT</t>
  </si>
  <si>
    <r>
      <rPr>
        <sz val="10"/>
        <rFont val="Arial"/>
        <charset val="0"/>
      </rPr>
      <t>6.7</t>
    </r>
    <r>
      <rPr>
        <sz val="10"/>
        <rFont val="宋体"/>
        <charset val="0"/>
      </rPr>
      <t>月卖不出去的</t>
    </r>
    <r>
      <rPr>
        <sz val="10"/>
        <rFont val="Arial"/>
        <charset val="0"/>
      </rPr>
      <t>hotpot</t>
    </r>
  </si>
  <si>
    <t xml:space="preserve">P181219162651286  </t>
  </si>
  <si>
    <t>Balance</t>
  </si>
  <si>
    <t>剩余包房款</t>
  </si>
  <si>
    <t>P181226111345489</t>
  </si>
  <si>
    <t>卖不出去确认做亏损</t>
  </si>
  <si>
    <t>Date</t>
  </si>
  <si>
    <t>Period</t>
  </si>
  <si>
    <t>Description</t>
  </si>
  <si>
    <t>GL Balance</t>
  </si>
  <si>
    <t>Folio</t>
  </si>
  <si>
    <t>酒店确认号</t>
  </si>
  <si>
    <t>原币金额</t>
  </si>
  <si>
    <t>8/4/2018</t>
  </si>
  <si>
    <t>1020607(02-04.08.18) outside</t>
  </si>
  <si>
    <t>9/12/2018</t>
  </si>
  <si>
    <t>1021510(11-12.09.18)</t>
  </si>
  <si>
    <t>，</t>
  </si>
  <si>
    <t>9/13/2018</t>
  </si>
  <si>
    <t>1021542(12-13.09.18)</t>
  </si>
  <si>
    <t>9/18/2018</t>
  </si>
  <si>
    <t>1021660(16-18.09.18)</t>
  </si>
  <si>
    <t>9/21/2018</t>
  </si>
  <si>
    <t>1021766(19-21.09.18)</t>
  </si>
  <si>
    <t>9/26/2018</t>
  </si>
  <si>
    <t>1021641(23-26.09.18)</t>
  </si>
  <si>
    <t>9/28/2018</t>
  </si>
  <si>
    <t>1021963(27-28.09.18)</t>
  </si>
  <si>
    <t>10/3/2018</t>
  </si>
  <si>
    <t>1021800(02-.3.10.18)</t>
  </si>
  <si>
    <t>1021648(01-03.10.18)</t>
  </si>
  <si>
    <t>10/4/2018</t>
  </si>
  <si>
    <t>1021819(02-04.10.18)</t>
  </si>
  <si>
    <t>10/5/2018</t>
  </si>
  <si>
    <t>1021768(03-05.10.18)</t>
  </si>
  <si>
    <t>1021581(03-05.10.18)</t>
  </si>
  <si>
    <t>10/6/2018</t>
  </si>
  <si>
    <t>1021725(04-06.10.18)</t>
  </si>
  <si>
    <t>10/7/2018</t>
  </si>
  <si>
    <t>1021804(04-07.10.18)</t>
  </si>
  <si>
    <t>10/11/2018</t>
  </si>
  <si>
    <t>1021885(08-11.10.18)</t>
  </si>
  <si>
    <t>10/19/2018</t>
  </si>
  <si>
    <t>1021985(15-19.10.18)</t>
  </si>
  <si>
    <t>10/26/2018</t>
  </si>
  <si>
    <t>1022515(25-26.10.18)</t>
  </si>
  <si>
    <t>10/27/2018</t>
  </si>
  <si>
    <t>1022425(25-27.10.18)</t>
  </si>
  <si>
    <t>11/1/2018</t>
  </si>
  <si>
    <t>1022507(29-01.11.18)</t>
  </si>
  <si>
    <t>11/3/2018</t>
  </si>
  <si>
    <t>1022648(01-03.11.18)</t>
  </si>
  <si>
    <t>11/5/2018</t>
  </si>
  <si>
    <t>1022796(03-05.11.18)</t>
  </si>
  <si>
    <t>11/22/2018</t>
  </si>
  <si>
    <t>1023191(20-22.11.18)</t>
  </si>
  <si>
    <t>11/28/2018</t>
  </si>
  <si>
    <t>1023387(27-28.11.18)</t>
  </si>
  <si>
    <t>12/3/2018</t>
  </si>
  <si>
    <t>Doanh Thu POS ngay 03/12/2018</t>
  </si>
  <si>
    <t>12/4/2018</t>
  </si>
  <si>
    <t>Doanh Thu POS ngay 04/12/2018</t>
  </si>
  <si>
    <t>Hotpot</t>
  </si>
  <si>
    <t>12/11/2018</t>
  </si>
  <si>
    <t>1023719(06-11.12.18)</t>
  </si>
  <si>
    <t>12/14/2018</t>
  </si>
  <si>
    <t>1023908(13-14.12.18)</t>
  </si>
  <si>
    <t>12/15/2018</t>
  </si>
  <si>
    <t>1023801(11-15.12.18)</t>
  </si>
  <si>
    <t>12/17/2018</t>
  </si>
  <si>
    <t>1023855(12-17.12.18)</t>
  </si>
  <si>
    <t>12/18/2018</t>
  </si>
  <si>
    <t>1023909(13-18.12.18)</t>
  </si>
  <si>
    <t>Jul 2018:</t>
  </si>
  <si>
    <t>Hotel code</t>
  </si>
  <si>
    <t>Check-in</t>
  </si>
  <si>
    <t>Check-out</t>
  </si>
  <si>
    <r>
      <rPr>
        <b/>
        <sz val="9"/>
        <color rgb="FF000000"/>
        <rFont val="Arial"/>
        <charset val="134"/>
      </rPr>
      <t>No.of</t>
    </r>
    <r>
      <rPr>
        <b/>
        <sz val="9"/>
        <color rgb="FF000000"/>
        <rFont val="Arial"/>
        <charset val="134"/>
      </rPr>
      <t xml:space="preserve">
</t>
    </r>
    <r>
      <rPr>
        <b/>
        <sz val="9"/>
        <color rgb="FF000000"/>
        <rFont val="Arial"/>
        <charset val="134"/>
      </rPr>
      <t>room</t>
    </r>
  </si>
  <si>
    <t>No. of
nite</t>
  </si>
  <si>
    <t>Tour code</t>
  </si>
  <si>
    <t>#1019100</t>
  </si>
  <si>
    <t>#1019547</t>
  </si>
  <si>
    <t>#1019768</t>
  </si>
  <si>
    <t># 1019966</t>
  </si>
  <si>
    <t># 1019997</t>
  </si>
  <si>
    <t>#1020071</t>
  </si>
  <si>
    <t>#1020133</t>
  </si>
  <si>
    <t># 1020205</t>
  </si>
  <si>
    <t>Aug 2018:</t>
  </si>
  <si>
    <t># 1018789</t>
  </si>
  <si>
    <t># 1019130</t>
  </si>
  <si>
    <t># 1019131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</si>
</sst>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0"/>
      <color theme="1"/>
      <name val="Times New Roman"/>
      <charset val="134"/>
    </font>
    <font>
      <b/>
      <sz val="12"/>
      <color rgb="FFFF0000"/>
      <name val="Calibri"/>
      <charset val="134"/>
    </font>
    <font>
      <sz val="10.5"/>
      <color rgb="FF0000FF"/>
      <name val="Helvetica"/>
      <charset val="134"/>
    </font>
    <font>
      <b/>
      <sz val="11"/>
      <color rgb="FF000000"/>
      <name val="Arial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b/>
      <sz val="11"/>
      <color theme="2" tint="-0.899990844447157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7" fillId="22" borderId="13" applyNumberFormat="0" applyAlignment="0" applyProtection="0">
      <alignment vertical="center"/>
    </xf>
    <xf numFmtId="0" fontId="36" fillId="22" borderId="7" applyNumberFormat="0" applyAlignment="0" applyProtection="0">
      <alignment vertical="center"/>
    </xf>
    <xf numFmtId="0" fontId="30" fillId="19" borderId="9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3" fontId="5" fillId="2" borderId="0" xfId="0" applyNumberFormat="1" applyFont="1" applyFill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3" fontId="3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6" fontId="9" fillId="2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14" fontId="1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/>
    <xf numFmtId="14" fontId="1" fillId="2" borderId="1" xfId="0" applyNumberFormat="1" applyFont="1" applyFill="1" applyBorder="1" applyAlignment="1"/>
    <xf numFmtId="0" fontId="13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17" fontId="0" fillId="2" borderId="2" xfId="0" applyNumberFormat="1" applyFont="1" applyFill="1" applyBorder="1" applyAlignment="1">
      <alignment horizontal="center"/>
    </xf>
    <xf numFmtId="17" fontId="0" fillId="2" borderId="3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16" fillId="4" borderId="1" xfId="0" applyFont="1" applyFill="1" applyBorder="1" applyAlignment="1"/>
    <xf numFmtId="0" fontId="16" fillId="4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" fontId="0" fillId="2" borderId="4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17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" fontId="0" fillId="0" borderId="1" xfId="0" applyNumberFormat="1" applyFont="1" applyFill="1" applyBorder="1" applyAlignment="1"/>
    <xf numFmtId="0" fontId="14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16" fontId="0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17" fillId="0" borderId="0" xfId="0" applyFont="1"/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176" fontId="0" fillId="0" borderId="1" xfId="0" applyNumberFormat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/>
    <xf numFmtId="0" fontId="16" fillId="0" borderId="1" xfId="0" applyFont="1" applyFill="1" applyBorder="1" applyAlignment="1"/>
    <xf numFmtId="0" fontId="0" fillId="0" borderId="0" xfId="0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/>
    <xf numFmtId="0" fontId="0" fillId="0" borderId="1" xfId="0" applyFill="1" applyBorder="1"/>
    <xf numFmtId="16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NumberFormat="1" applyBorder="1"/>
    <xf numFmtId="0" fontId="17" fillId="2" borderId="1" xfId="0" applyFont="1" applyFill="1" applyBorder="1"/>
    <xf numFmtId="176" fontId="0" fillId="0" borderId="1" xfId="0" applyNumberFormat="1" applyFill="1" applyBorder="1" applyAlignment="1">
      <alignment horizontal="right"/>
    </xf>
    <xf numFmtId="0" fontId="17" fillId="0" borderId="1" xfId="0" applyFont="1" applyBorder="1"/>
    <xf numFmtId="0" fontId="16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2:N45"/>
  <sheetViews>
    <sheetView topLeftCell="A4" workbookViewId="0">
      <selection activeCell="M5" sqref="M5:N5"/>
    </sheetView>
  </sheetViews>
  <sheetFormatPr defaultColWidth="9" defaultRowHeight="13.5"/>
  <cols>
    <col min="1" max="1" width="5.56666666666667" customWidth="1"/>
    <col min="2" max="2" width="11.425" customWidth="1"/>
    <col min="3" max="3" width="11.7083333333333" customWidth="1"/>
    <col min="4" max="4" width="10.8583333333333" customWidth="1"/>
    <col min="5" max="5" width="23.375" customWidth="1"/>
    <col min="6" max="7" width="12.5666666666667" style="76" customWidth="1"/>
    <col min="8" max="8" width="20.125" style="76" customWidth="1"/>
    <col min="9" max="9" width="12.2833333333333" style="76" customWidth="1"/>
    <col min="10" max="10" width="12.425" style="76" customWidth="1"/>
    <col min="11" max="12" width="10.875" style="76" customWidth="1"/>
    <col min="14" max="14" width="9.375" style="77"/>
  </cols>
  <sheetData>
    <row r="2" spans="1:1">
      <c r="A2" t="s">
        <v>0</v>
      </c>
    </row>
    <row r="3" spans="1:1">
      <c r="A3" t="s">
        <v>1</v>
      </c>
    </row>
    <row r="4" spans="1:2">
      <c r="A4" s="59">
        <v>43191</v>
      </c>
      <c r="B4" s="59"/>
    </row>
    <row r="5" spans="1:14">
      <c r="A5" s="70" t="s">
        <v>2</v>
      </c>
      <c r="B5" s="70" t="s">
        <v>3</v>
      </c>
      <c r="C5" s="70" t="s">
        <v>4</v>
      </c>
      <c r="D5" s="70" t="s">
        <v>5</v>
      </c>
      <c r="E5" s="70" t="s">
        <v>6</v>
      </c>
      <c r="F5" s="78" t="s">
        <v>7</v>
      </c>
      <c r="G5" s="78" t="s">
        <v>8</v>
      </c>
      <c r="H5" s="79" t="s">
        <v>9</v>
      </c>
      <c r="I5" s="78" t="s">
        <v>10</v>
      </c>
      <c r="J5" s="78" t="s">
        <v>11</v>
      </c>
      <c r="K5" s="78" t="s">
        <v>12</v>
      </c>
      <c r="L5" s="78" t="s">
        <v>13</v>
      </c>
      <c r="M5" s="70" t="s">
        <v>14</v>
      </c>
      <c r="N5" s="71" t="s">
        <v>15</v>
      </c>
    </row>
    <row r="6" spans="1:14">
      <c r="A6" s="70">
        <v>1</v>
      </c>
      <c r="B6" s="70">
        <v>1017205</v>
      </c>
      <c r="C6" s="80">
        <v>43192</v>
      </c>
      <c r="D6" s="80">
        <v>43193</v>
      </c>
      <c r="E6" s="70" t="s">
        <v>16</v>
      </c>
      <c r="F6" s="78"/>
      <c r="G6" s="78"/>
      <c r="H6" s="78"/>
      <c r="I6" s="78">
        <v>1</v>
      </c>
      <c r="J6" s="78">
        <v>1</v>
      </c>
      <c r="K6" s="78">
        <f>I6*J6</f>
        <v>1</v>
      </c>
      <c r="L6" s="78"/>
      <c r="M6" s="93">
        <v>1281812</v>
      </c>
      <c r="N6" s="71">
        <v>70</v>
      </c>
    </row>
    <row r="7" spans="1:14">
      <c r="A7" s="70">
        <v>2</v>
      </c>
      <c r="B7" s="70">
        <v>1017698</v>
      </c>
      <c r="C7" s="80">
        <v>43197</v>
      </c>
      <c r="D7" s="80">
        <v>43199</v>
      </c>
      <c r="E7" s="70" t="s">
        <v>16</v>
      </c>
      <c r="F7" s="78"/>
      <c r="G7" s="78"/>
      <c r="H7" s="78"/>
      <c r="I7" s="78">
        <v>1</v>
      </c>
      <c r="J7" s="78">
        <v>2</v>
      </c>
      <c r="K7" s="78">
        <f t="shared" ref="K7:K37" si="0">I7*J7</f>
        <v>2</v>
      </c>
      <c r="L7" s="78"/>
      <c r="M7" s="93">
        <v>1289457</v>
      </c>
      <c r="N7" s="71">
        <v>140</v>
      </c>
    </row>
    <row r="8" spans="1:14">
      <c r="A8" s="70">
        <v>3</v>
      </c>
      <c r="B8" s="70">
        <v>1017508</v>
      </c>
      <c r="C8" s="80">
        <v>43192</v>
      </c>
      <c r="D8" s="80">
        <v>43194</v>
      </c>
      <c r="E8" s="70" t="s">
        <v>16</v>
      </c>
      <c r="F8" s="78"/>
      <c r="G8" s="78"/>
      <c r="H8" s="78"/>
      <c r="I8" s="78">
        <v>2</v>
      </c>
      <c r="J8" s="78">
        <v>2</v>
      </c>
      <c r="K8" s="78">
        <f t="shared" si="0"/>
        <v>4</v>
      </c>
      <c r="L8" s="78"/>
      <c r="M8" s="93">
        <v>1286860</v>
      </c>
      <c r="N8" s="71">
        <v>280</v>
      </c>
    </row>
    <row r="9" spans="1:14">
      <c r="A9" s="70">
        <v>4</v>
      </c>
      <c r="B9" s="70">
        <v>1017425</v>
      </c>
      <c r="C9" s="80">
        <v>43210</v>
      </c>
      <c r="D9" s="80">
        <v>43212</v>
      </c>
      <c r="E9" s="70" t="s">
        <v>16</v>
      </c>
      <c r="F9" s="78"/>
      <c r="G9" s="78"/>
      <c r="H9" s="78"/>
      <c r="I9" s="78">
        <v>2</v>
      </c>
      <c r="J9" s="78">
        <v>2</v>
      </c>
      <c r="K9" s="78">
        <f t="shared" si="0"/>
        <v>4</v>
      </c>
      <c r="L9" s="78"/>
      <c r="M9" s="93">
        <v>1285521</v>
      </c>
      <c r="N9" s="71">
        <v>280</v>
      </c>
    </row>
    <row r="10" spans="1:14">
      <c r="A10" s="70">
        <v>5</v>
      </c>
      <c r="B10" s="70">
        <v>1017297</v>
      </c>
      <c r="C10" s="80">
        <v>43191</v>
      </c>
      <c r="D10" s="80">
        <v>43195</v>
      </c>
      <c r="E10" s="70" t="s">
        <v>16</v>
      </c>
      <c r="F10" s="78"/>
      <c r="G10" s="78">
        <v>4</v>
      </c>
      <c r="H10" s="78"/>
      <c r="I10" s="78">
        <v>2</v>
      </c>
      <c r="J10" s="78">
        <v>4</v>
      </c>
      <c r="K10" s="78">
        <f t="shared" si="0"/>
        <v>8</v>
      </c>
      <c r="L10" s="78"/>
      <c r="M10" s="70">
        <v>1283930</v>
      </c>
      <c r="N10" s="71">
        <v>560</v>
      </c>
    </row>
    <row r="11" spans="1:14">
      <c r="A11" s="70">
        <v>6</v>
      </c>
      <c r="B11" s="70">
        <v>1017388</v>
      </c>
      <c r="C11" s="80">
        <v>43196</v>
      </c>
      <c r="D11" s="80">
        <v>43199</v>
      </c>
      <c r="E11" s="70" t="s">
        <v>16</v>
      </c>
      <c r="F11" s="78"/>
      <c r="G11" s="78">
        <v>3</v>
      </c>
      <c r="H11" s="78"/>
      <c r="I11" s="78">
        <v>1</v>
      </c>
      <c r="J11" s="78">
        <v>3</v>
      </c>
      <c r="K11" s="78">
        <f t="shared" si="0"/>
        <v>3</v>
      </c>
      <c r="L11" s="78"/>
      <c r="M11" s="70">
        <v>1285141</v>
      </c>
      <c r="N11" s="71">
        <v>294</v>
      </c>
    </row>
    <row r="12" spans="1:14">
      <c r="A12" s="70">
        <v>7</v>
      </c>
      <c r="B12" s="70">
        <v>1017719</v>
      </c>
      <c r="C12" s="80">
        <v>43191</v>
      </c>
      <c r="D12" s="80">
        <v>43192</v>
      </c>
      <c r="E12" s="70" t="s">
        <v>16</v>
      </c>
      <c r="F12" s="78"/>
      <c r="G12" s="78"/>
      <c r="H12" s="78"/>
      <c r="I12" s="78">
        <v>1</v>
      </c>
      <c r="J12" s="78">
        <v>1</v>
      </c>
      <c r="K12" s="78">
        <f t="shared" si="0"/>
        <v>1</v>
      </c>
      <c r="L12" s="78"/>
      <c r="M12" s="93">
        <v>1290134</v>
      </c>
      <c r="N12" s="71">
        <v>70</v>
      </c>
    </row>
    <row r="13" ht="14.25" spans="1:14">
      <c r="A13" s="70">
        <v>8</v>
      </c>
      <c r="B13" s="70">
        <v>1017707</v>
      </c>
      <c r="C13" s="80">
        <v>43219</v>
      </c>
      <c r="D13" s="80">
        <v>43224</v>
      </c>
      <c r="E13" s="70" t="s">
        <v>16</v>
      </c>
      <c r="F13" s="78"/>
      <c r="G13" s="78"/>
      <c r="H13" s="78">
        <v>15</v>
      </c>
      <c r="I13" s="78">
        <v>1</v>
      </c>
      <c r="J13" s="78">
        <v>2</v>
      </c>
      <c r="K13" s="78">
        <f t="shared" si="0"/>
        <v>2</v>
      </c>
      <c r="L13" s="78">
        <v>3</v>
      </c>
      <c r="M13" s="94">
        <v>1303060</v>
      </c>
      <c r="N13" s="71">
        <v>155</v>
      </c>
    </row>
    <row r="14" spans="1:14">
      <c r="A14" s="70">
        <v>9</v>
      </c>
      <c r="B14" s="70">
        <v>1017751</v>
      </c>
      <c r="C14" s="80">
        <v>43194</v>
      </c>
      <c r="D14" s="80">
        <v>43196</v>
      </c>
      <c r="E14" s="70" t="s">
        <v>16</v>
      </c>
      <c r="F14" s="78"/>
      <c r="G14" s="78"/>
      <c r="H14" s="78"/>
      <c r="I14" s="78">
        <v>1</v>
      </c>
      <c r="J14" s="78">
        <v>2</v>
      </c>
      <c r="K14" s="78">
        <f t="shared" si="0"/>
        <v>2</v>
      </c>
      <c r="L14" s="78"/>
      <c r="M14" s="93">
        <v>1290280</v>
      </c>
      <c r="N14" s="71">
        <v>140</v>
      </c>
    </row>
    <row r="15" spans="1:14">
      <c r="A15" s="70">
        <v>10</v>
      </c>
      <c r="B15" s="70">
        <v>1017753</v>
      </c>
      <c r="C15" s="80">
        <v>43196</v>
      </c>
      <c r="D15" s="80">
        <v>43198</v>
      </c>
      <c r="E15" s="70" t="s">
        <v>16</v>
      </c>
      <c r="F15" s="78"/>
      <c r="G15" s="78"/>
      <c r="H15" s="78"/>
      <c r="I15" s="78">
        <v>2</v>
      </c>
      <c r="J15" s="78">
        <v>2</v>
      </c>
      <c r="K15" s="78">
        <f t="shared" si="0"/>
        <v>4</v>
      </c>
      <c r="L15" s="78"/>
      <c r="M15" s="93">
        <v>1290532</v>
      </c>
      <c r="N15" s="71">
        <v>280</v>
      </c>
    </row>
    <row r="16" spans="1:14">
      <c r="A16" s="70">
        <v>11</v>
      </c>
      <c r="B16" s="70">
        <v>1017763</v>
      </c>
      <c r="C16" s="80">
        <v>43207</v>
      </c>
      <c r="D16" s="80">
        <v>43208</v>
      </c>
      <c r="E16" s="70" t="s">
        <v>16</v>
      </c>
      <c r="F16" s="78">
        <v>1</v>
      </c>
      <c r="G16" s="78"/>
      <c r="H16" s="78"/>
      <c r="I16" s="78">
        <v>2</v>
      </c>
      <c r="J16" s="78">
        <v>1</v>
      </c>
      <c r="K16" s="78">
        <f t="shared" si="0"/>
        <v>2</v>
      </c>
      <c r="L16" s="78"/>
      <c r="M16" s="93">
        <v>1290670</v>
      </c>
      <c r="N16" s="71">
        <v>140</v>
      </c>
    </row>
    <row r="17" spans="1:14">
      <c r="A17" s="70">
        <v>12</v>
      </c>
      <c r="B17" s="70">
        <v>1017797</v>
      </c>
      <c r="C17" s="80">
        <v>43195</v>
      </c>
      <c r="D17" s="80">
        <v>43197</v>
      </c>
      <c r="E17" s="70" t="s">
        <v>16</v>
      </c>
      <c r="F17" s="78"/>
      <c r="G17" s="78"/>
      <c r="H17" s="78"/>
      <c r="I17" s="78">
        <v>1</v>
      </c>
      <c r="J17" s="78">
        <v>2</v>
      </c>
      <c r="K17" s="78">
        <f t="shared" si="0"/>
        <v>2</v>
      </c>
      <c r="L17" s="78"/>
      <c r="M17" s="93">
        <v>1291377</v>
      </c>
      <c r="N17" s="71">
        <v>140</v>
      </c>
    </row>
    <row r="18" spans="1:14">
      <c r="A18" s="70">
        <v>13</v>
      </c>
      <c r="B18" s="70">
        <v>1017843</v>
      </c>
      <c r="C18" s="80">
        <v>43196</v>
      </c>
      <c r="D18" s="80">
        <v>43197</v>
      </c>
      <c r="E18" s="70" t="s">
        <v>16</v>
      </c>
      <c r="F18" s="78"/>
      <c r="G18" s="78"/>
      <c r="H18" s="78"/>
      <c r="I18" s="78">
        <v>1</v>
      </c>
      <c r="J18" s="78">
        <v>1</v>
      </c>
      <c r="K18" s="78">
        <f t="shared" si="0"/>
        <v>1</v>
      </c>
      <c r="L18" s="78"/>
      <c r="M18" s="93">
        <v>1292027</v>
      </c>
      <c r="N18" s="71">
        <v>70</v>
      </c>
    </row>
    <row r="19" spans="1:14">
      <c r="A19" s="70">
        <v>14</v>
      </c>
      <c r="B19" s="70">
        <v>1018044</v>
      </c>
      <c r="C19" s="80">
        <v>43216</v>
      </c>
      <c r="D19" s="80">
        <v>43219</v>
      </c>
      <c r="E19" s="70" t="s">
        <v>16</v>
      </c>
      <c r="F19" s="78"/>
      <c r="G19" s="78"/>
      <c r="H19" s="78"/>
      <c r="I19" s="78">
        <v>1</v>
      </c>
      <c r="J19" s="78">
        <v>3</v>
      </c>
      <c r="K19" s="78">
        <f t="shared" si="0"/>
        <v>3</v>
      </c>
      <c r="L19" s="78"/>
      <c r="M19" s="93">
        <v>1294456</v>
      </c>
      <c r="N19" s="71">
        <v>210</v>
      </c>
    </row>
    <row r="20" spans="1:14">
      <c r="A20" s="70">
        <v>15</v>
      </c>
      <c r="B20" s="70">
        <v>1018020</v>
      </c>
      <c r="C20" s="80">
        <v>43219</v>
      </c>
      <c r="D20" s="80">
        <v>43220</v>
      </c>
      <c r="E20" s="70" t="s">
        <v>16</v>
      </c>
      <c r="F20" s="78"/>
      <c r="G20" s="78"/>
      <c r="H20" s="78"/>
      <c r="I20" s="78">
        <v>2</v>
      </c>
      <c r="J20" s="78">
        <v>1</v>
      </c>
      <c r="K20" s="78">
        <f t="shared" si="0"/>
        <v>2</v>
      </c>
      <c r="L20" s="78"/>
      <c r="M20" s="93">
        <v>1294220</v>
      </c>
      <c r="N20" s="71">
        <v>140</v>
      </c>
    </row>
    <row r="21" spans="1:14">
      <c r="A21" s="70">
        <v>16</v>
      </c>
      <c r="B21" s="70">
        <v>1018013</v>
      </c>
      <c r="C21" s="80">
        <v>43219</v>
      </c>
      <c r="D21" s="80">
        <v>43221</v>
      </c>
      <c r="E21" s="70" t="s">
        <v>16</v>
      </c>
      <c r="F21" s="78"/>
      <c r="G21" s="78"/>
      <c r="H21" s="78">
        <v>15</v>
      </c>
      <c r="I21" s="78">
        <v>1</v>
      </c>
      <c r="J21" s="78">
        <v>2</v>
      </c>
      <c r="K21" s="78">
        <f t="shared" si="0"/>
        <v>2</v>
      </c>
      <c r="L21" s="78"/>
      <c r="M21" s="93">
        <v>1294031</v>
      </c>
      <c r="N21" s="71">
        <v>155</v>
      </c>
    </row>
    <row r="22" ht="14.25" spans="1:14">
      <c r="A22" s="70">
        <v>17</v>
      </c>
      <c r="B22" s="70">
        <v>1018010</v>
      </c>
      <c r="C22" s="80">
        <v>43219</v>
      </c>
      <c r="D22" s="80">
        <v>43222</v>
      </c>
      <c r="E22" s="70" t="s">
        <v>16</v>
      </c>
      <c r="F22" s="78"/>
      <c r="G22" s="78"/>
      <c r="H22" s="78">
        <v>30</v>
      </c>
      <c r="I22" s="78">
        <v>2</v>
      </c>
      <c r="J22" s="78">
        <v>2</v>
      </c>
      <c r="K22" s="78">
        <f t="shared" si="0"/>
        <v>4</v>
      </c>
      <c r="L22" s="78">
        <v>2</v>
      </c>
      <c r="M22" s="94">
        <v>1303054</v>
      </c>
      <c r="N22" s="71">
        <v>310</v>
      </c>
    </row>
    <row r="23" s="75" customFormat="1" spans="1:14">
      <c r="A23" s="81">
        <v>18</v>
      </c>
      <c r="B23" s="81">
        <v>1017999</v>
      </c>
      <c r="C23" s="82">
        <v>43218</v>
      </c>
      <c r="D23" s="82">
        <v>43220</v>
      </c>
      <c r="E23" s="81" t="s">
        <v>16</v>
      </c>
      <c r="F23" s="83"/>
      <c r="G23" s="83"/>
      <c r="H23" s="83"/>
      <c r="I23" s="83">
        <v>1</v>
      </c>
      <c r="J23" s="83">
        <v>2</v>
      </c>
      <c r="K23" s="83">
        <f t="shared" si="0"/>
        <v>2</v>
      </c>
      <c r="L23" s="83"/>
      <c r="M23" s="81">
        <v>1293891</v>
      </c>
      <c r="N23" s="95">
        <v>140</v>
      </c>
    </row>
    <row r="24" spans="1:14">
      <c r="A24" s="70">
        <v>19</v>
      </c>
      <c r="B24" s="70">
        <v>1018050</v>
      </c>
      <c r="C24" s="80">
        <v>43209</v>
      </c>
      <c r="D24" s="80">
        <v>43214</v>
      </c>
      <c r="E24" s="70" t="s">
        <v>16</v>
      </c>
      <c r="F24" s="78"/>
      <c r="G24" s="78"/>
      <c r="H24" s="78"/>
      <c r="I24" s="78">
        <v>1</v>
      </c>
      <c r="J24" s="78">
        <v>5</v>
      </c>
      <c r="K24" s="78">
        <f t="shared" si="0"/>
        <v>5</v>
      </c>
      <c r="L24" s="78"/>
      <c r="M24" s="93">
        <v>1294690</v>
      </c>
      <c r="N24" s="71">
        <v>350</v>
      </c>
    </row>
    <row r="25" spans="1:14">
      <c r="A25" s="70">
        <v>20</v>
      </c>
      <c r="B25" s="70">
        <v>1017984</v>
      </c>
      <c r="C25" s="80">
        <v>43204</v>
      </c>
      <c r="D25" s="80">
        <v>43207</v>
      </c>
      <c r="E25" s="70" t="s">
        <v>16</v>
      </c>
      <c r="F25" s="78"/>
      <c r="G25" s="78"/>
      <c r="H25" s="78"/>
      <c r="I25" s="78">
        <v>1</v>
      </c>
      <c r="J25" s="78">
        <v>3</v>
      </c>
      <c r="K25" s="78">
        <f t="shared" si="0"/>
        <v>3</v>
      </c>
      <c r="L25" s="78"/>
      <c r="M25" s="93">
        <v>1293755</v>
      </c>
      <c r="N25" s="71">
        <v>210</v>
      </c>
    </row>
    <row r="26" spans="1:14">
      <c r="A26" s="70">
        <v>21</v>
      </c>
      <c r="B26" s="70">
        <v>1017983</v>
      </c>
      <c r="C26" s="80">
        <v>43219</v>
      </c>
      <c r="D26" s="80">
        <v>43221</v>
      </c>
      <c r="E26" s="70" t="s">
        <v>16</v>
      </c>
      <c r="F26" s="78"/>
      <c r="G26" s="78"/>
      <c r="H26" s="78">
        <v>15</v>
      </c>
      <c r="I26" s="78">
        <v>1</v>
      </c>
      <c r="J26" s="78">
        <v>2</v>
      </c>
      <c r="K26" s="78">
        <f t="shared" si="0"/>
        <v>2</v>
      </c>
      <c r="L26" s="78"/>
      <c r="M26" s="93">
        <v>1293694</v>
      </c>
      <c r="N26" s="71">
        <v>155</v>
      </c>
    </row>
    <row r="27" spans="1:14">
      <c r="A27" s="70">
        <v>22</v>
      </c>
      <c r="B27" s="70">
        <v>1017969</v>
      </c>
      <c r="C27" s="80">
        <v>43216</v>
      </c>
      <c r="D27" s="80">
        <v>43216</v>
      </c>
      <c r="E27" s="70" t="s">
        <v>16</v>
      </c>
      <c r="F27" s="78"/>
      <c r="G27" s="78"/>
      <c r="H27" s="78"/>
      <c r="I27" s="78">
        <v>6</v>
      </c>
      <c r="J27" s="78">
        <v>2</v>
      </c>
      <c r="K27" s="78">
        <f t="shared" si="0"/>
        <v>12</v>
      </c>
      <c r="L27" s="78"/>
      <c r="M27" s="93">
        <v>1293595</v>
      </c>
      <c r="N27" s="71">
        <v>840</v>
      </c>
    </row>
    <row r="28" spans="1:14">
      <c r="A28" s="70">
        <v>25</v>
      </c>
      <c r="B28" s="70">
        <v>1018077</v>
      </c>
      <c r="C28" s="80">
        <v>43204</v>
      </c>
      <c r="D28" s="80">
        <v>43206</v>
      </c>
      <c r="E28" s="70" t="s">
        <v>16</v>
      </c>
      <c r="F28" s="78"/>
      <c r="G28" s="78"/>
      <c r="H28" s="78"/>
      <c r="I28" s="78">
        <v>1</v>
      </c>
      <c r="J28" s="78">
        <v>2</v>
      </c>
      <c r="K28" s="78">
        <f t="shared" si="0"/>
        <v>2</v>
      </c>
      <c r="L28" s="78"/>
      <c r="M28" s="93">
        <v>1295052</v>
      </c>
      <c r="N28" s="71">
        <v>140</v>
      </c>
    </row>
    <row r="29" spans="1:14">
      <c r="A29" s="70">
        <v>26</v>
      </c>
      <c r="B29" s="70">
        <v>1018085</v>
      </c>
      <c r="C29" s="80">
        <v>43207</v>
      </c>
      <c r="D29" s="80">
        <v>43208</v>
      </c>
      <c r="E29" s="70" t="s">
        <v>17</v>
      </c>
      <c r="F29" s="78"/>
      <c r="G29" s="78"/>
      <c r="H29" s="78"/>
      <c r="I29" s="78">
        <v>1</v>
      </c>
      <c r="J29" s="78">
        <v>1</v>
      </c>
      <c r="K29" s="78">
        <f t="shared" si="0"/>
        <v>1</v>
      </c>
      <c r="L29" s="78"/>
      <c r="M29" s="93">
        <v>1295805</v>
      </c>
      <c r="N29" s="71">
        <v>70</v>
      </c>
    </row>
    <row r="30" spans="1:14">
      <c r="A30" s="70">
        <v>27</v>
      </c>
      <c r="B30" s="70">
        <v>1018103</v>
      </c>
      <c r="C30" s="80">
        <v>43206</v>
      </c>
      <c r="D30" s="80">
        <v>43207</v>
      </c>
      <c r="E30" s="70" t="s">
        <v>17</v>
      </c>
      <c r="F30" s="78"/>
      <c r="G30" s="78"/>
      <c r="H30" s="78"/>
      <c r="I30" s="78">
        <v>2</v>
      </c>
      <c r="J30" s="78">
        <v>1</v>
      </c>
      <c r="K30" s="78">
        <f t="shared" si="0"/>
        <v>2</v>
      </c>
      <c r="L30" s="78"/>
      <c r="M30" s="93">
        <v>1295899</v>
      </c>
      <c r="N30" s="71">
        <v>140</v>
      </c>
    </row>
    <row r="31" spans="1:14">
      <c r="A31" s="70">
        <v>28</v>
      </c>
      <c r="B31" s="70">
        <v>1018183</v>
      </c>
      <c r="C31" s="80">
        <v>43209</v>
      </c>
      <c r="D31" s="80">
        <v>43210</v>
      </c>
      <c r="E31" s="70" t="s">
        <v>18</v>
      </c>
      <c r="F31" s="78"/>
      <c r="G31" s="78"/>
      <c r="H31" s="78"/>
      <c r="I31" s="78">
        <v>1</v>
      </c>
      <c r="J31" s="78">
        <v>1</v>
      </c>
      <c r="K31" s="78">
        <f t="shared" si="0"/>
        <v>1</v>
      </c>
      <c r="L31" s="78"/>
      <c r="M31" s="70">
        <v>1296767</v>
      </c>
      <c r="N31" s="71">
        <v>70</v>
      </c>
    </row>
    <row r="32" spans="1:14">
      <c r="A32" s="70">
        <v>29</v>
      </c>
      <c r="B32" s="70">
        <v>1018224</v>
      </c>
      <c r="C32" s="80">
        <v>43209</v>
      </c>
      <c r="D32" s="80">
        <v>43210</v>
      </c>
      <c r="E32" s="70" t="s">
        <v>19</v>
      </c>
      <c r="F32" s="78"/>
      <c r="G32" s="78"/>
      <c r="H32" s="78"/>
      <c r="I32" s="78">
        <v>4</v>
      </c>
      <c r="J32" s="78">
        <v>1</v>
      </c>
      <c r="K32" s="78">
        <f t="shared" ref="K32" si="1">I32*J32</f>
        <v>4</v>
      </c>
      <c r="L32" s="78"/>
      <c r="M32" s="93">
        <v>1297177</v>
      </c>
      <c r="N32" s="71">
        <v>280</v>
      </c>
    </row>
    <row r="33" spans="1:14">
      <c r="A33" s="70">
        <v>30</v>
      </c>
      <c r="B33" s="70">
        <v>1018281</v>
      </c>
      <c r="C33" s="80">
        <v>43211</v>
      </c>
      <c r="D33" s="80">
        <v>43212</v>
      </c>
      <c r="E33" s="70" t="s">
        <v>19</v>
      </c>
      <c r="F33" s="78"/>
      <c r="G33" s="78"/>
      <c r="H33" s="78"/>
      <c r="I33" s="78">
        <v>1</v>
      </c>
      <c r="J33" s="78">
        <v>1</v>
      </c>
      <c r="K33" s="78">
        <f t="shared" ref="K33:K36" si="2">I33*J33</f>
        <v>1</v>
      </c>
      <c r="L33" s="78"/>
      <c r="M33" s="93">
        <v>1297850</v>
      </c>
      <c r="N33" s="71">
        <v>70</v>
      </c>
    </row>
    <row r="34" ht="14.25" spans="1:14">
      <c r="A34" s="70">
        <v>31</v>
      </c>
      <c r="B34" s="70">
        <v>1017970</v>
      </c>
      <c r="C34" s="80">
        <v>43201</v>
      </c>
      <c r="D34" s="80">
        <v>43202</v>
      </c>
      <c r="E34" s="70" t="s">
        <v>20</v>
      </c>
      <c r="F34" s="78"/>
      <c r="G34" s="78"/>
      <c r="H34" s="78"/>
      <c r="I34" s="78">
        <v>1</v>
      </c>
      <c r="J34" s="78">
        <f>D34-C34</f>
        <v>1</v>
      </c>
      <c r="K34" s="78">
        <f t="shared" si="2"/>
        <v>1</v>
      </c>
      <c r="L34" s="78"/>
      <c r="M34" s="96">
        <v>1293599</v>
      </c>
      <c r="N34" s="71">
        <v>70</v>
      </c>
    </row>
    <row r="35" spans="1:14">
      <c r="A35" s="70">
        <v>32</v>
      </c>
      <c r="B35" s="70">
        <v>1018008</v>
      </c>
      <c r="C35" s="80">
        <v>43209</v>
      </c>
      <c r="D35" s="80">
        <v>43212</v>
      </c>
      <c r="E35" s="70" t="s">
        <v>20</v>
      </c>
      <c r="F35" s="78"/>
      <c r="G35" s="78"/>
      <c r="H35" s="78"/>
      <c r="I35" s="78">
        <v>1</v>
      </c>
      <c r="J35" s="78">
        <f t="shared" ref="J35:J36" si="3">D35-C35</f>
        <v>3</v>
      </c>
      <c r="K35" s="78">
        <f t="shared" si="2"/>
        <v>3</v>
      </c>
      <c r="L35" s="78"/>
      <c r="M35" s="93">
        <v>1293961</v>
      </c>
      <c r="N35" s="71">
        <v>210</v>
      </c>
    </row>
    <row r="36" spans="1:14">
      <c r="A36" s="81">
        <v>33</v>
      </c>
      <c r="B36" s="70">
        <v>1018006</v>
      </c>
      <c r="C36" s="80">
        <v>43208</v>
      </c>
      <c r="D36" s="80">
        <v>43212</v>
      </c>
      <c r="E36" s="70" t="s">
        <v>20</v>
      </c>
      <c r="F36" s="78"/>
      <c r="G36" s="78"/>
      <c r="H36" s="78"/>
      <c r="I36" s="78">
        <v>1</v>
      </c>
      <c r="J36" s="78">
        <f t="shared" si="3"/>
        <v>4</v>
      </c>
      <c r="K36" s="78">
        <f t="shared" si="2"/>
        <v>4</v>
      </c>
      <c r="L36" s="78"/>
      <c r="M36" s="93">
        <v>1293936</v>
      </c>
      <c r="N36" s="71">
        <v>280</v>
      </c>
    </row>
    <row r="37" spans="1:14">
      <c r="A37" s="70"/>
      <c r="B37" s="84"/>
      <c r="C37" s="85"/>
      <c r="D37" s="86"/>
      <c r="E37" s="70"/>
      <c r="F37" s="78"/>
      <c r="G37" s="78"/>
      <c r="H37" s="78"/>
      <c r="I37" s="78"/>
      <c r="J37" s="78"/>
      <c r="K37" s="78"/>
      <c r="L37" s="78"/>
      <c r="M37" s="70"/>
      <c r="N37" s="71">
        <f>SUM(N6:N36)</f>
        <v>6459</v>
      </c>
    </row>
    <row r="38" spans="1:14">
      <c r="A38" s="70"/>
      <c r="B38" s="70"/>
      <c r="C38" s="70"/>
      <c r="D38" s="70"/>
      <c r="E38" s="87" t="s">
        <v>21</v>
      </c>
      <c r="F38" s="88"/>
      <c r="G38" s="88"/>
      <c r="H38" s="88"/>
      <c r="I38" s="88"/>
      <c r="J38" s="78"/>
      <c r="K38" s="97">
        <f>SUM(K6:K37)</f>
        <v>90</v>
      </c>
      <c r="L38" s="97"/>
      <c r="M38" s="70"/>
      <c r="N38" s="71"/>
    </row>
    <row r="40" ht="14.25" spans="5:8">
      <c r="E40" s="70" t="s">
        <v>22</v>
      </c>
      <c r="F40" s="78">
        <v>6459</v>
      </c>
      <c r="H40" s="89" t="s">
        <v>23</v>
      </c>
    </row>
    <row r="41" spans="5:8">
      <c r="E41" s="70" t="s">
        <v>24</v>
      </c>
      <c r="F41" s="78">
        <f>10*70</f>
        <v>700</v>
      </c>
      <c r="G41" s="76">
        <v>1293410</v>
      </c>
      <c r="H41" s="90" t="s">
        <v>25</v>
      </c>
    </row>
    <row r="42" spans="5:8">
      <c r="E42" s="70" t="s">
        <v>26</v>
      </c>
      <c r="F42" s="78">
        <f>10*20</f>
        <v>200</v>
      </c>
      <c r="H42" s="90"/>
    </row>
    <row r="43" spans="5:6">
      <c r="E43" s="91" t="s">
        <v>27</v>
      </c>
      <c r="F43" s="92">
        <f>SUM(F40:F42)</f>
        <v>7359</v>
      </c>
    </row>
    <row r="44" spans="5:6">
      <c r="E44" s="70" t="s">
        <v>28</v>
      </c>
      <c r="F44" s="78">
        <v>7400</v>
      </c>
    </row>
    <row r="45" spans="5:6">
      <c r="E45" s="70" t="s">
        <v>29</v>
      </c>
      <c r="F45" s="78">
        <f>F44-F43</f>
        <v>41</v>
      </c>
    </row>
  </sheetData>
  <autoFilter ref="A5:K38">
    <extLst/>
  </autoFilter>
  <mergeCells count="3">
    <mergeCell ref="A4:B4"/>
    <mergeCell ref="B37:D37"/>
    <mergeCell ref="H41:H42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opLeftCell="D4" workbookViewId="0">
      <selection activeCell="G43" sqref="G43"/>
    </sheetView>
  </sheetViews>
  <sheetFormatPr defaultColWidth="9" defaultRowHeight="13.5"/>
  <cols>
    <col min="1" max="1" width="5.56666666666667" style="31" customWidth="1"/>
    <col min="2" max="2" width="11.425" style="31" customWidth="1"/>
    <col min="3" max="3" width="11.7083333333333" style="31" customWidth="1"/>
    <col min="4" max="4" width="10.8583333333333" style="31" customWidth="1"/>
    <col min="5" max="5" width="17.7083333333333" style="31" customWidth="1"/>
    <col min="6" max="6" width="12.2833333333333" style="58" customWidth="1"/>
    <col min="7" max="7" width="12.425" style="31" customWidth="1"/>
    <col min="8" max="10" width="12.425" style="58" customWidth="1"/>
    <col min="11" max="11" width="9" style="31"/>
    <col min="12" max="12" width="16.2833333333333" style="31" customWidth="1"/>
    <col min="13" max="13" width="9" style="31"/>
    <col min="14" max="14" width="18.125" style="31" customWidth="1"/>
    <col min="15" max="15" width="17.375" style="31" customWidth="1"/>
    <col min="16" max="16384" width="9" style="31"/>
  </cols>
  <sheetData>
    <row r="1" s="31" customFormat="1" spans="6:10">
      <c r="F1" s="58"/>
      <c r="H1" s="58"/>
      <c r="I1" s="58"/>
      <c r="J1" s="58"/>
    </row>
    <row r="2" customFormat="1" spans="1:10">
      <c r="A2" s="31" t="s">
        <v>0</v>
      </c>
      <c r="B2" s="31"/>
      <c r="C2" s="31"/>
      <c r="D2" s="31"/>
      <c r="E2" s="31"/>
      <c r="F2" s="58"/>
      <c r="G2" s="31"/>
      <c r="H2" s="58"/>
      <c r="I2" s="58"/>
      <c r="J2" s="58"/>
    </row>
    <row r="3" customFormat="1" spans="1:10">
      <c r="A3" s="31" t="s">
        <v>1</v>
      </c>
      <c r="B3" s="31"/>
      <c r="C3" s="31"/>
      <c r="D3" s="31"/>
      <c r="E3" s="31"/>
      <c r="F3" s="58"/>
      <c r="G3" s="31"/>
      <c r="H3" s="58"/>
      <c r="I3" s="58"/>
      <c r="J3" s="58"/>
    </row>
    <row r="4" customFormat="1" spans="1:10">
      <c r="A4" s="59">
        <v>43221</v>
      </c>
      <c r="B4" s="60"/>
      <c r="C4" s="31"/>
      <c r="D4" s="31"/>
      <c r="E4" s="31"/>
      <c r="F4" s="58"/>
      <c r="G4" s="31"/>
      <c r="H4" s="58"/>
      <c r="I4" s="58"/>
      <c r="J4" s="58"/>
    </row>
    <row r="5" s="31" customFormat="1" ht="40.5" spans="1:15">
      <c r="A5" s="37" t="s">
        <v>2</v>
      </c>
      <c r="B5" s="37" t="s">
        <v>3</v>
      </c>
      <c r="C5" s="37" t="s">
        <v>4</v>
      </c>
      <c r="D5" s="37" t="s">
        <v>5</v>
      </c>
      <c r="E5" s="37" t="s">
        <v>6</v>
      </c>
      <c r="F5" s="43" t="s">
        <v>10</v>
      </c>
      <c r="G5" s="37" t="s">
        <v>11</v>
      </c>
      <c r="H5" s="43" t="s">
        <v>8</v>
      </c>
      <c r="I5" s="43" t="s">
        <v>30</v>
      </c>
      <c r="J5" s="69" t="s">
        <v>31</v>
      </c>
      <c r="K5" s="37" t="s">
        <v>12</v>
      </c>
      <c r="L5" s="37" t="s">
        <v>32</v>
      </c>
      <c r="M5" s="37" t="s">
        <v>33</v>
      </c>
      <c r="N5" s="70" t="s">
        <v>14</v>
      </c>
      <c r="O5" s="71"/>
    </row>
    <row r="6" s="31" customFormat="1" spans="1:15">
      <c r="A6" s="37">
        <v>1</v>
      </c>
      <c r="B6" s="37">
        <v>1017705</v>
      </c>
      <c r="C6" s="61">
        <v>43225</v>
      </c>
      <c r="D6" s="61">
        <v>43226</v>
      </c>
      <c r="E6" s="37" t="s">
        <v>34</v>
      </c>
      <c r="F6" s="43">
        <v>1</v>
      </c>
      <c r="G6" s="37">
        <v>1</v>
      </c>
      <c r="H6" s="43"/>
      <c r="I6" s="43"/>
      <c r="J6" s="43"/>
      <c r="K6" s="37">
        <f t="shared" ref="K6:K23" si="0">F6*G6</f>
        <v>1</v>
      </c>
      <c r="L6" s="37">
        <v>70</v>
      </c>
      <c r="M6" s="37">
        <v>70</v>
      </c>
      <c r="N6" s="37">
        <v>1289688</v>
      </c>
      <c r="O6" s="37" t="s">
        <v>35</v>
      </c>
    </row>
    <row r="7" s="31" customFormat="1" spans="1:15">
      <c r="A7" s="37">
        <v>2</v>
      </c>
      <c r="B7" s="62">
        <v>1017707</v>
      </c>
      <c r="C7" s="61">
        <v>43219</v>
      </c>
      <c r="D7" s="61">
        <v>43224</v>
      </c>
      <c r="E7" s="37" t="s">
        <v>34</v>
      </c>
      <c r="F7" s="43">
        <v>1</v>
      </c>
      <c r="G7" s="37">
        <v>3</v>
      </c>
      <c r="H7" s="43"/>
      <c r="I7" s="43"/>
      <c r="J7" s="43">
        <v>15</v>
      </c>
      <c r="K7" s="37">
        <f t="shared" si="0"/>
        <v>3</v>
      </c>
      <c r="L7" s="37">
        <v>70</v>
      </c>
      <c r="M7" s="37">
        <f>(L7*K7)+J7</f>
        <v>225</v>
      </c>
      <c r="N7" s="37">
        <v>1303061</v>
      </c>
      <c r="O7" s="37"/>
    </row>
    <row r="8" s="31" customFormat="1" spans="1:15">
      <c r="A8" s="37">
        <v>3</v>
      </c>
      <c r="B8" s="37">
        <v>1017836</v>
      </c>
      <c r="C8" s="61">
        <v>43224</v>
      </c>
      <c r="D8" s="61">
        <v>43225</v>
      </c>
      <c r="E8" s="37" t="s">
        <v>34</v>
      </c>
      <c r="F8" s="43">
        <v>1</v>
      </c>
      <c r="G8" s="37">
        <v>1</v>
      </c>
      <c r="H8" s="43">
        <v>1</v>
      </c>
      <c r="I8" s="43"/>
      <c r="J8" s="43"/>
      <c r="K8" s="37">
        <f t="shared" si="0"/>
        <v>1</v>
      </c>
      <c r="L8" s="37">
        <v>70</v>
      </c>
      <c r="M8" s="37">
        <f>(L8*G8*F8)+(H8*G8*28)</f>
        <v>98</v>
      </c>
      <c r="N8" s="37">
        <v>1291844</v>
      </c>
      <c r="O8" s="37"/>
    </row>
    <row r="9" s="31" customFormat="1" spans="1:15">
      <c r="A9" s="37">
        <v>4</v>
      </c>
      <c r="B9" s="37">
        <v>1017876</v>
      </c>
      <c r="C9" s="61">
        <v>43226</v>
      </c>
      <c r="D9" s="61">
        <v>43227</v>
      </c>
      <c r="E9" s="37" t="s">
        <v>34</v>
      </c>
      <c r="F9" s="43">
        <v>1</v>
      </c>
      <c r="G9" s="37">
        <v>1</v>
      </c>
      <c r="H9" s="43"/>
      <c r="I9" s="43"/>
      <c r="J9" s="43"/>
      <c r="K9" s="37">
        <f t="shared" si="0"/>
        <v>1</v>
      </c>
      <c r="L9" s="37">
        <v>70</v>
      </c>
      <c r="M9" s="37">
        <f t="shared" ref="M6:M10" si="1">L9*G9*F9</f>
        <v>70</v>
      </c>
      <c r="N9" s="37">
        <v>1292814</v>
      </c>
      <c r="O9" s="37"/>
    </row>
    <row r="10" s="31" customFormat="1" spans="1:15">
      <c r="A10" s="37">
        <v>5</v>
      </c>
      <c r="B10" s="37">
        <v>1018046</v>
      </c>
      <c r="C10" s="61">
        <v>43222</v>
      </c>
      <c r="D10" s="61">
        <v>43224</v>
      </c>
      <c r="E10" s="37" t="s">
        <v>34</v>
      </c>
      <c r="F10" s="43">
        <v>2</v>
      </c>
      <c r="G10" s="37">
        <v>2</v>
      </c>
      <c r="H10" s="43"/>
      <c r="I10" s="43"/>
      <c r="J10" s="43"/>
      <c r="K10" s="37">
        <f t="shared" si="0"/>
        <v>4</v>
      </c>
      <c r="L10" s="37">
        <v>70</v>
      </c>
      <c r="M10" s="37">
        <f t="shared" si="1"/>
        <v>280</v>
      </c>
      <c r="N10" s="37">
        <v>1294474</v>
      </c>
      <c r="O10" s="37"/>
    </row>
    <row r="11" s="31" customFormat="1" spans="1:15">
      <c r="A11" s="37">
        <v>6</v>
      </c>
      <c r="B11" s="62">
        <v>1018010</v>
      </c>
      <c r="C11" s="61">
        <v>43219</v>
      </c>
      <c r="D11" s="61">
        <v>43222</v>
      </c>
      <c r="E11" s="37" t="s">
        <v>34</v>
      </c>
      <c r="F11" s="43">
        <v>2</v>
      </c>
      <c r="G11" s="37">
        <v>1</v>
      </c>
      <c r="H11" s="43"/>
      <c r="I11" s="43"/>
      <c r="J11" s="43">
        <v>15</v>
      </c>
      <c r="K11" s="37">
        <f t="shared" si="0"/>
        <v>2</v>
      </c>
      <c r="L11" s="37">
        <v>70</v>
      </c>
      <c r="M11" s="37">
        <v>170</v>
      </c>
      <c r="N11" s="37">
        <v>1303053</v>
      </c>
      <c r="O11" s="23"/>
    </row>
    <row r="12" s="31" customFormat="1" spans="1:15">
      <c r="A12" s="37">
        <v>7</v>
      </c>
      <c r="B12" s="37">
        <v>1018004</v>
      </c>
      <c r="C12" s="61">
        <v>43232</v>
      </c>
      <c r="D12" s="61">
        <v>43235</v>
      </c>
      <c r="E12" s="37" t="s">
        <v>34</v>
      </c>
      <c r="F12" s="43">
        <v>1</v>
      </c>
      <c r="G12" s="37">
        <v>3</v>
      </c>
      <c r="H12" s="43"/>
      <c r="I12" s="43"/>
      <c r="J12" s="43"/>
      <c r="K12" s="37">
        <f t="shared" si="0"/>
        <v>3</v>
      </c>
      <c r="L12" s="37">
        <v>70</v>
      </c>
      <c r="M12" s="37">
        <f t="shared" ref="M12:M23" si="2">L12*G12*F12</f>
        <v>210</v>
      </c>
      <c r="N12" s="37">
        <v>1293934</v>
      </c>
      <c r="O12" s="37"/>
    </row>
    <row r="13" s="31" customFormat="1" spans="1:15">
      <c r="A13" s="37">
        <v>8</v>
      </c>
      <c r="B13" s="37">
        <v>1018057</v>
      </c>
      <c r="C13" s="61">
        <v>43226</v>
      </c>
      <c r="D13" s="61">
        <v>43231</v>
      </c>
      <c r="E13" s="37" t="s">
        <v>34</v>
      </c>
      <c r="F13" s="43">
        <v>2</v>
      </c>
      <c r="G13" s="37">
        <v>5</v>
      </c>
      <c r="H13" s="43"/>
      <c r="I13" s="43"/>
      <c r="J13" s="43"/>
      <c r="K13" s="37">
        <f t="shared" si="0"/>
        <v>10</v>
      </c>
      <c r="L13" s="37">
        <v>70</v>
      </c>
      <c r="M13" s="37">
        <f t="shared" si="2"/>
        <v>700</v>
      </c>
      <c r="N13" s="37">
        <v>1294799</v>
      </c>
      <c r="O13" s="37" t="s">
        <v>36</v>
      </c>
    </row>
    <row r="14" s="31" customFormat="1" spans="1:15">
      <c r="A14" s="37">
        <v>9</v>
      </c>
      <c r="B14" s="37">
        <v>1018278</v>
      </c>
      <c r="C14" s="61">
        <v>43231</v>
      </c>
      <c r="D14" s="61">
        <v>43232</v>
      </c>
      <c r="E14" s="37" t="s">
        <v>34</v>
      </c>
      <c r="F14" s="43">
        <v>2</v>
      </c>
      <c r="G14" s="37">
        <v>1</v>
      </c>
      <c r="H14" s="43"/>
      <c r="I14" s="43"/>
      <c r="J14" s="43"/>
      <c r="K14" s="37">
        <f t="shared" si="0"/>
        <v>2</v>
      </c>
      <c r="L14" s="37">
        <v>70</v>
      </c>
      <c r="M14" s="37">
        <f t="shared" si="2"/>
        <v>140</v>
      </c>
      <c r="N14" s="37">
        <v>1297723</v>
      </c>
      <c r="O14" s="37"/>
    </row>
    <row r="15" s="31" customFormat="1" spans="1:15">
      <c r="A15" s="37">
        <v>10</v>
      </c>
      <c r="B15" s="37">
        <v>1018379</v>
      </c>
      <c r="C15" s="61">
        <v>43230</v>
      </c>
      <c r="D15" s="61">
        <v>43234</v>
      </c>
      <c r="E15" s="37" t="s">
        <v>34</v>
      </c>
      <c r="F15" s="43">
        <v>2</v>
      </c>
      <c r="G15" s="37">
        <v>4</v>
      </c>
      <c r="H15" s="43"/>
      <c r="I15" s="43"/>
      <c r="J15" s="43"/>
      <c r="K15" s="37">
        <f t="shared" si="0"/>
        <v>8</v>
      </c>
      <c r="L15" s="37">
        <v>70</v>
      </c>
      <c r="M15" s="37">
        <f t="shared" si="2"/>
        <v>560</v>
      </c>
      <c r="N15" s="37">
        <v>1299611</v>
      </c>
      <c r="O15" s="37"/>
    </row>
    <row r="16" s="31" customFormat="1" spans="1:15">
      <c r="A16" s="37">
        <v>11</v>
      </c>
      <c r="B16" s="37">
        <v>1018396</v>
      </c>
      <c r="C16" s="61">
        <v>43230</v>
      </c>
      <c r="D16" s="61">
        <v>43234</v>
      </c>
      <c r="E16" s="37" t="s">
        <v>34</v>
      </c>
      <c r="F16" s="43">
        <v>1</v>
      </c>
      <c r="G16" s="37">
        <v>4</v>
      </c>
      <c r="H16" s="43"/>
      <c r="I16" s="43"/>
      <c r="J16" s="43"/>
      <c r="K16" s="37">
        <f t="shared" si="0"/>
        <v>4</v>
      </c>
      <c r="L16" s="37">
        <v>70</v>
      </c>
      <c r="M16" s="37">
        <f t="shared" si="2"/>
        <v>280</v>
      </c>
      <c r="N16" s="37">
        <v>1299979</v>
      </c>
      <c r="O16" s="37"/>
    </row>
    <row r="17" s="31" customFormat="1" spans="1:15">
      <c r="A17" s="37">
        <v>12</v>
      </c>
      <c r="B17" s="37">
        <v>1018443</v>
      </c>
      <c r="C17" s="61">
        <v>43229</v>
      </c>
      <c r="D17" s="61">
        <v>43231</v>
      </c>
      <c r="E17" s="37" t="s">
        <v>34</v>
      </c>
      <c r="F17" s="43">
        <v>1</v>
      </c>
      <c r="G17" s="37">
        <v>2</v>
      </c>
      <c r="H17" s="43"/>
      <c r="I17" s="43"/>
      <c r="J17" s="43"/>
      <c r="K17" s="37">
        <f t="shared" si="0"/>
        <v>2</v>
      </c>
      <c r="L17" s="37">
        <v>70</v>
      </c>
      <c r="M17" s="37">
        <f t="shared" si="2"/>
        <v>140</v>
      </c>
      <c r="N17" s="37">
        <v>1301395</v>
      </c>
      <c r="O17" s="37"/>
    </row>
    <row r="18" s="31" customFormat="1" spans="1:15">
      <c r="A18" s="37">
        <v>13</v>
      </c>
      <c r="B18" s="37">
        <v>1018498</v>
      </c>
      <c r="C18" s="61">
        <v>43224</v>
      </c>
      <c r="D18" s="61">
        <v>43225</v>
      </c>
      <c r="E18" s="37" t="s">
        <v>34</v>
      </c>
      <c r="F18" s="43">
        <v>1</v>
      </c>
      <c r="G18" s="37">
        <f t="shared" ref="G18:G23" si="3">D18-C18</f>
        <v>1</v>
      </c>
      <c r="H18" s="43"/>
      <c r="I18" s="43"/>
      <c r="J18" s="43"/>
      <c r="K18" s="37">
        <f t="shared" si="0"/>
        <v>1</v>
      </c>
      <c r="L18" s="37">
        <v>70</v>
      </c>
      <c r="M18" s="37">
        <f t="shared" si="2"/>
        <v>70</v>
      </c>
      <c r="N18" s="37">
        <v>1302708</v>
      </c>
      <c r="O18" s="37"/>
    </row>
    <row r="19" s="31" customFormat="1" spans="1:15">
      <c r="A19" s="37">
        <v>14</v>
      </c>
      <c r="B19" s="37">
        <v>1018499</v>
      </c>
      <c r="C19" s="61">
        <v>43224</v>
      </c>
      <c r="D19" s="61">
        <v>43225</v>
      </c>
      <c r="E19" s="37" t="s">
        <v>34</v>
      </c>
      <c r="F19" s="43">
        <v>1</v>
      </c>
      <c r="G19" s="37">
        <v>1</v>
      </c>
      <c r="H19" s="43"/>
      <c r="I19" s="43"/>
      <c r="J19" s="43"/>
      <c r="K19" s="37">
        <f t="shared" si="0"/>
        <v>1</v>
      </c>
      <c r="L19" s="37">
        <v>70</v>
      </c>
      <c r="M19" s="37">
        <f t="shared" si="2"/>
        <v>70</v>
      </c>
      <c r="N19" s="37">
        <v>1302706</v>
      </c>
      <c r="O19" s="37"/>
    </row>
    <row r="20" s="31" customFormat="1" spans="1:15">
      <c r="A20" s="37">
        <v>15</v>
      </c>
      <c r="B20" s="37">
        <v>1018500</v>
      </c>
      <c r="C20" s="61">
        <v>43224</v>
      </c>
      <c r="D20" s="61">
        <v>43225</v>
      </c>
      <c r="E20" s="37" t="s">
        <v>37</v>
      </c>
      <c r="F20" s="43">
        <v>1</v>
      </c>
      <c r="G20" s="37">
        <v>1</v>
      </c>
      <c r="H20" s="43"/>
      <c r="I20" s="43"/>
      <c r="J20" s="43"/>
      <c r="K20" s="37">
        <f t="shared" si="0"/>
        <v>1</v>
      </c>
      <c r="L20" s="37">
        <v>70</v>
      </c>
      <c r="M20" s="37">
        <f t="shared" si="2"/>
        <v>70</v>
      </c>
      <c r="N20" s="37">
        <v>1302709</v>
      </c>
      <c r="O20" s="37"/>
    </row>
    <row r="21" s="31" customFormat="1" spans="1:15">
      <c r="A21" s="37">
        <v>16</v>
      </c>
      <c r="B21" s="37">
        <v>1018521</v>
      </c>
      <c r="C21" s="61">
        <v>43225</v>
      </c>
      <c r="D21" s="61">
        <v>43227</v>
      </c>
      <c r="E21" s="37" t="s">
        <v>34</v>
      </c>
      <c r="F21" s="43">
        <v>3</v>
      </c>
      <c r="G21" s="37">
        <f t="shared" si="3"/>
        <v>2</v>
      </c>
      <c r="H21" s="43"/>
      <c r="I21" s="43"/>
      <c r="J21" s="43"/>
      <c r="K21" s="37">
        <f t="shared" si="0"/>
        <v>6</v>
      </c>
      <c r="L21" s="37">
        <v>70</v>
      </c>
      <c r="M21" s="37">
        <f t="shared" si="2"/>
        <v>420</v>
      </c>
      <c r="N21" s="37">
        <v>1303137</v>
      </c>
      <c r="O21" s="37"/>
    </row>
    <row r="22" s="31" customFormat="1" spans="1:15">
      <c r="A22" s="37">
        <v>17</v>
      </c>
      <c r="B22" s="37">
        <v>1018681</v>
      </c>
      <c r="C22" s="61">
        <v>43234</v>
      </c>
      <c r="D22" s="61">
        <v>43237</v>
      </c>
      <c r="E22" s="37" t="s">
        <v>38</v>
      </c>
      <c r="F22" s="43">
        <v>1</v>
      </c>
      <c r="G22" s="37">
        <f t="shared" si="3"/>
        <v>3</v>
      </c>
      <c r="H22" s="43"/>
      <c r="I22" s="43"/>
      <c r="J22" s="43"/>
      <c r="K22" s="37">
        <f t="shared" si="0"/>
        <v>3</v>
      </c>
      <c r="L22" s="37">
        <v>70</v>
      </c>
      <c r="M22" s="37">
        <f t="shared" si="2"/>
        <v>210</v>
      </c>
      <c r="N22" s="37">
        <v>1306691</v>
      </c>
      <c r="O22" s="37"/>
    </row>
    <row r="23" s="31" customFormat="1" spans="1:15">
      <c r="A23" s="37">
        <v>18</v>
      </c>
      <c r="B23" s="37">
        <v>1018700</v>
      </c>
      <c r="C23" s="61">
        <v>43241</v>
      </c>
      <c r="D23" s="61">
        <v>43243</v>
      </c>
      <c r="E23" s="37" t="s">
        <v>20</v>
      </c>
      <c r="F23" s="43">
        <v>1</v>
      </c>
      <c r="G23" s="37">
        <f t="shared" si="3"/>
        <v>2</v>
      </c>
      <c r="H23" s="43"/>
      <c r="I23" s="43"/>
      <c r="J23" s="43"/>
      <c r="K23" s="37">
        <f t="shared" si="0"/>
        <v>2</v>
      </c>
      <c r="L23" s="37">
        <v>70</v>
      </c>
      <c r="M23" s="37">
        <f t="shared" si="2"/>
        <v>140</v>
      </c>
      <c r="N23" s="37">
        <v>1306937</v>
      </c>
      <c r="O23" s="37"/>
    </row>
    <row r="24" s="57" customFormat="1" spans="1:15">
      <c r="A24" s="63">
        <v>19</v>
      </c>
      <c r="B24" s="63">
        <v>1018747</v>
      </c>
      <c r="C24" s="64">
        <v>43247</v>
      </c>
      <c r="D24" s="64">
        <v>43253</v>
      </c>
      <c r="E24" s="63" t="s">
        <v>39</v>
      </c>
      <c r="F24" s="38">
        <v>1</v>
      </c>
      <c r="G24" s="65">
        <v>5</v>
      </c>
      <c r="H24" s="38"/>
      <c r="I24" s="38"/>
      <c r="J24" s="38"/>
      <c r="K24" s="63">
        <v>5</v>
      </c>
      <c r="L24" s="72">
        <v>70</v>
      </c>
      <c r="M24" s="63">
        <f>L24*K24</f>
        <v>350</v>
      </c>
      <c r="N24" s="37">
        <v>1314513</v>
      </c>
      <c r="O24" s="37"/>
    </row>
    <row r="25" s="31" customFormat="1" spans="1:15">
      <c r="A25" s="37">
        <v>20</v>
      </c>
      <c r="B25" s="37">
        <v>1018768</v>
      </c>
      <c r="C25" s="61">
        <v>43247</v>
      </c>
      <c r="D25" s="61">
        <v>43248</v>
      </c>
      <c r="E25" s="37" t="s">
        <v>34</v>
      </c>
      <c r="F25" s="43">
        <v>4</v>
      </c>
      <c r="G25" s="37">
        <f t="shared" ref="G25:G30" si="4">D25-C25</f>
        <v>1</v>
      </c>
      <c r="H25" s="43"/>
      <c r="I25" s="43"/>
      <c r="J25" s="43"/>
      <c r="K25" s="37">
        <f t="shared" ref="K25:K34" si="5">F25*G25</f>
        <v>4</v>
      </c>
      <c r="L25" s="37">
        <v>70</v>
      </c>
      <c r="M25" s="37">
        <f t="shared" ref="M25:M34" si="6">L25*G25*F25</f>
        <v>280</v>
      </c>
      <c r="N25" s="37">
        <v>1308623</v>
      </c>
      <c r="O25" s="37"/>
    </row>
    <row r="26" s="31" customFormat="1" spans="1:15">
      <c r="A26" s="37">
        <v>21</v>
      </c>
      <c r="B26" s="37">
        <v>1018771</v>
      </c>
      <c r="C26" s="61">
        <v>43247</v>
      </c>
      <c r="D26" s="61">
        <v>43249</v>
      </c>
      <c r="E26" s="37" t="s">
        <v>34</v>
      </c>
      <c r="F26" s="43">
        <v>5</v>
      </c>
      <c r="G26" s="37">
        <f t="shared" si="4"/>
        <v>2</v>
      </c>
      <c r="H26" s="43"/>
      <c r="I26" s="43"/>
      <c r="J26" s="43"/>
      <c r="K26" s="37">
        <f t="shared" si="5"/>
        <v>10</v>
      </c>
      <c r="L26" s="37">
        <v>70</v>
      </c>
      <c r="M26" s="37">
        <f t="shared" si="6"/>
        <v>700</v>
      </c>
      <c r="N26" s="37">
        <v>1308690</v>
      </c>
      <c r="O26" s="37"/>
    </row>
    <row r="27" s="31" customFormat="1" spans="1:15">
      <c r="A27" s="37">
        <v>22</v>
      </c>
      <c r="B27" s="37">
        <v>1018782</v>
      </c>
      <c r="C27" s="61">
        <v>43239</v>
      </c>
      <c r="D27" s="61">
        <v>43243</v>
      </c>
      <c r="E27" s="37" t="s">
        <v>34</v>
      </c>
      <c r="F27" s="43">
        <v>1</v>
      </c>
      <c r="G27" s="37">
        <f t="shared" si="4"/>
        <v>4</v>
      </c>
      <c r="H27" s="43"/>
      <c r="I27" s="43"/>
      <c r="J27" s="43"/>
      <c r="K27" s="37">
        <f t="shared" si="5"/>
        <v>4</v>
      </c>
      <c r="L27" s="37">
        <v>70</v>
      </c>
      <c r="M27" s="37">
        <f t="shared" si="6"/>
        <v>280</v>
      </c>
      <c r="N27" s="37">
        <v>1309193</v>
      </c>
      <c r="O27" s="37"/>
    </row>
    <row r="28" s="31" customFormat="1" spans="1:15">
      <c r="A28" s="37">
        <v>23</v>
      </c>
      <c r="B28" s="37">
        <v>1018783</v>
      </c>
      <c r="C28" s="61">
        <v>43239</v>
      </c>
      <c r="D28" s="61">
        <v>43240</v>
      </c>
      <c r="E28" s="37" t="s">
        <v>38</v>
      </c>
      <c r="F28" s="43">
        <v>1</v>
      </c>
      <c r="G28" s="37">
        <f t="shared" si="4"/>
        <v>1</v>
      </c>
      <c r="H28" s="43"/>
      <c r="I28" s="43"/>
      <c r="J28" s="43"/>
      <c r="K28" s="37">
        <f t="shared" si="5"/>
        <v>1</v>
      </c>
      <c r="L28" s="37">
        <v>70</v>
      </c>
      <c r="M28" s="37">
        <f t="shared" si="6"/>
        <v>70</v>
      </c>
      <c r="N28" s="37">
        <v>1309198</v>
      </c>
      <c r="O28" s="37"/>
    </row>
    <row r="29" s="31" customFormat="1" spans="1:15">
      <c r="A29" s="37">
        <v>24</v>
      </c>
      <c r="B29" s="37">
        <v>1018784</v>
      </c>
      <c r="C29" s="61">
        <v>43240</v>
      </c>
      <c r="D29" s="61">
        <v>43243</v>
      </c>
      <c r="E29" s="37" t="s">
        <v>38</v>
      </c>
      <c r="F29" s="43">
        <v>1</v>
      </c>
      <c r="G29" s="37">
        <f t="shared" si="4"/>
        <v>3</v>
      </c>
      <c r="H29" s="43"/>
      <c r="I29" s="43"/>
      <c r="J29" s="43"/>
      <c r="K29" s="37">
        <f t="shared" si="5"/>
        <v>3</v>
      </c>
      <c r="L29" s="37">
        <v>70</v>
      </c>
      <c r="M29" s="37">
        <f t="shared" si="6"/>
        <v>210</v>
      </c>
      <c r="N29" s="37" t="s">
        <v>40</v>
      </c>
      <c r="O29" s="37"/>
    </row>
    <row r="30" s="31" customFormat="1" spans="1:15">
      <c r="A30" s="37">
        <v>25</v>
      </c>
      <c r="B30" s="37">
        <v>1018785</v>
      </c>
      <c r="C30" s="61">
        <v>43240</v>
      </c>
      <c r="D30" s="61">
        <v>43242</v>
      </c>
      <c r="E30" s="37" t="s">
        <v>38</v>
      </c>
      <c r="F30" s="43">
        <v>1</v>
      </c>
      <c r="G30" s="37">
        <f t="shared" si="4"/>
        <v>2</v>
      </c>
      <c r="H30" s="43"/>
      <c r="I30" s="43"/>
      <c r="J30" s="43"/>
      <c r="K30" s="37">
        <f t="shared" si="5"/>
        <v>2</v>
      </c>
      <c r="L30" s="37">
        <v>70</v>
      </c>
      <c r="M30" s="37">
        <f t="shared" si="6"/>
        <v>140</v>
      </c>
      <c r="N30" s="37">
        <v>1309262</v>
      </c>
      <c r="O30" s="37"/>
    </row>
    <row r="31" s="31" customFormat="1" spans="1:15">
      <c r="A31" s="37">
        <v>26</v>
      </c>
      <c r="B31" s="37">
        <v>1018805</v>
      </c>
      <c r="C31" s="61">
        <v>43249</v>
      </c>
      <c r="D31" s="61">
        <v>43253</v>
      </c>
      <c r="E31" s="37" t="s">
        <v>38</v>
      </c>
      <c r="F31" s="43">
        <v>2</v>
      </c>
      <c r="G31" s="62">
        <v>3</v>
      </c>
      <c r="H31" s="43"/>
      <c r="I31" s="43"/>
      <c r="J31" s="43"/>
      <c r="K31" s="37">
        <f t="shared" si="5"/>
        <v>6</v>
      </c>
      <c r="L31" s="37">
        <v>70</v>
      </c>
      <c r="M31" s="37">
        <f t="shared" si="6"/>
        <v>420</v>
      </c>
      <c r="N31" s="37">
        <v>1314516</v>
      </c>
      <c r="O31" s="37"/>
    </row>
    <row r="32" s="31" customFormat="1" spans="1:15">
      <c r="A32" s="37">
        <v>27</v>
      </c>
      <c r="B32" s="37">
        <v>1018817</v>
      </c>
      <c r="C32" s="61">
        <v>43242</v>
      </c>
      <c r="D32" s="61">
        <v>43243</v>
      </c>
      <c r="E32" s="63" t="s">
        <v>39</v>
      </c>
      <c r="F32" s="43">
        <v>1</v>
      </c>
      <c r="G32" s="37">
        <f>D32-C32</f>
        <v>1</v>
      </c>
      <c r="H32" s="43"/>
      <c r="I32" s="43"/>
      <c r="J32" s="43"/>
      <c r="K32" s="37">
        <f t="shared" si="5"/>
        <v>1</v>
      </c>
      <c r="L32" s="37">
        <v>70</v>
      </c>
      <c r="M32" s="37">
        <f t="shared" si="6"/>
        <v>70</v>
      </c>
      <c r="N32" s="37">
        <v>1309874</v>
      </c>
      <c r="O32" s="37"/>
    </row>
    <row r="33" s="31" customFormat="1" spans="1:15">
      <c r="A33" s="37">
        <v>28</v>
      </c>
      <c r="B33" s="37">
        <v>1018822</v>
      </c>
      <c r="C33" s="61">
        <v>43246</v>
      </c>
      <c r="D33" s="61">
        <v>43247</v>
      </c>
      <c r="E33" s="37" t="s">
        <v>16</v>
      </c>
      <c r="F33" s="43">
        <v>2</v>
      </c>
      <c r="G33" s="37">
        <f>D33-C33</f>
        <v>1</v>
      </c>
      <c r="H33" s="43"/>
      <c r="I33" s="43"/>
      <c r="J33" s="43"/>
      <c r="K33" s="37">
        <f t="shared" si="5"/>
        <v>2</v>
      </c>
      <c r="L33" s="37">
        <v>70</v>
      </c>
      <c r="M33" s="37">
        <f t="shared" si="6"/>
        <v>140</v>
      </c>
      <c r="N33" s="37">
        <v>1310134</v>
      </c>
      <c r="O33" s="37"/>
    </row>
    <row r="34" s="31" customFormat="1" spans="1:15">
      <c r="A34" s="37">
        <v>29</v>
      </c>
      <c r="B34" s="37">
        <v>1019111</v>
      </c>
      <c r="C34" s="61">
        <v>43250</v>
      </c>
      <c r="D34" s="61">
        <v>43252</v>
      </c>
      <c r="E34" s="37" t="s">
        <v>38</v>
      </c>
      <c r="F34" s="43">
        <v>1</v>
      </c>
      <c r="G34" s="37">
        <f>D34-C34</f>
        <v>2</v>
      </c>
      <c r="H34" s="43"/>
      <c r="I34" s="43"/>
      <c r="J34" s="43"/>
      <c r="K34" s="37">
        <f t="shared" si="5"/>
        <v>2</v>
      </c>
      <c r="L34" s="37">
        <v>70</v>
      </c>
      <c r="M34" s="37">
        <f t="shared" si="6"/>
        <v>140</v>
      </c>
      <c r="N34" s="37">
        <v>1313843</v>
      </c>
      <c r="O34" s="37"/>
    </row>
    <row r="35" s="31" customFormat="1" spans="5:15">
      <c r="E35" s="66" t="s">
        <v>21</v>
      </c>
      <c r="F35" s="67"/>
      <c r="H35" s="58"/>
      <c r="I35" s="58"/>
      <c r="J35" s="58"/>
      <c r="K35" s="73">
        <f>SUM(K6:K34)</f>
        <v>95</v>
      </c>
      <c r="L35" s="74"/>
      <c r="M35" s="73">
        <f>SUM(M6:M34)</f>
        <v>6723</v>
      </c>
      <c r="N35" s="37"/>
      <c r="O35" s="37" t="s">
        <v>41</v>
      </c>
    </row>
    <row r="36" s="31" customFormat="1" spans="6:10">
      <c r="F36" s="58"/>
      <c r="H36" s="58"/>
      <c r="I36" s="58"/>
      <c r="J36" s="58"/>
    </row>
    <row r="37" customFormat="1" spans="1:10">
      <c r="A37" s="31"/>
      <c r="B37" s="31"/>
      <c r="C37" s="31"/>
      <c r="D37" s="31"/>
      <c r="E37" s="37" t="s">
        <v>22</v>
      </c>
      <c r="F37" s="43">
        <f>95*70</f>
        <v>6650</v>
      </c>
      <c r="G37" s="31" t="s">
        <v>42</v>
      </c>
      <c r="H37" s="58"/>
      <c r="I37" s="58"/>
      <c r="J37" s="58"/>
    </row>
    <row r="38" customFormat="1" spans="1:10">
      <c r="A38" s="31"/>
      <c r="B38" s="31"/>
      <c r="C38" s="31"/>
      <c r="D38" s="31"/>
      <c r="E38" s="37" t="s">
        <v>43</v>
      </c>
      <c r="F38" s="43">
        <v>45</v>
      </c>
      <c r="G38" s="31"/>
      <c r="H38" s="58"/>
      <c r="I38" s="58"/>
      <c r="J38" s="58"/>
    </row>
    <row r="39" customFormat="1" spans="1:10">
      <c r="A39" s="31"/>
      <c r="B39" s="31"/>
      <c r="C39" s="31"/>
      <c r="D39" s="31"/>
      <c r="E39" s="37" t="s">
        <v>44</v>
      </c>
      <c r="F39" s="43">
        <v>28</v>
      </c>
      <c r="G39" s="31"/>
      <c r="H39" s="58"/>
      <c r="I39" s="58"/>
      <c r="J39" s="58"/>
    </row>
    <row r="40" customFormat="1" ht="14.25" spans="1:10">
      <c r="A40" s="31"/>
      <c r="B40" s="31"/>
      <c r="C40" s="31"/>
      <c r="D40" s="31"/>
      <c r="E40" s="37" t="s">
        <v>26</v>
      </c>
      <c r="F40" s="43">
        <f>10*20</f>
        <v>200</v>
      </c>
      <c r="G40" s="31" t="s">
        <v>45</v>
      </c>
      <c r="H40" s="68" t="s">
        <v>46</v>
      </c>
      <c r="I40" s="58"/>
      <c r="J40" s="58"/>
    </row>
    <row r="41" customFormat="1" spans="1:10">
      <c r="A41" s="31"/>
      <c r="B41" s="31"/>
      <c r="C41" s="31"/>
      <c r="D41" s="31"/>
      <c r="E41" s="44" t="s">
        <v>47</v>
      </c>
      <c r="F41" s="45">
        <f>SUM(F37:F40)</f>
        <v>6923</v>
      </c>
      <c r="G41" s="31"/>
      <c r="H41" s="58"/>
      <c r="I41" s="58"/>
      <c r="J41" s="58"/>
    </row>
    <row r="42" customFormat="1" spans="1:10">
      <c r="A42" s="31"/>
      <c r="B42" s="31"/>
      <c r="C42" s="31"/>
      <c r="D42" s="31"/>
      <c r="E42" s="37" t="s">
        <v>48</v>
      </c>
      <c r="F42" s="43">
        <v>7245</v>
      </c>
      <c r="G42" s="31"/>
      <c r="H42" s="58"/>
      <c r="I42" s="58"/>
      <c r="J42" s="58"/>
    </row>
    <row r="43" customFormat="1" spans="1:10">
      <c r="A43" s="31"/>
      <c r="B43" s="31"/>
      <c r="C43" s="31"/>
      <c r="D43" s="31"/>
      <c r="E43" s="50" t="s">
        <v>49</v>
      </c>
      <c r="F43" s="51">
        <f>F42-F41</f>
        <v>322</v>
      </c>
      <c r="G43" s="31" t="s">
        <v>50</v>
      </c>
      <c r="H43" s="58"/>
      <c r="I43" s="58"/>
      <c r="J43" s="58"/>
    </row>
  </sheetData>
  <mergeCells count="1">
    <mergeCell ref="A4:B4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L5" sqref="L5"/>
    </sheetView>
  </sheetViews>
  <sheetFormatPr defaultColWidth="9" defaultRowHeight="13.5"/>
  <cols>
    <col min="1" max="1" width="6.56666666666667" style="31" customWidth="1"/>
    <col min="2" max="2" width="16.5666666666667" style="32" customWidth="1"/>
    <col min="3" max="3" width="24.625" style="32" customWidth="1"/>
    <col min="4" max="4" width="14" style="32" customWidth="1"/>
    <col min="5" max="5" width="20" style="32" customWidth="1"/>
    <col min="6" max="6" width="16.5666666666667" style="32" customWidth="1"/>
    <col min="7" max="7" width="12.1416666666667" style="32" customWidth="1"/>
    <col min="8" max="8" width="12.5666666666667" style="32" customWidth="1"/>
    <col min="9" max="9" width="12" style="32" customWidth="1"/>
    <col min="10" max="10" width="13.7083333333333" style="32" customWidth="1"/>
    <col min="11" max="11" width="6.85833333333333" style="32" customWidth="1"/>
    <col min="12" max="12" width="8.85833333333333" style="32" customWidth="1"/>
    <col min="13" max="13" width="10.7083333333333" style="32" customWidth="1"/>
    <col min="14" max="14" width="9.14166666666667" style="32"/>
    <col min="15" max="16382" width="9" style="31"/>
  </cols>
  <sheetData>
    <row r="1" s="31" customFormat="1" spans="2:14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3">
      <c r="A2" s="33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52"/>
    </row>
    <row r="3" spans="1:13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52"/>
    </row>
    <row r="4" spans="1:13">
      <c r="A4" s="35">
        <v>43252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53"/>
    </row>
    <row r="5" spans="1:13">
      <c r="A5" s="20" t="s">
        <v>2</v>
      </c>
      <c r="B5" s="20" t="s">
        <v>3</v>
      </c>
      <c r="C5" s="20" t="s">
        <v>52</v>
      </c>
      <c r="D5" s="20" t="s">
        <v>4</v>
      </c>
      <c r="E5" s="20" t="s">
        <v>5</v>
      </c>
      <c r="F5" s="20" t="s">
        <v>6</v>
      </c>
      <c r="G5" s="20" t="s">
        <v>10</v>
      </c>
      <c r="H5" s="20" t="s">
        <v>11</v>
      </c>
      <c r="I5" s="20" t="s">
        <v>8</v>
      </c>
      <c r="J5" s="20" t="s">
        <v>30</v>
      </c>
      <c r="K5" s="20" t="s">
        <v>12</v>
      </c>
      <c r="L5" s="20" t="s">
        <v>32</v>
      </c>
      <c r="M5" s="20" t="s">
        <v>33</v>
      </c>
    </row>
    <row r="6" spans="1:13">
      <c r="A6" s="37">
        <v>1</v>
      </c>
      <c r="B6" s="38" t="s">
        <v>53</v>
      </c>
      <c r="C6" s="38">
        <v>1314512</v>
      </c>
      <c r="D6" s="39">
        <v>43247</v>
      </c>
      <c r="E6" s="39">
        <v>43253</v>
      </c>
      <c r="F6" s="38" t="s">
        <v>39</v>
      </c>
      <c r="G6" s="38">
        <v>1</v>
      </c>
      <c r="H6" s="38">
        <v>1</v>
      </c>
      <c r="I6" s="38"/>
      <c r="J6" s="38"/>
      <c r="K6" s="38">
        <v>1</v>
      </c>
      <c r="L6" s="38">
        <v>90</v>
      </c>
      <c r="M6" s="38">
        <v>90</v>
      </c>
    </row>
    <row r="7" spans="1:13">
      <c r="A7" s="37">
        <v>2</v>
      </c>
      <c r="B7" s="38" t="s">
        <v>54</v>
      </c>
      <c r="C7" s="38">
        <v>1314515</v>
      </c>
      <c r="D7" s="39">
        <v>43249</v>
      </c>
      <c r="E7" s="39">
        <v>43253</v>
      </c>
      <c r="F7" s="38" t="s">
        <v>38</v>
      </c>
      <c r="G7" s="38">
        <v>2</v>
      </c>
      <c r="H7" s="38">
        <v>1</v>
      </c>
      <c r="I7" s="38"/>
      <c r="J7" s="38"/>
      <c r="K7" s="38">
        <f t="shared" ref="K7:K18" si="0">H7*G7</f>
        <v>2</v>
      </c>
      <c r="L7" s="38">
        <v>90</v>
      </c>
      <c r="M7" s="38">
        <f>L7*K7</f>
        <v>180</v>
      </c>
    </row>
    <row r="8" spans="1:13">
      <c r="A8" s="37">
        <v>3</v>
      </c>
      <c r="B8" s="38" t="s">
        <v>55</v>
      </c>
      <c r="C8" s="38">
        <v>1310678</v>
      </c>
      <c r="D8" s="39">
        <v>43260</v>
      </c>
      <c r="E8" s="39">
        <v>43262</v>
      </c>
      <c r="F8" s="38" t="s">
        <v>34</v>
      </c>
      <c r="G8" s="38">
        <v>1</v>
      </c>
      <c r="H8" s="38">
        <f t="shared" ref="H8:H18" si="1">E8-D8</f>
        <v>2</v>
      </c>
      <c r="I8" s="38"/>
      <c r="J8" s="38"/>
      <c r="K8" s="38">
        <f t="shared" si="0"/>
        <v>2</v>
      </c>
      <c r="L8" s="38">
        <v>90</v>
      </c>
      <c r="M8" s="38">
        <f t="shared" ref="M8:M18" si="2">L8*H8*G8</f>
        <v>180</v>
      </c>
    </row>
    <row r="9" spans="1:13">
      <c r="A9" s="37">
        <v>4</v>
      </c>
      <c r="B9" s="38" t="s">
        <v>56</v>
      </c>
      <c r="C9" s="38">
        <v>1311452</v>
      </c>
      <c r="D9" s="39">
        <v>43259</v>
      </c>
      <c r="E9" s="39">
        <v>43264</v>
      </c>
      <c r="F9" s="38" t="s">
        <v>34</v>
      </c>
      <c r="G9" s="38">
        <v>9</v>
      </c>
      <c r="H9" s="38">
        <f t="shared" si="1"/>
        <v>5</v>
      </c>
      <c r="I9" s="38"/>
      <c r="J9" s="38"/>
      <c r="K9" s="38">
        <f t="shared" si="0"/>
        <v>45</v>
      </c>
      <c r="L9" s="38">
        <v>90</v>
      </c>
      <c r="M9" s="38">
        <f t="shared" si="2"/>
        <v>4050</v>
      </c>
    </row>
    <row r="10" spans="1:13">
      <c r="A10" s="37">
        <v>5</v>
      </c>
      <c r="B10" s="38" t="s">
        <v>57</v>
      </c>
      <c r="C10" s="38">
        <v>1312185</v>
      </c>
      <c r="D10" s="39">
        <v>43281</v>
      </c>
      <c r="E10" s="39">
        <v>43282</v>
      </c>
      <c r="F10" s="38" t="s">
        <v>34</v>
      </c>
      <c r="G10" s="38">
        <v>1</v>
      </c>
      <c r="H10" s="38">
        <f t="shared" si="1"/>
        <v>1</v>
      </c>
      <c r="I10" s="38"/>
      <c r="J10" s="38"/>
      <c r="K10" s="38">
        <f t="shared" si="0"/>
        <v>1</v>
      </c>
      <c r="L10" s="38">
        <v>90</v>
      </c>
      <c r="M10" s="38">
        <f t="shared" si="2"/>
        <v>90</v>
      </c>
    </row>
    <row r="11" spans="1:13">
      <c r="A11" s="37">
        <v>6</v>
      </c>
      <c r="B11" s="38" t="s">
        <v>58</v>
      </c>
      <c r="C11" s="38">
        <v>1316443</v>
      </c>
      <c r="D11" s="39">
        <v>43257</v>
      </c>
      <c r="E11" s="39">
        <v>43258</v>
      </c>
      <c r="F11" s="38" t="s">
        <v>38</v>
      </c>
      <c r="G11" s="38">
        <v>1</v>
      </c>
      <c r="H11" s="38">
        <f t="shared" si="1"/>
        <v>1</v>
      </c>
      <c r="I11" s="38"/>
      <c r="J11" s="38"/>
      <c r="K11" s="38">
        <f t="shared" si="0"/>
        <v>1</v>
      </c>
      <c r="L11" s="38">
        <v>90</v>
      </c>
      <c r="M11" s="38">
        <f t="shared" si="2"/>
        <v>90</v>
      </c>
    </row>
    <row r="12" spans="1:13">
      <c r="A12" s="37">
        <v>7</v>
      </c>
      <c r="B12" s="38" t="s">
        <v>59</v>
      </c>
      <c r="C12" s="38">
        <v>1317705</v>
      </c>
      <c r="D12" s="39">
        <v>43258</v>
      </c>
      <c r="E12" s="39">
        <v>43260</v>
      </c>
      <c r="F12" s="38" t="s">
        <v>38</v>
      </c>
      <c r="G12" s="38">
        <v>1</v>
      </c>
      <c r="H12" s="38">
        <f t="shared" si="1"/>
        <v>2</v>
      </c>
      <c r="I12" s="38"/>
      <c r="J12" s="38"/>
      <c r="K12" s="38">
        <f t="shared" si="0"/>
        <v>2</v>
      </c>
      <c r="L12" s="38">
        <v>80</v>
      </c>
      <c r="M12" s="38">
        <f t="shared" si="2"/>
        <v>160</v>
      </c>
    </row>
    <row r="13" spans="1:13">
      <c r="A13" s="37">
        <v>8</v>
      </c>
      <c r="B13" s="38" t="s">
        <v>60</v>
      </c>
      <c r="C13" s="38">
        <v>1318608</v>
      </c>
      <c r="D13" s="39">
        <v>43275</v>
      </c>
      <c r="E13" s="39">
        <v>43278</v>
      </c>
      <c r="F13" s="38" t="s">
        <v>20</v>
      </c>
      <c r="G13" s="38">
        <v>7</v>
      </c>
      <c r="H13" s="38">
        <f t="shared" si="1"/>
        <v>3</v>
      </c>
      <c r="I13" s="38"/>
      <c r="J13" s="38"/>
      <c r="K13" s="38">
        <f t="shared" si="0"/>
        <v>21</v>
      </c>
      <c r="L13" s="38">
        <v>80</v>
      </c>
      <c r="M13" s="38">
        <f t="shared" si="2"/>
        <v>1680</v>
      </c>
    </row>
    <row r="14" spans="1:13">
      <c r="A14" s="37">
        <v>9</v>
      </c>
      <c r="B14" s="38" t="s">
        <v>61</v>
      </c>
      <c r="C14" s="38">
        <v>1319439</v>
      </c>
      <c r="D14" s="39">
        <v>43262</v>
      </c>
      <c r="E14" s="39">
        <v>43264</v>
      </c>
      <c r="F14" s="38" t="s">
        <v>20</v>
      </c>
      <c r="G14" s="38">
        <v>1</v>
      </c>
      <c r="H14" s="38">
        <f t="shared" si="1"/>
        <v>2</v>
      </c>
      <c r="I14" s="38"/>
      <c r="J14" s="38"/>
      <c r="K14" s="38">
        <f t="shared" si="0"/>
        <v>2</v>
      </c>
      <c r="L14" s="38">
        <v>80</v>
      </c>
      <c r="M14" s="38">
        <f t="shared" si="2"/>
        <v>160</v>
      </c>
    </row>
    <row r="15" spans="1:13">
      <c r="A15" s="37">
        <v>10</v>
      </c>
      <c r="B15" s="38" t="s">
        <v>62</v>
      </c>
      <c r="C15" s="38">
        <v>1319183</v>
      </c>
      <c r="D15" s="39">
        <v>43264</v>
      </c>
      <c r="E15" s="39">
        <v>43266</v>
      </c>
      <c r="F15" s="38" t="s">
        <v>20</v>
      </c>
      <c r="G15" s="38">
        <v>1</v>
      </c>
      <c r="H15" s="38">
        <f t="shared" si="1"/>
        <v>2</v>
      </c>
      <c r="I15" s="38"/>
      <c r="J15" s="38"/>
      <c r="K15" s="38">
        <f t="shared" si="0"/>
        <v>2</v>
      </c>
      <c r="L15" s="38">
        <v>80</v>
      </c>
      <c r="M15" s="38">
        <f t="shared" si="2"/>
        <v>160</v>
      </c>
    </row>
    <row r="16" spans="1:13">
      <c r="A16" s="37"/>
      <c r="B16" s="38"/>
      <c r="C16" s="38"/>
      <c r="D16" s="38"/>
      <c r="E16" s="38"/>
      <c r="F16" s="38"/>
      <c r="G16" s="38"/>
      <c r="H16" s="38">
        <f t="shared" si="1"/>
        <v>0</v>
      </c>
      <c r="I16" s="38"/>
      <c r="J16" s="38"/>
      <c r="K16" s="38">
        <f t="shared" si="0"/>
        <v>0</v>
      </c>
      <c r="L16" s="38"/>
      <c r="M16" s="38">
        <f t="shared" si="2"/>
        <v>0</v>
      </c>
    </row>
    <row r="17" spans="1:13">
      <c r="A17" s="37"/>
      <c r="B17" s="38"/>
      <c r="C17" s="38"/>
      <c r="D17" s="38"/>
      <c r="E17" s="38"/>
      <c r="F17" s="38"/>
      <c r="G17" s="38"/>
      <c r="H17" s="38">
        <f t="shared" si="1"/>
        <v>0</v>
      </c>
      <c r="I17" s="38"/>
      <c r="J17" s="38"/>
      <c r="K17" s="38">
        <f t="shared" si="0"/>
        <v>0</v>
      </c>
      <c r="L17" s="38"/>
      <c r="M17" s="38">
        <f t="shared" si="2"/>
        <v>0</v>
      </c>
    </row>
    <row r="18" spans="1:13">
      <c r="A18" s="37"/>
      <c r="B18" s="38"/>
      <c r="C18" s="38"/>
      <c r="D18" s="38"/>
      <c r="E18" s="38"/>
      <c r="F18" s="38"/>
      <c r="G18" s="38"/>
      <c r="H18" s="38">
        <f t="shared" si="1"/>
        <v>0</v>
      </c>
      <c r="I18" s="38"/>
      <c r="J18" s="38"/>
      <c r="K18" s="38">
        <f t="shared" si="0"/>
        <v>0</v>
      </c>
      <c r="L18" s="38"/>
      <c r="M18" s="38">
        <f t="shared" si="2"/>
        <v>0</v>
      </c>
    </row>
    <row r="19" spans="1:14">
      <c r="A19" s="37"/>
      <c r="B19" s="38"/>
      <c r="C19" s="40"/>
      <c r="D19" s="41" t="s">
        <v>63</v>
      </c>
      <c r="E19" s="42"/>
      <c r="F19" s="42"/>
      <c r="G19" s="42"/>
      <c r="H19" s="42"/>
      <c r="I19" s="42"/>
      <c r="J19" s="54"/>
      <c r="K19" s="55">
        <f>SUM(K6:K18)</f>
        <v>79</v>
      </c>
      <c r="L19" s="55"/>
      <c r="M19" s="55">
        <f>SUM(M6:M18)</f>
        <v>6840</v>
      </c>
      <c r="N19" s="56" t="s">
        <v>64</v>
      </c>
    </row>
    <row r="23" spans="3:4">
      <c r="C23" s="37" t="s">
        <v>22</v>
      </c>
      <c r="D23" s="43">
        <f>M19</f>
        <v>6840</v>
      </c>
    </row>
    <row r="24" spans="3:4">
      <c r="C24" s="37" t="s">
        <v>43</v>
      </c>
      <c r="D24" s="43">
        <v>0</v>
      </c>
    </row>
    <row r="25" spans="3:4">
      <c r="C25" s="37" t="s">
        <v>44</v>
      </c>
      <c r="D25" s="43">
        <v>0</v>
      </c>
    </row>
    <row r="26" spans="3:4">
      <c r="C26" s="37" t="s">
        <v>26</v>
      </c>
      <c r="D26" s="43">
        <v>0</v>
      </c>
    </row>
    <row r="27" spans="3:4">
      <c r="C27" s="44" t="s">
        <v>65</v>
      </c>
      <c r="D27" s="45">
        <f>SUM(D23:D26)</f>
        <v>6840</v>
      </c>
    </row>
    <row r="28" spans="3:4">
      <c r="C28" s="46" t="s">
        <v>66</v>
      </c>
      <c r="D28" s="47">
        <v>322</v>
      </c>
    </row>
    <row r="29" spans="3:4">
      <c r="C29" s="48" t="s">
        <v>48</v>
      </c>
      <c r="D29" s="49">
        <v>18828</v>
      </c>
    </row>
    <row r="30" spans="3:5">
      <c r="C30" s="50" t="s">
        <v>49</v>
      </c>
      <c r="D30" s="51">
        <f>D29-D27+D28</f>
        <v>12310</v>
      </c>
      <c r="E30" s="31"/>
    </row>
  </sheetData>
  <mergeCells count="4">
    <mergeCell ref="A2:M2"/>
    <mergeCell ref="A3:M3"/>
    <mergeCell ref="A4:M4"/>
    <mergeCell ref="D19:J1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22" workbookViewId="0">
      <selection activeCell="E64" sqref="E64"/>
    </sheetView>
  </sheetViews>
  <sheetFormatPr defaultColWidth="8" defaultRowHeight="12.75" outlineLevelCol="7"/>
  <cols>
    <col min="1" max="1" width="11.875" style="1" customWidth="1"/>
    <col min="2" max="2" width="11.375" style="1" customWidth="1"/>
    <col min="3" max="3" width="18.5" style="1" customWidth="1"/>
    <col min="4" max="4" width="8.375" style="1" customWidth="1"/>
    <col min="5" max="5" width="8" style="1"/>
    <col min="6" max="7" width="16" style="1" customWidth="1"/>
    <col min="8" max="8" width="13.5" style="1" customWidth="1"/>
    <col min="9" max="16384" width="8" style="1"/>
  </cols>
  <sheetData>
    <row r="1" s="1" customFormat="1" ht="13.5" spans="1:8">
      <c r="A1" s="20" t="s">
        <v>52</v>
      </c>
      <c r="B1" s="20" t="s">
        <v>67</v>
      </c>
      <c r="C1" s="20" t="s">
        <v>3</v>
      </c>
      <c r="D1" s="20" t="s">
        <v>32</v>
      </c>
      <c r="E1" s="21"/>
      <c r="F1" s="20" t="s">
        <v>4</v>
      </c>
      <c r="G1" s="20" t="s">
        <v>5</v>
      </c>
      <c r="H1" s="21"/>
    </row>
    <row r="2" s="1" customFormat="1" spans="1:8">
      <c r="A2" s="22" t="s">
        <v>68</v>
      </c>
      <c r="B2" s="22" t="s">
        <v>69</v>
      </c>
      <c r="C2" s="22" t="s">
        <v>70</v>
      </c>
      <c r="D2" s="23">
        <v>172</v>
      </c>
      <c r="E2" s="22" t="s">
        <v>71</v>
      </c>
      <c r="F2" s="24">
        <v>43314</v>
      </c>
      <c r="G2" s="24">
        <v>43316</v>
      </c>
      <c r="H2" s="22"/>
    </row>
    <row r="3" s="1" customFormat="1" spans="1:8">
      <c r="A3" s="22" t="s">
        <v>72</v>
      </c>
      <c r="B3" s="22" t="s">
        <v>69</v>
      </c>
      <c r="C3" s="22" t="s">
        <v>73</v>
      </c>
      <c r="D3" s="23">
        <v>190</v>
      </c>
      <c r="E3" s="22" t="s">
        <v>71</v>
      </c>
      <c r="F3" s="24">
        <v>43310</v>
      </c>
      <c r="G3" s="24">
        <v>43312</v>
      </c>
      <c r="H3" s="22"/>
    </row>
    <row r="4" s="1" customFormat="1" spans="1:8">
      <c r="A4" s="22" t="s">
        <v>74</v>
      </c>
      <c r="B4" s="22" t="s">
        <v>69</v>
      </c>
      <c r="C4" s="22" t="s">
        <v>75</v>
      </c>
      <c r="D4" s="23">
        <v>760</v>
      </c>
      <c r="E4" s="22" t="s">
        <v>71</v>
      </c>
      <c r="F4" s="24">
        <v>43311</v>
      </c>
      <c r="G4" s="24">
        <v>43315</v>
      </c>
      <c r="H4" s="22"/>
    </row>
    <row r="5" s="1" customFormat="1" spans="1:8">
      <c r="A5" s="22" t="s">
        <v>76</v>
      </c>
      <c r="B5" s="22" t="s">
        <v>69</v>
      </c>
      <c r="C5" s="22" t="s">
        <v>77</v>
      </c>
      <c r="D5" s="23">
        <v>136</v>
      </c>
      <c r="E5" s="22" t="s">
        <v>71</v>
      </c>
      <c r="F5" s="24">
        <v>43398</v>
      </c>
      <c r="G5" s="24">
        <v>43400</v>
      </c>
      <c r="H5" s="22"/>
    </row>
    <row r="6" s="1" customFormat="1" spans="1:8">
      <c r="A6" s="22" t="s">
        <v>78</v>
      </c>
      <c r="B6" s="22" t="s">
        <v>69</v>
      </c>
      <c r="C6" s="22" t="s">
        <v>79</v>
      </c>
      <c r="D6" s="23">
        <v>246</v>
      </c>
      <c r="E6" s="22" t="s">
        <v>71</v>
      </c>
      <c r="F6" s="24">
        <v>43402</v>
      </c>
      <c r="G6" s="24">
        <v>43405</v>
      </c>
      <c r="H6" s="22"/>
    </row>
    <row r="7" s="1" customFormat="1" spans="1:8">
      <c r="A7" s="22" t="s">
        <v>80</v>
      </c>
      <c r="B7" s="22" t="s">
        <v>69</v>
      </c>
      <c r="C7" s="22" t="s">
        <v>81</v>
      </c>
      <c r="D7" s="23">
        <v>246</v>
      </c>
      <c r="E7" s="22" t="s">
        <v>71</v>
      </c>
      <c r="F7" s="24">
        <v>43377</v>
      </c>
      <c r="G7" s="24">
        <v>43380</v>
      </c>
      <c r="H7" s="22"/>
    </row>
    <row r="8" s="1" customFormat="1" spans="1:8">
      <c r="A8" s="22" t="s">
        <v>82</v>
      </c>
      <c r="B8" s="22" t="s">
        <v>69</v>
      </c>
      <c r="C8" s="22" t="s">
        <v>83</v>
      </c>
      <c r="D8" s="23">
        <v>246</v>
      </c>
      <c r="E8" s="22" t="s">
        <v>71</v>
      </c>
      <c r="F8" s="24">
        <v>43366</v>
      </c>
      <c r="G8" s="24">
        <v>43369</v>
      </c>
      <c r="H8" s="22"/>
    </row>
    <row r="9" s="1" customFormat="1" spans="1:8">
      <c r="A9" s="22" t="s">
        <v>84</v>
      </c>
      <c r="B9" s="22" t="s">
        <v>69</v>
      </c>
      <c r="C9" s="22" t="s">
        <v>85</v>
      </c>
      <c r="D9" s="23">
        <v>1725</v>
      </c>
      <c r="E9" s="22" t="s">
        <v>71</v>
      </c>
      <c r="F9" s="24">
        <v>43448</v>
      </c>
      <c r="G9" s="24">
        <v>43453</v>
      </c>
      <c r="H9" s="22" t="s">
        <v>86</v>
      </c>
    </row>
    <row r="10" s="1" customFormat="1" spans="1:8">
      <c r="A10" s="22" t="s">
        <v>87</v>
      </c>
      <c r="B10" s="22" t="s">
        <v>69</v>
      </c>
      <c r="C10" s="22" t="s">
        <v>88</v>
      </c>
      <c r="D10" s="23">
        <v>2760</v>
      </c>
      <c r="E10" s="22" t="s">
        <v>71</v>
      </c>
      <c r="F10" s="24">
        <v>43449</v>
      </c>
      <c r="G10" s="24">
        <v>43454</v>
      </c>
      <c r="H10" s="22" t="s">
        <v>86</v>
      </c>
    </row>
    <row r="11" s="1" customFormat="1" spans="1:8">
      <c r="A11" s="22" t="s">
        <v>89</v>
      </c>
      <c r="B11" s="22" t="s">
        <v>69</v>
      </c>
      <c r="C11" s="22" t="s">
        <v>90</v>
      </c>
      <c r="D11" s="23">
        <v>520</v>
      </c>
      <c r="E11" s="22" t="s">
        <v>71</v>
      </c>
      <c r="F11" s="24">
        <v>43304</v>
      </c>
      <c r="G11" s="24">
        <v>43308</v>
      </c>
      <c r="H11" s="22"/>
    </row>
    <row r="12" s="1" customFormat="1" spans="1:8">
      <c r="A12" s="22" t="s">
        <v>91</v>
      </c>
      <c r="B12" s="22" t="s">
        <v>69</v>
      </c>
      <c r="C12" s="22" t="s">
        <v>92</v>
      </c>
      <c r="D12" s="23">
        <v>3105</v>
      </c>
      <c r="E12" s="22" t="s">
        <v>71</v>
      </c>
      <c r="F12" s="24">
        <v>43450</v>
      </c>
      <c r="G12" s="24">
        <v>43455</v>
      </c>
      <c r="H12" s="22" t="s">
        <v>86</v>
      </c>
    </row>
    <row r="13" s="1" customFormat="1" spans="1:8">
      <c r="A13" s="22" t="s">
        <v>93</v>
      </c>
      <c r="B13" s="22" t="s">
        <v>69</v>
      </c>
      <c r="C13" s="22" t="s">
        <v>94</v>
      </c>
      <c r="D13" s="23">
        <v>136</v>
      </c>
      <c r="E13" s="22" t="s">
        <v>71</v>
      </c>
      <c r="F13" s="24">
        <v>43405</v>
      </c>
      <c r="G13" s="24">
        <v>43407</v>
      </c>
      <c r="H13" s="22"/>
    </row>
    <row r="14" s="1" customFormat="1" spans="1:8">
      <c r="A14" s="22" t="s">
        <v>95</v>
      </c>
      <c r="B14" s="22" t="s">
        <v>69</v>
      </c>
      <c r="C14" s="22" t="s">
        <v>96</v>
      </c>
      <c r="D14" s="23">
        <v>207</v>
      </c>
      <c r="E14" s="22" t="s">
        <v>71</v>
      </c>
      <c r="F14" s="24">
        <v>43447</v>
      </c>
      <c r="G14" s="24">
        <v>43448</v>
      </c>
      <c r="H14" s="22" t="s">
        <v>86</v>
      </c>
    </row>
    <row r="15" s="1" customFormat="1" spans="1:8">
      <c r="A15" s="22" t="s">
        <v>97</v>
      </c>
      <c r="B15" s="22" t="s">
        <v>69</v>
      </c>
      <c r="C15" s="22" t="s">
        <v>98</v>
      </c>
      <c r="D15" s="23">
        <v>492</v>
      </c>
      <c r="E15" s="22" t="s">
        <v>71</v>
      </c>
      <c r="F15" s="24">
        <v>43362</v>
      </c>
      <c r="G15" s="24">
        <v>43364</v>
      </c>
      <c r="H15" s="22"/>
    </row>
    <row r="16" s="1" customFormat="1" spans="1:8">
      <c r="A16" s="22" t="s">
        <v>99</v>
      </c>
      <c r="B16" s="22" t="s">
        <v>69</v>
      </c>
      <c r="C16" s="22" t="s">
        <v>100</v>
      </c>
      <c r="D16" s="23">
        <v>68</v>
      </c>
      <c r="E16" s="22" t="s">
        <v>71</v>
      </c>
      <c r="F16" s="24">
        <v>43431</v>
      </c>
      <c r="G16" s="24">
        <v>43432</v>
      </c>
      <c r="H16" s="22"/>
    </row>
    <row r="17" s="1" customFormat="1" spans="1:8">
      <c r="A17" s="22" t="s">
        <v>101</v>
      </c>
      <c r="B17" s="22" t="s">
        <v>69</v>
      </c>
      <c r="C17" s="22" t="s">
        <v>102</v>
      </c>
      <c r="D17" s="23">
        <v>1725</v>
      </c>
      <c r="E17" s="22" t="s">
        <v>71</v>
      </c>
      <c r="F17" s="24">
        <v>43447</v>
      </c>
      <c r="G17" s="24">
        <v>43452</v>
      </c>
      <c r="H17" s="22" t="s">
        <v>86</v>
      </c>
    </row>
    <row r="18" s="1" customFormat="1" spans="1:8">
      <c r="A18" s="22" t="s">
        <v>103</v>
      </c>
      <c r="B18" s="22" t="s">
        <v>69</v>
      </c>
      <c r="C18" s="22" t="s">
        <v>104</v>
      </c>
      <c r="D18" s="23">
        <v>246</v>
      </c>
      <c r="E18" s="22" t="s">
        <v>71</v>
      </c>
      <c r="F18" s="24">
        <v>43354</v>
      </c>
      <c r="G18" s="24">
        <v>43355</v>
      </c>
      <c r="H18" s="22"/>
    </row>
    <row r="19" s="1" customFormat="1" spans="1:8">
      <c r="A19" s="22" t="s">
        <v>105</v>
      </c>
      <c r="B19" s="22" t="s">
        <v>69</v>
      </c>
      <c r="C19" s="22" t="s">
        <v>106</v>
      </c>
      <c r="D19" s="23">
        <v>345</v>
      </c>
      <c r="E19" s="22" t="s">
        <v>71</v>
      </c>
      <c r="F19" s="24">
        <v>43440</v>
      </c>
      <c r="G19" s="24">
        <v>43445</v>
      </c>
      <c r="H19" s="22" t="s">
        <v>86</v>
      </c>
    </row>
    <row r="20" s="1" customFormat="1" spans="1:8">
      <c r="A20" s="22" t="s">
        <v>107</v>
      </c>
      <c r="B20" s="22" t="s">
        <v>69</v>
      </c>
      <c r="C20" s="22" t="s">
        <v>108</v>
      </c>
      <c r="D20" s="23">
        <v>204</v>
      </c>
      <c r="E20" s="22" t="s">
        <v>71</v>
      </c>
      <c r="F20" s="24">
        <v>43381</v>
      </c>
      <c r="G20" s="24">
        <v>43384</v>
      </c>
      <c r="H20" s="22"/>
    </row>
    <row r="21" s="1" customFormat="1" spans="1:8">
      <c r="A21" s="22" t="s">
        <v>109</v>
      </c>
      <c r="B21" s="22" t="s">
        <v>69</v>
      </c>
      <c r="C21" s="22" t="s">
        <v>110</v>
      </c>
      <c r="D21" s="23">
        <v>164</v>
      </c>
      <c r="E21" s="22" t="s">
        <v>71</v>
      </c>
      <c r="F21" s="24">
        <v>43374</v>
      </c>
      <c r="G21" s="24">
        <v>43376</v>
      </c>
      <c r="H21" s="22"/>
    </row>
    <row r="22" s="1" customFormat="1" spans="1:8">
      <c r="A22" s="22" t="s">
        <v>111</v>
      </c>
      <c r="B22" s="22" t="s">
        <v>69</v>
      </c>
      <c r="C22" s="22" t="s">
        <v>112</v>
      </c>
      <c r="D22" s="23">
        <v>164</v>
      </c>
      <c r="E22" s="22" t="s">
        <v>71</v>
      </c>
      <c r="F22" s="24">
        <v>43377</v>
      </c>
      <c r="G22" s="24">
        <v>43379</v>
      </c>
      <c r="H22" s="22"/>
    </row>
    <row r="23" s="1" customFormat="1" spans="1:8">
      <c r="A23" s="22" t="s">
        <v>113</v>
      </c>
      <c r="B23" s="22" t="s">
        <v>69</v>
      </c>
      <c r="C23" s="22" t="s">
        <v>114</v>
      </c>
      <c r="D23" s="23">
        <v>345</v>
      </c>
      <c r="E23" s="22" t="s">
        <v>71</v>
      </c>
      <c r="F23" s="24">
        <v>43455</v>
      </c>
      <c r="G23" s="24">
        <v>43460</v>
      </c>
      <c r="H23" s="22" t="s">
        <v>86</v>
      </c>
    </row>
    <row r="24" s="1" customFormat="1" spans="1:8">
      <c r="A24" s="22" t="s">
        <v>115</v>
      </c>
      <c r="B24" s="22" t="s">
        <v>69</v>
      </c>
      <c r="C24" s="22" t="s">
        <v>116</v>
      </c>
      <c r="D24" s="23">
        <v>82</v>
      </c>
      <c r="E24" s="22" t="s">
        <v>71</v>
      </c>
      <c r="F24" s="24">
        <v>43398</v>
      </c>
      <c r="G24" s="24">
        <v>43399</v>
      </c>
      <c r="H24" s="22"/>
    </row>
    <row r="25" s="1" customFormat="1" spans="1:8">
      <c r="A25" s="22" t="s">
        <v>117</v>
      </c>
      <c r="B25" s="22" t="s">
        <v>69</v>
      </c>
      <c r="C25" s="22" t="s">
        <v>118</v>
      </c>
      <c r="D25" s="23">
        <v>408</v>
      </c>
      <c r="E25" s="22" t="s">
        <v>71</v>
      </c>
      <c r="F25" s="24">
        <v>43314</v>
      </c>
      <c r="G25" s="24">
        <v>43318</v>
      </c>
      <c r="H25" s="22"/>
    </row>
    <row r="26" s="1" customFormat="1" spans="1:8">
      <c r="A26" s="22" t="s">
        <v>119</v>
      </c>
      <c r="B26" s="22" t="s">
        <v>69</v>
      </c>
      <c r="C26" s="22" t="s">
        <v>120</v>
      </c>
      <c r="D26" s="23">
        <v>1380</v>
      </c>
      <c r="E26" s="22" t="s">
        <v>71</v>
      </c>
      <c r="F26" s="24">
        <v>43446</v>
      </c>
      <c r="G26" s="24">
        <v>43451</v>
      </c>
      <c r="H26" s="25" t="s">
        <v>86</v>
      </c>
    </row>
    <row r="27" s="1" customFormat="1" spans="1:8">
      <c r="A27" s="22" t="s">
        <v>121</v>
      </c>
      <c r="B27" s="22" t="s">
        <v>69</v>
      </c>
      <c r="C27" s="22" t="s">
        <v>122</v>
      </c>
      <c r="D27" s="23">
        <v>328</v>
      </c>
      <c r="E27" s="22" t="s">
        <v>71</v>
      </c>
      <c r="F27" s="24">
        <v>43388</v>
      </c>
      <c r="G27" s="24">
        <v>43392</v>
      </c>
      <c r="H27" s="22"/>
    </row>
    <row r="28" s="1" customFormat="1" spans="1:8">
      <c r="A28" s="22" t="s">
        <v>123</v>
      </c>
      <c r="B28" s="22" t="s">
        <v>69</v>
      </c>
      <c r="C28" s="22" t="s">
        <v>124</v>
      </c>
      <c r="D28" s="23">
        <v>1530</v>
      </c>
      <c r="E28" s="22" t="s">
        <v>71</v>
      </c>
      <c r="F28" s="24">
        <v>43300</v>
      </c>
      <c r="G28" s="24">
        <v>43303</v>
      </c>
      <c r="H28" s="22"/>
    </row>
    <row r="29" s="1" customFormat="1" spans="1:8">
      <c r="A29" s="22" t="s">
        <v>125</v>
      </c>
      <c r="B29" s="22" t="s">
        <v>69</v>
      </c>
      <c r="C29" s="22" t="s">
        <v>126</v>
      </c>
      <c r="D29" s="23">
        <v>95</v>
      </c>
      <c r="E29" s="22" t="s">
        <v>71</v>
      </c>
      <c r="F29" s="24">
        <v>43287</v>
      </c>
      <c r="G29" s="24">
        <v>43288</v>
      </c>
      <c r="H29" s="22"/>
    </row>
    <row r="30" s="1" customFormat="1" spans="1:8">
      <c r="A30" s="22" t="s">
        <v>127</v>
      </c>
      <c r="B30" s="22" t="s">
        <v>69</v>
      </c>
      <c r="C30" s="22" t="s">
        <v>128</v>
      </c>
      <c r="D30" s="23">
        <v>204</v>
      </c>
      <c r="E30" s="22" t="s">
        <v>71</v>
      </c>
      <c r="F30" s="24">
        <v>43314</v>
      </c>
      <c r="G30" s="24">
        <v>43316</v>
      </c>
      <c r="H30" s="22"/>
    </row>
    <row r="31" s="1" customFormat="1" spans="1:8">
      <c r="A31" s="22" t="s">
        <v>129</v>
      </c>
      <c r="B31" s="22" t="s">
        <v>69</v>
      </c>
      <c r="C31" s="22" t="s">
        <v>130</v>
      </c>
      <c r="D31" s="23">
        <v>82</v>
      </c>
      <c r="E31" s="22" t="s">
        <v>71</v>
      </c>
      <c r="F31" s="24">
        <v>43375</v>
      </c>
      <c r="G31" s="24">
        <v>43376</v>
      </c>
      <c r="H31" s="22"/>
    </row>
    <row r="32" s="1" customFormat="1" spans="1:8">
      <c r="A32" s="22" t="s">
        <v>131</v>
      </c>
      <c r="B32" s="22" t="s">
        <v>69</v>
      </c>
      <c r="C32" s="22" t="s">
        <v>132</v>
      </c>
      <c r="D32" s="23">
        <v>164</v>
      </c>
      <c r="E32" s="22" t="s">
        <v>71</v>
      </c>
      <c r="F32" s="24">
        <v>43375</v>
      </c>
      <c r="G32" s="24">
        <v>43377</v>
      </c>
      <c r="H32" s="22"/>
    </row>
    <row r="33" s="1" customFormat="1" spans="1:8">
      <c r="A33" s="22" t="s">
        <v>133</v>
      </c>
      <c r="B33" s="22" t="s">
        <v>69</v>
      </c>
      <c r="C33" s="22" t="s">
        <v>134</v>
      </c>
      <c r="D33" s="23">
        <v>246</v>
      </c>
      <c r="E33" s="22" t="s">
        <v>71</v>
      </c>
      <c r="F33" s="24">
        <v>43355</v>
      </c>
      <c r="G33" s="24">
        <v>43356</v>
      </c>
      <c r="H33" s="22"/>
    </row>
    <row r="34" s="1" customFormat="1" spans="1:8">
      <c r="A34" s="22" t="s">
        <v>135</v>
      </c>
      <c r="B34" s="22" t="s">
        <v>69</v>
      </c>
      <c r="C34" s="22" t="s">
        <v>136</v>
      </c>
      <c r="D34" s="23">
        <v>164</v>
      </c>
      <c r="E34" s="22" t="s">
        <v>71</v>
      </c>
      <c r="F34" s="24">
        <v>43376</v>
      </c>
      <c r="G34" s="24">
        <v>43378</v>
      </c>
      <c r="H34" s="22"/>
    </row>
    <row r="35" s="1" customFormat="1" spans="1:8">
      <c r="A35" s="22" t="s">
        <v>137</v>
      </c>
      <c r="B35" s="22" t="s">
        <v>69</v>
      </c>
      <c r="C35" s="22" t="s">
        <v>138</v>
      </c>
      <c r="D35" s="23">
        <v>492</v>
      </c>
      <c r="E35" s="22" t="s">
        <v>71</v>
      </c>
      <c r="F35" s="24">
        <v>43376</v>
      </c>
      <c r="G35" s="24">
        <v>43378</v>
      </c>
      <c r="H35" s="22"/>
    </row>
    <row r="36" s="1" customFormat="1" spans="1:8">
      <c r="A36" s="22" t="s">
        <v>139</v>
      </c>
      <c r="B36" s="22" t="s">
        <v>69</v>
      </c>
      <c r="C36" s="22" t="s">
        <v>140</v>
      </c>
      <c r="D36" s="23">
        <v>204</v>
      </c>
      <c r="E36" s="22" t="s">
        <v>71</v>
      </c>
      <c r="F36" s="24">
        <v>43370</v>
      </c>
      <c r="G36" s="24">
        <v>43371</v>
      </c>
      <c r="H36" s="22"/>
    </row>
    <row r="37" s="1" customFormat="1" spans="1:8">
      <c r="A37" s="22" t="s">
        <v>141</v>
      </c>
      <c r="B37" s="22" t="s">
        <v>69</v>
      </c>
      <c r="C37" s="22" t="s">
        <v>142</v>
      </c>
      <c r="D37" s="23">
        <v>345</v>
      </c>
      <c r="E37" s="22" t="s">
        <v>71</v>
      </c>
      <c r="F37" s="24">
        <v>43448</v>
      </c>
      <c r="G37" s="24">
        <v>43453</v>
      </c>
      <c r="H37" s="22" t="s">
        <v>86</v>
      </c>
    </row>
    <row r="38" s="1" customFormat="1" spans="1:8">
      <c r="A38" s="22" t="s">
        <v>143</v>
      </c>
      <c r="B38" s="22" t="s">
        <v>69</v>
      </c>
      <c r="C38" s="22" t="s">
        <v>144</v>
      </c>
      <c r="D38" s="23">
        <v>164</v>
      </c>
      <c r="E38" s="22" t="s">
        <v>71</v>
      </c>
      <c r="F38" s="24">
        <v>43359</v>
      </c>
      <c r="G38" s="24">
        <v>43361</v>
      </c>
      <c r="H38" s="22"/>
    </row>
    <row r="39" s="1" customFormat="1" spans="1:8">
      <c r="A39" s="22" t="s">
        <v>145</v>
      </c>
      <c r="B39" s="22" t="s">
        <v>69</v>
      </c>
      <c r="C39" s="22" t="s">
        <v>146</v>
      </c>
      <c r="D39" s="23">
        <v>1380</v>
      </c>
      <c r="E39" s="22" t="s">
        <v>71</v>
      </c>
      <c r="F39" s="24">
        <v>43445</v>
      </c>
      <c r="G39" s="24">
        <v>43449</v>
      </c>
      <c r="H39" s="22" t="s">
        <v>86</v>
      </c>
    </row>
    <row r="40" s="1" customFormat="1" spans="1:8">
      <c r="A40" s="22" t="s">
        <v>147</v>
      </c>
      <c r="B40" s="22" t="s">
        <v>69</v>
      </c>
      <c r="C40" s="22" t="s">
        <v>148</v>
      </c>
      <c r="D40" s="23">
        <v>204</v>
      </c>
      <c r="E40" s="22" t="s">
        <v>71</v>
      </c>
      <c r="F40" s="24">
        <v>43313</v>
      </c>
      <c r="G40" s="24">
        <v>43315</v>
      </c>
      <c r="H40" s="22"/>
    </row>
    <row r="41" s="1" customFormat="1" spans="1:8">
      <c r="A41" s="22" t="s">
        <v>149</v>
      </c>
      <c r="B41" s="22" t="s">
        <v>69</v>
      </c>
      <c r="C41" s="22" t="s">
        <v>150</v>
      </c>
      <c r="D41" s="23">
        <v>95</v>
      </c>
      <c r="E41" s="22" t="s">
        <v>71</v>
      </c>
      <c r="F41" s="24">
        <v>43295</v>
      </c>
      <c r="G41" s="24">
        <v>43296</v>
      </c>
      <c r="H41" s="22"/>
    </row>
    <row r="42" s="1" customFormat="1" spans="1:8">
      <c r="A42" s="22" t="s">
        <v>151</v>
      </c>
      <c r="B42" s="22" t="s">
        <v>69</v>
      </c>
      <c r="C42" s="22" t="s">
        <v>152</v>
      </c>
      <c r="D42" s="23">
        <v>136</v>
      </c>
      <c r="E42" s="22" t="s">
        <v>71</v>
      </c>
      <c r="F42" s="24">
        <v>43424</v>
      </c>
      <c r="G42" s="24">
        <v>43426</v>
      </c>
      <c r="H42" s="22"/>
    </row>
    <row r="43" s="1" customFormat="1" spans="1:8">
      <c r="A43" s="22" t="s">
        <v>153</v>
      </c>
      <c r="B43" s="22" t="s">
        <v>69</v>
      </c>
      <c r="C43" s="22" t="s">
        <v>154</v>
      </c>
      <c r="D43" s="23">
        <v>285</v>
      </c>
      <c r="E43" s="22" t="s">
        <v>71</v>
      </c>
      <c r="F43" s="24">
        <v>43299</v>
      </c>
      <c r="G43" s="24">
        <v>43302</v>
      </c>
      <c r="H43" s="22"/>
    </row>
    <row r="44" s="1" customFormat="1" spans="1:8">
      <c r="A44" s="22" t="s">
        <v>155</v>
      </c>
      <c r="B44" s="22" t="s">
        <v>69</v>
      </c>
      <c r="C44" s="22" t="s">
        <v>156</v>
      </c>
      <c r="D44" s="23">
        <v>136</v>
      </c>
      <c r="E44" s="22" t="s">
        <v>71</v>
      </c>
      <c r="F44" s="24">
        <v>43407</v>
      </c>
      <c r="G44" s="24">
        <v>43409</v>
      </c>
      <c r="H44" s="22"/>
    </row>
    <row r="45" s="1" customFormat="1" spans="1:8">
      <c r="A45" s="22" t="s">
        <v>157</v>
      </c>
      <c r="B45" s="22" t="s">
        <v>69</v>
      </c>
      <c r="C45" s="22" t="s">
        <v>158</v>
      </c>
      <c r="D45" s="23">
        <v>475</v>
      </c>
      <c r="E45" s="22" t="s">
        <v>71</v>
      </c>
      <c r="F45" s="24">
        <v>43296</v>
      </c>
      <c r="G45" s="24">
        <v>43301</v>
      </c>
      <c r="H45" s="22"/>
    </row>
    <row r="46" s="1" customFormat="1" spans="1:8">
      <c r="A46" s="26">
        <v>1415088</v>
      </c>
      <c r="B46" s="26" t="s">
        <v>69</v>
      </c>
      <c r="C46" s="26" t="s">
        <v>159</v>
      </c>
      <c r="D46" s="27">
        <v>650</v>
      </c>
      <c r="E46" s="26" t="s">
        <v>71</v>
      </c>
      <c r="F46" s="28"/>
      <c r="G46" s="28"/>
      <c r="H46" s="26" t="s">
        <v>86</v>
      </c>
    </row>
    <row r="47" s="1" customFormat="1" spans="1:8">
      <c r="A47" s="22">
        <v>1410951</v>
      </c>
      <c r="B47" s="22"/>
      <c r="C47" s="22"/>
      <c r="D47" s="23">
        <v>315</v>
      </c>
      <c r="E47" s="26" t="s">
        <v>71</v>
      </c>
      <c r="F47" s="24"/>
      <c r="G47" s="24"/>
      <c r="H47" s="22"/>
    </row>
    <row r="48" s="1" customFormat="1" spans="3:6">
      <c r="C48" s="1" t="s">
        <v>33</v>
      </c>
      <c r="D48" s="1">
        <f>SUM(D2:D47)</f>
        <v>23766</v>
      </c>
      <c r="E48" s="1" t="s">
        <v>71</v>
      </c>
      <c r="F48" s="1" t="s">
        <v>160</v>
      </c>
    </row>
    <row r="49" s="1" customFormat="1" spans="3:5">
      <c r="C49" s="1" t="s">
        <v>161</v>
      </c>
      <c r="D49" s="1">
        <v>-12310</v>
      </c>
      <c r="E49" s="1" t="s">
        <v>71</v>
      </c>
    </row>
    <row r="50" s="1" customFormat="1" spans="3:5">
      <c r="C50" s="1" t="s">
        <v>162</v>
      </c>
      <c r="D50" s="1">
        <v>-14000</v>
      </c>
      <c r="E50" s="1" t="s">
        <v>71</v>
      </c>
    </row>
    <row r="51" s="1" customFormat="1" spans="3:6">
      <c r="C51" s="1" t="s">
        <v>163</v>
      </c>
      <c r="D51" s="1">
        <v>1400</v>
      </c>
      <c r="E51" s="1" t="s">
        <v>71</v>
      </c>
      <c r="F51" s="1" t="s">
        <v>164</v>
      </c>
    </row>
    <row r="52" s="1" customFormat="1" spans="3:6">
      <c r="C52" s="1" t="s">
        <v>165</v>
      </c>
      <c r="D52" s="1">
        <f>D49+D51+D48+D50</f>
        <v>-1144</v>
      </c>
      <c r="E52" s="1" t="s">
        <v>71</v>
      </c>
      <c r="F52" s="29" t="s">
        <v>166</v>
      </c>
    </row>
    <row r="54" spans="1:8">
      <c r="A54" s="22">
        <v>1419415</v>
      </c>
      <c r="B54" s="22"/>
      <c r="C54" s="22"/>
      <c r="D54" s="22">
        <v>276</v>
      </c>
      <c r="E54" s="22" t="s">
        <v>71</v>
      </c>
      <c r="F54" s="22"/>
      <c r="G54" s="22"/>
      <c r="H54" s="22"/>
    </row>
    <row r="55" spans="1:8">
      <c r="A55" s="22">
        <v>1416827</v>
      </c>
      <c r="B55" s="22"/>
      <c r="C55" s="22"/>
      <c r="D55" s="22">
        <v>690</v>
      </c>
      <c r="E55" s="22" t="s">
        <v>71</v>
      </c>
      <c r="F55" s="22"/>
      <c r="G55" s="22"/>
      <c r="H55" s="22"/>
    </row>
    <row r="56" spans="1:8">
      <c r="A56" s="30"/>
      <c r="B56" s="30"/>
      <c r="C56" s="30"/>
      <c r="D56" s="30">
        <f>SUM(D54:D55)</f>
        <v>966</v>
      </c>
      <c r="E56" s="1" t="s">
        <v>71</v>
      </c>
      <c r="F56" s="1" t="s">
        <v>167</v>
      </c>
      <c r="G56" s="30"/>
      <c r="H56" s="30"/>
    </row>
    <row r="57" spans="3:6">
      <c r="C57" s="1" t="s">
        <v>165</v>
      </c>
      <c r="D57" s="1">
        <f>D53+D55+D52+D54</f>
        <v>-178</v>
      </c>
      <c r="E57" s="1" t="s">
        <v>71</v>
      </c>
      <c r="F57" s="29" t="s">
        <v>168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opLeftCell="A49" workbookViewId="0">
      <selection activeCell="A51" sqref="A51:H69"/>
    </sheetView>
  </sheetViews>
  <sheetFormatPr defaultColWidth="14.625" defaultRowHeight="13.5"/>
  <cols>
    <col min="1" max="2" width="14.625" customWidth="1"/>
    <col min="3" max="3" width="27.5" customWidth="1"/>
    <col min="4" max="9" width="14.625" customWidth="1"/>
    <col min="10" max="12" width="8" style="1"/>
    <col min="13" max="16384" width="14.625" customWidth="1"/>
  </cols>
  <sheetData>
    <row r="1" ht="15.75" spans="1:12">
      <c r="A1" s="2" t="s">
        <v>169</v>
      </c>
      <c r="B1" s="2" t="s">
        <v>170</v>
      </c>
      <c r="C1" s="2" t="s">
        <v>171</v>
      </c>
      <c r="D1" s="2"/>
      <c r="E1" s="2" t="s">
        <v>172</v>
      </c>
      <c r="F1" s="2" t="s">
        <v>173</v>
      </c>
      <c r="J1" s="18" t="s">
        <v>174</v>
      </c>
      <c r="K1" s="18" t="s">
        <v>14</v>
      </c>
      <c r="L1" s="18" t="s">
        <v>175</v>
      </c>
    </row>
    <row r="2" ht="15.75" spans="1:13">
      <c r="A2" s="3" t="s">
        <v>176</v>
      </c>
      <c r="B2" s="4">
        <v>201808</v>
      </c>
      <c r="C2" s="3" t="s">
        <v>177</v>
      </c>
      <c r="D2" s="5">
        <v>1020607</v>
      </c>
      <c r="E2" s="3">
        <v>172</v>
      </c>
      <c r="F2" s="4">
        <v>99766</v>
      </c>
      <c r="H2">
        <v>1345488</v>
      </c>
      <c r="I2">
        <f>VLOOKUP(H2,K:L,2,0)</f>
        <v>172</v>
      </c>
      <c r="J2" s="19">
        <v>1020607</v>
      </c>
      <c r="K2" s="19">
        <v>1345488</v>
      </c>
      <c r="L2" s="19">
        <v>172</v>
      </c>
      <c r="M2">
        <f>E2-I2</f>
        <v>0</v>
      </c>
    </row>
    <row r="3" ht="15.75" spans="1:18">
      <c r="A3" s="3" t="s">
        <v>178</v>
      </c>
      <c r="B3" s="4">
        <v>201809</v>
      </c>
      <c r="C3" s="3" t="s">
        <v>179</v>
      </c>
      <c r="D3" s="5">
        <v>1021510</v>
      </c>
      <c r="E3" s="3">
        <v>246</v>
      </c>
      <c r="F3" s="4">
        <v>102884</v>
      </c>
      <c r="H3">
        <v>1367938</v>
      </c>
      <c r="I3">
        <f t="shared" ref="I3:I8" si="0">VLOOKUP(H3,K:L,2,0)</f>
        <v>246</v>
      </c>
      <c r="J3" s="19">
        <v>1020071</v>
      </c>
      <c r="K3" s="19">
        <v>1334782</v>
      </c>
      <c r="L3" s="19">
        <v>190</v>
      </c>
      <c r="M3">
        <f t="shared" ref="M3:M26" si="1">E3-I3</f>
        <v>0</v>
      </c>
      <c r="P3">
        <v>1367938</v>
      </c>
      <c r="Q3" t="s">
        <v>180</v>
      </c>
      <c r="R3" t="str">
        <f>$Q$3&amp;P3</f>
        <v>，1367938</v>
      </c>
    </row>
    <row r="4" ht="15.75" spans="1:18">
      <c r="A4" s="3" t="s">
        <v>181</v>
      </c>
      <c r="B4" s="4">
        <v>201809</v>
      </c>
      <c r="C4" s="3" t="s">
        <v>182</v>
      </c>
      <c r="D4" s="5">
        <v>1021542</v>
      </c>
      <c r="E4" s="3">
        <v>246</v>
      </c>
      <c r="F4" s="4">
        <v>102931</v>
      </c>
      <c r="H4">
        <v>1368446</v>
      </c>
      <c r="I4">
        <f t="shared" si="0"/>
        <v>246</v>
      </c>
      <c r="J4" s="19">
        <v>1019768</v>
      </c>
      <c r="K4" s="19">
        <v>1327689</v>
      </c>
      <c r="L4" s="19">
        <v>760</v>
      </c>
      <c r="M4">
        <f t="shared" si="1"/>
        <v>0</v>
      </c>
      <c r="P4">
        <v>1368446</v>
      </c>
      <c r="R4" t="str">
        <f t="shared" ref="R4:R44" si="2">$Q$3&amp;P4</f>
        <v>，1368446</v>
      </c>
    </row>
    <row r="5" ht="15.75" spans="1:18">
      <c r="A5" s="3" t="s">
        <v>183</v>
      </c>
      <c r="B5" s="4">
        <v>201809</v>
      </c>
      <c r="C5" s="3" t="s">
        <v>184</v>
      </c>
      <c r="D5" s="5">
        <v>1021660</v>
      </c>
      <c r="E5" s="3">
        <v>164</v>
      </c>
      <c r="F5" s="4">
        <v>103528</v>
      </c>
      <c r="H5">
        <v>1370759</v>
      </c>
      <c r="I5">
        <f t="shared" si="0"/>
        <v>164</v>
      </c>
      <c r="J5" s="19">
        <v>1022425</v>
      </c>
      <c r="K5" s="19">
        <v>1384557</v>
      </c>
      <c r="L5" s="19">
        <v>136</v>
      </c>
      <c r="M5">
        <f t="shared" si="1"/>
        <v>0</v>
      </c>
      <c r="P5">
        <v>1370759</v>
      </c>
      <c r="R5" t="str">
        <f t="shared" si="2"/>
        <v>，1370759</v>
      </c>
    </row>
    <row r="6" ht="15.75" spans="1:18">
      <c r="A6" s="3" t="s">
        <v>185</v>
      </c>
      <c r="B6" s="4">
        <v>201809</v>
      </c>
      <c r="C6" s="3" t="s">
        <v>186</v>
      </c>
      <c r="D6" s="5">
        <v>1021766</v>
      </c>
      <c r="E6" s="3">
        <v>492</v>
      </c>
      <c r="F6" s="4">
        <v>104029</v>
      </c>
      <c r="H6">
        <v>1371713</v>
      </c>
      <c r="I6">
        <f t="shared" si="0"/>
        <v>492</v>
      </c>
      <c r="J6" s="19">
        <v>1022507</v>
      </c>
      <c r="K6" s="19">
        <v>1385012</v>
      </c>
      <c r="L6" s="19">
        <v>246</v>
      </c>
      <c r="M6">
        <f t="shared" si="1"/>
        <v>0</v>
      </c>
      <c r="P6">
        <v>1371713</v>
      </c>
      <c r="R6" t="str">
        <f t="shared" si="2"/>
        <v>，1371713</v>
      </c>
    </row>
    <row r="7" ht="15.75" spans="1:18">
      <c r="A7" s="3" t="s">
        <v>187</v>
      </c>
      <c r="B7" s="4">
        <v>201809</v>
      </c>
      <c r="C7" s="3" t="s">
        <v>188</v>
      </c>
      <c r="D7" s="5">
        <v>1021641</v>
      </c>
      <c r="E7" s="3">
        <v>246</v>
      </c>
      <c r="F7" s="4">
        <v>103495</v>
      </c>
      <c r="H7">
        <v>1370216</v>
      </c>
      <c r="I7">
        <f t="shared" si="0"/>
        <v>246</v>
      </c>
      <c r="J7" s="19">
        <v>1021804</v>
      </c>
      <c r="K7" s="19">
        <v>1372154</v>
      </c>
      <c r="L7" s="19">
        <v>246</v>
      </c>
      <c r="M7">
        <f t="shared" si="1"/>
        <v>0</v>
      </c>
      <c r="P7">
        <v>1370216</v>
      </c>
      <c r="R7" t="str">
        <f t="shared" si="2"/>
        <v>，1370216</v>
      </c>
    </row>
    <row r="8" ht="15.75" spans="1:18">
      <c r="A8" s="3" t="s">
        <v>189</v>
      </c>
      <c r="B8" s="4">
        <v>201809</v>
      </c>
      <c r="C8" s="3" t="s">
        <v>190</v>
      </c>
      <c r="D8" s="5">
        <v>1021963</v>
      </c>
      <c r="E8" s="3">
        <v>204</v>
      </c>
      <c r="F8" s="4">
        <v>104974</v>
      </c>
      <c r="H8">
        <v>1374577</v>
      </c>
      <c r="I8">
        <f t="shared" si="0"/>
        <v>204</v>
      </c>
      <c r="J8" s="19">
        <v>1021641</v>
      </c>
      <c r="K8" s="19">
        <v>1370216</v>
      </c>
      <c r="L8" s="19">
        <v>246</v>
      </c>
      <c r="M8">
        <f t="shared" si="1"/>
        <v>0</v>
      </c>
      <c r="P8">
        <v>1374577</v>
      </c>
      <c r="R8" t="str">
        <f t="shared" si="2"/>
        <v>，1374577</v>
      </c>
    </row>
    <row r="9" ht="15.75" spans="1:18">
      <c r="A9" s="6"/>
      <c r="B9" s="6"/>
      <c r="C9" s="6"/>
      <c r="D9" s="6"/>
      <c r="E9" s="7">
        <v>1770</v>
      </c>
      <c r="F9" s="6"/>
      <c r="J9" s="19">
        <v>1415088</v>
      </c>
      <c r="K9" s="19">
        <v>1415088</v>
      </c>
      <c r="L9" s="19">
        <v>650</v>
      </c>
      <c r="P9">
        <v>1345488</v>
      </c>
      <c r="R9" t="str">
        <f t="shared" si="2"/>
        <v>，1345488</v>
      </c>
    </row>
    <row r="10" ht="15.75" spans="1:18">
      <c r="A10" s="3" t="s">
        <v>191</v>
      </c>
      <c r="B10" s="4">
        <v>201810</v>
      </c>
      <c r="C10" s="3" t="s">
        <v>192</v>
      </c>
      <c r="D10" s="5">
        <v>1021800</v>
      </c>
      <c r="E10" s="3">
        <v>164</v>
      </c>
      <c r="F10" s="4">
        <v>103504</v>
      </c>
      <c r="H10">
        <v>1372107</v>
      </c>
      <c r="I10">
        <f>VLOOKUP(H10,K:L,2,0)</f>
        <v>82</v>
      </c>
      <c r="J10" s="19">
        <v>1023962</v>
      </c>
      <c r="K10" s="19">
        <v>1413056</v>
      </c>
      <c r="L10" s="19">
        <v>1725</v>
      </c>
      <c r="M10">
        <f t="shared" si="1"/>
        <v>82</v>
      </c>
      <c r="P10">
        <v>1372107</v>
      </c>
      <c r="R10" t="str">
        <f t="shared" si="2"/>
        <v>，1372107</v>
      </c>
    </row>
    <row r="11" ht="15.75" spans="1:18">
      <c r="A11" s="3" t="s">
        <v>191</v>
      </c>
      <c r="B11" s="4">
        <v>201810</v>
      </c>
      <c r="C11" s="3" t="s">
        <v>193</v>
      </c>
      <c r="D11" s="5">
        <v>1021648</v>
      </c>
      <c r="E11" s="3">
        <v>82</v>
      </c>
      <c r="F11" s="4">
        <v>104114</v>
      </c>
      <c r="H11">
        <v>1370503</v>
      </c>
      <c r="I11">
        <f>VLOOKUP(H11,K:L,2,0)</f>
        <v>164</v>
      </c>
      <c r="J11" s="19">
        <v>1023982</v>
      </c>
      <c r="K11" s="19">
        <v>1413534</v>
      </c>
      <c r="L11" s="19">
        <v>2760</v>
      </c>
      <c r="M11">
        <f t="shared" si="1"/>
        <v>-82</v>
      </c>
      <c r="P11">
        <v>1370503</v>
      </c>
      <c r="R11" t="str">
        <f t="shared" si="2"/>
        <v>，1370503</v>
      </c>
    </row>
    <row r="12" ht="15.75" spans="1:18">
      <c r="A12" s="3" t="s">
        <v>194</v>
      </c>
      <c r="B12" s="4">
        <v>201810</v>
      </c>
      <c r="C12" s="3" t="s">
        <v>195</v>
      </c>
      <c r="D12" s="5">
        <v>1021819</v>
      </c>
      <c r="E12" s="3">
        <v>164</v>
      </c>
      <c r="F12" s="4">
        <v>104136</v>
      </c>
      <c r="H12">
        <v>1372339</v>
      </c>
      <c r="I12">
        <f>VLOOKUP(H12,K:L,2,0)</f>
        <v>164</v>
      </c>
      <c r="J12" s="19">
        <v>1019547</v>
      </c>
      <c r="K12" s="19">
        <v>1324849</v>
      </c>
      <c r="L12" s="19">
        <v>520</v>
      </c>
      <c r="M12">
        <f t="shared" si="1"/>
        <v>0</v>
      </c>
      <c r="P12">
        <v>1372339</v>
      </c>
      <c r="R12" t="str">
        <f t="shared" si="2"/>
        <v>，1372339</v>
      </c>
    </row>
    <row r="13" ht="15.75" spans="1:18">
      <c r="A13" s="3" t="s">
        <v>196</v>
      </c>
      <c r="B13" s="4">
        <v>201810</v>
      </c>
      <c r="C13" s="3" t="s">
        <v>197</v>
      </c>
      <c r="D13" s="5">
        <v>1021768</v>
      </c>
      <c r="E13" s="3">
        <v>492</v>
      </c>
      <c r="F13" s="4">
        <v>104034</v>
      </c>
      <c r="H13">
        <v>1371723</v>
      </c>
      <c r="I13">
        <f>VLOOKUP(H13,K:L,2,0)</f>
        <v>492</v>
      </c>
      <c r="J13" s="19">
        <v>1023914</v>
      </c>
      <c r="K13" s="19">
        <v>1413365</v>
      </c>
      <c r="L13" s="19">
        <v>3105</v>
      </c>
      <c r="M13">
        <f t="shared" si="1"/>
        <v>0</v>
      </c>
      <c r="P13">
        <v>1371723</v>
      </c>
      <c r="R13" t="str">
        <f t="shared" si="2"/>
        <v>，1371723</v>
      </c>
    </row>
    <row r="14" ht="15.75" spans="1:18">
      <c r="A14" s="3" t="s">
        <v>196</v>
      </c>
      <c r="B14" s="4">
        <v>201810</v>
      </c>
      <c r="C14" s="3" t="s">
        <v>198</v>
      </c>
      <c r="D14" s="5">
        <v>1021581</v>
      </c>
      <c r="E14" s="3">
        <v>164</v>
      </c>
      <c r="F14" s="4">
        <v>103027</v>
      </c>
      <c r="H14">
        <v>1369061</v>
      </c>
      <c r="I14">
        <f>VLOOKUP(H14,K:L,2,0)</f>
        <v>164</v>
      </c>
      <c r="J14" s="19">
        <v>1022648</v>
      </c>
      <c r="K14" s="19">
        <v>1386538</v>
      </c>
      <c r="L14" s="19">
        <v>136</v>
      </c>
      <c r="M14">
        <f t="shared" si="1"/>
        <v>0</v>
      </c>
      <c r="P14">
        <v>1369061</v>
      </c>
      <c r="R14" t="str">
        <f t="shared" si="2"/>
        <v>，1369061</v>
      </c>
    </row>
    <row r="15" ht="15.75" spans="1:18">
      <c r="A15" s="3" t="s">
        <v>199</v>
      </c>
      <c r="B15" s="4">
        <v>201810</v>
      </c>
      <c r="C15" s="3" t="s">
        <v>200</v>
      </c>
      <c r="D15" s="5">
        <v>1021725</v>
      </c>
      <c r="E15" s="3">
        <v>164</v>
      </c>
      <c r="F15" s="4">
        <v>103769</v>
      </c>
      <c r="H15">
        <v>1371591</v>
      </c>
      <c r="I15">
        <f>VLOOKUP(H15,K:L,2,0)</f>
        <v>164</v>
      </c>
      <c r="J15" s="19">
        <v>1023908</v>
      </c>
      <c r="K15" s="19">
        <v>1412320</v>
      </c>
      <c r="L15" s="19">
        <v>207</v>
      </c>
      <c r="M15">
        <f t="shared" si="1"/>
        <v>0</v>
      </c>
      <c r="P15">
        <v>1371591</v>
      </c>
      <c r="R15" t="str">
        <f t="shared" si="2"/>
        <v>，1371591</v>
      </c>
    </row>
    <row r="16" ht="15.75" spans="1:18">
      <c r="A16" s="3" t="s">
        <v>201</v>
      </c>
      <c r="B16" s="4">
        <v>201810</v>
      </c>
      <c r="C16" s="3" t="s">
        <v>202</v>
      </c>
      <c r="D16" s="5">
        <v>1021804</v>
      </c>
      <c r="E16" s="3">
        <v>246</v>
      </c>
      <c r="F16" s="4">
        <v>104119</v>
      </c>
      <c r="H16">
        <v>1372154</v>
      </c>
      <c r="I16">
        <f>VLOOKUP(H16,K:L,2,0)</f>
        <v>246</v>
      </c>
      <c r="J16" s="19">
        <v>1021766</v>
      </c>
      <c r="K16" s="19">
        <v>1371713</v>
      </c>
      <c r="L16" s="19">
        <v>492</v>
      </c>
      <c r="M16">
        <f t="shared" si="1"/>
        <v>0</v>
      </c>
      <c r="P16">
        <v>1372154</v>
      </c>
      <c r="R16" t="str">
        <f t="shared" si="2"/>
        <v>，1372154</v>
      </c>
    </row>
    <row r="17" ht="15.75" spans="1:18">
      <c r="A17" s="3" t="s">
        <v>203</v>
      </c>
      <c r="B17" s="4">
        <v>201810</v>
      </c>
      <c r="C17" s="3" t="s">
        <v>204</v>
      </c>
      <c r="D17" s="5">
        <v>1021885</v>
      </c>
      <c r="E17" s="3">
        <v>204</v>
      </c>
      <c r="F17" s="4">
        <v>104485</v>
      </c>
      <c r="H17">
        <v>1373635</v>
      </c>
      <c r="I17">
        <f>VLOOKUP(H17,K:L,2,0)</f>
        <v>204</v>
      </c>
      <c r="J17" s="19">
        <v>1023387</v>
      </c>
      <c r="K17" s="19">
        <v>1401935</v>
      </c>
      <c r="L17" s="19">
        <v>68</v>
      </c>
      <c r="M17">
        <f t="shared" si="1"/>
        <v>0</v>
      </c>
      <c r="P17">
        <v>1373635</v>
      </c>
      <c r="R17" t="str">
        <f t="shared" si="2"/>
        <v>，1373635</v>
      </c>
    </row>
    <row r="18" ht="15.75" spans="1:18">
      <c r="A18" s="3" t="s">
        <v>205</v>
      </c>
      <c r="B18" s="4">
        <v>201810</v>
      </c>
      <c r="C18" s="3" t="s">
        <v>206</v>
      </c>
      <c r="D18" s="5">
        <v>1021985</v>
      </c>
      <c r="E18" s="3">
        <v>328</v>
      </c>
      <c r="F18" s="4">
        <v>105034</v>
      </c>
      <c r="H18">
        <v>1374935</v>
      </c>
      <c r="I18">
        <f>VLOOKUP(H18,K:L,2,0)</f>
        <v>328</v>
      </c>
      <c r="J18" s="19">
        <v>1023909</v>
      </c>
      <c r="K18" s="19">
        <v>1412314</v>
      </c>
      <c r="L18" s="19">
        <v>1725</v>
      </c>
      <c r="M18">
        <f t="shared" si="1"/>
        <v>0</v>
      </c>
      <c r="P18">
        <v>1374935</v>
      </c>
      <c r="R18" t="str">
        <f t="shared" si="2"/>
        <v>，1374935</v>
      </c>
    </row>
    <row r="19" ht="15.75" spans="1:18">
      <c r="A19" s="3" t="s">
        <v>207</v>
      </c>
      <c r="B19" s="4">
        <v>201810</v>
      </c>
      <c r="C19" s="3" t="s">
        <v>208</v>
      </c>
      <c r="D19" s="5">
        <v>1022515</v>
      </c>
      <c r="E19" s="3">
        <v>82</v>
      </c>
      <c r="F19" s="4">
        <v>106532</v>
      </c>
      <c r="H19">
        <v>1385205</v>
      </c>
      <c r="I19">
        <f>VLOOKUP(H19,K:L,2,0)</f>
        <v>82</v>
      </c>
      <c r="J19" s="19">
        <v>1021510</v>
      </c>
      <c r="K19" s="19">
        <v>1367938</v>
      </c>
      <c r="L19" s="19">
        <v>246</v>
      </c>
      <c r="M19">
        <f t="shared" si="1"/>
        <v>0</v>
      </c>
      <c r="P19">
        <v>1385205</v>
      </c>
      <c r="R19" t="str">
        <f t="shared" si="2"/>
        <v>，1385205</v>
      </c>
    </row>
    <row r="20" ht="15.75" spans="1:18">
      <c r="A20" s="3" t="s">
        <v>209</v>
      </c>
      <c r="B20" s="4">
        <v>201810</v>
      </c>
      <c r="C20" s="3" t="s">
        <v>210</v>
      </c>
      <c r="D20" s="5">
        <v>1022425</v>
      </c>
      <c r="E20" s="3">
        <v>136</v>
      </c>
      <c r="F20" s="4">
        <v>106190</v>
      </c>
      <c r="H20">
        <v>1384557</v>
      </c>
      <c r="I20">
        <f>VLOOKUP(H20,K:L,2,0)</f>
        <v>136</v>
      </c>
      <c r="J20" s="19">
        <v>1023719</v>
      </c>
      <c r="K20" s="19">
        <v>1407695</v>
      </c>
      <c r="L20" s="19">
        <v>345</v>
      </c>
      <c r="M20">
        <f t="shared" si="1"/>
        <v>0</v>
      </c>
      <c r="P20">
        <v>1384557</v>
      </c>
      <c r="R20" t="str">
        <f t="shared" si="2"/>
        <v>，1384557</v>
      </c>
    </row>
    <row r="21" ht="15.75" spans="1:18">
      <c r="A21" s="6"/>
      <c r="B21" s="6"/>
      <c r="C21" s="6"/>
      <c r="D21" s="6"/>
      <c r="E21" s="8">
        <v>2226</v>
      </c>
      <c r="F21" s="6"/>
      <c r="J21" s="19">
        <v>1021885</v>
      </c>
      <c r="K21" s="19">
        <v>1373635</v>
      </c>
      <c r="L21" s="19">
        <v>204</v>
      </c>
      <c r="P21" s="13">
        <v>1314160</v>
      </c>
      <c r="R21" t="str">
        <f t="shared" si="2"/>
        <v>，1314160</v>
      </c>
    </row>
    <row r="22" ht="15.75" spans="1:18">
      <c r="A22" s="3" t="s">
        <v>211</v>
      </c>
      <c r="B22" s="4">
        <v>201811</v>
      </c>
      <c r="C22" s="3" t="s">
        <v>212</v>
      </c>
      <c r="D22" s="5">
        <v>1022507</v>
      </c>
      <c r="E22" s="3">
        <v>246</v>
      </c>
      <c r="F22" s="4">
        <v>106513</v>
      </c>
      <c r="H22">
        <v>1385012</v>
      </c>
      <c r="I22">
        <f>VLOOKUP(H22,K:L,2,0)</f>
        <v>246</v>
      </c>
      <c r="J22" s="19">
        <v>1021648</v>
      </c>
      <c r="K22" s="19">
        <v>1370503</v>
      </c>
      <c r="L22" s="19">
        <v>164</v>
      </c>
      <c r="M22">
        <f t="shared" si="1"/>
        <v>0</v>
      </c>
      <c r="P22">
        <v>1385012</v>
      </c>
      <c r="R22" t="str">
        <f t="shared" si="2"/>
        <v>，1385012</v>
      </c>
    </row>
    <row r="23" ht="15.75" spans="1:18">
      <c r="A23" s="3" t="s">
        <v>213</v>
      </c>
      <c r="B23" s="4">
        <v>201811</v>
      </c>
      <c r="C23" s="3" t="s">
        <v>214</v>
      </c>
      <c r="D23" s="5">
        <v>1022648</v>
      </c>
      <c r="E23" s="3">
        <v>136</v>
      </c>
      <c r="F23" s="4">
        <v>107448</v>
      </c>
      <c r="H23">
        <v>1386538</v>
      </c>
      <c r="I23">
        <f>VLOOKUP(H23,K:L,2,0)</f>
        <v>136</v>
      </c>
      <c r="J23" s="19">
        <v>1021725</v>
      </c>
      <c r="K23" s="19">
        <v>1371591</v>
      </c>
      <c r="L23" s="19">
        <v>164</v>
      </c>
      <c r="M23">
        <f t="shared" si="1"/>
        <v>0</v>
      </c>
      <c r="P23">
        <v>1386538</v>
      </c>
      <c r="R23" t="str">
        <f t="shared" si="2"/>
        <v>，1386538</v>
      </c>
    </row>
    <row r="24" ht="15.75" spans="1:18">
      <c r="A24" s="3" t="s">
        <v>215</v>
      </c>
      <c r="B24" s="4">
        <v>201811</v>
      </c>
      <c r="C24" s="3" t="s">
        <v>216</v>
      </c>
      <c r="D24" s="5">
        <v>1022796</v>
      </c>
      <c r="E24" s="3">
        <v>136</v>
      </c>
      <c r="F24" s="4">
        <v>107656</v>
      </c>
      <c r="H24">
        <v>1388833</v>
      </c>
      <c r="I24">
        <f>VLOOKUP(H24,K:L,2,0)</f>
        <v>136</v>
      </c>
      <c r="J24" s="19">
        <v>1023878</v>
      </c>
      <c r="K24" s="19">
        <v>1412627</v>
      </c>
      <c r="L24" s="19">
        <v>345</v>
      </c>
      <c r="M24">
        <f t="shared" si="1"/>
        <v>0</v>
      </c>
      <c r="P24">
        <v>1388833</v>
      </c>
      <c r="R24" t="str">
        <f t="shared" si="2"/>
        <v>，1388833</v>
      </c>
    </row>
    <row r="25" ht="15.75" spans="1:18">
      <c r="A25" s="3" t="s">
        <v>217</v>
      </c>
      <c r="B25" s="4">
        <v>201811</v>
      </c>
      <c r="C25" s="3" t="s">
        <v>218</v>
      </c>
      <c r="D25" s="5">
        <v>1023191</v>
      </c>
      <c r="E25" s="3">
        <v>136</v>
      </c>
      <c r="F25" s="4">
        <v>108594</v>
      </c>
      <c r="H25">
        <v>1398471</v>
      </c>
      <c r="I25">
        <f>VLOOKUP(H25,K:L,2,0)</f>
        <v>136</v>
      </c>
      <c r="J25" s="19">
        <v>1022515</v>
      </c>
      <c r="K25" s="19">
        <v>1385205</v>
      </c>
      <c r="L25" s="19">
        <v>82</v>
      </c>
      <c r="M25">
        <f t="shared" si="1"/>
        <v>0</v>
      </c>
      <c r="P25">
        <v>1398471</v>
      </c>
      <c r="R25" t="str">
        <f t="shared" si="2"/>
        <v>，1398471</v>
      </c>
    </row>
    <row r="26" ht="15.75" spans="1:18">
      <c r="A26" s="3" t="s">
        <v>219</v>
      </c>
      <c r="B26" s="4">
        <v>201811</v>
      </c>
      <c r="C26" s="3" t="s">
        <v>220</v>
      </c>
      <c r="D26" s="5">
        <v>1023387</v>
      </c>
      <c r="E26" s="3">
        <v>68</v>
      </c>
      <c r="F26" s="4">
        <v>109214</v>
      </c>
      <c r="H26">
        <v>1401935</v>
      </c>
      <c r="I26">
        <f>VLOOKUP(H26,K:L,2,0)</f>
        <v>68</v>
      </c>
      <c r="J26" s="19">
        <v>1018789</v>
      </c>
      <c r="K26" s="19">
        <v>1309367</v>
      </c>
      <c r="L26" s="19">
        <v>408</v>
      </c>
      <c r="M26">
        <f t="shared" si="1"/>
        <v>0</v>
      </c>
      <c r="P26">
        <v>1401935</v>
      </c>
      <c r="R26" t="str">
        <f t="shared" si="2"/>
        <v>，1401935</v>
      </c>
    </row>
    <row r="27" ht="15.75" spans="1:18">
      <c r="A27" s="6"/>
      <c r="B27" s="6"/>
      <c r="C27" s="6"/>
      <c r="D27" s="6"/>
      <c r="E27" s="2">
        <v>722</v>
      </c>
      <c r="F27" s="6"/>
      <c r="J27" s="19">
        <v>1023855</v>
      </c>
      <c r="K27" s="19">
        <v>1411465</v>
      </c>
      <c r="L27" s="19">
        <v>1380</v>
      </c>
      <c r="P27" s="13">
        <v>1314128</v>
      </c>
      <c r="R27" t="str">
        <f t="shared" si="2"/>
        <v>，1314128</v>
      </c>
    </row>
    <row r="28" ht="15.75" spans="1:18">
      <c r="A28" s="3" t="s">
        <v>221</v>
      </c>
      <c r="B28" s="4">
        <v>201812</v>
      </c>
      <c r="C28" s="3" t="s">
        <v>222</v>
      </c>
      <c r="D28" s="3"/>
      <c r="E28" s="3">
        <v>350</v>
      </c>
      <c r="F28" s="4">
        <v>0</v>
      </c>
      <c r="H28" s="9">
        <v>1415088</v>
      </c>
      <c r="I28">
        <f>VLOOKUP(H28,K:L,2,0)</f>
        <v>650</v>
      </c>
      <c r="J28" s="19">
        <v>1021985</v>
      </c>
      <c r="K28" s="19">
        <v>1374935</v>
      </c>
      <c r="L28" s="19">
        <v>328</v>
      </c>
      <c r="P28" s="9">
        <v>1415088</v>
      </c>
      <c r="R28" t="str">
        <f t="shared" si="2"/>
        <v>，1415088</v>
      </c>
    </row>
    <row r="29" ht="15.75" spans="1:18">
      <c r="A29" s="3" t="s">
        <v>223</v>
      </c>
      <c r="B29" s="4">
        <v>201812</v>
      </c>
      <c r="C29" s="3" t="s">
        <v>224</v>
      </c>
      <c r="D29" s="3"/>
      <c r="E29" s="3">
        <v>300</v>
      </c>
      <c r="F29" s="4">
        <v>0</v>
      </c>
      <c r="H29" s="9">
        <v>1415088</v>
      </c>
      <c r="I29">
        <f>VLOOKUP(H29,K:L,2,0)</f>
        <v>650</v>
      </c>
      <c r="J29" s="19">
        <v>1019100</v>
      </c>
      <c r="K29" s="19">
        <v>1313478</v>
      </c>
      <c r="L29" s="19">
        <v>1530</v>
      </c>
      <c r="P29" s="9">
        <v>1415088</v>
      </c>
      <c r="R29" t="str">
        <f t="shared" si="2"/>
        <v>，1415088</v>
      </c>
    </row>
    <row r="30" ht="15.75" spans="1:18">
      <c r="A30" s="6"/>
      <c r="B30" s="6"/>
      <c r="C30" s="2" t="s">
        <v>225</v>
      </c>
      <c r="D30" s="2"/>
      <c r="E30" s="2">
        <v>650</v>
      </c>
      <c r="F30" s="6"/>
      <c r="J30" s="19">
        <v>1019966</v>
      </c>
      <c r="K30" s="19">
        <v>1331829</v>
      </c>
      <c r="L30" s="19">
        <v>95</v>
      </c>
      <c r="P30" s="13">
        <v>1327689</v>
      </c>
      <c r="R30" t="str">
        <f t="shared" si="2"/>
        <v>，1327689</v>
      </c>
    </row>
    <row r="31" ht="15.75" spans="1:18">
      <c r="A31" s="3" t="s">
        <v>226</v>
      </c>
      <c r="B31" s="4">
        <v>201812</v>
      </c>
      <c r="C31" s="3" t="s">
        <v>227</v>
      </c>
      <c r="D31" s="5">
        <v>1023719</v>
      </c>
      <c r="E31" s="3">
        <v>345</v>
      </c>
      <c r="F31" s="4">
        <v>110605</v>
      </c>
      <c r="H31">
        <v>1407695</v>
      </c>
      <c r="I31">
        <f>VLOOKUP(H31,K:L,2,0)</f>
        <v>345</v>
      </c>
      <c r="J31" s="19">
        <v>1019130</v>
      </c>
      <c r="K31" s="19">
        <v>1314128</v>
      </c>
      <c r="L31" s="19">
        <v>204</v>
      </c>
      <c r="M31">
        <f t="shared" ref="M31:M35" si="3">E31-I31</f>
        <v>0</v>
      </c>
      <c r="P31">
        <v>1407695</v>
      </c>
      <c r="R31" t="str">
        <f t="shared" si="2"/>
        <v>，1407695</v>
      </c>
    </row>
    <row r="32" ht="15.75" spans="1:18">
      <c r="A32" s="3" t="s">
        <v>228</v>
      </c>
      <c r="B32" s="4">
        <v>201812</v>
      </c>
      <c r="C32" s="3" t="s">
        <v>229</v>
      </c>
      <c r="D32" s="5">
        <v>1023908</v>
      </c>
      <c r="E32" s="3">
        <v>207</v>
      </c>
      <c r="F32" s="4">
        <v>110991</v>
      </c>
      <c r="H32">
        <v>1412320</v>
      </c>
      <c r="I32">
        <f>VLOOKUP(H32,K:L,2,0)</f>
        <v>207</v>
      </c>
      <c r="J32" s="19">
        <v>1021800</v>
      </c>
      <c r="K32" s="19">
        <v>1372107</v>
      </c>
      <c r="L32" s="19">
        <v>82</v>
      </c>
      <c r="M32">
        <f t="shared" si="3"/>
        <v>0</v>
      </c>
      <c r="P32">
        <v>1412320</v>
      </c>
      <c r="R32" t="str">
        <f t="shared" si="2"/>
        <v>，1412320</v>
      </c>
    </row>
    <row r="33" ht="15.75" spans="1:18">
      <c r="A33" s="3" t="s">
        <v>230</v>
      </c>
      <c r="B33" s="4">
        <v>201812</v>
      </c>
      <c r="C33" s="3" t="s">
        <v>231</v>
      </c>
      <c r="D33" s="5">
        <v>1023801</v>
      </c>
      <c r="E33" s="10">
        <v>1380</v>
      </c>
      <c r="F33" s="4">
        <v>110788</v>
      </c>
      <c r="H33">
        <v>1410204</v>
      </c>
      <c r="I33">
        <f>VLOOKUP(H33,K:L,2,0)</f>
        <v>1380</v>
      </c>
      <c r="J33" s="19">
        <v>1021819</v>
      </c>
      <c r="K33" s="19">
        <v>1372339</v>
      </c>
      <c r="L33" s="19">
        <v>164</v>
      </c>
      <c r="M33">
        <f t="shared" si="3"/>
        <v>0</v>
      </c>
      <c r="P33">
        <v>1410204</v>
      </c>
      <c r="R33" t="str">
        <f t="shared" si="2"/>
        <v>，1410204</v>
      </c>
    </row>
    <row r="34" ht="15.75" spans="1:18">
      <c r="A34" s="3" t="s">
        <v>232</v>
      </c>
      <c r="B34" s="4">
        <v>201812</v>
      </c>
      <c r="C34" s="3" t="s">
        <v>233</v>
      </c>
      <c r="D34" s="5">
        <v>1023855</v>
      </c>
      <c r="E34" s="10">
        <v>1380</v>
      </c>
      <c r="F34" s="4">
        <v>110902</v>
      </c>
      <c r="H34">
        <v>1411465</v>
      </c>
      <c r="I34">
        <f>VLOOKUP(H34,K:L,2,0)</f>
        <v>1380</v>
      </c>
      <c r="J34" s="19">
        <v>1021542</v>
      </c>
      <c r="K34" s="19">
        <v>1368446</v>
      </c>
      <c r="L34" s="19">
        <v>246</v>
      </c>
      <c r="M34">
        <f t="shared" si="3"/>
        <v>0</v>
      </c>
      <c r="P34">
        <v>1411465</v>
      </c>
      <c r="R34" t="str">
        <f t="shared" si="2"/>
        <v>，1411465</v>
      </c>
    </row>
    <row r="35" ht="15.75" spans="1:18">
      <c r="A35" s="3" t="s">
        <v>234</v>
      </c>
      <c r="B35" s="4">
        <v>201812</v>
      </c>
      <c r="C35" s="3" t="s">
        <v>235</v>
      </c>
      <c r="D35" s="5">
        <v>1023909</v>
      </c>
      <c r="E35" s="10">
        <v>1725</v>
      </c>
      <c r="F35" s="4">
        <v>110986</v>
      </c>
      <c r="H35">
        <v>1412314</v>
      </c>
      <c r="I35">
        <f>VLOOKUP(H35,K:L,2,0)</f>
        <v>1725</v>
      </c>
      <c r="J35" s="19">
        <v>1021581</v>
      </c>
      <c r="K35" s="19">
        <v>1369061</v>
      </c>
      <c r="L35" s="19">
        <v>164</v>
      </c>
      <c r="M35">
        <f t="shared" si="3"/>
        <v>0</v>
      </c>
      <c r="P35">
        <v>1412314</v>
      </c>
      <c r="R35" t="str">
        <f t="shared" si="2"/>
        <v>，1412314</v>
      </c>
    </row>
    <row r="36" ht="15.75" spans="1:18">
      <c r="A36" s="6"/>
      <c r="B36" s="6"/>
      <c r="C36" s="6"/>
      <c r="D36" s="6"/>
      <c r="E36" s="8">
        <v>5037</v>
      </c>
      <c r="F36" s="6"/>
      <c r="J36" s="19">
        <v>1021768</v>
      </c>
      <c r="K36" s="19">
        <v>1371723</v>
      </c>
      <c r="L36" s="19">
        <v>492</v>
      </c>
      <c r="P36" s="13">
        <v>1313478</v>
      </c>
      <c r="R36" t="str">
        <f t="shared" si="2"/>
        <v>，1313478</v>
      </c>
    </row>
    <row r="37" ht="15.75" spans="1:18">
      <c r="A37" s="6"/>
      <c r="B37" s="6"/>
      <c r="C37" s="2" t="s">
        <v>21</v>
      </c>
      <c r="D37" s="2"/>
      <c r="E37" s="8">
        <v>10405</v>
      </c>
      <c r="J37" s="19">
        <v>1021963</v>
      </c>
      <c r="K37" s="19">
        <v>1374577</v>
      </c>
      <c r="L37" s="19">
        <v>204</v>
      </c>
      <c r="P37" s="13">
        <v>1324849</v>
      </c>
      <c r="R37" t="str">
        <f t="shared" si="2"/>
        <v>，1324849</v>
      </c>
    </row>
    <row r="38" spans="9:18">
      <c r="I38" s="19">
        <v>1023842</v>
      </c>
      <c r="J38" s="19">
        <v>1023842</v>
      </c>
      <c r="K38" s="19">
        <v>1411563</v>
      </c>
      <c r="L38" s="19">
        <v>345</v>
      </c>
      <c r="P38" s="13">
        <v>1327689</v>
      </c>
      <c r="R38" t="str">
        <f t="shared" si="2"/>
        <v>，1327689</v>
      </c>
    </row>
    <row r="39" spans="9:18">
      <c r="I39" s="19">
        <v>1021660</v>
      </c>
      <c r="J39" s="19">
        <v>1021660</v>
      </c>
      <c r="K39" s="19">
        <v>1370759</v>
      </c>
      <c r="L39" s="19">
        <v>164</v>
      </c>
      <c r="P39" s="13">
        <v>1331829</v>
      </c>
      <c r="R39" t="str">
        <f t="shared" si="2"/>
        <v>，1331829</v>
      </c>
    </row>
    <row r="40" spans="9:18">
      <c r="I40" s="19">
        <v>1023801</v>
      </c>
      <c r="J40" s="19">
        <v>1023801</v>
      </c>
      <c r="K40" s="19">
        <v>1410204</v>
      </c>
      <c r="L40" s="19">
        <v>1380</v>
      </c>
      <c r="P40" s="13">
        <v>1332869</v>
      </c>
      <c r="R40" t="str">
        <f t="shared" si="2"/>
        <v>，1332869</v>
      </c>
    </row>
    <row r="41" spans="9:18">
      <c r="I41" s="19">
        <v>1019131</v>
      </c>
      <c r="J41" s="19">
        <v>1019131</v>
      </c>
      <c r="K41" s="19">
        <v>1314160</v>
      </c>
      <c r="L41" s="19">
        <v>204</v>
      </c>
      <c r="P41" s="13">
        <v>1334782</v>
      </c>
      <c r="R41" t="str">
        <f t="shared" si="2"/>
        <v>，1334782</v>
      </c>
    </row>
    <row r="42" spans="9:18">
      <c r="I42" s="19">
        <v>1023851</v>
      </c>
      <c r="J42" s="19">
        <v>1023851</v>
      </c>
      <c r="K42" s="19">
        <v>1410951</v>
      </c>
      <c r="L42" s="19">
        <v>315</v>
      </c>
      <c r="P42" s="13">
        <v>1335978</v>
      </c>
      <c r="R42" t="str">
        <f t="shared" si="2"/>
        <v>，1335978</v>
      </c>
    </row>
    <row r="43" spans="9:18">
      <c r="I43" s="19">
        <v>1020133</v>
      </c>
      <c r="J43" s="19">
        <v>1020133</v>
      </c>
      <c r="K43" s="19">
        <v>1335978</v>
      </c>
      <c r="L43" s="19">
        <v>95</v>
      </c>
      <c r="P43" s="13">
        <v>1337160</v>
      </c>
      <c r="R43" t="str">
        <f t="shared" si="2"/>
        <v>，1337160</v>
      </c>
    </row>
    <row r="44" spans="9:18">
      <c r="I44" s="19">
        <v>1023191</v>
      </c>
      <c r="J44" s="19">
        <v>1023191</v>
      </c>
      <c r="K44" s="19">
        <v>1398471</v>
      </c>
      <c r="L44" s="19">
        <v>136</v>
      </c>
      <c r="P44" s="13">
        <v>1309367</v>
      </c>
      <c r="R44" t="str">
        <f t="shared" si="2"/>
        <v>，1309367</v>
      </c>
    </row>
    <row r="45" spans="9:12">
      <c r="I45" s="19">
        <v>1020205</v>
      </c>
      <c r="J45" s="19">
        <v>1020205</v>
      </c>
      <c r="K45" s="19">
        <v>1337160</v>
      </c>
      <c r="L45" s="19">
        <v>285</v>
      </c>
    </row>
    <row r="46" spans="9:12">
      <c r="I46" s="19">
        <v>1022796</v>
      </c>
      <c r="J46" s="19">
        <v>1022796</v>
      </c>
      <c r="K46" s="19">
        <v>1388833</v>
      </c>
      <c r="L46" s="19">
        <v>136</v>
      </c>
    </row>
    <row r="47" spans="9:12">
      <c r="I47" s="19">
        <v>1019997</v>
      </c>
      <c r="J47" s="19">
        <v>1019997</v>
      </c>
      <c r="K47" s="19">
        <v>1332869</v>
      </c>
      <c r="L47" s="19">
        <v>475</v>
      </c>
    </row>
    <row r="51" ht="15" spans="1:1">
      <c r="A51" s="11" t="s">
        <v>236</v>
      </c>
    </row>
    <row r="52" ht="24" spans="1:16">
      <c r="A52" s="12" t="s">
        <v>2</v>
      </c>
      <c r="B52" s="12" t="s">
        <v>237</v>
      </c>
      <c r="C52" s="12" t="s">
        <v>238</v>
      </c>
      <c r="D52" s="12" t="s">
        <v>239</v>
      </c>
      <c r="E52" s="12" t="s">
        <v>240</v>
      </c>
      <c r="F52" s="12" t="s">
        <v>241</v>
      </c>
      <c r="G52" s="12" t="s">
        <v>71</v>
      </c>
      <c r="H52" s="12" t="s">
        <v>242</v>
      </c>
      <c r="I52" s="1"/>
      <c r="L52"/>
      <c r="P52" s="12"/>
    </row>
    <row r="53" spans="1:12">
      <c r="A53" s="13">
        <v>1</v>
      </c>
      <c r="B53" s="13" t="s">
        <v>243</v>
      </c>
      <c r="C53" s="14">
        <v>43300</v>
      </c>
      <c r="D53" s="14">
        <v>43303</v>
      </c>
      <c r="E53" s="13">
        <v>5</v>
      </c>
      <c r="F53" s="13">
        <v>3</v>
      </c>
      <c r="G53" s="13">
        <v>1530</v>
      </c>
      <c r="H53" s="13">
        <v>1313478</v>
      </c>
      <c r="I53">
        <f>VLOOKUP(H53,K:L,2,0)</f>
        <v>1530</v>
      </c>
      <c r="J53" s="1">
        <f>G53-I53</f>
        <v>0</v>
      </c>
      <c r="L53"/>
    </row>
    <row r="54" spans="1:12">
      <c r="A54" s="13">
        <v>2</v>
      </c>
      <c r="B54" s="13" t="s">
        <v>244</v>
      </c>
      <c r="C54" s="14">
        <v>43304</v>
      </c>
      <c r="D54" s="14">
        <v>43308</v>
      </c>
      <c r="E54" s="13">
        <v>1</v>
      </c>
      <c r="F54" s="13">
        <v>4</v>
      </c>
      <c r="G54" s="13">
        <v>520</v>
      </c>
      <c r="H54" s="13">
        <v>1324849</v>
      </c>
      <c r="I54">
        <f t="shared" ref="I54:I60" si="4">VLOOKUP(H54,K:L,2,0)</f>
        <v>520</v>
      </c>
      <c r="J54" s="1">
        <f t="shared" ref="J54:J60" si="5">G54-I54</f>
        <v>0</v>
      </c>
      <c r="L54"/>
    </row>
    <row r="55" spans="1:12">
      <c r="A55" s="15">
        <v>3</v>
      </c>
      <c r="B55" s="15" t="s">
        <v>245</v>
      </c>
      <c r="C55" s="16">
        <v>43311</v>
      </c>
      <c r="D55" s="16">
        <v>43315</v>
      </c>
      <c r="E55" s="15">
        <v>2</v>
      </c>
      <c r="F55" s="15">
        <v>4</v>
      </c>
      <c r="G55" s="15">
        <v>760</v>
      </c>
      <c r="H55" s="15">
        <v>1327689</v>
      </c>
      <c r="I55">
        <f t="shared" si="4"/>
        <v>760</v>
      </c>
      <c r="J55" s="1">
        <f t="shared" si="5"/>
        <v>0</v>
      </c>
      <c r="L55"/>
    </row>
    <row r="56" spans="1:12">
      <c r="A56" s="13">
        <v>4</v>
      </c>
      <c r="B56" s="13" t="s">
        <v>246</v>
      </c>
      <c r="C56" s="14">
        <v>43287</v>
      </c>
      <c r="D56" s="14">
        <v>43288</v>
      </c>
      <c r="E56" s="13">
        <v>1</v>
      </c>
      <c r="F56" s="13">
        <v>1</v>
      </c>
      <c r="G56" s="13">
        <v>95</v>
      </c>
      <c r="H56" s="13">
        <v>1331829</v>
      </c>
      <c r="I56">
        <f t="shared" si="4"/>
        <v>95</v>
      </c>
      <c r="J56" s="1">
        <f t="shared" si="5"/>
        <v>0</v>
      </c>
      <c r="L56"/>
    </row>
    <row r="57" spans="1:12">
      <c r="A57" s="13">
        <v>5</v>
      </c>
      <c r="B57" s="13" t="s">
        <v>247</v>
      </c>
      <c r="C57" s="14">
        <v>43296</v>
      </c>
      <c r="D57" s="14">
        <v>43301</v>
      </c>
      <c r="E57" s="13">
        <v>1</v>
      </c>
      <c r="F57" s="13">
        <v>5</v>
      </c>
      <c r="G57" s="13">
        <v>475</v>
      </c>
      <c r="H57" s="13">
        <v>1332869</v>
      </c>
      <c r="I57">
        <f t="shared" si="4"/>
        <v>475</v>
      </c>
      <c r="J57" s="1">
        <f t="shared" si="5"/>
        <v>0</v>
      </c>
      <c r="L57"/>
    </row>
    <row r="58" spans="1:12">
      <c r="A58" s="13">
        <v>6</v>
      </c>
      <c r="B58" s="13" t="s">
        <v>248</v>
      </c>
      <c r="C58" s="14">
        <v>43310</v>
      </c>
      <c r="D58" s="14">
        <v>43312</v>
      </c>
      <c r="E58" s="13">
        <v>1</v>
      </c>
      <c r="F58" s="13">
        <v>2</v>
      </c>
      <c r="G58" s="13">
        <v>190</v>
      </c>
      <c r="H58" s="13">
        <v>1334782</v>
      </c>
      <c r="I58">
        <f t="shared" si="4"/>
        <v>190</v>
      </c>
      <c r="J58" s="1">
        <f t="shared" si="5"/>
        <v>0</v>
      </c>
      <c r="L58"/>
    </row>
    <row r="59" spans="1:12">
      <c r="A59" s="13">
        <v>7</v>
      </c>
      <c r="B59" s="13" t="s">
        <v>249</v>
      </c>
      <c r="C59" s="14">
        <v>43295</v>
      </c>
      <c r="D59" s="14">
        <v>43296</v>
      </c>
      <c r="E59" s="13">
        <v>1</v>
      </c>
      <c r="F59" s="13">
        <v>1</v>
      </c>
      <c r="G59" s="13">
        <v>95</v>
      </c>
      <c r="H59" s="13">
        <v>1335978</v>
      </c>
      <c r="I59">
        <f t="shared" si="4"/>
        <v>95</v>
      </c>
      <c r="J59" s="1">
        <f t="shared" si="5"/>
        <v>0</v>
      </c>
      <c r="L59"/>
    </row>
    <row r="60" spans="1:12">
      <c r="A60" s="13">
        <v>8</v>
      </c>
      <c r="B60" s="13" t="s">
        <v>250</v>
      </c>
      <c r="C60" s="14">
        <v>43299</v>
      </c>
      <c r="D60" s="14">
        <v>43302</v>
      </c>
      <c r="E60" s="13">
        <v>1</v>
      </c>
      <c r="F60" s="13">
        <v>3</v>
      </c>
      <c r="G60" s="13">
        <v>285</v>
      </c>
      <c r="H60" s="13">
        <v>1337160</v>
      </c>
      <c r="I60">
        <f t="shared" si="4"/>
        <v>285</v>
      </c>
      <c r="J60" s="1">
        <f t="shared" si="5"/>
        <v>0</v>
      </c>
      <c r="L60"/>
    </row>
    <row r="61" ht="15" spans="1:12">
      <c r="A61" s="17" t="s">
        <v>21</v>
      </c>
      <c r="B61" s="17">
        <v>39</v>
      </c>
      <c r="G61" s="17">
        <v>3950</v>
      </c>
      <c r="I61" s="1"/>
      <c r="L61"/>
    </row>
    <row r="62" spans="9:12">
      <c r="I62" s="1"/>
      <c r="L62"/>
    </row>
    <row r="63" ht="15" spans="1:12">
      <c r="A63" s="11" t="s">
        <v>251</v>
      </c>
      <c r="I63" s="1"/>
      <c r="L63"/>
    </row>
    <row r="64" ht="24" spans="1:16">
      <c r="A64" s="12" t="s">
        <v>2</v>
      </c>
      <c r="B64" s="12" t="s">
        <v>237</v>
      </c>
      <c r="C64" s="12" t="s">
        <v>238</v>
      </c>
      <c r="D64" s="12" t="s">
        <v>239</v>
      </c>
      <c r="E64" s="12" t="s">
        <v>240</v>
      </c>
      <c r="F64" s="12" t="s">
        <v>241</v>
      </c>
      <c r="G64" s="12" t="s">
        <v>12</v>
      </c>
      <c r="H64" s="12" t="s">
        <v>242</v>
      </c>
      <c r="I64" s="1"/>
      <c r="L64"/>
      <c r="P64" s="12"/>
    </row>
    <row r="65" spans="1:12">
      <c r="A65" s="13">
        <v>1</v>
      </c>
      <c r="B65" s="13" t="s">
        <v>252</v>
      </c>
      <c r="C65" s="14">
        <v>43318</v>
      </c>
      <c r="D65" s="13" t="s">
        <v>20</v>
      </c>
      <c r="E65" s="13">
        <v>4</v>
      </c>
      <c r="F65" s="13">
        <v>4</v>
      </c>
      <c r="G65" s="13">
        <v>408</v>
      </c>
      <c r="H65" s="13">
        <v>1309367</v>
      </c>
      <c r="I65">
        <f>VLOOKUP(H65,K:L,2,0)</f>
        <v>408</v>
      </c>
      <c r="J65" s="1">
        <f t="shared" ref="J65:J68" si="6">G65-I65</f>
        <v>0</v>
      </c>
      <c r="L65"/>
    </row>
    <row r="66" spans="1:12">
      <c r="A66" s="13">
        <v>2</v>
      </c>
      <c r="B66" s="13" t="s">
        <v>253</v>
      </c>
      <c r="C66" s="14">
        <v>43314</v>
      </c>
      <c r="D66" s="14">
        <v>43316</v>
      </c>
      <c r="E66" s="13">
        <v>1</v>
      </c>
      <c r="F66" s="13">
        <v>2</v>
      </c>
      <c r="G66" s="13">
        <v>204</v>
      </c>
      <c r="H66" s="13">
        <v>1314128</v>
      </c>
      <c r="I66">
        <f>VLOOKUP(H66,K:L,2,0)</f>
        <v>204</v>
      </c>
      <c r="J66" s="1">
        <f t="shared" si="6"/>
        <v>0</v>
      </c>
      <c r="L66"/>
    </row>
    <row r="67" spans="1:12">
      <c r="A67" s="13">
        <v>3</v>
      </c>
      <c r="B67" s="13" t="s">
        <v>254</v>
      </c>
      <c r="C67" s="14">
        <v>43313</v>
      </c>
      <c r="D67" s="14">
        <v>43315</v>
      </c>
      <c r="E67" s="13">
        <v>1</v>
      </c>
      <c r="F67" s="13">
        <v>2</v>
      </c>
      <c r="G67" s="13">
        <v>204</v>
      </c>
      <c r="H67" s="13">
        <v>1314160</v>
      </c>
      <c r="I67">
        <f>VLOOKUP(H67,K:L,2,0)</f>
        <v>204</v>
      </c>
      <c r="J67" s="1">
        <f t="shared" si="6"/>
        <v>0</v>
      </c>
      <c r="L67"/>
    </row>
    <row r="68" spans="1:12">
      <c r="A68" s="15">
        <v>4</v>
      </c>
      <c r="B68" s="15" t="s">
        <v>245</v>
      </c>
      <c r="C68" s="16">
        <v>43311</v>
      </c>
      <c r="D68" s="16">
        <v>43315</v>
      </c>
      <c r="E68" s="15">
        <v>2</v>
      </c>
      <c r="F68" s="15">
        <v>4</v>
      </c>
      <c r="G68" s="15">
        <v>760</v>
      </c>
      <c r="H68" s="15">
        <v>1327689</v>
      </c>
      <c r="I68">
        <f>VLOOKUP(H68,K:L,2,0)</f>
        <v>760</v>
      </c>
      <c r="J68" s="1">
        <f t="shared" si="6"/>
        <v>0</v>
      </c>
      <c r="L68"/>
    </row>
    <row r="69" ht="15" spans="1:12">
      <c r="A69" s="17" t="s">
        <v>21</v>
      </c>
      <c r="B69" s="17">
        <v>16</v>
      </c>
      <c r="G69" s="17">
        <v>1576</v>
      </c>
      <c r="I69" s="1"/>
      <c r="L69"/>
    </row>
    <row r="70" spans="9:12">
      <c r="I70" s="1"/>
      <c r="L70"/>
    </row>
    <row r="74" spans="2:12">
      <c r="B74" s="13">
        <v>1530</v>
      </c>
      <c r="J74"/>
      <c r="K74"/>
      <c r="L74"/>
    </row>
    <row r="75" spans="2:11">
      <c r="B75" s="13">
        <v>2</v>
      </c>
      <c r="C75" s="13" t="s">
        <v>244</v>
      </c>
      <c r="D75" s="13">
        <v>1324849</v>
      </c>
      <c r="E75" s="14">
        <v>43304</v>
      </c>
      <c r="F75" s="14">
        <v>43308</v>
      </c>
      <c r="G75" s="13" t="s">
        <v>20</v>
      </c>
      <c r="H75" s="13">
        <v>1</v>
      </c>
      <c r="I75" s="13">
        <v>4</v>
      </c>
      <c r="J75" s="13">
        <v>1</v>
      </c>
      <c r="K75" s="13">
        <v>4</v>
      </c>
    </row>
    <row r="76" spans="2:11">
      <c r="B76" s="13">
        <v>3</v>
      </c>
      <c r="C76" s="13" t="s">
        <v>245</v>
      </c>
      <c r="D76" s="13">
        <v>1327689</v>
      </c>
      <c r="E76" s="14">
        <v>43311</v>
      </c>
      <c r="F76" s="14">
        <v>43315</v>
      </c>
      <c r="G76" s="13" t="s">
        <v>20</v>
      </c>
      <c r="H76" s="13">
        <v>2</v>
      </c>
      <c r="I76" s="13">
        <v>4</v>
      </c>
      <c r="J76" s="13">
        <v>8</v>
      </c>
      <c r="K76" s="13">
        <v>95</v>
      </c>
    </row>
    <row r="77" spans="2:13">
      <c r="B77" s="13">
        <v>4</v>
      </c>
      <c r="C77" s="13" t="s">
        <v>246</v>
      </c>
      <c r="D77" s="13">
        <v>1331829</v>
      </c>
      <c r="E77" s="14">
        <v>43287</v>
      </c>
      <c r="F77" s="14">
        <v>43288</v>
      </c>
      <c r="G77" s="13" t="s">
        <v>20</v>
      </c>
      <c r="H77" s="13">
        <v>1</v>
      </c>
      <c r="I77" s="13">
        <v>1</v>
      </c>
      <c r="J77" s="13">
        <v>1</v>
      </c>
      <c r="K77" s="13">
        <v>95</v>
      </c>
      <c r="M77" s="13">
        <v>408</v>
      </c>
    </row>
    <row r="78" spans="2:13">
      <c r="B78" s="13">
        <v>5</v>
      </c>
      <c r="C78" s="13" t="s">
        <v>247</v>
      </c>
      <c r="D78" s="13">
        <v>1332869</v>
      </c>
      <c r="E78" s="14">
        <v>43296</v>
      </c>
      <c r="F78" s="14">
        <v>43301</v>
      </c>
      <c r="G78" s="13" t="s">
        <v>20</v>
      </c>
      <c r="H78" s="13">
        <v>1</v>
      </c>
      <c r="I78" s="13">
        <v>5</v>
      </c>
      <c r="J78" s="13">
        <v>5</v>
      </c>
      <c r="K78" s="13">
        <v>95</v>
      </c>
      <c r="M78" s="13">
        <v>204</v>
      </c>
    </row>
    <row r="79" spans="2:13">
      <c r="B79" s="13">
        <v>6</v>
      </c>
      <c r="C79" s="13" t="s">
        <v>248</v>
      </c>
      <c r="D79" s="13">
        <v>1334782</v>
      </c>
      <c r="E79" s="14">
        <v>43310</v>
      </c>
      <c r="F79" s="14">
        <v>43312</v>
      </c>
      <c r="G79" s="13" t="s">
        <v>20</v>
      </c>
      <c r="H79" s="13">
        <v>1</v>
      </c>
      <c r="I79" s="13">
        <v>2</v>
      </c>
      <c r="J79" s="13">
        <v>2</v>
      </c>
      <c r="K79" s="13">
        <v>95</v>
      </c>
      <c r="M79" s="13">
        <v>204</v>
      </c>
    </row>
    <row r="80" spans="2:13">
      <c r="B80" s="13">
        <v>7</v>
      </c>
      <c r="C80" s="13" t="s">
        <v>249</v>
      </c>
      <c r="D80" s="13">
        <v>1335978</v>
      </c>
      <c r="E80" s="14">
        <v>43295</v>
      </c>
      <c r="F80" s="14">
        <v>43296</v>
      </c>
      <c r="G80" s="13" t="s">
        <v>20</v>
      </c>
      <c r="H80" s="13">
        <v>1</v>
      </c>
      <c r="I80" s="13">
        <v>1</v>
      </c>
      <c r="J80" s="13">
        <v>1</v>
      </c>
      <c r="K80" s="13">
        <v>95</v>
      </c>
      <c r="M80" s="13">
        <v>760</v>
      </c>
    </row>
    <row r="81" spans="2:11">
      <c r="B81" s="13">
        <v>8</v>
      </c>
      <c r="C81" s="13" t="s">
        <v>250</v>
      </c>
      <c r="D81" s="13">
        <v>1337160</v>
      </c>
      <c r="E81" s="14">
        <v>43299</v>
      </c>
      <c r="F81" s="14">
        <v>43302</v>
      </c>
      <c r="G81" s="13" t="s">
        <v>20</v>
      </c>
      <c r="H81" s="13">
        <v>1</v>
      </c>
      <c r="I81" s="13">
        <v>3</v>
      </c>
      <c r="J81" s="13">
        <v>3</v>
      </c>
      <c r="K81" s="13">
        <v>95</v>
      </c>
    </row>
  </sheetData>
  <conditionalFormatting sqref="H52:H68">
    <cfRule type="duplicateValues" dxfId="0" priority="2"/>
  </conditionalFormatting>
  <conditionalFormatting sqref="P$1:P$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APR 2018</vt:lpstr>
      <vt:lpstr>MAY</vt:lpstr>
      <vt:lpstr>JUN</vt:lpstr>
      <vt:lpstr>ni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 Manager</dc:creator>
  <cp:lastModifiedBy>财务崔</cp:lastModifiedBy>
  <dcterms:created xsi:type="dcterms:W3CDTF">2018-03-09T03:23:00Z</dcterms:created>
  <cp:lastPrinted>2018-05-02T04:14:00Z</cp:lastPrinted>
  <dcterms:modified xsi:type="dcterms:W3CDTF">2019-01-03T03:24:57Z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