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gent_Sett_List" sheetId="2" r:id="rId1"/>
  </sheets>
  <externalReferences>
    <externalReference r:id="rId2"/>
  </externalReferences>
  <definedNames>
    <definedName name="_xlnm._FilterDatabase" localSheetId="0" hidden="1">Agent_Sett_List!$A$3:$M$23</definedName>
  </definedNames>
  <calcPr calcId="144525"/>
</workbook>
</file>

<file path=xl/sharedStrings.xml><?xml version="1.0" encoding="utf-8"?>
<sst xmlns="http://schemas.openxmlformats.org/spreadsheetml/2006/main" count="95">
  <si>
    <t>To:</t>
  </si>
  <si>
    <t>Invoice:</t>
  </si>
  <si>
    <t>Agent</t>
  </si>
  <si>
    <t>City</t>
  </si>
  <si>
    <t>Hotel</t>
  </si>
  <si>
    <t>Booking No</t>
  </si>
  <si>
    <t>Reference No</t>
  </si>
  <si>
    <t>Agent Ref.</t>
  </si>
  <si>
    <t>Guest Name</t>
  </si>
  <si>
    <t>Booked Date</t>
  </si>
  <si>
    <t>Check In</t>
  </si>
  <si>
    <t>Check Out</t>
  </si>
  <si>
    <t>Room</t>
  </si>
  <si>
    <t>Curr</t>
  </si>
  <si>
    <t>Sale Price</t>
  </si>
  <si>
    <t>Nights</t>
  </si>
  <si>
    <t>，</t>
  </si>
  <si>
    <t>CONVERGENT INTERNATIONAL TRAVEL</t>
  </si>
  <si>
    <t>Seoul</t>
  </si>
  <si>
    <t>TMARK HOTEL MYEONGDONG</t>
  </si>
  <si>
    <t>MH1801115286</t>
  </si>
  <si>
    <t>LG1827391917</t>
  </si>
  <si>
    <t>CHEN XIAOYAN</t>
  </si>
  <si>
    <t>2018.12.23</t>
  </si>
  <si>
    <t>2019.01.22</t>
  </si>
  <si>
    <t>2019.01.25</t>
  </si>
  <si>
    <t>HKD</t>
  </si>
  <si>
    <t>MH1801078048</t>
  </si>
  <si>
    <t>LG1827265786</t>
  </si>
  <si>
    <t>HE XIAOYAN</t>
  </si>
  <si>
    <t>2018.12.12</t>
  </si>
  <si>
    <t>2019.01.17</t>
  </si>
  <si>
    <t>2019.01.19</t>
  </si>
  <si>
    <t>Bangkok</t>
  </si>
  <si>
    <t>LIT BANGKOK RESIDENCE</t>
  </si>
  <si>
    <t>MH1801075176</t>
  </si>
  <si>
    <t>LG1827256616</t>
  </si>
  <si>
    <t>ZHU YANLING</t>
  </si>
  <si>
    <t>2019.01.12</t>
  </si>
  <si>
    <t>2019.01.14</t>
  </si>
  <si>
    <t>HOTEL SKYPARK MYEONGDONG Ⅱ</t>
  </si>
  <si>
    <t>MH1801123560</t>
  </si>
  <si>
    <t>LG1827418044</t>
  </si>
  <si>
    <t>YE MINXIA</t>
  </si>
  <si>
    <t>2018.12.26</t>
  </si>
  <si>
    <t>2019.01.20</t>
  </si>
  <si>
    <t>SOTETSU HOTELS THE SPLAISIR SEOUL DONGDAEMUN (EX. KY-HERITAGE HOTEL DONGDAEMUN)</t>
  </si>
  <si>
    <t>MH1801119373</t>
  </si>
  <si>
    <t>LG1827403845</t>
  </si>
  <si>
    <t>DENG BAOYLNG</t>
  </si>
  <si>
    <t>2018.12.24</t>
  </si>
  <si>
    <t>2019.01.07</t>
  </si>
  <si>
    <t>2019.01.09</t>
  </si>
  <si>
    <t>MH1801123446</t>
  </si>
  <si>
    <t>LG1827417702</t>
  </si>
  <si>
    <t>LI ZHENG</t>
  </si>
  <si>
    <t>Tokyo</t>
  </si>
  <si>
    <t>HOTEL SUNLITE SHINJUKU</t>
  </si>
  <si>
    <t>MH1801085856</t>
  </si>
  <si>
    <t>LG1827290409</t>
  </si>
  <si>
    <t>ZHANG YANG</t>
  </si>
  <si>
    <t>2018.12.14</t>
  </si>
  <si>
    <t>2019.01.15</t>
  </si>
  <si>
    <t>MH1801100756</t>
  </si>
  <si>
    <t>LG1827340227</t>
  </si>
  <si>
    <t>YUAN MINGQING</t>
  </si>
  <si>
    <t>2018.12.18</t>
  </si>
  <si>
    <t>2019.01.21</t>
  </si>
  <si>
    <t>CENTURION HOTEL UENO</t>
  </si>
  <si>
    <t>MH1800982817</t>
  </si>
  <si>
    <t>LG1826956009</t>
  </si>
  <si>
    <t>CUI YAN</t>
  </si>
  <si>
    <t>2018.11.17</t>
  </si>
  <si>
    <t>2019.01.18</t>
  </si>
  <si>
    <t>MH1801060090</t>
  </si>
  <si>
    <t>LG1827213329</t>
  </si>
  <si>
    <t>YANG ZHIPENG</t>
  </si>
  <si>
    <t>2018.12.08</t>
  </si>
  <si>
    <t>MH1801075180</t>
  </si>
  <si>
    <t>LG1827256624</t>
  </si>
  <si>
    <t>2019.01.16</t>
  </si>
  <si>
    <t>MH1801078066</t>
  </si>
  <si>
    <t>LG1827265840</t>
  </si>
  <si>
    <t>Bank Details:</t>
  </si>
  <si>
    <t>Payee's Name:</t>
  </si>
  <si>
    <t>HANATOUR HONG KONG CO.LTD.</t>
  </si>
  <si>
    <t>Bank name:</t>
  </si>
  <si>
    <t>The Hong Kong and Shanghai Banking Corporation Limited</t>
  </si>
  <si>
    <t>Bank address:</t>
  </si>
  <si>
    <t>1 Queen's Road,Central,Hong Kong</t>
  </si>
  <si>
    <t>Account No:</t>
  </si>
  <si>
    <t>817-305121-838</t>
  </si>
  <si>
    <t>Swift Code:</t>
  </si>
  <si>
    <t>HSBCHKHHHKH</t>
  </si>
  <si>
    <t>确定应付：20523.78   付款编号： P190222145321322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</si>
</sst>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&quot;-&quot;mmm;@"/>
  </numFmts>
  <fonts count="24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b/>
      <sz val="14"/>
      <color rgb="FFFF0000"/>
      <name val="宋体"/>
      <charset val="136"/>
      <scheme val="minor"/>
    </font>
    <font>
      <b/>
      <sz val="12"/>
      <color theme="1"/>
      <name val="宋体"/>
      <charset val="136"/>
      <scheme val="minor"/>
    </font>
    <font>
      <sz val="12"/>
      <color theme="0"/>
      <name val="宋体"/>
      <charset val="136"/>
      <scheme val="minor"/>
    </font>
    <font>
      <b/>
      <sz val="13"/>
      <color theme="3"/>
      <name val="宋体"/>
      <charset val="136"/>
      <scheme val="minor"/>
    </font>
    <font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i/>
      <sz val="12"/>
      <color rgb="FF7F7F7F"/>
      <name val="宋体"/>
      <charset val="136"/>
      <scheme val="minor"/>
    </font>
    <font>
      <b/>
      <sz val="11"/>
      <color theme="3"/>
      <name val="宋体"/>
      <charset val="136"/>
      <scheme val="minor"/>
    </font>
    <font>
      <sz val="12"/>
      <color rgb="FF9C0006"/>
      <name val="宋体"/>
      <charset val="136"/>
      <scheme val="minor"/>
    </font>
    <font>
      <sz val="12"/>
      <color rgb="FF3F3F76"/>
      <name val="宋体"/>
      <charset val="136"/>
      <scheme val="minor"/>
    </font>
    <font>
      <sz val="12"/>
      <color rgb="FF006100"/>
      <name val="宋体"/>
      <charset val="136"/>
      <scheme val="minor"/>
    </font>
    <font>
      <sz val="18"/>
      <color theme="3"/>
      <name val="宋体"/>
      <charset val="136"/>
      <scheme val="major"/>
    </font>
    <font>
      <b/>
      <sz val="12"/>
      <color rgb="FF3F3F3F"/>
      <name val="宋体"/>
      <charset val="136"/>
      <scheme val="minor"/>
    </font>
    <font>
      <sz val="12"/>
      <color rgb="FF9C6500"/>
      <name val="宋体"/>
      <charset val="136"/>
      <scheme val="minor"/>
    </font>
    <font>
      <sz val="12"/>
      <color rgb="FFFA7D00"/>
      <name val="宋体"/>
      <charset val="136"/>
      <scheme val="minor"/>
    </font>
    <font>
      <b/>
      <sz val="15"/>
      <color theme="3"/>
      <name val="宋体"/>
      <charset val="136"/>
      <scheme val="minor"/>
    </font>
    <font>
      <b/>
      <sz val="12"/>
      <color rgb="FFFA7D00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b/>
      <sz val="12"/>
      <color theme="0"/>
      <name val="宋体"/>
      <charset val="136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2" fillId="33" borderId="1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" fontId="0" fillId="0" borderId="0" xfId="0" applyNumberForma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2" borderId="0" xfId="0" applyFill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/>
    <xf numFmtId="49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4" fontId="1" fillId="0" borderId="3" xfId="0" applyNumberFormat="1" applyFont="1" applyBorder="1" applyAlignment="1">
      <alignment vertical="center" wrapText="1"/>
    </xf>
    <xf numFmtId="4" fontId="4" fillId="2" borderId="0" xfId="0" applyNumberFormat="1" applyFont="1" applyFill="1">
      <alignment vertical="center"/>
    </xf>
    <xf numFmtId="0" fontId="5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57151</xdr:rowOff>
    </xdr:from>
    <xdr:to>
      <xdr:col>5</xdr:col>
      <xdr:colOff>227670</xdr:colOff>
      <xdr:row>0</xdr:row>
      <xdr:rowOff>1009651</xdr:rowOff>
    </xdr:to>
    <xdr:grpSp>
      <xdr:nvGrpSpPr>
        <xdr:cNvPr id="5" name="群組 4"/>
        <xdr:cNvGrpSpPr/>
      </xdr:nvGrpSpPr>
      <xdr:grpSpPr>
        <a:xfrm>
          <a:off x="0" y="57150"/>
          <a:ext cx="6590030" cy="952500"/>
          <a:chOff x="495300" y="47626"/>
          <a:chExt cx="8666820" cy="952500"/>
        </a:xfrm>
      </xdr:grpSpPr>
      <xdr:pic>
        <xdr:nvPicPr>
          <xdr:cNvPr id="6" name="圖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495300" y="133350"/>
            <a:ext cx="857250" cy="809476"/>
          </a:xfrm>
          <a:prstGeom prst="rect">
            <a:avLst/>
          </a:prstGeom>
        </xdr:spPr>
      </xdr:pic>
      <xdr:pic>
        <xdr:nvPicPr>
          <xdr:cNvPr id="7" name="圖片 6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724025" y="47626"/>
            <a:ext cx="7438095" cy="9525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ana022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1419530</v>
          </cell>
          <cell r="B2" t="str">
            <v>天空花园酒店明洞2号店</v>
          </cell>
          <cell r="C2" t="str">
            <v>MH1801123446</v>
          </cell>
          <cell r="D2" t="str">
            <v/>
          </cell>
          <cell r="E2" t="str">
            <v/>
          </cell>
          <cell r="F2" t="str">
            <v>1811.69</v>
          </cell>
          <cell r="G2" t="str">
            <v>RMB</v>
          </cell>
          <cell r="H2" t="str">
            <v>1</v>
          </cell>
          <cell r="I2">
            <v>2060.61</v>
          </cell>
        </row>
        <row r="3">
          <cell r="A3">
            <v>1419582</v>
          </cell>
          <cell r="B3" t="str">
            <v>天空花园酒店明洞2号店</v>
          </cell>
          <cell r="C3" t="str">
            <v>MH1801123560</v>
          </cell>
          <cell r="D3" t="str">
            <v>fjub7u</v>
          </cell>
          <cell r="E3" t="str">
            <v/>
          </cell>
          <cell r="F3" t="str">
            <v>1739.22</v>
          </cell>
          <cell r="G3" t="str">
            <v>RMB</v>
          </cell>
          <cell r="H3" t="str">
            <v>1</v>
          </cell>
          <cell r="I3">
            <v>1978.18</v>
          </cell>
        </row>
        <row r="4">
          <cell r="A4">
            <v>1409068</v>
          </cell>
          <cell r="B4" t="str">
            <v>曼谷利特公寓</v>
          </cell>
          <cell r="C4" t="str">
            <v>MH1801060090</v>
          </cell>
          <cell r="D4" t="str">
            <v>219713</v>
          </cell>
          <cell r="E4" t="str">
            <v/>
          </cell>
          <cell r="F4" t="str">
            <v>986.04</v>
          </cell>
          <cell r="G4" t="str">
            <v>RMB</v>
          </cell>
          <cell r="H4" t="str">
            <v>1</v>
          </cell>
          <cell r="I4">
            <v>1122.92</v>
          </cell>
        </row>
        <row r="5">
          <cell r="A5">
            <v>1411206</v>
          </cell>
          <cell r="B5" t="str">
            <v>曼谷利特公寓</v>
          </cell>
          <cell r="C5" t="str">
            <v>MH1801075180</v>
          </cell>
          <cell r="D5" t="str">
            <v>220008</v>
          </cell>
          <cell r="E5" t="str">
            <v/>
          </cell>
          <cell r="F5" t="str">
            <v>993.31</v>
          </cell>
          <cell r="G5" t="str">
            <v>RMB</v>
          </cell>
          <cell r="H5" t="str">
            <v>1</v>
          </cell>
          <cell r="I5">
            <v>1127.48</v>
          </cell>
        </row>
        <row r="6">
          <cell r="A6">
            <v>1411204</v>
          </cell>
          <cell r="B6" t="str">
            <v>曼谷利特公寓</v>
          </cell>
          <cell r="C6" t="str">
            <v>MH1801075176</v>
          </cell>
          <cell r="D6" t="str">
            <v>220007</v>
          </cell>
          <cell r="E6" t="str">
            <v/>
          </cell>
          <cell r="F6" t="str">
            <v>993.31</v>
          </cell>
          <cell r="G6" t="str">
            <v>RMB</v>
          </cell>
          <cell r="H6" t="str">
            <v>1</v>
          </cell>
          <cell r="I6">
            <v>1127.48</v>
          </cell>
        </row>
        <row r="7">
          <cell r="A7">
            <v>1393722</v>
          </cell>
          <cell r="B7" t="str">
            <v>釜山宜必思釜大使酒店</v>
          </cell>
          <cell r="C7" t="str">
            <v>MH1800961705</v>
          </cell>
          <cell r="D7" t="str">
            <v>1540835</v>
          </cell>
          <cell r="E7" t="str">
            <v/>
          </cell>
          <cell r="F7" t="str">
            <v>1180.31</v>
          </cell>
          <cell r="G7" t="str">
            <v>RMB</v>
          </cell>
          <cell r="H7" t="str">
            <v>1</v>
          </cell>
          <cell r="I7">
            <v>1331.73</v>
          </cell>
        </row>
        <row r="8">
          <cell r="A8">
            <v>1402944</v>
          </cell>
          <cell r="B8" t="str">
            <v>福冈运河城华盛顿酒店</v>
          </cell>
          <cell r="C8" t="str">
            <v>MH1801020487</v>
          </cell>
          <cell r="D8" t="str">
            <v>R737027</v>
          </cell>
          <cell r="E8" t="str">
            <v/>
          </cell>
          <cell r="F8" t="str">
            <v>1425.26</v>
          </cell>
          <cell r="G8" t="str">
            <v>RMB</v>
          </cell>
          <cell r="H8" t="str">
            <v>1</v>
          </cell>
          <cell r="I8">
            <v>1608.64</v>
          </cell>
        </row>
        <row r="9">
          <cell r="A9">
            <v>1415261</v>
          </cell>
          <cell r="B9" t="str">
            <v>东京新宿新丽饭店</v>
          </cell>
          <cell r="C9" t="str">
            <v>MH1801100756</v>
          </cell>
          <cell r="D9" t="str">
            <v>MH1801100756</v>
          </cell>
          <cell r="E9" t="str">
            <v/>
          </cell>
          <cell r="F9" t="str">
            <v>2223.8</v>
          </cell>
          <cell r="G9" t="str">
            <v>RMB</v>
          </cell>
          <cell r="H9" t="str">
            <v>1</v>
          </cell>
          <cell r="I9">
            <v>2523.6</v>
          </cell>
        </row>
        <row r="10">
          <cell r="A10">
            <v>1412934</v>
          </cell>
          <cell r="B10" t="str">
            <v>东京新宿新丽饭店</v>
          </cell>
          <cell r="C10" t="str">
            <v>MH1801085856</v>
          </cell>
          <cell r="D10" t="str">
            <v>MH1801085856</v>
          </cell>
          <cell r="E10" t="str">
            <v/>
          </cell>
          <cell r="F10" t="str">
            <v>2017.92</v>
          </cell>
          <cell r="G10" t="str">
            <v>RMB</v>
          </cell>
          <cell r="H10" t="str">
            <v>1</v>
          </cell>
          <cell r="I10">
            <v>2294.92</v>
          </cell>
        </row>
        <row r="11">
          <cell r="A11">
            <v>1396750</v>
          </cell>
          <cell r="B11" t="str">
            <v>东京上野百夫长酒店</v>
          </cell>
          <cell r="C11" t="str">
            <v>MH1800982817</v>
          </cell>
          <cell r="D11" t="str">
            <v>149386</v>
          </cell>
          <cell r="E11" t="str">
            <v/>
          </cell>
          <cell r="F11" t="str">
            <v>2297.63</v>
          </cell>
          <cell r="G11" t="str">
            <v>RMB</v>
          </cell>
          <cell r="H11" t="str">
            <v>1</v>
          </cell>
          <cell r="I11">
            <v>2598.84</v>
          </cell>
        </row>
        <row r="12">
          <cell r="A12">
            <v>1417896</v>
          </cell>
          <cell r="B12" t="str">
            <v>首尔明洞蒂玛克酒店</v>
          </cell>
          <cell r="C12" t="str">
            <v>MH1801115286</v>
          </cell>
          <cell r="D12" t="str">
            <v>18979328</v>
          </cell>
          <cell r="E12" t="str">
            <v/>
          </cell>
          <cell r="F12" t="str">
            <v>1067.53</v>
          </cell>
          <cell r="G12" t="str">
            <v>RMB</v>
          </cell>
          <cell r="H12" t="str">
            <v>1</v>
          </cell>
          <cell r="I12">
            <v>1212.96</v>
          </cell>
        </row>
        <row r="13">
          <cell r="A13">
            <v>1411761</v>
          </cell>
          <cell r="B13" t="str">
            <v>首尔明洞蒂玛克酒店</v>
          </cell>
          <cell r="C13" t="str">
            <v>MH1801078048</v>
          </cell>
          <cell r="D13" t="str">
            <v>18973516</v>
          </cell>
          <cell r="E13" t="str">
            <v/>
          </cell>
          <cell r="F13" t="str">
            <v>985.28</v>
          </cell>
          <cell r="G13" t="str">
            <v>RMB</v>
          </cell>
          <cell r="H13" t="str">
            <v>1</v>
          </cell>
          <cell r="I13">
            <v>1118.37</v>
          </cell>
        </row>
        <row r="14">
          <cell r="A14">
            <v>1411772</v>
          </cell>
          <cell r="B14" t="str">
            <v>首尔明洞蒂玛克酒店</v>
          </cell>
          <cell r="C14" t="str">
            <v>MH1801078066</v>
          </cell>
          <cell r="D14" t="str">
            <v>18973521</v>
          </cell>
          <cell r="E14" t="str">
            <v/>
          </cell>
          <cell r="F14" t="str">
            <v>1266.79</v>
          </cell>
          <cell r="G14" t="str">
            <v>RMB</v>
          </cell>
          <cell r="H14" t="str">
            <v>1</v>
          </cell>
          <cell r="I14">
            <v>1437.9</v>
          </cell>
        </row>
        <row r="15">
          <cell r="A15">
            <v>1418538</v>
          </cell>
          <cell r="B15" t="str">
            <v>首尔东大门KY喜来得酒店</v>
          </cell>
          <cell r="C15" t="str">
            <v>MH1801119373</v>
          </cell>
          <cell r="D15" t="str">
            <v/>
          </cell>
          <cell r="E15" t="str">
            <v/>
          </cell>
          <cell r="F15" t="str">
            <v>1690.28</v>
          </cell>
          <cell r="G15" t="str">
            <v>RMB</v>
          </cell>
          <cell r="H15" t="str">
            <v>1</v>
          </cell>
          <cell r="I15">
            <v>1920.56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showGridLines="0" tabSelected="1" workbookViewId="0">
      <selection activeCell="N34" sqref="N34"/>
    </sheetView>
  </sheetViews>
  <sheetFormatPr defaultColWidth="9" defaultRowHeight="14.25"/>
  <cols>
    <col min="1" max="1" width="28.625" customWidth="1"/>
    <col min="2" max="2" width="6.75" customWidth="1"/>
    <col min="3" max="3" width="25.375" customWidth="1"/>
    <col min="4" max="4" width="11.625" customWidth="1"/>
    <col min="5" max="5" width="11.125" customWidth="1"/>
    <col min="6" max="6" width="10.375" customWidth="1"/>
    <col min="7" max="7" width="13.125" customWidth="1"/>
    <col min="8" max="8" width="9.25" customWidth="1"/>
    <col min="9" max="10" width="8.25" customWidth="1"/>
    <col min="11" max="11" width="5.5" customWidth="1"/>
    <col min="12" max="12" width="4.875" customWidth="1"/>
    <col min="13" max="13" width="17.375" customWidth="1"/>
    <col min="14" max="14" width="9.375"/>
  </cols>
  <sheetData>
    <row r="1" ht="84" customHeight="1"/>
    <row r="2" ht="29.25" customHeight="1" spans="1:3">
      <c r="A2" t="s">
        <v>0</v>
      </c>
      <c r="B2" t="s">
        <v>1</v>
      </c>
      <c r="C2" s="1">
        <v>43466</v>
      </c>
    </row>
    <row r="3" spans="1:1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ht="16.5" customHeight="1" spans="1:16">
      <c r="A4" s="3"/>
      <c r="B4" s="3"/>
      <c r="C4" s="3"/>
      <c r="D4" s="3"/>
      <c r="E4" s="3"/>
      <c r="F4" s="3"/>
      <c r="G4" s="3"/>
      <c r="H4" s="3"/>
      <c r="I4" s="3"/>
      <c r="J4" s="3"/>
      <c r="K4" s="3" t="s">
        <v>15</v>
      </c>
      <c r="L4" s="3"/>
      <c r="M4" s="3"/>
      <c r="P4" t="s">
        <v>16</v>
      </c>
    </row>
    <row r="5" ht="24" spans="1:16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1417896</v>
      </c>
      <c r="G5" s="4" t="s">
        <v>22</v>
      </c>
      <c r="H5" s="4" t="s">
        <v>23</v>
      </c>
      <c r="I5" s="4" t="s">
        <v>24</v>
      </c>
      <c r="J5" s="4" t="s">
        <v>25</v>
      </c>
      <c r="K5" s="4">
        <v>3</v>
      </c>
      <c r="L5" s="4" t="s">
        <v>26</v>
      </c>
      <c r="M5" s="15">
        <v>1212.96</v>
      </c>
      <c r="N5">
        <f>VLOOKUP(F5,[1]应付款管理!$A$1:$I$65536,9,0)</f>
        <v>1212.96</v>
      </c>
      <c r="O5">
        <f>M5-N5</f>
        <v>0</v>
      </c>
      <c r="P5" t="str">
        <f>$P$4&amp;F5</f>
        <v>，1417896</v>
      </c>
    </row>
    <row r="6" ht="24" spans="1:16">
      <c r="A6" s="4" t="s">
        <v>17</v>
      </c>
      <c r="B6" s="4" t="s">
        <v>18</v>
      </c>
      <c r="C6" s="4" t="s">
        <v>19</v>
      </c>
      <c r="D6" s="4" t="s">
        <v>27</v>
      </c>
      <c r="E6" s="4" t="s">
        <v>28</v>
      </c>
      <c r="F6" s="4">
        <v>1411761</v>
      </c>
      <c r="G6" s="4" t="s">
        <v>29</v>
      </c>
      <c r="H6" s="4" t="s">
        <v>30</v>
      </c>
      <c r="I6" s="4" t="s">
        <v>31</v>
      </c>
      <c r="J6" s="4" t="s">
        <v>32</v>
      </c>
      <c r="K6" s="4">
        <v>2</v>
      </c>
      <c r="L6" s="4" t="s">
        <v>26</v>
      </c>
      <c r="M6" s="15">
        <v>1118.37</v>
      </c>
      <c r="N6">
        <f>VLOOKUP(F6,[1]应付款管理!$A$1:$I$65536,9,0)</f>
        <v>1118.37</v>
      </c>
      <c r="O6">
        <f t="shared" ref="O6:O16" si="0">M6-N6</f>
        <v>0</v>
      </c>
      <c r="P6" t="str">
        <f t="shared" ref="P6:P16" si="1">$P$4&amp;F6</f>
        <v>，1411761</v>
      </c>
    </row>
    <row r="7" ht="24" spans="1:16">
      <c r="A7" s="4" t="s">
        <v>17</v>
      </c>
      <c r="B7" s="4" t="s">
        <v>33</v>
      </c>
      <c r="C7" s="4" t="s">
        <v>34</v>
      </c>
      <c r="D7" s="4" t="s">
        <v>35</v>
      </c>
      <c r="E7" s="4" t="s">
        <v>36</v>
      </c>
      <c r="F7" s="4">
        <v>1411204</v>
      </c>
      <c r="G7" s="4" t="s">
        <v>37</v>
      </c>
      <c r="H7" s="4" t="s">
        <v>30</v>
      </c>
      <c r="I7" s="4" t="s">
        <v>38</v>
      </c>
      <c r="J7" s="4" t="s">
        <v>39</v>
      </c>
      <c r="K7" s="4">
        <v>2</v>
      </c>
      <c r="L7" s="4" t="s">
        <v>26</v>
      </c>
      <c r="M7" s="15">
        <v>1127.48</v>
      </c>
      <c r="N7">
        <f>VLOOKUP(F7,[1]应付款管理!$A$1:$I$65536,9,0)</f>
        <v>1127.48</v>
      </c>
      <c r="O7">
        <f t="shared" si="0"/>
        <v>0</v>
      </c>
      <c r="P7" t="str">
        <f t="shared" si="1"/>
        <v>，1411204</v>
      </c>
    </row>
    <row r="8" ht="24" spans="1:16">
      <c r="A8" s="4" t="s">
        <v>17</v>
      </c>
      <c r="B8" s="4" t="s">
        <v>18</v>
      </c>
      <c r="C8" s="4" t="s">
        <v>40</v>
      </c>
      <c r="D8" s="4" t="s">
        <v>41</v>
      </c>
      <c r="E8" s="4" t="s">
        <v>42</v>
      </c>
      <c r="F8" s="4">
        <v>1419582</v>
      </c>
      <c r="G8" s="4" t="s">
        <v>43</v>
      </c>
      <c r="H8" s="4" t="s">
        <v>44</v>
      </c>
      <c r="I8" s="4" t="s">
        <v>45</v>
      </c>
      <c r="J8" s="4" t="s">
        <v>24</v>
      </c>
      <c r="K8" s="4">
        <v>2</v>
      </c>
      <c r="L8" s="4" t="s">
        <v>26</v>
      </c>
      <c r="M8" s="15">
        <v>1978.18</v>
      </c>
      <c r="N8">
        <f>VLOOKUP(F8,[1]应付款管理!$A$1:$I$65536,9,0)</f>
        <v>1978.18</v>
      </c>
      <c r="O8">
        <f t="shared" si="0"/>
        <v>0</v>
      </c>
      <c r="P8" t="str">
        <f t="shared" si="1"/>
        <v>，1419582</v>
      </c>
    </row>
    <row r="9" ht="36" spans="1:16">
      <c r="A9" s="4" t="s">
        <v>17</v>
      </c>
      <c r="B9" s="4" t="s">
        <v>18</v>
      </c>
      <c r="C9" s="4" t="s">
        <v>46</v>
      </c>
      <c r="D9" s="4" t="s">
        <v>47</v>
      </c>
      <c r="E9" s="4" t="s">
        <v>48</v>
      </c>
      <c r="F9" s="4">
        <v>1418538</v>
      </c>
      <c r="G9" s="4" t="s">
        <v>49</v>
      </c>
      <c r="H9" s="4" t="s">
        <v>50</v>
      </c>
      <c r="I9" s="4" t="s">
        <v>51</v>
      </c>
      <c r="J9" s="4" t="s">
        <v>52</v>
      </c>
      <c r="K9" s="4">
        <v>2</v>
      </c>
      <c r="L9" s="4" t="s">
        <v>26</v>
      </c>
      <c r="M9" s="15">
        <v>1920.56</v>
      </c>
      <c r="N9">
        <f>VLOOKUP(F9,[1]应付款管理!$A$1:$I$65536,9,0)</f>
        <v>1920.56</v>
      </c>
      <c r="O9">
        <f t="shared" si="0"/>
        <v>0</v>
      </c>
      <c r="P9" t="str">
        <f t="shared" si="1"/>
        <v>，1418538</v>
      </c>
    </row>
    <row r="10" ht="24" spans="1:16">
      <c r="A10" s="4" t="s">
        <v>17</v>
      </c>
      <c r="B10" s="4" t="s">
        <v>18</v>
      </c>
      <c r="C10" s="4" t="s">
        <v>40</v>
      </c>
      <c r="D10" s="4" t="s">
        <v>53</v>
      </c>
      <c r="E10" s="4" t="s">
        <v>54</v>
      </c>
      <c r="F10" s="4">
        <v>1419530</v>
      </c>
      <c r="G10" s="4" t="s">
        <v>55</v>
      </c>
      <c r="H10" s="4" t="s">
        <v>44</v>
      </c>
      <c r="I10" s="4" t="s">
        <v>31</v>
      </c>
      <c r="J10" s="4" t="s">
        <v>45</v>
      </c>
      <c r="K10" s="4">
        <v>3</v>
      </c>
      <c r="L10" s="4" t="s">
        <v>26</v>
      </c>
      <c r="M10" s="15">
        <v>2060.6</v>
      </c>
      <c r="N10">
        <f>VLOOKUP(F10,[1]应付款管理!$A$1:$I$65536,9,0)</f>
        <v>2060.61</v>
      </c>
      <c r="O10">
        <f t="shared" si="0"/>
        <v>-0.0100000000002183</v>
      </c>
      <c r="P10" t="str">
        <f t="shared" si="1"/>
        <v>，1419530</v>
      </c>
    </row>
    <row r="11" ht="24" spans="1:16">
      <c r="A11" s="4" t="s">
        <v>17</v>
      </c>
      <c r="B11" s="4" t="s">
        <v>56</v>
      </c>
      <c r="C11" s="4" t="s">
        <v>57</v>
      </c>
      <c r="D11" s="4" t="s">
        <v>58</v>
      </c>
      <c r="E11" s="4" t="s">
        <v>59</v>
      </c>
      <c r="F11" s="4">
        <v>1412934</v>
      </c>
      <c r="G11" s="4" t="s">
        <v>60</v>
      </c>
      <c r="H11" s="4" t="s">
        <v>61</v>
      </c>
      <c r="I11" s="4" t="s">
        <v>62</v>
      </c>
      <c r="J11" s="4" t="s">
        <v>32</v>
      </c>
      <c r="K11" s="4">
        <v>4</v>
      </c>
      <c r="L11" s="4" t="s">
        <v>26</v>
      </c>
      <c r="M11" s="15">
        <v>2294.92</v>
      </c>
      <c r="N11">
        <f>VLOOKUP(F11,[1]应付款管理!$A$1:$I$65536,9,0)</f>
        <v>2294.92</v>
      </c>
      <c r="O11">
        <f t="shared" si="0"/>
        <v>0</v>
      </c>
      <c r="P11" t="str">
        <f t="shared" si="1"/>
        <v>，1412934</v>
      </c>
    </row>
    <row r="12" ht="24" spans="1:16">
      <c r="A12" s="4" t="s">
        <v>17</v>
      </c>
      <c r="B12" s="4" t="s">
        <v>56</v>
      </c>
      <c r="C12" s="4" t="s">
        <v>57</v>
      </c>
      <c r="D12" s="4" t="s">
        <v>63</v>
      </c>
      <c r="E12" s="4" t="s">
        <v>64</v>
      </c>
      <c r="F12" s="4">
        <v>1415261</v>
      </c>
      <c r="G12" s="4" t="s">
        <v>65</v>
      </c>
      <c r="H12" s="4" t="s">
        <v>66</v>
      </c>
      <c r="I12" s="4" t="s">
        <v>31</v>
      </c>
      <c r="J12" s="4" t="s">
        <v>67</v>
      </c>
      <c r="K12" s="4">
        <v>4</v>
      </c>
      <c r="L12" s="4" t="s">
        <v>26</v>
      </c>
      <c r="M12" s="15">
        <v>2523.59</v>
      </c>
      <c r="N12">
        <f>VLOOKUP(F12,[1]应付款管理!$A$1:$I$65536,9,0)</f>
        <v>2523.6</v>
      </c>
      <c r="O12">
        <f t="shared" si="0"/>
        <v>-0.00999999999976353</v>
      </c>
      <c r="P12" t="str">
        <f t="shared" si="1"/>
        <v>，1415261</v>
      </c>
    </row>
    <row r="13" ht="24" spans="1:16">
      <c r="A13" s="4" t="s">
        <v>17</v>
      </c>
      <c r="B13" s="4" t="s">
        <v>56</v>
      </c>
      <c r="C13" s="4" t="s">
        <v>68</v>
      </c>
      <c r="D13" s="4" t="s">
        <v>69</v>
      </c>
      <c r="E13" s="4" t="s">
        <v>70</v>
      </c>
      <c r="F13" s="4">
        <v>1396750</v>
      </c>
      <c r="G13" s="4" t="s">
        <v>71</v>
      </c>
      <c r="H13" s="4" t="s">
        <v>72</v>
      </c>
      <c r="I13" s="4" t="s">
        <v>73</v>
      </c>
      <c r="J13" s="4" t="s">
        <v>24</v>
      </c>
      <c r="K13" s="4">
        <v>4</v>
      </c>
      <c r="L13" s="4" t="s">
        <v>26</v>
      </c>
      <c r="M13" s="15">
        <v>2598.84</v>
      </c>
      <c r="N13">
        <f>VLOOKUP(F13,[1]应付款管理!$A$1:$I$65536,9,0)</f>
        <v>2598.84</v>
      </c>
      <c r="O13">
        <f t="shared" si="0"/>
        <v>0</v>
      </c>
      <c r="P13" t="str">
        <f t="shared" si="1"/>
        <v>，1396750</v>
      </c>
    </row>
    <row r="14" ht="24" spans="1:16">
      <c r="A14" s="4" t="s">
        <v>17</v>
      </c>
      <c r="B14" s="4" t="s">
        <v>33</v>
      </c>
      <c r="C14" s="4" t="s">
        <v>34</v>
      </c>
      <c r="D14" s="4" t="s">
        <v>74</v>
      </c>
      <c r="E14" s="4" t="s">
        <v>75</v>
      </c>
      <c r="F14" s="4">
        <v>1409068</v>
      </c>
      <c r="G14" s="4" t="s">
        <v>76</v>
      </c>
      <c r="H14" s="4" t="s">
        <v>77</v>
      </c>
      <c r="I14" s="4" t="s">
        <v>73</v>
      </c>
      <c r="J14" s="4" t="s">
        <v>45</v>
      </c>
      <c r="K14" s="4">
        <v>2</v>
      </c>
      <c r="L14" s="4" t="s">
        <v>26</v>
      </c>
      <c r="M14" s="15">
        <v>1122.91</v>
      </c>
      <c r="N14">
        <f>VLOOKUP(F14,[1]应付款管理!$A$1:$I$65536,9,0)</f>
        <v>1122.92</v>
      </c>
      <c r="O14">
        <f t="shared" si="0"/>
        <v>-0.00999999999999091</v>
      </c>
      <c r="P14" t="str">
        <f t="shared" si="1"/>
        <v>，1409068</v>
      </c>
    </row>
    <row r="15" ht="24" spans="1:16">
      <c r="A15" s="4" t="s">
        <v>17</v>
      </c>
      <c r="B15" s="4" t="s">
        <v>33</v>
      </c>
      <c r="C15" s="4" t="s">
        <v>34</v>
      </c>
      <c r="D15" s="4" t="s">
        <v>78</v>
      </c>
      <c r="E15" s="4" t="s">
        <v>79</v>
      </c>
      <c r="F15" s="4">
        <v>1411206</v>
      </c>
      <c r="G15" s="4" t="s">
        <v>37</v>
      </c>
      <c r="H15" s="4" t="s">
        <v>30</v>
      </c>
      <c r="I15" s="4" t="s">
        <v>39</v>
      </c>
      <c r="J15" s="4" t="s">
        <v>80</v>
      </c>
      <c r="K15" s="4">
        <v>2</v>
      </c>
      <c r="L15" s="4" t="s">
        <v>26</v>
      </c>
      <c r="M15" s="15">
        <v>1127.48</v>
      </c>
      <c r="N15">
        <f>VLOOKUP(F15,[1]应付款管理!$A$1:$I$65536,9,0)</f>
        <v>1127.48</v>
      </c>
      <c r="O15">
        <f t="shared" si="0"/>
        <v>0</v>
      </c>
      <c r="P15" t="str">
        <f t="shared" si="1"/>
        <v>，1411206</v>
      </c>
    </row>
    <row r="16" ht="24" spans="1:16">
      <c r="A16" s="4" t="s">
        <v>17</v>
      </c>
      <c r="B16" s="4" t="s">
        <v>18</v>
      </c>
      <c r="C16" s="4" t="s">
        <v>19</v>
      </c>
      <c r="D16" s="4" t="s">
        <v>81</v>
      </c>
      <c r="E16" s="4" t="s">
        <v>82</v>
      </c>
      <c r="F16" s="4">
        <v>1411772</v>
      </c>
      <c r="G16" s="4" t="s">
        <v>29</v>
      </c>
      <c r="H16" s="4" t="s">
        <v>30</v>
      </c>
      <c r="I16" s="4" t="s">
        <v>32</v>
      </c>
      <c r="J16" s="4" t="s">
        <v>24</v>
      </c>
      <c r="K16" s="4">
        <v>3</v>
      </c>
      <c r="L16" s="4" t="s">
        <v>26</v>
      </c>
      <c r="M16" s="15">
        <v>1437.89</v>
      </c>
      <c r="N16">
        <f>VLOOKUP(F16,[1]应付款管理!$A$1:$I$65536,9,0)</f>
        <v>1437.9</v>
      </c>
      <c r="O16">
        <f t="shared" si="0"/>
        <v>-0.00999999999999091</v>
      </c>
      <c r="P16" t="str">
        <f t="shared" si="1"/>
        <v>，1411772</v>
      </c>
    </row>
    <row r="17" ht="18.75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4" t="s">
        <v>26</v>
      </c>
      <c r="M17" s="16">
        <f>SUM(M5:M16)</f>
        <v>20523.78</v>
      </c>
      <c r="N17">
        <f>SUM(N5:N16)</f>
        <v>20523.82</v>
      </c>
      <c r="O17">
        <f>SUM(O5:O16)</f>
        <v>-0.0399999999999636</v>
      </c>
    </row>
    <row r="18" spans="1:5">
      <c r="A18" s="6" t="s">
        <v>83</v>
      </c>
      <c r="B18" s="7"/>
      <c r="C18" s="7"/>
      <c r="D18" s="8"/>
      <c r="E18" s="9"/>
    </row>
    <row r="19" spans="1:5">
      <c r="A19" s="10" t="s">
        <v>84</v>
      </c>
      <c r="B19" s="11" t="s">
        <v>85</v>
      </c>
      <c r="C19" s="11"/>
      <c r="D19" s="11"/>
      <c r="E19" s="11"/>
    </row>
    <row r="20" spans="1:5">
      <c r="A20" s="10" t="s">
        <v>86</v>
      </c>
      <c r="B20" s="11" t="s">
        <v>87</v>
      </c>
      <c r="C20" s="12"/>
      <c r="D20" s="13"/>
      <c r="E20" s="14"/>
    </row>
    <row r="21" spans="1:5">
      <c r="A21" s="10" t="s">
        <v>88</v>
      </c>
      <c r="B21" s="11" t="s">
        <v>89</v>
      </c>
      <c r="C21" s="12"/>
      <c r="D21" s="13"/>
      <c r="E21" s="14"/>
    </row>
    <row r="22" spans="1:18">
      <c r="A22" s="10" t="s">
        <v>90</v>
      </c>
      <c r="B22" s="11" t="s">
        <v>91</v>
      </c>
      <c r="C22" s="12"/>
      <c r="D22" s="13"/>
      <c r="E22" s="14"/>
      <c r="L22" s="5"/>
      <c r="M22" s="5"/>
      <c r="N22" s="5"/>
      <c r="O22" s="5"/>
      <c r="P22" s="5"/>
      <c r="Q22" s="5"/>
      <c r="R22" s="5"/>
    </row>
    <row r="23" spans="1:18">
      <c r="A23" s="10" t="s">
        <v>92</v>
      </c>
      <c r="B23" s="11" t="s">
        <v>93</v>
      </c>
      <c r="C23" s="12"/>
      <c r="D23" s="13"/>
      <c r="E23" s="14"/>
      <c r="L23" s="5"/>
      <c r="M23" s="17" t="s">
        <v>94</v>
      </c>
      <c r="N23" s="5"/>
      <c r="O23" s="5"/>
      <c r="P23" s="5"/>
      <c r="Q23" s="5"/>
      <c r="R23" s="5"/>
    </row>
    <row r="24" spans="12:18">
      <c r="L24" s="5"/>
      <c r="M24" s="5"/>
      <c r="N24" s="5"/>
      <c r="O24" s="5"/>
      <c r="P24" s="5"/>
      <c r="Q24" s="5"/>
      <c r="R24" s="5"/>
    </row>
  </sheetData>
  <mergeCells count="13">
    <mergeCell ref="B19:E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Agent_Sett_List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판매자 Agent별 정산처리(수금)</dc:title>
  <dc:creator>Henry</dc:creator>
  <cp:lastModifiedBy>CIT-karmen欧燕珍</cp:lastModifiedBy>
  <dcterms:created xsi:type="dcterms:W3CDTF">2019-02-01T02:00:00Z</dcterms:created>
  <dcterms:modified xsi:type="dcterms:W3CDTF">2019-02-22T06:55:01Z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