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订单导出表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<sst xmlns="http://schemas.openxmlformats.org/spreadsheetml/2006/main" count="499" uniqueCount="198">
  <si>
    <t>发送方</t>
  </si>
  <si>
    <t>北京纯粹旅行有限公司</t>
  </si>
  <si>
    <t>Email</t>
  </si>
  <si>
    <t>ydjsa@yundijie.com</t>
  </si>
  <si>
    <t>对账联系人</t>
  </si>
  <si>
    <t>云瑶：18515004785、云柔：18501201949</t>
  </si>
  <si>
    <t>账单说明</t>
  </si>
  <si>
    <t>账单生成日期</t>
  </si>
  <si>
    <t>2019-03-16</t>
  </si>
  <si>
    <t>结算说明</t>
  </si>
  <si>
    <t>账单编号</t>
  </si>
  <si>
    <t>Y16163-201903-0002</t>
  </si>
  <si>
    <t/>
  </si>
  <si>
    <t>账单最晚还款日期</t>
  </si>
  <si>
    <t>2019-03-29</t>
  </si>
  <si>
    <t>对公付款方式
开户名：北京纯粹旅行有限公司
开户行：招商银行股份有限公司北京北苑路支行
银行账号：110910312210201001189</t>
  </si>
  <si>
    <t>账单金额</t>
  </si>
  <si>
    <t>CNY66409.40</t>
  </si>
  <si>
    <t>当月已回款</t>
  </si>
  <si>
    <t>0.0</t>
  </si>
  <si>
    <t>应付金额</t>
  </si>
  <si>
    <t>66409.4</t>
  </si>
  <si>
    <t>结算方式</t>
  </si>
  <si>
    <t>免费取消日</t>
  </si>
  <si>
    <t>账单类型</t>
  </si>
  <si>
    <t>双周结</t>
  </si>
  <si>
    <t>系统订单号</t>
  </si>
  <si>
    <t>操作员</t>
  </si>
  <si>
    <t>团号</t>
  </si>
  <si>
    <t>国家</t>
  </si>
  <si>
    <t>城市</t>
  </si>
  <si>
    <t>预订酒店</t>
  </si>
  <si>
    <t>预订日期</t>
  </si>
  <si>
    <t>免费取消日期</t>
  </si>
  <si>
    <t>入住日期</t>
  </si>
  <si>
    <t>离店日期</t>
  </si>
  <si>
    <t>房间数</t>
  </si>
  <si>
    <t>晚数</t>
  </si>
  <si>
    <t>客人姓名</t>
  </si>
  <si>
    <t>订单状态</t>
  </si>
  <si>
    <t>币种</t>
  </si>
  <si>
    <t>订单金额</t>
  </si>
  <si>
    <t>取消费用</t>
  </si>
  <si>
    <t>订单赔付</t>
  </si>
  <si>
    <t>活动减免</t>
  </si>
  <si>
    <t>额外支付</t>
  </si>
  <si>
    <t>结算费用</t>
  </si>
  <si>
    <t>，</t>
  </si>
  <si>
    <t>190130100536241963</t>
  </si>
  <si>
    <t>qiuxian</t>
  </si>
  <si>
    <t>泰国</t>
  </si>
  <si>
    <t>芭堤雅市中心</t>
  </si>
  <si>
    <t>Sunshine Hip Hotel/阳光流行酒店</t>
  </si>
  <si>
    <t>2019-01-30</t>
  </si>
  <si>
    <t>2019-03-07</t>
  </si>
  <si>
    <t>2019-03-17</t>
  </si>
  <si>
    <t>2019-03-20</t>
  </si>
  <si>
    <t>1</t>
  </si>
  <si>
    <t>3</t>
  </si>
  <si>
    <t>OU MINQI</t>
  </si>
  <si>
    <t>已确认</t>
  </si>
  <si>
    <t>CNY</t>
  </si>
  <si>
    <t>190225094413341963</t>
  </si>
  <si>
    <t>liudan</t>
  </si>
  <si>
    <t>斯里兰卡</t>
  </si>
  <si>
    <t>汉班托塔</t>
  </si>
  <si>
    <t>Shangri-La's Hambantota Resort &amp; Spa/汉班托塔香格里拉Spa度假酒店</t>
  </si>
  <si>
    <t>2019-02-25</t>
  </si>
  <si>
    <t>2019-03-04</t>
  </si>
  <si>
    <t>2019-03-09</t>
  </si>
  <si>
    <t>2019-03-10</t>
  </si>
  <si>
    <t>LI CHAOZHONG</t>
  </si>
  <si>
    <t>190304152328672963</t>
  </si>
  <si>
    <t>日本</t>
  </si>
  <si>
    <t>东京市区</t>
  </si>
  <si>
    <t>Sakura Hostel Asakusa/浅草樱花旅馆</t>
  </si>
  <si>
    <t>2019-03-13</t>
  </si>
  <si>
    <t>LIU WANPING</t>
  </si>
  <si>
    <t>190226095224872963</t>
  </si>
  <si>
    <t>神户</t>
  </si>
  <si>
    <t>Chisun Hotel Kobe/神户岐山酒店</t>
  </si>
  <si>
    <t>2019-02-26</t>
  </si>
  <si>
    <t>2019-03-12</t>
  </si>
  <si>
    <t>LIANG JIEWEN</t>
  </si>
  <si>
    <t>190301143217842963</t>
  </si>
  <si>
    <t>yejinling</t>
  </si>
  <si>
    <t>越南</t>
  </si>
  <si>
    <t>芽庄</t>
  </si>
  <si>
    <t>Vinpearl Resort &amp; Spa Nha Trang Bay/芽庄湾芬珍珠度假酒店及Spa</t>
  </si>
  <si>
    <t>2019-03-01</t>
  </si>
  <si>
    <t>2019-03-23</t>
  </si>
  <si>
    <t>2019-03-27</t>
  </si>
  <si>
    <t>4</t>
  </si>
  <si>
    <t>WU XIAOCUI</t>
  </si>
  <si>
    <t>190301215542962963</t>
  </si>
  <si>
    <t>名古屋市区</t>
  </si>
  <si>
    <t>Dormy Inn Premium Nagoya Sakae/多美迎高级名古屋荣酒店</t>
  </si>
  <si>
    <t>2019-03-15</t>
  </si>
  <si>
    <t>ZHOU YUFANG</t>
  </si>
  <si>
    <t>190302094450112963</t>
  </si>
  <si>
    <t>newop</t>
  </si>
  <si>
    <t>京都</t>
  </si>
  <si>
    <t>Hotel Gran Ms Kyoto/京都格兰爱慕斯酒店</t>
  </si>
  <si>
    <t>2019-03-02</t>
  </si>
  <si>
    <t>2019-03-03</t>
  </si>
  <si>
    <t>2019-03-05</t>
  </si>
  <si>
    <t>2</t>
  </si>
  <si>
    <t>XIE JIALIN</t>
  </si>
  <si>
    <t>190311094140991963</t>
  </si>
  <si>
    <t>Havana Nha Trang Hotel/芽庄哈瓦那酒店</t>
  </si>
  <si>
    <t>2019-03-11</t>
  </si>
  <si>
    <t>2019-03-26</t>
  </si>
  <si>
    <t>LI XIAOFANG</t>
  </si>
  <si>
    <t>190305162316341963</t>
  </si>
  <si>
    <t>胡志明市</t>
  </si>
  <si>
    <t>Hotel Continental Saigon/西贡大陆酒店</t>
  </si>
  <si>
    <t>2019-03-14</t>
  </si>
  <si>
    <t>CHEN TONG</t>
  </si>
  <si>
    <t>190306164844912963</t>
  </si>
  <si>
    <t>法国</t>
  </si>
  <si>
    <t>勒蓬泰</t>
  </si>
  <si>
    <t>Auberge de Cassagne &amp; Spa/奥贝奇温泉酒店</t>
  </si>
  <si>
    <t>2019-03-06</t>
  </si>
  <si>
    <t>2019-07-09</t>
  </si>
  <si>
    <t>2019-07-10</t>
  </si>
  <si>
    <t>LIU JING</t>
  </si>
  <si>
    <t>190306183354031963</t>
  </si>
  <si>
    <t>曼谷市区</t>
  </si>
  <si>
    <t>Holiday Inn Express Bangkok Sathorn/曼谷沙通智选假日酒店</t>
  </si>
  <si>
    <t>YOU JINJUN</t>
  </si>
  <si>
    <t>190309135549062963</t>
  </si>
  <si>
    <t>尼泊尔</t>
  </si>
  <si>
    <t>加德满都</t>
  </si>
  <si>
    <t>Kathmandu Guest House by KGH Hotels and Resorts/加德满都KGH酒店</t>
  </si>
  <si>
    <t>YANG LE</t>
  </si>
  <si>
    <t>190308172732961963</t>
  </si>
  <si>
    <t>dengweilong</t>
  </si>
  <si>
    <t>芭东海滩</t>
  </si>
  <si>
    <t>Banthai Beach Resort &amp; Spa/班泰海滨温泉度假酒店</t>
  </si>
  <si>
    <t>2019-03-08</t>
  </si>
  <si>
    <t>2019-04-18</t>
  </si>
  <si>
    <t>2019-04-23</t>
  </si>
  <si>
    <t>5</t>
  </si>
  <si>
    <t>ZHANG LIN</t>
  </si>
  <si>
    <t>190310211558681963</t>
  </si>
  <si>
    <t>清迈市区</t>
  </si>
  <si>
    <t>Decharme Hotel/德查姆酒店</t>
  </si>
  <si>
    <t>WANG SHENGLIN</t>
  </si>
  <si>
    <t>190311110316412963</t>
  </si>
  <si>
    <t>美国</t>
  </si>
  <si>
    <t>奥兰多市区</t>
  </si>
  <si>
    <t>Four Points by Sheraton Orlando International Drive/奥兰多国际大道福朋喜来登酒店</t>
  </si>
  <si>
    <t>2019-03-25</t>
  </si>
  <si>
    <t>2019-03-28</t>
  </si>
  <si>
    <t>XIA QINGQING</t>
  </si>
  <si>
    <t>190311185758021963</t>
  </si>
  <si>
    <t>马来西亚</t>
  </si>
  <si>
    <t>峇都丁宜</t>
  </si>
  <si>
    <t>Shangri-La's Rasa Sayang Resort &amp; Spa, Penang/槟城香格里拉沙洋温泉度假酒店</t>
  </si>
  <si>
    <t>2019-03-22</t>
  </si>
  <si>
    <t>2019-03-24</t>
  </si>
  <si>
    <t>XU AIMING</t>
  </si>
  <si>
    <t>190312081827391963</t>
  </si>
  <si>
    <t>中国香港</t>
  </si>
  <si>
    <t>香港</t>
  </si>
  <si>
    <t>Novotel Nathan Road Kowloon Hong Kong/香港九龙诺富特酒店</t>
  </si>
  <si>
    <t>WANG TAO</t>
  </si>
  <si>
    <t>190312090138261963</t>
  </si>
  <si>
    <t>True Siam Phayathai Hotel/特鲁暹罗帕亚泰路酒店</t>
  </si>
  <si>
    <t>LU SHA</t>
  </si>
  <si>
    <t>190312084439811963</t>
  </si>
  <si>
    <t>Holiday Inn Bangkok/曼谷假日酒店</t>
  </si>
  <si>
    <t>TANG JING</t>
  </si>
  <si>
    <t>190312114918982963</t>
  </si>
  <si>
    <t>哥打京那巴鲁</t>
  </si>
  <si>
    <t>Nexus Resort &amp; Spa Karambunai/佳蓝汶莱度假村</t>
  </si>
  <si>
    <t>2019-04-20</t>
  </si>
  <si>
    <t>DONG XIAOYING</t>
  </si>
  <si>
    <t>190312160937392963</t>
  </si>
  <si>
    <t>德国</t>
  </si>
  <si>
    <t>科隆市区</t>
  </si>
  <si>
    <t>Courtyard by Marriott Cologne/科隆万怡酒店酒店</t>
  </si>
  <si>
    <t>GAO YANZHANG</t>
  </si>
  <si>
    <t>190312213031752963</t>
  </si>
  <si>
    <t>SHANG CHUANG</t>
  </si>
  <si>
    <t>190313092337721963</t>
  </si>
  <si>
    <t>大阪市区</t>
  </si>
  <si>
    <t>Hotel IL Monte/IL蒙特酒店</t>
  </si>
  <si>
    <t>2019-04-02</t>
  </si>
  <si>
    <t>7</t>
  </si>
  <si>
    <t>WANG YANTING</t>
  </si>
  <si>
    <t>190313104930132963</t>
  </si>
  <si>
    <t>W Hong Kong/香港W酒店</t>
  </si>
  <si>
    <t>WANG XIUYAN</t>
  </si>
  <si>
    <t>190315142800671963</t>
  </si>
  <si>
    <t>Regal Kowloon Hotel/香港富豪九龙酒店</t>
  </si>
  <si>
    <t>TANG DANDAN</t>
  </si>
  <si>
    <t>确定应付：66409.4   付款编号：P190318105118322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</si>
</sst>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sz val="16"/>
      <name val="黑体"/>
      <charset val="134"/>
    </font>
    <font>
      <b/>
      <sz val="12"/>
      <color indexed="8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9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3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3" fillId="3" borderId="1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NumberFormat="1" applyFont="1">
      <alignment vertical="center"/>
    </xf>
    <xf numFmtId="0" fontId="0" fillId="2" borderId="0" xfId="0" applyNumberFormat="1" applyFont="1" applyFill="1">
      <alignment vertical="center"/>
    </xf>
    <xf numFmtId="0" fontId="2" fillId="2" borderId="0" xfId="0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&#20113;&#22320;&#25509;031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1459302</v>
          </cell>
          <cell r="B2" t="str">
            <v>香港晋逸精品酒店尖沙咀店</v>
          </cell>
          <cell r="C2" t="str">
            <v>190311104510081963</v>
          </cell>
          <cell r="D2" t="str">
            <v>47949</v>
          </cell>
          <cell r="E2" t="str">
            <v/>
          </cell>
          <cell r="F2" t="str">
            <v>1204</v>
          </cell>
          <cell r="G2" t="str">
            <v>RMB</v>
          </cell>
          <cell r="H2" t="str">
            <v>1</v>
          </cell>
          <cell r="I2">
            <v>1204</v>
          </cell>
        </row>
        <row r="3">
          <cell r="A3">
            <v>1462172</v>
          </cell>
          <cell r="B3" t="str">
            <v>香港富豪九龙酒店</v>
          </cell>
          <cell r="C3" t="str">
            <v>190315142800671963</v>
          </cell>
          <cell r="D3" t="str">
            <v/>
          </cell>
          <cell r="E3" t="str">
            <v/>
          </cell>
          <cell r="F3" t="str">
            <v>1587</v>
          </cell>
          <cell r="G3" t="str">
            <v>RMB</v>
          </cell>
          <cell r="H3" t="str">
            <v>1</v>
          </cell>
          <cell r="I3">
            <v>1587</v>
          </cell>
        </row>
        <row r="4">
          <cell r="A4">
            <v>1456820</v>
          </cell>
          <cell r="B4" t="str">
            <v>曼谷沙通智选假日酒店</v>
          </cell>
          <cell r="C4" t="str">
            <v>190306183354031963</v>
          </cell>
          <cell r="D4" t="str">
            <v>reconfirm</v>
          </cell>
          <cell r="E4" t="str">
            <v/>
          </cell>
          <cell r="F4" t="str">
            <v>839</v>
          </cell>
          <cell r="G4" t="str">
            <v>RMB</v>
          </cell>
          <cell r="H4" t="str">
            <v>1</v>
          </cell>
          <cell r="I4">
            <v>839</v>
          </cell>
        </row>
        <row r="5">
          <cell r="A5">
            <v>1453997</v>
          </cell>
          <cell r="B5" t="str">
            <v>名古屋荣多米豪华酒店</v>
          </cell>
          <cell r="C5" t="str">
            <v>190301215542962963</v>
          </cell>
          <cell r="D5" t="str">
            <v>243297</v>
          </cell>
          <cell r="E5" t="str">
            <v/>
          </cell>
          <cell r="F5" t="str">
            <v>725</v>
          </cell>
          <cell r="G5" t="str">
            <v>RMB</v>
          </cell>
          <cell r="H5" t="str">
            <v>1</v>
          </cell>
          <cell r="I5">
            <v>725</v>
          </cell>
        </row>
        <row r="6">
          <cell r="A6">
            <v>1461998</v>
          </cell>
          <cell r="B6" t="str">
            <v>新加坡滨海湾金沙酒店</v>
          </cell>
          <cell r="C6" t="str">
            <v>190313163933782963</v>
          </cell>
          <cell r="D6" t="str">
            <v/>
          </cell>
          <cell r="E6" t="str">
            <v/>
          </cell>
          <cell r="F6" t="str">
            <v>2491</v>
          </cell>
          <cell r="G6" t="str">
            <v>RMB</v>
          </cell>
          <cell r="H6" t="str">
            <v>1</v>
          </cell>
          <cell r="I6">
            <v>2491</v>
          </cell>
        </row>
        <row r="7">
          <cell r="A7">
            <v>1425672</v>
          </cell>
          <cell r="B7" t="str">
            <v>东京帝国大酒店</v>
          </cell>
          <cell r="C7" t="str">
            <v>190104154101402963</v>
          </cell>
          <cell r="D7" t="str">
            <v/>
          </cell>
          <cell r="E7" t="str">
            <v/>
          </cell>
          <cell r="F7" t="str">
            <v>2680</v>
          </cell>
          <cell r="G7" t="str">
            <v>RMB</v>
          </cell>
          <cell r="H7" t="str">
            <v>1</v>
          </cell>
          <cell r="I7">
            <v>2680</v>
          </cell>
        </row>
        <row r="8">
          <cell r="A8">
            <v>1459881</v>
          </cell>
          <cell r="B8" t="str">
            <v>曼谷假日酒店</v>
          </cell>
          <cell r="C8" t="str">
            <v>190312084439811963</v>
          </cell>
          <cell r="D8" t="str">
            <v>3532093</v>
          </cell>
          <cell r="E8" t="str">
            <v/>
          </cell>
          <cell r="F8" t="str">
            <v>1499</v>
          </cell>
          <cell r="G8" t="str">
            <v>RMB</v>
          </cell>
          <cell r="H8" t="str">
            <v>1</v>
          </cell>
          <cell r="I8">
            <v>1499</v>
          </cell>
        </row>
        <row r="9">
          <cell r="A9">
            <v>1455415</v>
          </cell>
          <cell r="B9" t="str">
            <v>曼谷暹罗智选假日酒店</v>
          </cell>
          <cell r="C9" t="str">
            <v>190304173146171963</v>
          </cell>
          <cell r="D9" t="str">
            <v/>
          </cell>
          <cell r="E9" t="str">
            <v/>
          </cell>
          <cell r="F9" t="str">
            <v>2109</v>
          </cell>
          <cell r="G9" t="str">
            <v>RMB</v>
          </cell>
          <cell r="H9" t="str">
            <v>1</v>
          </cell>
          <cell r="I9">
            <v>2109</v>
          </cell>
        </row>
        <row r="10">
          <cell r="A10">
            <v>1456689</v>
          </cell>
          <cell r="B10" t="str">
            <v>奥贝奇温泉酒店</v>
          </cell>
          <cell r="C10" t="str">
            <v>190306164844912963</v>
          </cell>
          <cell r="D10" t="str">
            <v>727728</v>
          </cell>
          <cell r="E10" t="str">
            <v/>
          </cell>
          <cell r="F10" t="str">
            <v>3665</v>
          </cell>
          <cell r="G10" t="str">
            <v>RMB</v>
          </cell>
          <cell r="H10" t="str">
            <v>1</v>
          </cell>
          <cell r="I10">
            <v>3665</v>
          </cell>
        </row>
        <row r="11">
          <cell r="A11">
            <v>1448701</v>
          </cell>
          <cell r="B11" t="str">
            <v>香格里拉汉班托特度假酒店</v>
          </cell>
          <cell r="C11" t="str">
            <v>190225094413341963</v>
          </cell>
          <cell r="D11" t="str">
            <v/>
          </cell>
          <cell r="E11" t="str">
            <v/>
          </cell>
          <cell r="F11" t="str">
            <v>1743</v>
          </cell>
          <cell r="G11" t="str">
            <v>RMB</v>
          </cell>
          <cell r="H11" t="str">
            <v>1</v>
          </cell>
          <cell r="I11">
            <v>1743</v>
          </cell>
        </row>
        <row r="12">
          <cell r="A12">
            <v>1457101</v>
          </cell>
          <cell r="B12" t="str">
            <v>加德满都宾馆</v>
          </cell>
          <cell r="C12" t="str">
            <v>190309135549062963</v>
          </cell>
          <cell r="D12" t="str">
            <v>1524399</v>
          </cell>
          <cell r="E12" t="str">
            <v/>
          </cell>
          <cell r="F12" t="str">
            <v>4037</v>
          </cell>
          <cell r="G12" t="str">
            <v>RMB</v>
          </cell>
          <cell r="H12" t="str">
            <v>1</v>
          </cell>
          <cell r="I12">
            <v>4037</v>
          </cell>
        </row>
        <row r="13">
          <cell r="A13">
            <v>1440721</v>
          </cell>
          <cell r="B13" t="str">
            <v>芭堤雅阳光流行酒店</v>
          </cell>
          <cell r="C13" t="str">
            <v>190130100536241963</v>
          </cell>
          <cell r="D13" t="str">
            <v>19345</v>
          </cell>
          <cell r="E13" t="str">
            <v/>
          </cell>
          <cell r="F13" t="str">
            <v>876</v>
          </cell>
          <cell r="G13" t="str">
            <v>RMB</v>
          </cell>
          <cell r="H13" t="str">
            <v>1</v>
          </cell>
          <cell r="I13">
            <v>876</v>
          </cell>
        </row>
        <row r="14">
          <cell r="A14">
            <v>1460442</v>
          </cell>
          <cell r="B14" t="str">
            <v>大阪喜来登都酒店</v>
          </cell>
          <cell r="C14" t="str">
            <v>190312201713011963</v>
          </cell>
          <cell r="D14" t="str">
            <v>reconfirm</v>
          </cell>
          <cell r="E14" t="str">
            <v/>
          </cell>
          <cell r="F14" t="str">
            <v>12243</v>
          </cell>
          <cell r="G14" t="str">
            <v>RMB</v>
          </cell>
          <cell r="H14" t="str">
            <v>1</v>
          </cell>
          <cell r="I14">
            <v>12243</v>
          </cell>
        </row>
        <row r="15">
          <cell r="A15">
            <v>1395383</v>
          </cell>
          <cell r="B15" t="str">
            <v>东京半岛酒店</v>
          </cell>
          <cell r="C15" t="str">
            <v>181114154619313963</v>
          </cell>
          <cell r="D15" t="str">
            <v>17695SB138600</v>
          </cell>
          <cell r="E15" t="str">
            <v/>
          </cell>
          <cell r="F15" t="str">
            <v>14186</v>
          </cell>
          <cell r="G15" t="str">
            <v>RMB</v>
          </cell>
          <cell r="H15" t="str">
            <v>1</v>
          </cell>
          <cell r="I15">
            <v>14186</v>
          </cell>
        </row>
        <row r="16">
          <cell r="A16">
            <v>1459853</v>
          </cell>
          <cell r="B16" t="str">
            <v>曼谷正宗暹逻帕雅泰酒店</v>
          </cell>
          <cell r="C16" t="str">
            <v>190312090138261963</v>
          </cell>
          <cell r="D16" t="str">
            <v>366156672</v>
          </cell>
          <cell r="E16" t="str">
            <v/>
          </cell>
          <cell r="F16" t="str">
            <v>359</v>
          </cell>
          <cell r="G16" t="str">
            <v>RMB</v>
          </cell>
          <cell r="H16" t="str">
            <v>1</v>
          </cell>
          <cell r="I16">
            <v>359</v>
          </cell>
        </row>
        <row r="17">
          <cell r="A17">
            <v>1460491</v>
          </cell>
          <cell r="B17" t="str">
            <v>香港九龙诺富特酒店</v>
          </cell>
          <cell r="C17" t="str">
            <v>190312213031752963</v>
          </cell>
          <cell r="D17" t="str">
            <v>reconfirm</v>
          </cell>
          <cell r="E17" t="str">
            <v/>
          </cell>
          <cell r="F17" t="str">
            <v>1036</v>
          </cell>
          <cell r="G17" t="str">
            <v>RMB</v>
          </cell>
          <cell r="H17" t="str">
            <v>1</v>
          </cell>
          <cell r="I17">
            <v>1036</v>
          </cell>
        </row>
        <row r="18">
          <cell r="A18">
            <v>1459805</v>
          </cell>
          <cell r="B18" t="str">
            <v>香港九龙诺富特酒店</v>
          </cell>
          <cell r="C18" t="str">
            <v>190312081827391963</v>
          </cell>
          <cell r="D18" t="str">
            <v/>
          </cell>
          <cell r="E18" t="str">
            <v/>
          </cell>
          <cell r="F18" t="str">
            <v>1036</v>
          </cell>
          <cell r="G18" t="str">
            <v>RMB</v>
          </cell>
          <cell r="H18" t="str">
            <v>1</v>
          </cell>
          <cell r="I18">
            <v>1036</v>
          </cell>
        </row>
        <row r="19">
          <cell r="A19">
            <v>1460679</v>
          </cell>
          <cell r="B19" t="str">
            <v>香港W酒店</v>
          </cell>
          <cell r="C19" t="str">
            <v>190313104930132963</v>
          </cell>
          <cell r="D19" t="str">
            <v/>
          </cell>
          <cell r="E19" t="str">
            <v/>
          </cell>
          <cell r="F19" t="str">
            <v>2434.6</v>
          </cell>
          <cell r="G19" t="str">
            <v>RMB</v>
          </cell>
          <cell r="H19" t="str">
            <v>1</v>
          </cell>
          <cell r="I19">
            <v>2434.6</v>
          </cell>
        </row>
        <row r="20">
          <cell r="A20">
            <v>1450276</v>
          </cell>
          <cell r="B20" t="str">
            <v>浅草樱花旅馆</v>
          </cell>
          <cell r="C20" t="str">
            <v>190304152328672963</v>
          </cell>
          <cell r="D20" t="str">
            <v>284-823838</v>
          </cell>
          <cell r="E20" t="str">
            <v/>
          </cell>
          <cell r="F20" t="str">
            <v>3429</v>
          </cell>
          <cell r="G20" t="str">
            <v>RMB</v>
          </cell>
          <cell r="H20" t="str">
            <v>1</v>
          </cell>
          <cell r="I20">
            <v>3429</v>
          </cell>
        </row>
        <row r="21">
          <cell r="A21">
            <v>1455944</v>
          </cell>
          <cell r="B21" t="str">
            <v>芽庄哈瓦那酒店</v>
          </cell>
          <cell r="C21" t="str">
            <v>190311094140991963</v>
          </cell>
          <cell r="D21" t="str">
            <v/>
          </cell>
          <cell r="E21" t="str">
            <v/>
          </cell>
          <cell r="F21" t="str">
            <v>5434.2</v>
          </cell>
          <cell r="G21" t="str">
            <v>RMB</v>
          </cell>
          <cell r="H21" t="str">
            <v>1</v>
          </cell>
          <cell r="I21">
            <v>5434.2</v>
          </cell>
        </row>
        <row r="22">
          <cell r="A22">
            <v>1453696</v>
          </cell>
          <cell r="B22" t="str">
            <v>芽庄湾珍珠水疗度假村</v>
          </cell>
          <cell r="C22" t="str">
            <v>190301143217842963</v>
          </cell>
          <cell r="D22" t="str">
            <v>8428419</v>
          </cell>
          <cell r="E22" t="str">
            <v/>
          </cell>
          <cell r="F22" t="str">
            <v>8938</v>
          </cell>
          <cell r="G22" t="str">
            <v>RMB</v>
          </cell>
          <cell r="H22" t="str">
            <v>1</v>
          </cell>
          <cell r="I22">
            <v>8938</v>
          </cell>
        </row>
        <row r="23">
          <cell r="A23">
            <v>1456047</v>
          </cell>
          <cell r="B23" t="str">
            <v>西贡大陆酒店</v>
          </cell>
          <cell r="C23" t="str">
            <v>190305162316341963</v>
          </cell>
          <cell r="D23" t="str">
            <v>190289</v>
          </cell>
          <cell r="E23" t="str">
            <v/>
          </cell>
          <cell r="F23" t="str">
            <v>1668</v>
          </cell>
          <cell r="G23" t="str">
            <v>RMB</v>
          </cell>
          <cell r="H23" t="str">
            <v>1</v>
          </cell>
          <cell r="I23">
            <v>1668</v>
          </cell>
        </row>
        <row r="24">
          <cell r="A24">
            <v>1460025</v>
          </cell>
          <cell r="B24" t="str">
            <v>哥打京那巴鲁佳蓝文莱酒店</v>
          </cell>
          <cell r="C24" t="str">
            <v>190312114918982963</v>
          </cell>
          <cell r="D24" t="str">
            <v>5931684,5931686,5931687,5931688</v>
          </cell>
          <cell r="E24" t="str">
            <v/>
          </cell>
          <cell r="F24" t="str">
            <v>5391.04</v>
          </cell>
          <cell r="G24" t="str">
            <v>RMB</v>
          </cell>
          <cell r="H24" t="str">
            <v>1</v>
          </cell>
          <cell r="I24">
            <v>5391.04</v>
          </cell>
        </row>
        <row r="25">
          <cell r="A25">
            <v>1454164</v>
          </cell>
          <cell r="B25" t="str">
            <v>京都格兰爱慕斯酒店</v>
          </cell>
          <cell r="C25" t="str">
            <v>190302094450112963</v>
          </cell>
          <cell r="D25" t="str">
            <v>362893068</v>
          </cell>
          <cell r="E25" t="str">
            <v/>
          </cell>
          <cell r="F25" t="str">
            <v>533</v>
          </cell>
          <cell r="G25" t="str">
            <v>RMB</v>
          </cell>
          <cell r="H25" t="str">
            <v>1</v>
          </cell>
          <cell r="I25">
            <v>533</v>
          </cell>
        </row>
        <row r="26">
          <cell r="A26">
            <v>1459663</v>
          </cell>
          <cell r="B26" t="str">
            <v>槟城香格里拉沙洋度假酒店</v>
          </cell>
          <cell r="C26" t="str">
            <v>190311185758021963</v>
          </cell>
          <cell r="D26" t="str">
            <v/>
          </cell>
          <cell r="E26" t="str">
            <v/>
          </cell>
          <cell r="F26" t="str">
            <v>5917.04</v>
          </cell>
          <cell r="G26" t="str">
            <v>RMB</v>
          </cell>
          <cell r="H26" t="str">
            <v>1</v>
          </cell>
          <cell r="I26">
            <v>5917.04</v>
          </cell>
        </row>
        <row r="27">
          <cell r="A27">
            <v>1459081</v>
          </cell>
          <cell r="B27" t="str">
            <v>清迈德查尔梅酒店</v>
          </cell>
          <cell r="C27" t="str">
            <v>190310211558681963</v>
          </cell>
          <cell r="D27" t="str">
            <v>365697872</v>
          </cell>
          <cell r="E27" t="str">
            <v/>
          </cell>
          <cell r="F27" t="str">
            <v>1006</v>
          </cell>
          <cell r="G27" t="str">
            <v>RMB</v>
          </cell>
          <cell r="H27" t="str">
            <v>1</v>
          </cell>
          <cell r="I27">
            <v>1006</v>
          </cell>
        </row>
        <row r="28">
          <cell r="A28">
            <v>1460844</v>
          </cell>
          <cell r="B28" t="str">
            <v>巴黎香榭丽舍辉盛阁国际公寓</v>
          </cell>
          <cell r="C28" t="str">
            <v>190314102936811963</v>
          </cell>
          <cell r="D28" t="str">
            <v/>
          </cell>
          <cell r="E28" t="str">
            <v/>
          </cell>
          <cell r="F28" t="str">
            <v>5283</v>
          </cell>
          <cell r="G28" t="str">
            <v>RMB</v>
          </cell>
          <cell r="H28" t="str">
            <v>1</v>
          </cell>
          <cell r="I28">
            <v>5283</v>
          </cell>
        </row>
        <row r="29">
          <cell r="A29">
            <v>1445341</v>
          </cell>
          <cell r="B29" t="str">
            <v>大阪难波光芒酒店</v>
          </cell>
          <cell r="C29" t="str">
            <v>190211155455611963,190211155559642963</v>
          </cell>
          <cell r="D29" t="str">
            <v>reconfirm</v>
          </cell>
          <cell r="E29" t="str">
            <v/>
          </cell>
          <cell r="F29" t="str">
            <v>2116</v>
          </cell>
          <cell r="G29" t="str">
            <v>RMB</v>
          </cell>
          <cell r="H29" t="str">
            <v>1</v>
          </cell>
          <cell r="I29">
            <v>2116</v>
          </cell>
        </row>
        <row r="30">
          <cell r="A30">
            <v>1451710</v>
          </cell>
          <cell r="B30" t="str">
            <v>神户岐山酒店 </v>
          </cell>
          <cell r="C30" t="str">
            <v>190226095224872963</v>
          </cell>
          <cell r="D30" t="str">
            <v>1205542173</v>
          </cell>
          <cell r="E30" t="str">
            <v/>
          </cell>
          <cell r="F30" t="str">
            <v>198</v>
          </cell>
          <cell r="G30" t="str">
            <v>RMB</v>
          </cell>
          <cell r="H30" t="str">
            <v>1</v>
          </cell>
          <cell r="I30">
            <v>198</v>
          </cell>
        </row>
        <row r="31">
          <cell r="A31">
            <v>1460261</v>
          </cell>
          <cell r="B31" t="str">
            <v>科隆万怡酒店酒店</v>
          </cell>
          <cell r="C31" t="str">
            <v>190312160937392963</v>
          </cell>
          <cell r="D31" t="str">
            <v>1460261</v>
          </cell>
          <cell r="E31" t="str">
            <v/>
          </cell>
          <cell r="F31" t="str">
            <v>4033</v>
          </cell>
          <cell r="G31" t="str">
            <v>RMB</v>
          </cell>
          <cell r="H31" t="str">
            <v>1</v>
          </cell>
          <cell r="I31">
            <v>4033</v>
          </cell>
        </row>
        <row r="32">
          <cell r="A32">
            <v>1459317</v>
          </cell>
          <cell r="B32" t="str">
            <v>奥兰多国际大道福朋喜来登酒店</v>
          </cell>
          <cell r="C32" t="str">
            <v>190311110316412963</v>
          </cell>
          <cell r="D32" t="str">
            <v/>
          </cell>
          <cell r="E32" t="str">
            <v/>
          </cell>
          <cell r="F32" t="str">
            <v>2006</v>
          </cell>
          <cell r="G32" t="str">
            <v>RMB</v>
          </cell>
          <cell r="H32" t="str">
            <v>1</v>
          </cell>
          <cell r="I32">
            <v>2006</v>
          </cell>
        </row>
        <row r="33">
          <cell r="A33">
            <v>1457430</v>
          </cell>
          <cell r="B33" t="str">
            <v>樱花天空公寓式酒店</v>
          </cell>
          <cell r="C33" t="str">
            <v>190314151301871963</v>
          </cell>
          <cell r="D33" t="str">
            <v>1901955</v>
          </cell>
          <cell r="E33" t="str">
            <v/>
          </cell>
          <cell r="F33" t="str">
            <v>395</v>
          </cell>
          <cell r="G33" t="str">
            <v>RMB</v>
          </cell>
          <cell r="H33" t="str">
            <v>1</v>
          </cell>
          <cell r="I33">
            <v>395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Y52"/>
  <sheetViews>
    <sheetView tabSelected="1" topLeftCell="A19" workbookViewId="0">
      <selection activeCell="K46" sqref="K46"/>
    </sheetView>
  </sheetViews>
  <sheetFormatPr defaultColWidth="9" defaultRowHeight="13.5"/>
  <cols>
    <col min="22" max="22" width="9.375"/>
  </cols>
  <sheetData>
    <row r="2" spans="1:3">
      <c r="A2" t="s">
        <v>0</v>
      </c>
      <c r="C2" t="s">
        <v>1</v>
      </c>
    </row>
    <row r="3" spans="1:3">
      <c r="A3" t="s">
        <v>2</v>
      </c>
      <c r="C3" t="s">
        <v>3</v>
      </c>
    </row>
    <row r="4" spans="1:3">
      <c r="A4" t="s">
        <v>4</v>
      </c>
      <c r="C4" t="s">
        <v>5</v>
      </c>
    </row>
    <row r="5" ht="20.25" spans="1:1">
      <c r="A5" s="2" t="s">
        <v>6</v>
      </c>
    </row>
    <row r="6" spans="1:5">
      <c r="A6" t="s">
        <v>7</v>
      </c>
      <c r="C6" t="s">
        <v>8</v>
      </c>
      <c r="E6" t="s">
        <v>9</v>
      </c>
    </row>
    <row r="7" spans="1:5">
      <c r="A7" t="s">
        <v>10</v>
      </c>
      <c r="C7" t="s">
        <v>11</v>
      </c>
      <c r="E7" t="s">
        <v>12</v>
      </c>
    </row>
    <row r="8" spans="1:5">
      <c r="A8" t="s">
        <v>13</v>
      </c>
      <c r="C8" t="s">
        <v>14</v>
      </c>
      <c r="E8" s="3" t="s">
        <v>15</v>
      </c>
    </row>
    <row r="9" spans="1:3">
      <c r="A9" t="s">
        <v>16</v>
      </c>
      <c r="C9" t="s">
        <v>17</v>
      </c>
    </row>
    <row r="10" spans="1:3">
      <c r="A10" t="s">
        <v>18</v>
      </c>
      <c r="C10" t="s">
        <v>19</v>
      </c>
    </row>
    <row r="11" spans="1:3">
      <c r="A11" t="s">
        <v>20</v>
      </c>
      <c r="C11" t="s">
        <v>21</v>
      </c>
    </row>
    <row r="12" spans="1:3">
      <c r="A12" t="s">
        <v>22</v>
      </c>
      <c r="C12" t="s">
        <v>23</v>
      </c>
    </row>
    <row r="13" spans="1:3">
      <c r="A13" t="s">
        <v>24</v>
      </c>
      <c r="C13" t="s">
        <v>25</v>
      </c>
    </row>
    <row r="19" spans="1:24">
      <c r="A19" t="s">
        <v>26</v>
      </c>
      <c r="B19" t="s">
        <v>27</v>
      </c>
      <c r="C19" t="s">
        <v>28</v>
      </c>
      <c r="D19" t="s">
        <v>29</v>
      </c>
      <c r="E19" t="s">
        <v>30</v>
      </c>
      <c r="F19" t="s">
        <v>31</v>
      </c>
      <c r="G19" t="s">
        <v>32</v>
      </c>
      <c r="H19" t="s">
        <v>33</v>
      </c>
      <c r="I19" t="s">
        <v>34</v>
      </c>
      <c r="J19" t="s">
        <v>35</v>
      </c>
      <c r="K19" t="s">
        <v>36</v>
      </c>
      <c r="L19" t="s">
        <v>37</v>
      </c>
      <c r="M19" t="s">
        <v>38</v>
      </c>
      <c r="N19" t="s">
        <v>39</v>
      </c>
      <c r="O19" t="s">
        <v>40</v>
      </c>
      <c r="P19" t="s">
        <v>41</v>
      </c>
      <c r="Q19" t="s">
        <v>42</v>
      </c>
      <c r="R19" t="s">
        <v>43</v>
      </c>
      <c r="S19" t="s">
        <v>44</v>
      </c>
      <c r="T19" t="s">
        <v>45</v>
      </c>
      <c r="U19" t="s">
        <v>46</v>
      </c>
      <c r="X19" t="s">
        <v>47</v>
      </c>
    </row>
    <row r="20" spans="1:24">
      <c r="A20" t="s">
        <v>48</v>
      </c>
      <c r="B20" t="s">
        <v>49</v>
      </c>
      <c r="C20" s="4">
        <v>1440721</v>
      </c>
      <c r="D20" t="s">
        <v>50</v>
      </c>
      <c r="E20" t="s">
        <v>51</v>
      </c>
      <c r="F20" t="s">
        <v>52</v>
      </c>
      <c r="G20" t="s">
        <v>53</v>
      </c>
      <c r="H20" t="s">
        <v>54</v>
      </c>
      <c r="I20" t="s">
        <v>55</v>
      </c>
      <c r="J20" t="s">
        <v>56</v>
      </c>
      <c r="K20" t="s">
        <v>57</v>
      </c>
      <c r="L20" t="s">
        <v>58</v>
      </c>
      <c r="M20" t="s">
        <v>59</v>
      </c>
      <c r="N20" t="s">
        <v>60</v>
      </c>
      <c r="O20" t="s">
        <v>61</v>
      </c>
      <c r="P20">
        <v>876</v>
      </c>
      <c r="Q20" t="s">
        <v>12</v>
      </c>
      <c r="R20" t="s">
        <v>12</v>
      </c>
      <c r="S20" t="s">
        <v>12</v>
      </c>
      <c r="T20" t="s">
        <v>12</v>
      </c>
      <c r="U20">
        <v>876</v>
      </c>
      <c r="V20">
        <f>VLOOKUP(C20,[1]应付款管理!$A$1:$I$65536,9,0)</f>
        <v>876</v>
      </c>
      <c r="W20">
        <f>U20-V20</f>
        <v>0</v>
      </c>
      <c r="X20" t="str">
        <f>$X$19&amp;C20</f>
        <v>，1440721</v>
      </c>
    </row>
    <row r="21" spans="1:24">
      <c r="A21" t="s">
        <v>62</v>
      </c>
      <c r="B21" t="s">
        <v>63</v>
      </c>
      <c r="C21" s="4">
        <v>1448701</v>
      </c>
      <c r="D21" t="s">
        <v>64</v>
      </c>
      <c r="E21" t="s">
        <v>65</v>
      </c>
      <c r="F21" t="s">
        <v>66</v>
      </c>
      <c r="G21" t="s">
        <v>67</v>
      </c>
      <c r="H21" t="s">
        <v>68</v>
      </c>
      <c r="I21" t="s">
        <v>69</v>
      </c>
      <c r="J21" t="s">
        <v>70</v>
      </c>
      <c r="K21" t="s">
        <v>57</v>
      </c>
      <c r="L21" t="s">
        <v>57</v>
      </c>
      <c r="M21" t="s">
        <v>71</v>
      </c>
      <c r="N21" t="s">
        <v>60</v>
      </c>
      <c r="O21" t="s">
        <v>61</v>
      </c>
      <c r="P21">
        <v>1743</v>
      </c>
      <c r="Q21" t="s">
        <v>12</v>
      </c>
      <c r="R21" t="s">
        <v>12</v>
      </c>
      <c r="S21" t="s">
        <v>12</v>
      </c>
      <c r="T21" t="s">
        <v>12</v>
      </c>
      <c r="U21">
        <v>1743</v>
      </c>
      <c r="V21">
        <f>VLOOKUP(C21,[1]应付款管理!$A$1:$I$65536,9,0)</f>
        <v>1743</v>
      </c>
      <c r="W21">
        <f t="shared" ref="W21:W44" si="0">U21-V21</f>
        <v>0</v>
      </c>
      <c r="X21" t="str">
        <f t="shared" ref="X21:X44" si="1">$X$19&amp;C21</f>
        <v>，1448701</v>
      </c>
    </row>
    <row r="22" s="1" customFormat="1" spans="1:24">
      <c r="A22" s="1" t="s">
        <v>72</v>
      </c>
      <c r="B22" s="1" t="s">
        <v>63</v>
      </c>
      <c r="C22" s="5">
        <v>1450276</v>
      </c>
      <c r="D22" s="1" t="s">
        <v>73</v>
      </c>
      <c r="E22" s="1" t="s">
        <v>74</v>
      </c>
      <c r="F22" s="1" t="s">
        <v>75</v>
      </c>
      <c r="G22" s="1" t="s">
        <v>68</v>
      </c>
      <c r="H22" s="1" t="s">
        <v>69</v>
      </c>
      <c r="I22" s="1" t="s">
        <v>76</v>
      </c>
      <c r="J22" s="1" t="s">
        <v>8</v>
      </c>
      <c r="K22" s="1" t="s">
        <v>57</v>
      </c>
      <c r="L22" s="1" t="s">
        <v>58</v>
      </c>
      <c r="M22" s="1" t="s">
        <v>77</v>
      </c>
      <c r="N22" s="1" t="s">
        <v>60</v>
      </c>
      <c r="O22" s="1" t="s">
        <v>61</v>
      </c>
      <c r="P22" s="1">
        <v>2057.4</v>
      </c>
      <c r="Q22" s="1" t="s">
        <v>12</v>
      </c>
      <c r="R22" s="1" t="s">
        <v>12</v>
      </c>
      <c r="S22" s="1" t="s">
        <v>12</v>
      </c>
      <c r="T22" s="1" t="s">
        <v>12</v>
      </c>
      <c r="U22" s="1">
        <v>2057.4</v>
      </c>
      <c r="V22" s="1">
        <v>2057.4</v>
      </c>
      <c r="W22" s="1">
        <f t="shared" si="0"/>
        <v>0</v>
      </c>
      <c r="X22" t="str">
        <f t="shared" si="1"/>
        <v>，1450276</v>
      </c>
    </row>
    <row r="23" spans="1:24">
      <c r="A23" t="s">
        <v>78</v>
      </c>
      <c r="B23" t="s">
        <v>63</v>
      </c>
      <c r="C23" s="4">
        <v>1451710</v>
      </c>
      <c r="D23" t="s">
        <v>73</v>
      </c>
      <c r="E23" t="s">
        <v>79</v>
      </c>
      <c r="F23" t="s">
        <v>80</v>
      </c>
      <c r="G23" t="s">
        <v>81</v>
      </c>
      <c r="H23" t="s">
        <v>69</v>
      </c>
      <c r="I23" t="s">
        <v>82</v>
      </c>
      <c r="J23" t="s">
        <v>76</v>
      </c>
      <c r="K23" t="s">
        <v>57</v>
      </c>
      <c r="L23" t="s">
        <v>57</v>
      </c>
      <c r="M23" t="s">
        <v>83</v>
      </c>
      <c r="N23" t="s">
        <v>60</v>
      </c>
      <c r="O23" t="s">
        <v>61</v>
      </c>
      <c r="P23">
        <v>198</v>
      </c>
      <c r="Q23" t="s">
        <v>12</v>
      </c>
      <c r="R23" t="s">
        <v>12</v>
      </c>
      <c r="S23" t="s">
        <v>12</v>
      </c>
      <c r="T23" t="s">
        <v>12</v>
      </c>
      <c r="U23">
        <v>198</v>
      </c>
      <c r="V23">
        <f>VLOOKUP(C23,[1]应付款管理!$A$1:$I$65536,9,0)</f>
        <v>198</v>
      </c>
      <c r="W23">
        <f t="shared" si="0"/>
        <v>0</v>
      </c>
      <c r="X23" t="str">
        <f t="shared" si="1"/>
        <v>，1451710</v>
      </c>
    </row>
    <row r="24" spans="1:24">
      <c r="A24" t="s">
        <v>84</v>
      </c>
      <c r="B24" t="s">
        <v>85</v>
      </c>
      <c r="C24" s="4">
        <v>1453696</v>
      </c>
      <c r="D24" t="s">
        <v>86</v>
      </c>
      <c r="E24" t="s">
        <v>87</v>
      </c>
      <c r="F24" t="s">
        <v>88</v>
      </c>
      <c r="G24" t="s">
        <v>89</v>
      </c>
      <c r="H24" t="s">
        <v>89</v>
      </c>
      <c r="I24" t="s">
        <v>90</v>
      </c>
      <c r="J24" t="s">
        <v>91</v>
      </c>
      <c r="K24" t="s">
        <v>57</v>
      </c>
      <c r="L24" t="s">
        <v>92</v>
      </c>
      <c r="M24" t="s">
        <v>93</v>
      </c>
      <c r="N24" t="s">
        <v>60</v>
      </c>
      <c r="O24" t="s">
        <v>61</v>
      </c>
      <c r="P24">
        <v>8938</v>
      </c>
      <c r="Q24" t="s">
        <v>12</v>
      </c>
      <c r="R24" t="s">
        <v>12</v>
      </c>
      <c r="S24" t="s">
        <v>12</v>
      </c>
      <c r="T24" t="s">
        <v>12</v>
      </c>
      <c r="U24">
        <v>8938</v>
      </c>
      <c r="V24">
        <f>VLOOKUP(C24,[1]应付款管理!$A$1:$I$65536,9,0)</f>
        <v>8938</v>
      </c>
      <c r="W24">
        <f t="shared" si="0"/>
        <v>0</v>
      </c>
      <c r="X24" t="str">
        <f t="shared" si="1"/>
        <v>，1453696</v>
      </c>
    </row>
    <row r="25" spans="1:24">
      <c r="A25" t="s">
        <v>94</v>
      </c>
      <c r="B25" t="s">
        <v>85</v>
      </c>
      <c r="C25" s="4">
        <v>1453997</v>
      </c>
      <c r="D25" t="s">
        <v>73</v>
      </c>
      <c r="E25" t="s">
        <v>95</v>
      </c>
      <c r="F25" t="s">
        <v>96</v>
      </c>
      <c r="G25" t="s">
        <v>89</v>
      </c>
      <c r="H25" t="s">
        <v>89</v>
      </c>
      <c r="I25" t="s">
        <v>97</v>
      </c>
      <c r="J25" t="s">
        <v>8</v>
      </c>
      <c r="K25" t="s">
        <v>57</v>
      </c>
      <c r="L25" t="s">
        <v>57</v>
      </c>
      <c r="M25" t="s">
        <v>98</v>
      </c>
      <c r="N25" t="s">
        <v>60</v>
      </c>
      <c r="O25" t="s">
        <v>61</v>
      </c>
      <c r="P25">
        <v>725</v>
      </c>
      <c r="Q25" t="s">
        <v>12</v>
      </c>
      <c r="R25" t="s">
        <v>12</v>
      </c>
      <c r="S25" t="s">
        <v>12</v>
      </c>
      <c r="T25" t="s">
        <v>12</v>
      </c>
      <c r="U25">
        <v>725</v>
      </c>
      <c r="V25">
        <f>VLOOKUP(C25,[1]应付款管理!$A$1:$I$65536,9,0)</f>
        <v>725</v>
      </c>
      <c r="W25">
        <f t="shared" si="0"/>
        <v>0</v>
      </c>
      <c r="X25" t="str">
        <f t="shared" si="1"/>
        <v>，1453997</v>
      </c>
    </row>
    <row r="26" spans="1:24">
      <c r="A26" t="s">
        <v>99</v>
      </c>
      <c r="B26" t="s">
        <v>100</v>
      </c>
      <c r="C26" s="4">
        <v>1454164</v>
      </c>
      <c r="D26" t="s">
        <v>73</v>
      </c>
      <c r="E26" t="s">
        <v>101</v>
      </c>
      <c r="F26" t="s">
        <v>102</v>
      </c>
      <c r="G26" t="s">
        <v>103</v>
      </c>
      <c r="H26" t="s">
        <v>103</v>
      </c>
      <c r="I26" t="s">
        <v>104</v>
      </c>
      <c r="J26" t="s">
        <v>105</v>
      </c>
      <c r="K26" t="s">
        <v>57</v>
      </c>
      <c r="L26" t="s">
        <v>106</v>
      </c>
      <c r="M26" t="s">
        <v>107</v>
      </c>
      <c r="N26" t="s">
        <v>60</v>
      </c>
      <c r="O26" t="s">
        <v>61</v>
      </c>
      <c r="P26">
        <v>533</v>
      </c>
      <c r="Q26" t="s">
        <v>12</v>
      </c>
      <c r="R26" t="s">
        <v>12</v>
      </c>
      <c r="S26" t="s">
        <v>12</v>
      </c>
      <c r="T26" t="s">
        <v>12</v>
      </c>
      <c r="U26">
        <v>533</v>
      </c>
      <c r="V26">
        <f>VLOOKUP(C26,[1]应付款管理!$A$1:$I$65536,9,0)</f>
        <v>533</v>
      </c>
      <c r="W26">
        <f t="shared" si="0"/>
        <v>0</v>
      </c>
      <c r="X26" t="str">
        <f t="shared" si="1"/>
        <v>，1454164</v>
      </c>
    </row>
    <row r="27" spans="1:24">
      <c r="A27" t="s">
        <v>108</v>
      </c>
      <c r="B27" t="s">
        <v>63</v>
      </c>
      <c r="C27" s="4">
        <v>1455944</v>
      </c>
      <c r="D27" t="s">
        <v>86</v>
      </c>
      <c r="E27" t="s">
        <v>87</v>
      </c>
      <c r="F27" t="s">
        <v>109</v>
      </c>
      <c r="G27" t="s">
        <v>110</v>
      </c>
      <c r="H27" t="s">
        <v>97</v>
      </c>
      <c r="I27" t="s">
        <v>90</v>
      </c>
      <c r="J27" t="s">
        <v>111</v>
      </c>
      <c r="K27" t="s">
        <v>58</v>
      </c>
      <c r="L27" t="s">
        <v>58</v>
      </c>
      <c r="M27" t="s">
        <v>112</v>
      </c>
      <c r="N27" t="s">
        <v>60</v>
      </c>
      <c r="O27" t="s">
        <v>61</v>
      </c>
      <c r="P27">
        <v>5434</v>
      </c>
      <c r="Q27" t="s">
        <v>12</v>
      </c>
      <c r="R27" t="s">
        <v>12</v>
      </c>
      <c r="S27" t="s">
        <v>12</v>
      </c>
      <c r="T27" t="s">
        <v>12</v>
      </c>
      <c r="U27">
        <v>5434</v>
      </c>
      <c r="V27">
        <f>VLOOKUP(C27,[1]应付款管理!$A$1:$I$65536,9,0)</f>
        <v>5434.2</v>
      </c>
      <c r="W27">
        <f t="shared" si="0"/>
        <v>-0.199999999999818</v>
      </c>
      <c r="X27" t="str">
        <f t="shared" si="1"/>
        <v>，1455944</v>
      </c>
    </row>
    <row r="28" spans="1:24">
      <c r="A28" t="s">
        <v>113</v>
      </c>
      <c r="B28" t="s">
        <v>85</v>
      </c>
      <c r="C28" s="4">
        <v>1456047</v>
      </c>
      <c r="D28" t="s">
        <v>86</v>
      </c>
      <c r="E28" t="s">
        <v>114</v>
      </c>
      <c r="F28" t="s">
        <v>115</v>
      </c>
      <c r="G28" t="s">
        <v>105</v>
      </c>
      <c r="H28" t="s">
        <v>105</v>
      </c>
      <c r="I28" t="s">
        <v>116</v>
      </c>
      <c r="J28" t="s">
        <v>8</v>
      </c>
      <c r="K28" t="s">
        <v>57</v>
      </c>
      <c r="L28" t="s">
        <v>106</v>
      </c>
      <c r="M28" t="s">
        <v>117</v>
      </c>
      <c r="N28" t="s">
        <v>60</v>
      </c>
      <c r="O28" t="s">
        <v>61</v>
      </c>
      <c r="P28">
        <v>1668</v>
      </c>
      <c r="Q28" t="s">
        <v>12</v>
      </c>
      <c r="R28" t="s">
        <v>12</v>
      </c>
      <c r="S28" t="s">
        <v>12</v>
      </c>
      <c r="T28" t="s">
        <v>12</v>
      </c>
      <c r="U28">
        <v>1668</v>
      </c>
      <c r="V28">
        <f>VLOOKUP(C28,[1]应付款管理!$A$1:$I$65536,9,0)</f>
        <v>1668</v>
      </c>
      <c r="W28">
        <f t="shared" si="0"/>
        <v>0</v>
      </c>
      <c r="X28" t="str">
        <f t="shared" si="1"/>
        <v>，1456047</v>
      </c>
    </row>
    <row r="29" spans="1:24">
      <c r="A29" t="s">
        <v>118</v>
      </c>
      <c r="B29" t="s">
        <v>85</v>
      </c>
      <c r="C29" s="4">
        <v>1456689</v>
      </c>
      <c r="D29" t="s">
        <v>119</v>
      </c>
      <c r="E29" t="s">
        <v>120</v>
      </c>
      <c r="F29" t="s">
        <v>121</v>
      </c>
      <c r="G29" t="s">
        <v>122</v>
      </c>
      <c r="H29" t="s">
        <v>122</v>
      </c>
      <c r="I29" t="s">
        <v>123</v>
      </c>
      <c r="J29" t="s">
        <v>124</v>
      </c>
      <c r="K29" t="s">
        <v>106</v>
      </c>
      <c r="L29" t="s">
        <v>57</v>
      </c>
      <c r="M29" t="s">
        <v>125</v>
      </c>
      <c r="N29" t="s">
        <v>60</v>
      </c>
      <c r="O29" t="s">
        <v>61</v>
      </c>
      <c r="P29">
        <v>3665</v>
      </c>
      <c r="Q29" t="s">
        <v>12</v>
      </c>
      <c r="R29" t="s">
        <v>12</v>
      </c>
      <c r="S29" t="s">
        <v>12</v>
      </c>
      <c r="T29" t="s">
        <v>12</v>
      </c>
      <c r="U29">
        <v>3665</v>
      </c>
      <c r="V29">
        <f>VLOOKUP(C29,[1]应付款管理!$A$1:$I$65536,9,0)</f>
        <v>3665</v>
      </c>
      <c r="W29">
        <f t="shared" si="0"/>
        <v>0</v>
      </c>
      <c r="X29" t="str">
        <f t="shared" si="1"/>
        <v>，1456689</v>
      </c>
    </row>
    <row r="30" spans="1:24">
      <c r="A30" t="s">
        <v>126</v>
      </c>
      <c r="B30" t="s">
        <v>85</v>
      </c>
      <c r="C30" s="4">
        <v>1456820</v>
      </c>
      <c r="D30" t="s">
        <v>50</v>
      </c>
      <c r="E30" t="s">
        <v>127</v>
      </c>
      <c r="F30" t="s">
        <v>128</v>
      </c>
      <c r="G30" t="s">
        <v>122</v>
      </c>
      <c r="H30" t="s">
        <v>122</v>
      </c>
      <c r="I30" t="s">
        <v>70</v>
      </c>
      <c r="J30" t="s">
        <v>110</v>
      </c>
      <c r="K30" t="s">
        <v>106</v>
      </c>
      <c r="L30" t="s">
        <v>57</v>
      </c>
      <c r="M30" t="s">
        <v>129</v>
      </c>
      <c r="N30" t="s">
        <v>60</v>
      </c>
      <c r="O30" t="s">
        <v>61</v>
      </c>
      <c r="P30">
        <v>839</v>
      </c>
      <c r="Q30" t="s">
        <v>12</v>
      </c>
      <c r="R30" t="s">
        <v>12</v>
      </c>
      <c r="S30" t="s">
        <v>12</v>
      </c>
      <c r="T30" t="s">
        <v>12</v>
      </c>
      <c r="U30">
        <v>839</v>
      </c>
      <c r="V30">
        <f>VLOOKUP(C30,[1]应付款管理!$A$1:$I$65536,9,0)</f>
        <v>839</v>
      </c>
      <c r="W30">
        <f t="shared" si="0"/>
        <v>0</v>
      </c>
      <c r="X30" t="str">
        <f t="shared" si="1"/>
        <v>，1456820</v>
      </c>
    </row>
    <row r="31" spans="1:24">
      <c r="A31" t="s">
        <v>130</v>
      </c>
      <c r="B31" t="s">
        <v>85</v>
      </c>
      <c r="C31" s="4">
        <v>1457101</v>
      </c>
      <c r="D31" t="s">
        <v>131</v>
      </c>
      <c r="E31" t="s">
        <v>132</v>
      </c>
      <c r="F31" t="s">
        <v>133</v>
      </c>
      <c r="G31" t="s">
        <v>69</v>
      </c>
      <c r="H31" t="s">
        <v>69</v>
      </c>
      <c r="I31" t="s">
        <v>69</v>
      </c>
      <c r="J31" t="s">
        <v>76</v>
      </c>
      <c r="K31" t="s">
        <v>57</v>
      </c>
      <c r="L31" t="s">
        <v>92</v>
      </c>
      <c r="M31" t="s">
        <v>134</v>
      </c>
      <c r="N31" t="s">
        <v>60</v>
      </c>
      <c r="O31" t="s">
        <v>61</v>
      </c>
      <c r="P31">
        <v>4037</v>
      </c>
      <c r="Q31" t="s">
        <v>12</v>
      </c>
      <c r="R31" t="s">
        <v>12</v>
      </c>
      <c r="S31" t="s">
        <v>12</v>
      </c>
      <c r="T31" t="s">
        <v>12</v>
      </c>
      <c r="U31">
        <v>4037</v>
      </c>
      <c r="V31">
        <f>VLOOKUP(C31,[1]应付款管理!$A$1:$I$65536,9,0)</f>
        <v>4037</v>
      </c>
      <c r="W31">
        <f t="shared" si="0"/>
        <v>0</v>
      </c>
      <c r="X31" t="str">
        <f t="shared" si="1"/>
        <v>，1457101</v>
      </c>
    </row>
    <row r="32" s="1" customFormat="1" spans="1:24">
      <c r="A32" s="1" t="s">
        <v>135</v>
      </c>
      <c r="B32" s="1" t="s">
        <v>136</v>
      </c>
      <c r="C32" s="5">
        <v>1457971</v>
      </c>
      <c r="D32" s="1" t="s">
        <v>50</v>
      </c>
      <c r="E32" s="1" t="s">
        <v>137</v>
      </c>
      <c r="F32" s="1" t="s">
        <v>138</v>
      </c>
      <c r="G32" s="1" t="s">
        <v>139</v>
      </c>
      <c r="H32" s="1" t="s">
        <v>139</v>
      </c>
      <c r="I32" s="1" t="s">
        <v>140</v>
      </c>
      <c r="J32" s="1" t="s">
        <v>141</v>
      </c>
      <c r="K32" s="1" t="s">
        <v>106</v>
      </c>
      <c r="L32" s="1" t="s">
        <v>142</v>
      </c>
      <c r="M32" s="1" t="s">
        <v>143</v>
      </c>
      <c r="N32" s="1" t="s">
        <v>60</v>
      </c>
      <c r="O32" s="1" t="s">
        <v>61</v>
      </c>
      <c r="P32" s="1">
        <v>4440</v>
      </c>
      <c r="Q32" s="1" t="s">
        <v>12</v>
      </c>
      <c r="R32" s="1" t="s">
        <v>12</v>
      </c>
      <c r="S32" s="1" t="s">
        <v>12</v>
      </c>
      <c r="T32" s="1" t="s">
        <v>12</v>
      </c>
      <c r="U32" s="1">
        <v>4440</v>
      </c>
      <c r="V32" s="1">
        <v>4440</v>
      </c>
      <c r="W32" s="1">
        <f t="shared" si="0"/>
        <v>0</v>
      </c>
      <c r="X32" t="str">
        <f t="shared" si="1"/>
        <v>，1457971</v>
      </c>
    </row>
    <row r="33" spans="1:24">
      <c r="A33" t="s">
        <v>144</v>
      </c>
      <c r="B33" t="s">
        <v>100</v>
      </c>
      <c r="C33" s="4">
        <v>1459081</v>
      </c>
      <c r="D33" t="s">
        <v>50</v>
      </c>
      <c r="E33" t="s">
        <v>145</v>
      </c>
      <c r="F33" t="s">
        <v>146</v>
      </c>
      <c r="G33" t="s">
        <v>70</v>
      </c>
      <c r="H33" t="s">
        <v>70</v>
      </c>
      <c r="I33" t="s">
        <v>110</v>
      </c>
      <c r="J33" t="s">
        <v>116</v>
      </c>
      <c r="K33" t="s">
        <v>57</v>
      </c>
      <c r="L33" t="s">
        <v>58</v>
      </c>
      <c r="M33" t="s">
        <v>147</v>
      </c>
      <c r="N33" t="s">
        <v>60</v>
      </c>
      <c r="O33" t="s">
        <v>61</v>
      </c>
      <c r="P33">
        <v>1006</v>
      </c>
      <c r="Q33" t="s">
        <v>12</v>
      </c>
      <c r="R33" t="s">
        <v>12</v>
      </c>
      <c r="S33" t="s">
        <v>12</v>
      </c>
      <c r="T33" t="s">
        <v>12</v>
      </c>
      <c r="U33">
        <v>1006</v>
      </c>
      <c r="V33">
        <f>VLOOKUP(C33,[1]应付款管理!$A$1:$I$65536,9,0)</f>
        <v>1006</v>
      </c>
      <c r="W33">
        <f t="shared" si="0"/>
        <v>0</v>
      </c>
      <c r="X33" t="str">
        <f t="shared" si="1"/>
        <v>，1459081</v>
      </c>
    </row>
    <row r="34" spans="1:24">
      <c r="A34" t="s">
        <v>148</v>
      </c>
      <c r="B34" t="s">
        <v>63</v>
      </c>
      <c r="C34" s="4">
        <v>1459317</v>
      </c>
      <c r="D34" t="s">
        <v>149</v>
      </c>
      <c r="E34" t="s">
        <v>150</v>
      </c>
      <c r="F34" t="s">
        <v>151</v>
      </c>
      <c r="G34" t="s">
        <v>110</v>
      </c>
      <c r="H34" t="s">
        <v>110</v>
      </c>
      <c r="I34" t="s">
        <v>152</v>
      </c>
      <c r="J34" t="s">
        <v>153</v>
      </c>
      <c r="K34" t="s">
        <v>57</v>
      </c>
      <c r="L34" t="s">
        <v>58</v>
      </c>
      <c r="M34" t="s">
        <v>154</v>
      </c>
      <c r="N34" t="s">
        <v>60</v>
      </c>
      <c r="O34" t="s">
        <v>61</v>
      </c>
      <c r="P34">
        <v>2010</v>
      </c>
      <c r="Q34" t="s">
        <v>12</v>
      </c>
      <c r="R34" t="s">
        <v>12</v>
      </c>
      <c r="S34" t="s">
        <v>12</v>
      </c>
      <c r="T34" t="s">
        <v>12</v>
      </c>
      <c r="U34">
        <v>2010</v>
      </c>
      <c r="V34">
        <f>VLOOKUP(C34,[1]应付款管理!$A$1:$I$65536,9,0)</f>
        <v>2006</v>
      </c>
      <c r="W34">
        <f t="shared" si="0"/>
        <v>4</v>
      </c>
      <c r="X34" t="str">
        <f t="shared" si="1"/>
        <v>，1459317</v>
      </c>
    </row>
    <row r="35" spans="1:24">
      <c r="A35" t="s">
        <v>155</v>
      </c>
      <c r="B35" t="s">
        <v>100</v>
      </c>
      <c r="C35" s="4">
        <v>1459663</v>
      </c>
      <c r="D35" t="s">
        <v>156</v>
      </c>
      <c r="E35" t="s">
        <v>157</v>
      </c>
      <c r="F35" t="s">
        <v>158</v>
      </c>
      <c r="G35" t="s">
        <v>110</v>
      </c>
      <c r="H35" t="s">
        <v>110</v>
      </c>
      <c r="I35" t="s">
        <v>159</v>
      </c>
      <c r="J35" t="s">
        <v>160</v>
      </c>
      <c r="K35" t="s">
        <v>92</v>
      </c>
      <c r="L35" t="s">
        <v>106</v>
      </c>
      <c r="M35" t="s">
        <v>161</v>
      </c>
      <c r="N35" t="s">
        <v>60</v>
      </c>
      <c r="O35" t="s">
        <v>61</v>
      </c>
      <c r="P35">
        <v>5917</v>
      </c>
      <c r="Q35" t="s">
        <v>12</v>
      </c>
      <c r="R35" t="s">
        <v>12</v>
      </c>
      <c r="S35" t="s">
        <v>12</v>
      </c>
      <c r="T35" t="s">
        <v>12</v>
      </c>
      <c r="U35">
        <v>5917</v>
      </c>
      <c r="V35">
        <f>VLOOKUP(C35,[1]应付款管理!$A$1:$I$65536,9,0)</f>
        <v>5917.04</v>
      </c>
      <c r="W35">
        <f t="shared" si="0"/>
        <v>-0.0399999999999636</v>
      </c>
      <c r="X35" t="str">
        <f t="shared" si="1"/>
        <v>，1459663</v>
      </c>
    </row>
    <row r="36" spans="1:24">
      <c r="A36" t="s">
        <v>162</v>
      </c>
      <c r="B36" t="s">
        <v>85</v>
      </c>
      <c r="C36" s="4">
        <v>1459805</v>
      </c>
      <c r="D36" t="s">
        <v>163</v>
      </c>
      <c r="E36" t="s">
        <v>164</v>
      </c>
      <c r="F36" t="s">
        <v>165</v>
      </c>
      <c r="G36" t="s">
        <v>82</v>
      </c>
      <c r="H36" t="s">
        <v>82</v>
      </c>
      <c r="I36" t="s">
        <v>97</v>
      </c>
      <c r="J36" t="s">
        <v>8</v>
      </c>
      <c r="K36" t="s">
        <v>57</v>
      </c>
      <c r="L36" t="s">
        <v>57</v>
      </c>
      <c r="M36" t="s">
        <v>166</v>
      </c>
      <c r="N36" t="s">
        <v>60</v>
      </c>
      <c r="O36" t="s">
        <v>61</v>
      </c>
      <c r="P36">
        <v>1036</v>
      </c>
      <c r="Q36" t="s">
        <v>12</v>
      </c>
      <c r="R36" t="s">
        <v>12</v>
      </c>
      <c r="S36" t="s">
        <v>12</v>
      </c>
      <c r="T36" t="s">
        <v>12</v>
      </c>
      <c r="U36">
        <v>1036</v>
      </c>
      <c r="V36">
        <f>VLOOKUP(C36,[1]应付款管理!$A$1:$I$65536,9,0)</f>
        <v>1036</v>
      </c>
      <c r="W36">
        <f t="shared" si="0"/>
        <v>0</v>
      </c>
      <c r="X36" t="str">
        <f t="shared" si="1"/>
        <v>，1459805</v>
      </c>
    </row>
    <row r="37" spans="1:24">
      <c r="A37" t="s">
        <v>167</v>
      </c>
      <c r="B37" t="s">
        <v>85</v>
      </c>
      <c r="C37" s="4">
        <v>1459853</v>
      </c>
      <c r="D37" t="s">
        <v>50</v>
      </c>
      <c r="E37" t="s">
        <v>127</v>
      </c>
      <c r="F37" t="s">
        <v>168</v>
      </c>
      <c r="G37" t="s">
        <v>82</v>
      </c>
      <c r="H37" t="s">
        <v>82</v>
      </c>
      <c r="I37" t="s">
        <v>82</v>
      </c>
      <c r="J37" t="s">
        <v>76</v>
      </c>
      <c r="K37" t="s">
        <v>57</v>
      </c>
      <c r="L37" t="s">
        <v>57</v>
      </c>
      <c r="M37" t="s">
        <v>169</v>
      </c>
      <c r="N37" t="s">
        <v>60</v>
      </c>
      <c r="O37" t="s">
        <v>61</v>
      </c>
      <c r="P37">
        <v>359</v>
      </c>
      <c r="Q37" t="s">
        <v>12</v>
      </c>
      <c r="R37" t="s">
        <v>12</v>
      </c>
      <c r="S37" t="s">
        <v>12</v>
      </c>
      <c r="T37" t="s">
        <v>12</v>
      </c>
      <c r="U37">
        <v>359</v>
      </c>
      <c r="V37">
        <f>VLOOKUP(C37,[1]应付款管理!$A$1:$I$65536,9,0)</f>
        <v>359</v>
      </c>
      <c r="W37">
        <f t="shared" si="0"/>
        <v>0</v>
      </c>
      <c r="X37" t="str">
        <f t="shared" si="1"/>
        <v>，1459853</v>
      </c>
    </row>
    <row r="38" spans="1:24">
      <c r="A38" t="s">
        <v>170</v>
      </c>
      <c r="B38" t="s">
        <v>85</v>
      </c>
      <c r="C38" s="4">
        <v>1459881</v>
      </c>
      <c r="D38" t="s">
        <v>50</v>
      </c>
      <c r="E38" t="s">
        <v>127</v>
      </c>
      <c r="F38" t="s">
        <v>171</v>
      </c>
      <c r="G38" t="s">
        <v>82</v>
      </c>
      <c r="H38" t="s">
        <v>82</v>
      </c>
      <c r="I38" t="s">
        <v>91</v>
      </c>
      <c r="J38" t="s">
        <v>14</v>
      </c>
      <c r="K38" t="s">
        <v>57</v>
      </c>
      <c r="L38" t="s">
        <v>106</v>
      </c>
      <c r="M38" t="s">
        <v>172</v>
      </c>
      <c r="N38" t="s">
        <v>60</v>
      </c>
      <c r="O38" t="s">
        <v>61</v>
      </c>
      <c r="P38">
        <v>1499</v>
      </c>
      <c r="Q38" t="s">
        <v>12</v>
      </c>
      <c r="R38" t="s">
        <v>12</v>
      </c>
      <c r="S38" t="s">
        <v>12</v>
      </c>
      <c r="T38" t="s">
        <v>12</v>
      </c>
      <c r="U38">
        <v>1499</v>
      </c>
      <c r="V38">
        <f>VLOOKUP(C38,[1]应付款管理!$A$1:$I$65536,9,0)</f>
        <v>1499</v>
      </c>
      <c r="W38">
        <f t="shared" si="0"/>
        <v>0</v>
      </c>
      <c r="X38" t="str">
        <f t="shared" si="1"/>
        <v>，1459881</v>
      </c>
    </row>
    <row r="39" spans="1:24">
      <c r="A39" t="s">
        <v>173</v>
      </c>
      <c r="B39" t="s">
        <v>85</v>
      </c>
      <c r="C39" s="4">
        <v>1460025</v>
      </c>
      <c r="D39" t="s">
        <v>156</v>
      </c>
      <c r="E39" t="s">
        <v>174</v>
      </c>
      <c r="F39" t="s">
        <v>175</v>
      </c>
      <c r="G39" t="s">
        <v>82</v>
      </c>
      <c r="H39" t="s">
        <v>82</v>
      </c>
      <c r="I39" t="s">
        <v>140</v>
      </c>
      <c r="J39" t="s">
        <v>176</v>
      </c>
      <c r="K39" t="s">
        <v>92</v>
      </c>
      <c r="L39" t="s">
        <v>106</v>
      </c>
      <c r="M39" t="s">
        <v>177</v>
      </c>
      <c r="N39" t="s">
        <v>60</v>
      </c>
      <c r="O39" t="s">
        <v>61</v>
      </c>
      <c r="P39">
        <v>5391</v>
      </c>
      <c r="Q39" t="s">
        <v>12</v>
      </c>
      <c r="R39" t="s">
        <v>12</v>
      </c>
      <c r="S39" t="s">
        <v>12</v>
      </c>
      <c r="T39" t="s">
        <v>12</v>
      </c>
      <c r="U39">
        <v>5391</v>
      </c>
      <c r="V39">
        <f>VLOOKUP(C39,[1]应付款管理!$A$1:$I$65536,9,0)</f>
        <v>5391.04</v>
      </c>
      <c r="W39">
        <f t="shared" si="0"/>
        <v>-0.0399999999999636</v>
      </c>
      <c r="X39" t="str">
        <f t="shared" si="1"/>
        <v>，1460025</v>
      </c>
    </row>
    <row r="40" spans="1:24">
      <c r="A40" t="s">
        <v>178</v>
      </c>
      <c r="B40" t="s">
        <v>63</v>
      </c>
      <c r="C40" s="4">
        <v>1460261</v>
      </c>
      <c r="D40" t="s">
        <v>179</v>
      </c>
      <c r="E40" t="s">
        <v>180</v>
      </c>
      <c r="F40" t="s">
        <v>181</v>
      </c>
      <c r="G40" t="s">
        <v>82</v>
      </c>
      <c r="H40" t="s">
        <v>82</v>
      </c>
      <c r="I40" t="s">
        <v>116</v>
      </c>
      <c r="J40" t="s">
        <v>8</v>
      </c>
      <c r="K40" t="s">
        <v>57</v>
      </c>
      <c r="L40" t="s">
        <v>106</v>
      </c>
      <c r="M40" t="s">
        <v>182</v>
      </c>
      <c r="N40" t="s">
        <v>60</v>
      </c>
      <c r="O40" t="s">
        <v>61</v>
      </c>
      <c r="P40">
        <v>4033</v>
      </c>
      <c r="Q40" t="s">
        <v>12</v>
      </c>
      <c r="R40" t="s">
        <v>12</v>
      </c>
      <c r="S40" t="s">
        <v>12</v>
      </c>
      <c r="T40" t="s">
        <v>12</v>
      </c>
      <c r="U40">
        <v>4033</v>
      </c>
      <c r="V40">
        <f>VLOOKUP(C40,[1]应付款管理!$A$1:$I$65536,9,0)</f>
        <v>4033</v>
      </c>
      <c r="W40">
        <f t="shared" si="0"/>
        <v>0</v>
      </c>
      <c r="X40" t="str">
        <f t="shared" si="1"/>
        <v>，1460261</v>
      </c>
    </row>
    <row r="41" spans="1:24">
      <c r="A41" t="s">
        <v>183</v>
      </c>
      <c r="B41" t="s">
        <v>100</v>
      </c>
      <c r="C41" s="4">
        <v>1460491</v>
      </c>
      <c r="D41" t="s">
        <v>163</v>
      </c>
      <c r="E41" t="s">
        <v>164</v>
      </c>
      <c r="F41" t="s">
        <v>165</v>
      </c>
      <c r="G41" t="s">
        <v>82</v>
      </c>
      <c r="H41" t="s">
        <v>82</v>
      </c>
      <c r="I41" t="s">
        <v>97</v>
      </c>
      <c r="J41" t="s">
        <v>8</v>
      </c>
      <c r="K41" t="s">
        <v>57</v>
      </c>
      <c r="L41" t="s">
        <v>57</v>
      </c>
      <c r="M41" t="s">
        <v>184</v>
      </c>
      <c r="N41" t="s">
        <v>60</v>
      </c>
      <c r="O41" t="s">
        <v>61</v>
      </c>
      <c r="P41">
        <v>1036</v>
      </c>
      <c r="Q41" t="s">
        <v>12</v>
      </c>
      <c r="R41" t="s">
        <v>12</v>
      </c>
      <c r="S41" t="s">
        <v>12</v>
      </c>
      <c r="T41" t="s">
        <v>12</v>
      </c>
      <c r="U41">
        <v>1036</v>
      </c>
      <c r="V41">
        <f>VLOOKUP(C41,[1]应付款管理!$A$1:$I$65536,9,0)</f>
        <v>1036</v>
      </c>
      <c r="W41">
        <f t="shared" si="0"/>
        <v>0</v>
      </c>
      <c r="X41" t="str">
        <f t="shared" si="1"/>
        <v>，1460491</v>
      </c>
    </row>
    <row r="42" s="1" customFormat="1" spans="1:24">
      <c r="A42" s="1" t="s">
        <v>185</v>
      </c>
      <c r="B42" s="1" t="s">
        <v>136</v>
      </c>
      <c r="C42" s="5">
        <v>1460652</v>
      </c>
      <c r="D42" s="1" t="s">
        <v>73</v>
      </c>
      <c r="E42" s="1" t="s">
        <v>186</v>
      </c>
      <c r="F42" s="1" t="s">
        <v>187</v>
      </c>
      <c r="G42" s="1" t="s">
        <v>76</v>
      </c>
      <c r="H42" s="1" t="s">
        <v>76</v>
      </c>
      <c r="I42" s="1" t="s">
        <v>111</v>
      </c>
      <c r="J42" s="1" t="s">
        <v>188</v>
      </c>
      <c r="K42" s="1" t="s">
        <v>57</v>
      </c>
      <c r="L42" s="1" t="s">
        <v>189</v>
      </c>
      <c r="M42" s="1" t="s">
        <v>190</v>
      </c>
      <c r="N42" s="1" t="s">
        <v>60</v>
      </c>
      <c r="O42" s="1" t="s">
        <v>61</v>
      </c>
      <c r="P42" s="1">
        <v>4948</v>
      </c>
      <c r="Q42" s="1" t="s">
        <v>12</v>
      </c>
      <c r="R42" s="1" t="s">
        <v>12</v>
      </c>
      <c r="S42" s="1" t="s">
        <v>12</v>
      </c>
      <c r="T42" s="1" t="s">
        <v>12</v>
      </c>
      <c r="U42" s="1">
        <v>4948</v>
      </c>
      <c r="V42" s="1">
        <v>4948</v>
      </c>
      <c r="W42" s="1">
        <f t="shared" si="0"/>
        <v>0</v>
      </c>
      <c r="X42" t="str">
        <f t="shared" si="1"/>
        <v>，1460652</v>
      </c>
    </row>
    <row r="43" spans="1:24">
      <c r="A43" t="s">
        <v>191</v>
      </c>
      <c r="B43" t="s">
        <v>85</v>
      </c>
      <c r="C43" s="4">
        <v>1460679</v>
      </c>
      <c r="D43" t="s">
        <v>163</v>
      </c>
      <c r="E43" t="s">
        <v>164</v>
      </c>
      <c r="F43" t="s">
        <v>192</v>
      </c>
      <c r="G43" t="s">
        <v>76</v>
      </c>
      <c r="H43" t="s">
        <v>76</v>
      </c>
      <c r="I43" t="s">
        <v>116</v>
      </c>
      <c r="J43" t="s">
        <v>97</v>
      </c>
      <c r="K43" t="s">
        <v>57</v>
      </c>
      <c r="L43" t="s">
        <v>57</v>
      </c>
      <c r="M43" t="s">
        <v>193</v>
      </c>
      <c r="N43" t="s">
        <v>60</v>
      </c>
      <c r="O43" t="s">
        <v>61</v>
      </c>
      <c r="P43">
        <v>2434</v>
      </c>
      <c r="Q43" t="s">
        <v>12</v>
      </c>
      <c r="R43" t="s">
        <v>12</v>
      </c>
      <c r="S43" t="s">
        <v>12</v>
      </c>
      <c r="T43" t="s">
        <v>12</v>
      </c>
      <c r="U43">
        <v>2434</v>
      </c>
      <c r="V43">
        <f>VLOOKUP(C43,[1]应付款管理!$A$1:$I$65536,9,0)</f>
        <v>2434.6</v>
      </c>
      <c r="W43">
        <f t="shared" si="0"/>
        <v>-0.599999999999909</v>
      </c>
      <c r="X43" t="str">
        <f t="shared" si="1"/>
        <v>，1460679</v>
      </c>
    </row>
    <row r="44" spans="1:24">
      <c r="A44" t="s">
        <v>194</v>
      </c>
      <c r="B44" t="s">
        <v>63</v>
      </c>
      <c r="C44" s="4">
        <v>1462172</v>
      </c>
      <c r="D44" t="s">
        <v>163</v>
      </c>
      <c r="E44" t="s">
        <v>164</v>
      </c>
      <c r="F44" t="s">
        <v>195</v>
      </c>
      <c r="G44" t="s">
        <v>97</v>
      </c>
      <c r="H44" t="s">
        <v>97</v>
      </c>
      <c r="I44" t="s">
        <v>160</v>
      </c>
      <c r="J44" t="s">
        <v>111</v>
      </c>
      <c r="K44" t="s">
        <v>57</v>
      </c>
      <c r="L44" t="s">
        <v>106</v>
      </c>
      <c r="M44" t="s">
        <v>196</v>
      </c>
      <c r="N44" t="s">
        <v>60</v>
      </c>
      <c r="O44" t="s">
        <v>61</v>
      </c>
      <c r="P44">
        <v>1587</v>
      </c>
      <c r="Q44" t="s">
        <v>12</v>
      </c>
      <c r="R44" t="s">
        <v>12</v>
      </c>
      <c r="S44" t="s">
        <v>12</v>
      </c>
      <c r="T44" t="s">
        <v>12</v>
      </c>
      <c r="U44">
        <v>1587</v>
      </c>
      <c r="V44">
        <f>VLOOKUP(C44,[1]应付款管理!$A$1:$I$65536,9,0)</f>
        <v>1587</v>
      </c>
      <c r="W44">
        <f t="shared" si="0"/>
        <v>0</v>
      </c>
      <c r="X44" t="str">
        <f t="shared" si="1"/>
        <v>，1462172</v>
      </c>
    </row>
    <row r="45" spans="21:23">
      <c r="U45">
        <f>SUM(U20:U44)</f>
        <v>66409.4</v>
      </c>
      <c r="V45">
        <f>SUM(V20:V44)</f>
        <v>66406.28</v>
      </c>
      <c r="W45">
        <f>SUM(W20:W44)</f>
        <v>3.12000000000035</v>
      </c>
    </row>
    <row r="50" spans="19:25">
      <c r="S50" s="1"/>
      <c r="T50" s="1"/>
      <c r="U50" s="1"/>
      <c r="V50" s="1"/>
      <c r="W50" s="1"/>
      <c r="X50" s="1"/>
      <c r="Y50" s="1"/>
    </row>
    <row r="51" ht="14.25" spans="19:25">
      <c r="S51" s="1"/>
      <c r="T51" s="6" t="s">
        <v>197</v>
      </c>
      <c r="U51" s="1"/>
      <c r="V51" s="1"/>
      <c r="W51" s="1"/>
      <c r="X51" s="1"/>
      <c r="Y51" s="1"/>
    </row>
    <row r="52" spans="19:25">
      <c r="S52" s="1"/>
      <c r="T52" s="1"/>
      <c r="U52" s="1"/>
      <c r="V52" s="1"/>
      <c r="W52" s="1"/>
      <c r="X52" s="1"/>
      <c r="Y52" s="1"/>
    </row>
  </sheetData>
  <mergeCells count="26">
    <mergeCell ref="A2:B2"/>
    <mergeCell ref="C2:F2"/>
    <mergeCell ref="A3:B3"/>
    <mergeCell ref="C3:F3"/>
    <mergeCell ref="A4:B4"/>
    <mergeCell ref="C4:F4"/>
    <mergeCell ref="A5:G5"/>
    <mergeCell ref="A6:B6"/>
    <mergeCell ref="C6:D6"/>
    <mergeCell ref="E6:G6"/>
    <mergeCell ref="A7:B7"/>
    <mergeCell ref="C7:D7"/>
    <mergeCell ref="E7:G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E8:G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订单导出表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CIT-karmen欧燕珍</cp:lastModifiedBy>
  <dcterms:created xsi:type="dcterms:W3CDTF">2019-03-16T01:02:00Z</dcterms:created>
  <dcterms:modified xsi:type="dcterms:W3CDTF">2019-03-18T02:51:48Z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