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comments15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firstSheet="11" activeTab="18"/>
  </bookViews>
  <sheets>
    <sheet name="total" sheetId="11" r:id="rId1"/>
    <sheet name="Nov, 17" sheetId="3" r:id="rId2"/>
    <sheet name="Dec, 17" sheetId="4" r:id="rId3"/>
    <sheet name="Jan，18" sheetId="5" r:id="rId4"/>
    <sheet name="Feb" sheetId="6" r:id="rId5"/>
    <sheet name="Mar" sheetId="7" r:id="rId6"/>
    <sheet name="Apr" sheetId="8" r:id="rId7"/>
    <sheet name="May" sheetId="9" r:id="rId8"/>
    <sheet name="Jun" sheetId="10" r:id="rId9"/>
    <sheet name="Jul" sheetId="12" r:id="rId10"/>
    <sheet name="Aug" sheetId="13" r:id="rId11"/>
    <sheet name="Sep" sheetId="14" r:id="rId12"/>
    <sheet name="Oct" sheetId="15" r:id="rId13"/>
    <sheet name="Nov" sheetId="16" r:id="rId14"/>
    <sheet name="Dec" sheetId="17" r:id="rId15"/>
    <sheet name="Jan19" sheetId="18" r:id="rId16"/>
    <sheet name="Feb19" sheetId="19" r:id="rId17"/>
    <sheet name="Mar19" sheetId="20" r:id="rId18"/>
    <sheet name="Apr19" sheetId="21" r:id="rId19"/>
  </sheets>
  <calcPr calcId="144525" concurrentCalc="0"/>
</workbook>
</file>

<file path=xl/comments1.xml><?xml version="1.0" encoding="utf-8"?>
<comments xmlns="http://schemas.openxmlformats.org/spreadsheetml/2006/main">
  <authors>
    <author>Uyen Huynh Trinh Truc</author>
    <author>Trang Tran Vu Nhat</author>
  </authors>
  <commentList>
    <comment ref="L4" authorId="0">
      <text>
        <r>
          <rPr>
            <sz val="9"/>
            <rFont val="Tahoma"/>
            <charset val="134"/>
          </rPr>
          <t xml:space="preserve">1/ deducted VND 570.000 pending payment 
from Dec
2/ Move the rest payment of Jan 102,950,000 to PM 262388 of Mar 
</t>
        </r>
      </text>
    </comment>
    <comment ref="O31" authorId="1">
      <text>
        <r>
          <rPr>
            <b/>
            <sz val="9"/>
            <rFont val="Tahoma"/>
            <charset val="134"/>
          </rPr>
          <t>Muon PM 262348</t>
        </r>
      </text>
    </comment>
  </commentList>
</comments>
</file>

<file path=xl/comments10.xml><?xml version="1.0" encoding="utf-8"?>
<comments xmlns="http://schemas.openxmlformats.org/spreadsheetml/2006/main">
  <authors>
    <author>Administrator</author>
    <author>Hanh Van My</author>
    <author>Van Nguyen Thi Ha</author>
    <author>Kim Luu Dien Anh</author>
    <author>Duyen Phan Kim</author>
  </authors>
  <commentList>
    <comment ref="K8" authorId="0">
      <text>
        <r>
          <rPr>
            <sz val="9"/>
            <rFont val="宋体"/>
            <charset val="134"/>
          </rPr>
          <t xml:space="preserve">酒店确认余额1030829360，比我们多4223005
</t>
        </r>
      </text>
    </comment>
    <comment ref="A11" authorId="1">
      <text>
        <r>
          <rPr>
            <b/>
            <sz val="9"/>
            <rFont val="Tahoma"/>
            <charset val="134"/>
          </rPr>
          <t>Hanh Van My:</t>
        </r>
        <r>
          <rPr>
            <sz val="9"/>
            <rFont val="Tahoma"/>
            <charset val="134"/>
          </rPr>
          <t xml:space="preserve">
Link BK</t>
        </r>
      </text>
    </comment>
    <comment ref="A12" authorId="2">
      <text>
        <r>
          <rPr>
            <b/>
            <sz val="9"/>
            <rFont val="Tahoma"/>
            <charset val="134"/>
          </rPr>
          <t>linking bk Oct 31 - Nov 3</t>
        </r>
        <r>
          <rPr>
            <sz val="9"/>
            <rFont val="Tahoma"/>
            <charset val="134"/>
          </rPr>
          <t xml:space="preserve">
</t>
        </r>
      </text>
    </comment>
    <comment ref="A18" authorId="3">
      <text>
        <r>
          <rPr>
            <b/>
            <sz val="9"/>
            <rFont val="Tahoma"/>
            <charset val="134"/>
          </rPr>
          <t>Kim Luu Dien Anh:</t>
        </r>
        <r>
          <rPr>
            <sz val="9"/>
            <rFont val="Tahoma"/>
            <charset val="134"/>
          </rPr>
          <t xml:space="preserve">
linking bk p319105</t>
        </r>
      </text>
    </comment>
    <comment ref="A19" authorId="2">
      <text>
        <r>
          <rPr>
            <b/>
            <sz val="9"/>
            <rFont val="Tahoma"/>
            <charset val="134"/>
          </rPr>
          <t xml:space="preserve">Linking bk (28/10 --&gt; 2/11)
</t>
        </r>
        <r>
          <rPr>
            <sz val="9"/>
            <rFont val="Tahoma"/>
            <charset val="134"/>
          </rPr>
          <t xml:space="preserve">
</t>
        </r>
      </text>
    </comment>
    <comment ref="A20" authorId="4">
      <text>
        <r>
          <rPr>
            <b/>
            <sz val="9"/>
            <rFont val="Tahoma"/>
            <charset val="134"/>
          </rPr>
          <t>Duyen Phan Kim:</t>
        </r>
        <r>
          <rPr>
            <sz val="9"/>
            <rFont val="Tahoma"/>
            <charset val="134"/>
          </rPr>
          <t xml:space="preserve">
Linkinf bk 320205</t>
        </r>
      </text>
    </comment>
    <comment ref="A21" authorId="2">
      <text>
        <r>
          <rPr>
            <b/>
            <sz val="9"/>
            <rFont val="Tahoma"/>
            <charset val="134"/>
          </rPr>
          <t>linking booking Oct 30 - Nov 03, party 319033 &amp; 319034</t>
        </r>
      </text>
    </comment>
    <comment ref="A41" authorId="3">
      <text>
        <r>
          <rPr>
            <b/>
            <sz val="9"/>
            <rFont val="Tahoma"/>
            <charset val="134"/>
          </rPr>
          <t>Kim Luu Dien Anh:</t>
        </r>
        <r>
          <rPr>
            <sz val="9"/>
            <rFont val="Tahoma"/>
            <charset val="134"/>
          </rPr>
          <t xml:space="preserve">
linking bk from 320944</t>
        </r>
      </text>
    </comment>
    <comment ref="A182" authorId="1">
      <text>
        <r>
          <rPr>
            <b/>
            <sz val="9"/>
            <rFont val="Tahoma"/>
            <charset val="134"/>
          </rPr>
          <t>Hanh Van My:</t>
        </r>
        <r>
          <rPr>
            <sz val="9"/>
            <rFont val="Tahoma"/>
            <charset val="134"/>
          </rPr>
          <t xml:space="preserve">
Link BK</t>
        </r>
      </text>
    </comment>
    <comment ref="A186" authorId="4">
      <text>
        <r>
          <rPr>
            <b/>
            <sz val="9"/>
            <rFont val="Tahoma"/>
            <charset val="134"/>
          </rPr>
          <t>Duyen Phan Kim:</t>
        </r>
        <r>
          <rPr>
            <sz val="9"/>
            <rFont val="Tahoma"/>
            <charset val="134"/>
          </rPr>
          <t xml:space="preserve">
Linking bk 318144</t>
        </r>
      </text>
    </comment>
    <comment ref="A187" authorId="2">
      <text>
        <r>
          <rPr>
            <b/>
            <sz val="9"/>
            <rFont val="Tahoma"/>
            <charset val="134"/>
          </rPr>
          <t>linking bk p.319756 + p.319757 30/11 - 03/12</t>
        </r>
        <r>
          <rPr>
            <sz val="9"/>
            <rFont val="Tahoma"/>
            <charset val="134"/>
          </rPr>
          <t xml:space="preserve">
</t>
        </r>
      </text>
    </comment>
  </commentList>
</comments>
</file>

<file path=xl/comments11.xml><?xml version="1.0" encoding="utf-8"?>
<comments xmlns="http://schemas.openxmlformats.org/spreadsheetml/2006/main">
  <authors>
    <author>Duyen Phan Kim</author>
    <author>Van Nguyen Thi Ha</author>
    <author>Kim Luu Dien Anh</author>
  </authors>
  <commentList>
    <comment ref="A8" authorId="0">
      <text>
        <r>
          <rPr>
            <b/>
            <sz val="9"/>
            <rFont val="Tahoma"/>
            <charset val="134"/>
          </rPr>
          <t>Duyen Phan Kim:</t>
        </r>
        <r>
          <rPr>
            <sz val="9"/>
            <rFont val="Tahoma"/>
            <charset val="134"/>
          </rPr>
          <t xml:space="preserve">
Linking bk w. 318143</t>
        </r>
      </text>
    </comment>
    <comment ref="A9" authorId="1">
      <text>
        <r>
          <rPr>
            <b/>
            <sz val="9"/>
            <rFont val="Tahoma"/>
            <charset val="134"/>
          </rPr>
          <t xml:space="preserve">linking bk p.319756 + p.319757 30/11 - 03/12
</t>
        </r>
        <r>
          <rPr>
            <sz val="9"/>
            <rFont val="Tahoma"/>
            <charset val="134"/>
          </rPr>
          <t xml:space="preserve">
</t>
        </r>
      </text>
    </comment>
    <comment ref="A10" authorId="2">
      <text>
        <r>
          <rPr>
            <b/>
            <sz val="9"/>
            <rFont val="Tahoma"/>
            <charset val="134"/>
          </rPr>
          <t>Kim Luu Dien Anh:</t>
        </r>
        <r>
          <rPr>
            <sz val="9"/>
            <rFont val="Tahoma"/>
            <charset val="134"/>
          </rPr>
          <t xml:space="preserve">
linking bk 326266</t>
        </r>
      </text>
    </comment>
    <comment ref="A187" authorId="1">
      <text>
        <r>
          <rPr>
            <b/>
            <sz val="9"/>
            <rFont val="Tahoma"/>
            <charset val="134"/>
          </rPr>
          <t>Linking bk 29/12 - 2/1</t>
        </r>
        <r>
          <rPr>
            <sz val="9"/>
            <rFont val="Tahoma"/>
            <charset val="134"/>
          </rPr>
          <t xml:space="preserve">
</t>
        </r>
      </text>
    </comment>
  </commentList>
</comments>
</file>

<file path=xl/comments12.xml><?xml version="1.0" encoding="utf-8"?>
<comments xmlns="http://schemas.openxmlformats.org/spreadsheetml/2006/main">
  <authors>
    <author>Van Nguyen Thi Ha</author>
  </authors>
  <commentList>
    <comment ref="K4" authorId="0">
      <text>
        <r>
          <rPr>
            <sz val="9"/>
            <rFont val="Tahoma"/>
            <charset val="134"/>
          </rPr>
          <t xml:space="preserve">Jan 7: Received Jan payment $49,429 x VND 23,150 = VND1,144,281,350
</t>
        </r>
      </text>
    </comment>
    <comment ref="A9" authorId="0">
      <text>
        <r>
          <rPr>
            <b/>
            <sz val="9"/>
            <rFont val="Tahoma"/>
            <charset val="134"/>
          </rPr>
          <t>Linking bk 29/12 - 2/1</t>
        </r>
        <r>
          <rPr>
            <sz val="9"/>
            <rFont val="Tahoma"/>
            <charset val="134"/>
          </rPr>
          <t xml:space="preserve">
</t>
        </r>
      </text>
    </comment>
    <comment ref="A242" authorId="0">
      <text>
        <r>
          <rPr>
            <b/>
            <sz val="9"/>
            <rFont val="Tahoma"/>
            <charset val="134"/>
          </rPr>
          <t>Linking booking Jan 30 - Feb 3</t>
        </r>
        <r>
          <rPr>
            <sz val="9"/>
            <rFont val="Tahoma"/>
            <charset val="134"/>
          </rPr>
          <t xml:space="preserve">
</t>
        </r>
      </text>
    </comment>
    <comment ref="A247" authorId="0">
      <text>
        <r>
          <rPr>
            <b/>
            <sz val="9"/>
            <rFont val="Tahoma"/>
            <charset val="134"/>
          </rPr>
          <t>linking booking Jan 30 - Feb 2</t>
        </r>
        <r>
          <rPr>
            <sz val="9"/>
            <rFont val="Tahoma"/>
            <charset val="134"/>
          </rPr>
          <t xml:space="preserve">
</t>
        </r>
      </text>
    </comment>
    <comment ref="A250" authorId="0">
      <text>
        <r>
          <rPr>
            <b/>
            <sz val="9"/>
            <rFont val="Tahoma"/>
            <charset val="134"/>
          </rPr>
          <t xml:space="preserve">Linking bk Jan 31 - Feb 2
</t>
        </r>
        <r>
          <rPr>
            <sz val="9"/>
            <rFont val="Tahoma"/>
            <charset val="134"/>
          </rPr>
          <t xml:space="preserve">
</t>
        </r>
      </text>
    </comment>
  </commentList>
</comments>
</file>

<file path=xl/comments13.xml><?xml version="1.0" encoding="utf-8"?>
<comments xmlns="http://schemas.openxmlformats.org/spreadsheetml/2006/main">
  <authors>
    <author>Van Nguyen Thi Ha</author>
    <author>Kim Luu Dien Anh</author>
    <author>Di Ngo My</author>
    <author>Duyen Phan Kim</author>
  </authors>
  <commentList>
    <comment ref="I3" authorId="0">
      <text>
        <r>
          <rPr>
            <b/>
            <sz val="9"/>
            <rFont val="Tahoma"/>
            <charset val="134"/>
          </rPr>
          <t>BK #335132 no showed</t>
        </r>
        <r>
          <rPr>
            <sz val="9"/>
            <rFont val="Tahoma"/>
            <charset val="134"/>
          </rPr>
          <t xml:space="preserve">
</t>
        </r>
      </text>
    </comment>
    <comment ref="A12" authorId="0">
      <text>
        <r>
          <rPr>
            <b/>
            <sz val="9"/>
            <rFont val="Tahoma"/>
            <charset val="134"/>
          </rPr>
          <t>linking booking Jan 30 - Feb 2</t>
        </r>
        <r>
          <rPr>
            <sz val="9"/>
            <rFont val="Tahoma"/>
            <charset val="134"/>
          </rPr>
          <t xml:space="preserve">
</t>
        </r>
      </text>
    </comment>
    <comment ref="A13" authorId="1">
      <text>
        <r>
          <rPr>
            <b/>
            <sz val="9"/>
            <rFont val="Tahoma"/>
            <charset val="134"/>
          </rPr>
          <t>Kim Luu Dien Anh:</t>
        </r>
        <r>
          <rPr>
            <sz val="9"/>
            <rFont val="Tahoma"/>
            <charset val="134"/>
          </rPr>
          <t xml:space="preserve">
liking bk 337685</t>
        </r>
      </text>
    </comment>
    <comment ref="A16" authorId="2">
      <text>
        <r>
          <rPr>
            <sz val="9"/>
            <rFont val="Tahoma"/>
            <charset val="134"/>
          </rPr>
          <t xml:space="preserve">Linking bk 31 Jan - 04 Feb
 </t>
        </r>
      </text>
    </comment>
    <comment ref="A19" authorId="0">
      <text>
        <r>
          <rPr>
            <b/>
            <sz val="9"/>
            <rFont val="Tahoma"/>
            <charset val="134"/>
          </rPr>
          <t>Linking booking Jan 30 - Feb 3</t>
        </r>
        <r>
          <rPr>
            <sz val="9"/>
            <rFont val="Tahoma"/>
            <charset val="134"/>
          </rPr>
          <t xml:space="preserve">
</t>
        </r>
      </text>
    </comment>
    <comment ref="A20" authorId="0">
      <text>
        <r>
          <rPr>
            <b/>
            <sz val="9"/>
            <rFont val="Tahoma"/>
            <charset val="134"/>
          </rPr>
          <t xml:space="preserve">Linking bk Jan 31 - Feb 2
</t>
        </r>
      </text>
    </comment>
    <comment ref="A181" authorId="0">
      <text>
        <r>
          <rPr>
            <b/>
            <sz val="9"/>
            <rFont val="Tahoma"/>
            <charset val="134"/>
          </rPr>
          <t>Room nights are not counted in the block</t>
        </r>
      </text>
    </comment>
    <comment ref="A363" authorId="3">
      <text>
        <r>
          <rPr>
            <b/>
            <sz val="9"/>
            <rFont val="Tahoma"/>
            <charset val="134"/>
          </rPr>
          <t>Duyen Phan Kim:</t>
        </r>
        <r>
          <rPr>
            <sz val="9"/>
            <rFont val="Tahoma"/>
            <charset val="134"/>
          </rPr>
          <t xml:space="preserve">
Linking bk w. 335108</t>
        </r>
      </text>
    </comment>
    <comment ref="A369" authorId="0">
      <text>
        <r>
          <rPr>
            <b/>
            <sz val="9"/>
            <rFont val="Tahoma"/>
            <charset val="134"/>
          </rPr>
          <t>linking booking Feb 28 - Mar 3</t>
        </r>
        <r>
          <rPr>
            <sz val="9"/>
            <rFont val="Tahoma"/>
            <charset val="134"/>
          </rPr>
          <t xml:space="preserve">
</t>
        </r>
      </text>
    </comment>
    <comment ref="A370" authorId="0">
      <text>
        <r>
          <rPr>
            <b/>
            <sz val="9"/>
            <rFont val="Tahoma"/>
            <charset val="134"/>
          </rPr>
          <t xml:space="preserve">linking BK Feb 28 - Mar 2
</t>
        </r>
        <r>
          <rPr>
            <sz val="9"/>
            <rFont val="Tahoma"/>
            <charset val="134"/>
          </rPr>
          <t xml:space="preserve">
</t>
        </r>
      </text>
    </comment>
    <comment ref="A386" authorId="3">
      <text>
        <r>
          <rPr>
            <b/>
            <sz val="9"/>
            <rFont val="Tahoma"/>
            <charset val="134"/>
          </rPr>
          <t>Duyen Phan Kim:</t>
        </r>
        <r>
          <rPr>
            <sz val="9"/>
            <rFont val="Tahoma"/>
            <charset val="134"/>
          </rPr>
          <t xml:space="preserve">
Linking w. 343022</t>
        </r>
      </text>
    </comment>
  </commentList>
</comments>
</file>

<file path=xl/comments14.xml><?xml version="1.0" encoding="utf-8"?>
<comments xmlns="http://schemas.openxmlformats.org/spreadsheetml/2006/main">
  <authors>
    <author>Duyen Phan Kim</author>
    <author>Van Nguyen Thi Ha</author>
    <author>Kim Luu Dien Anh</author>
  </authors>
  <commentList>
    <comment ref="K4" authorId="0">
      <text>
        <r>
          <rPr>
            <sz val="9"/>
            <rFont val="Tahoma"/>
            <charset val="134"/>
          </rPr>
          <t xml:space="preserve">- Deduct 574,490,000 for Feb
- Deduct 216,900,000 for Feb
- Deduct 47,400,000 for Feb
- Deduct VND 98.800.000 for Feb BK
- Deduct VND 23.800.000 for Feb BK
- Deduct VND 5.800.000 for Bk in Feb
- VND 4,655,290 remaining from Feb
- BK #335132: VND4,620,000 (GM approved to rebate)
-21Mar, received VND915,651,950 deposit for Apr BKs.
- Mar 25: Transfer back VND 2,900,000 from P. 341355 
</t>
        </r>
      </text>
    </comment>
    <comment ref="A9" authorId="0">
      <text>
        <r>
          <rPr>
            <b/>
            <sz val="9"/>
            <rFont val="Tahoma"/>
            <charset val="134"/>
          </rPr>
          <t>Duyen Phan Kim:</t>
        </r>
        <r>
          <rPr>
            <sz val="9"/>
            <rFont val="Tahoma"/>
            <charset val="134"/>
          </rPr>
          <t xml:space="preserve">
Linking bk w. 335105</t>
        </r>
      </text>
    </comment>
    <comment ref="A10" authorId="1">
      <text>
        <r>
          <rPr>
            <b/>
            <sz val="9"/>
            <rFont val="Tahoma"/>
            <charset val="134"/>
          </rPr>
          <t>linking booking Feb 28 - Mar 3</t>
        </r>
        <r>
          <rPr>
            <sz val="9"/>
            <rFont val="Tahoma"/>
            <charset val="134"/>
          </rPr>
          <t xml:space="preserve">
</t>
        </r>
      </text>
    </comment>
    <comment ref="A11" authorId="1">
      <text>
        <r>
          <rPr>
            <b/>
            <sz val="9"/>
            <rFont val="Tahoma"/>
            <charset val="134"/>
          </rPr>
          <t xml:space="preserve">linking BK Feb 28 - Mar 2
</t>
        </r>
        <r>
          <rPr>
            <sz val="9"/>
            <rFont val="Tahoma"/>
            <charset val="134"/>
          </rPr>
          <t xml:space="preserve">
</t>
        </r>
      </text>
    </comment>
    <comment ref="A12" authorId="0">
      <text>
        <r>
          <rPr>
            <b/>
            <sz val="9"/>
            <rFont val="Tahoma"/>
            <charset val="134"/>
          </rPr>
          <t>Duyen Phan Kim:</t>
        </r>
        <r>
          <rPr>
            <sz val="9"/>
            <rFont val="Tahoma"/>
            <charset val="134"/>
          </rPr>
          <t xml:space="preserve">
Linking w. 343021</t>
        </r>
      </text>
    </comment>
    <comment ref="A152" authorId="1">
      <text>
        <r>
          <rPr>
            <b/>
            <sz val="9"/>
            <rFont val="Tahoma"/>
            <charset val="134"/>
          </rPr>
          <t>Not count in block</t>
        </r>
        <r>
          <rPr>
            <sz val="9"/>
            <rFont val="Tahoma"/>
            <charset val="134"/>
          </rPr>
          <t xml:space="preserve">
</t>
        </r>
      </text>
    </comment>
    <comment ref="A253" authorId="0">
      <text>
        <r>
          <rPr>
            <b/>
            <sz val="9"/>
            <rFont val="Tahoma"/>
            <charset val="134"/>
          </rPr>
          <t>Duyen Phan Kim:</t>
        </r>
        <r>
          <rPr>
            <sz val="9"/>
            <rFont val="Tahoma"/>
            <charset val="134"/>
          </rPr>
          <t xml:space="preserve">
Linking bk</t>
        </r>
      </text>
    </comment>
    <comment ref="A254" authorId="2">
      <text>
        <r>
          <rPr>
            <b/>
            <sz val="9"/>
            <rFont val="Tahoma"/>
            <charset val="134"/>
          </rPr>
          <t>Kim Luu Dien Anh:</t>
        </r>
        <r>
          <rPr>
            <sz val="9"/>
            <rFont val="Tahoma"/>
            <charset val="134"/>
          </rPr>
          <t xml:space="preserve">
Linking bk</t>
        </r>
      </text>
    </comment>
    <comment ref="A256" authorId="1">
      <text>
        <r>
          <rPr>
            <b/>
            <sz val="9"/>
            <rFont val="Tahoma"/>
            <charset val="134"/>
          </rPr>
          <t xml:space="preserve">Linking BK Mar 31 - Apr 3
</t>
        </r>
        <r>
          <rPr>
            <sz val="9"/>
            <rFont val="Tahoma"/>
            <charset val="134"/>
          </rPr>
          <t xml:space="preserve">
</t>
        </r>
      </text>
    </comment>
    <comment ref="A259" authorId="1">
      <text>
        <r>
          <rPr>
            <b/>
            <sz val="9"/>
            <rFont val="Tahoma"/>
            <charset val="134"/>
          </rPr>
          <t xml:space="preserve">Linking BK Mar 31 - Apr 2
</t>
        </r>
        <r>
          <rPr>
            <sz val="9"/>
            <rFont val="Tahoma"/>
            <charset val="134"/>
          </rPr>
          <t xml:space="preserve">
</t>
        </r>
      </text>
    </comment>
  </commentList>
</comments>
</file>

<file path=xl/comments15.xml><?xml version="1.0" encoding="utf-8"?>
<comments xmlns="http://schemas.openxmlformats.org/spreadsheetml/2006/main">
  <authors>
    <author>Van Nguyen Thi Ha</author>
    <author>Kim Luu Dien Anh</author>
    <author>Duyen Phan Kim</author>
  </authors>
  <commentList>
    <comment ref="K4" authorId="0">
      <text>
        <r>
          <rPr>
            <sz val="9"/>
            <rFont val="Tahoma"/>
            <charset val="134"/>
          </rPr>
          <t xml:space="preserve">- Mar 28: received USD 39,587 (exchange rate 23,150)
- Apr 1: VND 49,752,090 transferred from Mar
- deduct VND 162.400.000 (Group 17-23 Apr)
- Apr 10: Received VND 870,185,350 (USD 37,589)
- Apr 16: deduct 98.600.000 (Group 22-24 Apr)
- May 2: Deduct VND 120,110,000 to Floating Deposit PM 348225
</t>
        </r>
      </text>
    </comment>
    <comment ref="A10" authorId="1">
      <text>
        <r>
          <rPr>
            <b/>
            <sz val="9"/>
            <rFont val="Tahoma"/>
            <charset val="134"/>
          </rPr>
          <t>Kim Luu Dien Anh:</t>
        </r>
        <r>
          <rPr>
            <sz val="9"/>
            <rFont val="Tahoma"/>
            <charset val="134"/>
          </rPr>
          <t xml:space="preserve">
Linking BK</t>
        </r>
      </text>
    </comment>
    <comment ref="A11" authorId="2">
      <text>
        <r>
          <rPr>
            <b/>
            <sz val="9"/>
            <rFont val="Tahoma"/>
            <charset val="134"/>
          </rPr>
          <t>Duyen Phan Kim:</t>
        </r>
        <r>
          <rPr>
            <sz val="9"/>
            <rFont val="Tahoma"/>
            <charset val="134"/>
          </rPr>
          <t xml:space="preserve">
Linking bk</t>
        </r>
      </text>
    </comment>
    <comment ref="A12" authorId="0">
      <text>
        <r>
          <rPr>
            <b/>
            <sz val="9"/>
            <rFont val="Tahoma"/>
            <charset val="134"/>
          </rPr>
          <t xml:space="preserve">Linking BK Mar 31 - Apr 3
</t>
        </r>
        <r>
          <rPr>
            <sz val="9"/>
            <rFont val="Tahoma"/>
            <charset val="134"/>
          </rPr>
          <t xml:space="preserve">
</t>
        </r>
      </text>
    </comment>
    <comment ref="A13" authorId="1">
      <text>
        <r>
          <rPr>
            <b/>
            <sz val="9"/>
            <rFont val="Tahoma"/>
            <charset val="134"/>
          </rPr>
          <t>Kim Luu Dien Anh:</t>
        </r>
        <r>
          <rPr>
            <sz val="9"/>
            <rFont val="Tahoma"/>
            <charset val="134"/>
          </rPr>
          <t xml:space="preserve">
linking bk 348819</t>
        </r>
      </text>
    </comment>
    <comment ref="A16" authorId="1">
      <text>
        <r>
          <rPr>
            <b/>
            <sz val="9"/>
            <rFont val="Tahoma"/>
            <charset val="134"/>
          </rPr>
          <t>Kim Luu Dien Anh:</t>
        </r>
        <r>
          <rPr>
            <sz val="9"/>
            <rFont val="Tahoma"/>
            <charset val="134"/>
          </rPr>
          <t xml:space="preserve">
linking bk 346774</t>
        </r>
      </text>
    </comment>
    <comment ref="A17" authorId="0">
      <text>
        <r>
          <rPr>
            <b/>
            <sz val="9"/>
            <rFont val="Tahoma"/>
            <charset val="134"/>
          </rPr>
          <t xml:space="preserve">Linking BK Mar 31 - Apr 2
</t>
        </r>
        <r>
          <rPr>
            <sz val="9"/>
            <rFont val="Tahoma"/>
            <charset val="134"/>
          </rPr>
          <t xml:space="preserve">
</t>
        </r>
      </text>
    </comment>
    <comment ref="A158" authorId="2">
      <text>
        <r>
          <rPr>
            <b/>
            <sz val="9"/>
            <rFont val="Tahoma"/>
            <charset val="134"/>
          </rPr>
          <t>Duyen Phan Kim:</t>
        </r>
        <r>
          <rPr>
            <sz val="9"/>
            <rFont val="Tahoma"/>
            <charset val="134"/>
          </rPr>
          <t xml:space="preserve">
Linking bk</t>
        </r>
      </text>
    </comment>
    <comment ref="A167" authorId="2">
      <text>
        <r>
          <rPr>
            <b/>
            <sz val="9"/>
            <rFont val="Tahoma"/>
            <charset val="134"/>
          </rPr>
          <t>Duyen Phan Kim:</t>
        </r>
        <r>
          <rPr>
            <sz val="9"/>
            <rFont val="Tahoma"/>
            <charset val="134"/>
          </rPr>
          <t xml:space="preserve">
Linking bk in May</t>
        </r>
      </text>
    </comment>
  </commentList>
</comments>
</file>

<file path=xl/comments2.xml><?xml version="1.0" encoding="utf-8"?>
<comments xmlns="http://schemas.openxmlformats.org/spreadsheetml/2006/main">
  <authors>
    <author>Uyen Huynh Trinh Truc</author>
  </authors>
  <commentList>
    <comment ref="A152" authorId="0">
      <text>
        <r>
          <rPr>
            <b/>
            <sz val="9"/>
            <rFont val="Tahoma"/>
            <charset val="134"/>
          </rPr>
          <t>Uyen Huynh Trinh Truc:</t>
        </r>
        <r>
          <rPr>
            <sz val="9"/>
            <rFont val="Tahoma"/>
            <charset val="134"/>
          </rPr>
          <t xml:space="preserve">
Hanh can tru tien di nha
</t>
        </r>
      </text>
    </comment>
  </commentList>
</comments>
</file>

<file path=xl/comments3.xml><?xml version="1.0" encoding="utf-8"?>
<comments xmlns="http://schemas.openxmlformats.org/spreadsheetml/2006/main">
  <authors>
    <author>Duyen Phan Kim</author>
  </authors>
  <commentList>
    <comment ref="N89" authorId="0">
      <text>
        <r>
          <rPr>
            <b/>
            <sz val="9"/>
            <rFont val="Tahoma"/>
            <charset val="163"/>
          </rPr>
          <t>Duyen Phan Kim:</t>
        </r>
        <r>
          <rPr>
            <sz val="9"/>
            <rFont val="Tahoma"/>
            <charset val="163"/>
          </rPr>
          <t xml:space="preserve">
Ms Uyen sale offer complimentary 2 room nights for this booking</t>
        </r>
      </text>
    </comment>
  </commentList>
</comments>
</file>

<file path=xl/comments4.xml><?xml version="1.0" encoding="utf-8"?>
<comments xmlns="http://schemas.openxmlformats.org/spreadsheetml/2006/main">
  <authors>
    <author>Duyen Phan Kim</author>
  </authors>
  <commentList>
    <comment ref="L75" authorId="0">
      <text>
        <r>
          <rPr>
            <b/>
            <sz val="9"/>
            <rFont val="Tahoma"/>
            <charset val="134"/>
          </rPr>
          <t>Duyen Phan Kim:</t>
        </r>
        <r>
          <rPr>
            <sz val="9"/>
            <rFont val="Tahoma"/>
            <charset val="134"/>
          </rPr>
          <t xml:space="preserve">
upgrade fee to Premium
$69.3 nett/2rms</t>
        </r>
      </text>
    </comment>
  </commentList>
</comments>
</file>

<file path=xl/comments5.xml><?xml version="1.0" encoding="utf-8"?>
<comments xmlns="http://schemas.openxmlformats.org/spreadsheetml/2006/main">
  <authors>
    <author>Duyen Phan Kim</author>
    <author>Hanh Van My</author>
    <author>Kim Luu Dien Anh</author>
  </authors>
  <commentList>
    <comment ref="I42" authorId="0">
      <text>
        <r>
          <rPr>
            <b/>
            <sz val="9"/>
            <rFont val="Tahoma"/>
            <charset val="134"/>
          </rPr>
          <t>Duyen Phan Kim:</t>
        </r>
        <r>
          <rPr>
            <sz val="9"/>
            <rFont val="Tahoma"/>
            <charset val="134"/>
          </rPr>
          <t xml:space="preserve">
upgrade to Premium</t>
        </r>
      </text>
    </comment>
    <comment ref="L42" authorId="0">
      <text>
        <r>
          <rPr>
            <b/>
            <sz val="9"/>
            <rFont val="Tahoma"/>
            <charset val="134"/>
          </rPr>
          <t>Duyen Phan Kim:</t>
        </r>
        <r>
          <rPr>
            <sz val="9"/>
            <rFont val="Tahoma"/>
            <charset val="134"/>
          </rPr>
          <t xml:space="preserve">
$46.20 x 2 nights = $92.40 nett</t>
        </r>
      </text>
    </comment>
    <comment ref="I78" authorId="0">
      <text>
        <r>
          <rPr>
            <b/>
            <sz val="9"/>
            <rFont val="Tahoma"/>
            <charset val="134"/>
          </rPr>
          <t>Duyen Phan Kim:</t>
        </r>
        <r>
          <rPr>
            <sz val="9"/>
            <rFont val="Tahoma"/>
            <charset val="134"/>
          </rPr>
          <t xml:space="preserve">
TA agree room without bathtub</t>
        </r>
      </text>
    </comment>
    <comment ref="I152" authorId="0">
      <text>
        <r>
          <rPr>
            <b/>
            <sz val="9"/>
            <rFont val="Tahoma"/>
            <charset val="134"/>
          </rPr>
          <t>Duyen Phan Kim:</t>
        </r>
        <r>
          <rPr>
            <sz val="9"/>
            <rFont val="Tahoma"/>
            <charset val="134"/>
          </rPr>
          <t xml:space="preserve">
TA agree room without bathtub</t>
        </r>
      </text>
    </comment>
    <comment ref="A157" authorId="1">
      <text>
        <r>
          <rPr>
            <b/>
            <sz val="9"/>
            <rFont val="Tahoma"/>
            <charset val="163"/>
          </rPr>
          <t>Hanh Van My:</t>
        </r>
        <r>
          <rPr>
            <sz val="9"/>
            <rFont val="Tahoma"/>
            <charset val="163"/>
          </rPr>
          <t xml:space="preserve">
Link to 297726
</t>
        </r>
      </text>
    </comment>
    <comment ref="A163" authorId="0">
      <text>
        <r>
          <rPr>
            <b/>
            <sz val="9"/>
            <rFont val="Tahoma"/>
            <charset val="134"/>
          </rPr>
          <t>Duyen Phan Kim:</t>
        </r>
        <r>
          <rPr>
            <sz val="9"/>
            <rFont val="Tahoma"/>
            <charset val="134"/>
          </rPr>
          <t xml:space="preserve">
Linking bk 300013</t>
        </r>
      </text>
    </comment>
    <comment ref="A165" authorId="2">
      <text>
        <r>
          <rPr>
            <b/>
            <sz val="9"/>
            <rFont val="Tahoma"/>
            <charset val="134"/>
          </rPr>
          <t>Kim Luu Dien Anh:</t>
        </r>
        <r>
          <rPr>
            <sz val="9"/>
            <rFont val="Tahoma"/>
            <charset val="134"/>
          </rPr>
          <t xml:space="preserve">
linking to 300580 (01-03jul)
</t>
        </r>
      </text>
    </comment>
    <comment ref="A175" authorId="2">
      <text>
        <r>
          <rPr>
            <b/>
            <sz val="9"/>
            <rFont val="Tahoma"/>
            <charset val="134"/>
          </rPr>
          <t>Kim Luu Dien Anh:</t>
        </r>
        <r>
          <rPr>
            <sz val="9"/>
            <rFont val="Tahoma"/>
            <charset val="134"/>
          </rPr>
          <t xml:space="preserve">
02booking300749+300750 linking to 300752+300753</t>
        </r>
      </text>
    </comment>
  </commentList>
</comments>
</file>

<file path=xl/comments6.xml><?xml version="1.0" encoding="utf-8"?>
<comments xmlns="http://schemas.openxmlformats.org/spreadsheetml/2006/main">
  <authors>
    <author>Duyen Phan Kim</author>
    <author>Kim Luu Dien Anh</author>
    <author>Hanh Van My</author>
  </authors>
  <commentList>
    <comment ref="A9" authorId="0">
      <text>
        <r>
          <rPr>
            <b/>
            <sz val="9"/>
            <rFont val="Tahoma"/>
            <charset val="134"/>
          </rPr>
          <t>Duyen Phan Kim:</t>
        </r>
        <r>
          <rPr>
            <sz val="9"/>
            <rFont val="Tahoma"/>
            <charset val="134"/>
          </rPr>
          <t xml:space="preserve">
Linking bk 300009</t>
        </r>
      </text>
    </comment>
    <comment ref="A14" authorId="1">
      <text>
        <r>
          <rPr>
            <b/>
            <sz val="9"/>
            <rFont val="Tahoma"/>
            <charset val="134"/>
          </rPr>
          <t>Kim Luu Dien Anh:</t>
        </r>
        <r>
          <rPr>
            <sz val="9"/>
            <rFont val="Tahoma"/>
            <charset val="134"/>
          </rPr>
          <t xml:space="preserve">
LINKING BK 301006</t>
        </r>
      </text>
    </comment>
    <comment ref="A16" authorId="1">
      <text>
        <r>
          <rPr>
            <b/>
            <sz val="9"/>
            <rFont val="Tahoma"/>
            <charset val="134"/>
          </rPr>
          <t>Kim Luu Dien Anh:</t>
        </r>
        <r>
          <rPr>
            <sz val="9"/>
            <rFont val="Tahoma"/>
            <charset val="134"/>
          </rPr>
          <t xml:space="preserve">
link from p
300749</t>
        </r>
      </text>
    </comment>
    <comment ref="A17" authorId="2">
      <text>
        <r>
          <rPr>
            <b/>
            <sz val="9"/>
            <rFont val="Tahoma"/>
            <charset val="163"/>
          </rPr>
          <t>Hanh Van My:</t>
        </r>
        <r>
          <rPr>
            <sz val="9"/>
            <rFont val="Tahoma"/>
            <charset val="163"/>
          </rPr>
          <t xml:space="preserve">
Link from 297725
</t>
        </r>
      </text>
    </comment>
    <comment ref="A174" authorId="0">
      <text>
        <r>
          <rPr>
            <b/>
            <sz val="9"/>
            <rFont val="Tahoma"/>
            <charset val="134"/>
          </rPr>
          <t>Duyen Phan Kim:</t>
        </r>
        <r>
          <rPr>
            <sz val="9"/>
            <rFont val="Tahoma"/>
            <charset val="134"/>
          </rPr>
          <t xml:space="preserve">
Linking bk 299916</t>
        </r>
      </text>
    </comment>
    <comment ref="A180" authorId="0">
      <text>
        <r>
          <rPr>
            <b/>
            <sz val="9"/>
            <rFont val="Tahoma"/>
            <charset val="134"/>
          </rPr>
          <t>Duyen Phan Kim:</t>
        </r>
        <r>
          <rPr>
            <sz val="9"/>
            <rFont val="Tahoma"/>
            <charset val="134"/>
          </rPr>
          <t xml:space="preserve">
Linking bk 303090</t>
        </r>
      </text>
    </comment>
    <comment ref="A184" authorId="1">
      <text>
        <r>
          <rPr>
            <b/>
            <sz val="9"/>
            <rFont val="Tahoma"/>
            <charset val="134"/>
          </rPr>
          <t>Kim Luu Dien Anh:</t>
        </r>
        <r>
          <rPr>
            <sz val="9"/>
            <rFont val="Tahoma"/>
            <charset val="134"/>
          </rPr>
          <t xml:space="preserve">
linking304121</t>
        </r>
      </text>
    </comment>
    <comment ref="A186" authorId="1">
      <text>
        <r>
          <rPr>
            <b/>
            <sz val="9"/>
            <rFont val="Tahoma"/>
            <charset val="134"/>
          </rPr>
          <t>Kim Luu Dien Anh:</t>
        </r>
        <r>
          <rPr>
            <sz val="9"/>
            <rFont val="Tahoma"/>
            <charset val="134"/>
          </rPr>
          <t xml:space="preserve">
linking 304070</t>
        </r>
      </text>
    </comment>
    <comment ref="A187" authorId="0">
      <text>
        <r>
          <rPr>
            <b/>
            <sz val="9"/>
            <rFont val="Tahoma"/>
            <charset val="163"/>
          </rPr>
          <t>Duyen Phan Kim:</t>
        </r>
        <r>
          <rPr>
            <sz val="9"/>
            <rFont val="Tahoma"/>
            <charset val="163"/>
          </rPr>
          <t xml:space="preserve">
Linking bk 299006</t>
        </r>
      </text>
    </comment>
    <comment ref="A188" authorId="1">
      <text>
        <r>
          <rPr>
            <b/>
            <sz val="9"/>
            <rFont val="Tahoma"/>
            <charset val="163"/>
          </rPr>
          <t>Kim Luu Dien Anh:</t>
        </r>
        <r>
          <rPr>
            <sz val="9"/>
            <rFont val="Tahoma"/>
            <charset val="163"/>
          </rPr>
          <t xml:space="preserve">
link to #297451</t>
        </r>
      </text>
    </comment>
    <comment ref="A191" authorId="0">
      <text>
        <r>
          <rPr>
            <b/>
            <sz val="9"/>
            <rFont val="Tahoma"/>
            <charset val="134"/>
          </rPr>
          <t>Duyen Phan Kim:</t>
        </r>
        <r>
          <rPr>
            <sz val="9"/>
            <rFont val="Tahoma"/>
            <charset val="134"/>
          </rPr>
          <t xml:space="preserve">
Linking bk 304264</t>
        </r>
      </text>
    </comment>
  </commentList>
</comments>
</file>

<file path=xl/comments7.xml><?xml version="1.0" encoding="utf-8"?>
<comments xmlns="http://schemas.openxmlformats.org/spreadsheetml/2006/main">
  <authors>
    <author>Administrator</author>
    <author>Duyen Phan Kim</author>
    <author>Kim Luu Dien Anh</author>
    <author>Van Nguyen Thi Ha</author>
  </authors>
  <commentList>
    <comment ref="K7" authorId="0">
      <text>
        <r>
          <rPr>
            <sz val="9"/>
            <rFont val="宋体"/>
            <charset val="134"/>
          </rPr>
          <t xml:space="preserve">酒店余额VND1.279.970.150，比我们多4223005
</t>
        </r>
      </text>
    </comment>
    <comment ref="A12" authorId="1">
      <text>
        <r>
          <rPr>
            <b/>
            <sz val="9"/>
            <rFont val="Tahoma"/>
            <charset val="134"/>
          </rPr>
          <t>Duyen Phan Kim:</t>
        </r>
        <r>
          <rPr>
            <sz val="9"/>
            <rFont val="Tahoma"/>
            <charset val="134"/>
          </rPr>
          <t xml:space="preserve">
Liking bk 299915</t>
        </r>
      </text>
    </comment>
    <comment ref="A13" authorId="2">
      <text>
        <r>
          <rPr>
            <b/>
            <sz val="9"/>
            <rFont val="Tahoma"/>
            <charset val="163"/>
          </rPr>
          <t>Kim Luu Dien Anh:</t>
        </r>
        <r>
          <rPr>
            <sz val="9"/>
            <rFont val="Tahoma"/>
            <charset val="163"/>
          </rPr>
          <t xml:space="preserve">
linking from 297450</t>
        </r>
      </text>
    </comment>
    <comment ref="A14" authorId="1">
      <text>
        <r>
          <rPr>
            <b/>
            <sz val="9"/>
            <rFont val="Tahoma"/>
            <charset val="163"/>
          </rPr>
          <t>Duyen Phan Kim:</t>
        </r>
        <r>
          <rPr>
            <sz val="9"/>
            <rFont val="Tahoma"/>
            <charset val="163"/>
          </rPr>
          <t xml:space="preserve">
Linking bk 299006</t>
        </r>
      </text>
    </comment>
    <comment ref="A15" authorId="1">
      <text>
        <r>
          <rPr>
            <b/>
            <sz val="9"/>
            <rFont val="Tahoma"/>
            <charset val="134"/>
          </rPr>
          <t>Duyen Phan Kim:</t>
        </r>
        <r>
          <rPr>
            <sz val="9"/>
            <rFont val="Tahoma"/>
            <charset val="134"/>
          </rPr>
          <t xml:space="preserve">
Linking with bk 302518</t>
        </r>
      </text>
    </comment>
    <comment ref="A16" authorId="1">
      <text>
        <r>
          <rPr>
            <b/>
            <sz val="9"/>
            <rFont val="Tahoma"/>
            <charset val="134"/>
          </rPr>
          <t>Duyen Phan Kim:</t>
        </r>
        <r>
          <rPr>
            <sz val="9"/>
            <rFont val="Tahoma"/>
            <charset val="134"/>
          </rPr>
          <t xml:space="preserve">
Linking bk 303089</t>
        </r>
      </text>
    </comment>
    <comment ref="A17" authorId="1">
      <text>
        <r>
          <rPr>
            <b/>
            <sz val="9"/>
            <rFont val="Tahoma"/>
            <charset val="134"/>
          </rPr>
          <t>Duyen Phan Kim:</t>
        </r>
        <r>
          <rPr>
            <sz val="9"/>
            <rFont val="Tahoma"/>
            <charset val="134"/>
          </rPr>
          <t xml:space="preserve">
Linking bk 304263</t>
        </r>
      </text>
    </comment>
    <comment ref="K37" authorId="3">
      <text>
        <r>
          <rPr>
            <b/>
            <sz val="9"/>
            <rFont val="Tahoma"/>
            <charset val="134"/>
          </rPr>
          <t>6 BKF</t>
        </r>
        <r>
          <rPr>
            <sz val="9"/>
            <rFont val="Tahoma"/>
            <charset val="134"/>
          </rPr>
          <t xml:space="preserve">
</t>
        </r>
      </text>
    </comment>
    <comment ref="K98" authorId="1">
      <text>
        <r>
          <rPr>
            <b/>
            <sz val="9"/>
            <rFont val="Tahoma"/>
            <charset val="163"/>
          </rPr>
          <t>Duyen Phan Kim:</t>
        </r>
        <r>
          <rPr>
            <sz val="9"/>
            <rFont val="Tahoma"/>
            <charset val="163"/>
          </rPr>
          <t xml:space="preserve">
BKF for 5 child</t>
        </r>
      </text>
    </comment>
    <comment ref="K101" authorId="3">
      <text>
        <r>
          <rPr>
            <b/>
            <sz val="9"/>
            <rFont val="Tahoma"/>
            <charset val="134"/>
          </rPr>
          <t>Van Nguyen Thi Ha:</t>
        </r>
        <r>
          <rPr>
            <sz val="9"/>
            <rFont val="Tahoma"/>
            <charset val="134"/>
          </rPr>
          <t xml:space="preserve">
DEDUCT VND550,000 TO ANY NEW BK IN AUG AS MS. UYEN SALES ADVISED</t>
        </r>
      </text>
    </comment>
    <comment ref="H106" authorId="1">
      <text>
        <r>
          <rPr>
            <b/>
            <sz val="9"/>
            <rFont val="Tahoma"/>
            <charset val="134"/>
          </rPr>
          <t>Duyen Phan Kim:</t>
        </r>
        <r>
          <rPr>
            <sz val="9"/>
            <rFont val="Tahoma"/>
            <charset val="134"/>
          </rPr>
          <t xml:space="preserve">
ROH without bathtub</t>
        </r>
      </text>
    </comment>
    <comment ref="H107" authorId="1">
      <text>
        <r>
          <rPr>
            <b/>
            <sz val="9"/>
            <rFont val="Tahoma"/>
            <charset val="134"/>
          </rPr>
          <t>Duyen Phan Kim:</t>
        </r>
        <r>
          <rPr>
            <sz val="9"/>
            <rFont val="Tahoma"/>
            <charset val="134"/>
          </rPr>
          <t xml:space="preserve">
ROH without bathtub</t>
        </r>
      </text>
    </comment>
    <comment ref="A200" authorId="1">
      <text>
        <r>
          <rPr>
            <b/>
            <sz val="9"/>
            <rFont val="Tahoma"/>
            <charset val="134"/>
          </rPr>
          <t>Duyen Phan Kim:</t>
        </r>
        <r>
          <rPr>
            <sz val="9"/>
            <rFont val="Tahoma"/>
            <charset val="134"/>
          </rPr>
          <t xml:space="preserve">
Linking Bk w. 311101</t>
        </r>
      </text>
    </comment>
  </commentList>
</comments>
</file>

<file path=xl/comments8.xml><?xml version="1.0" encoding="utf-8"?>
<comments xmlns="http://schemas.openxmlformats.org/spreadsheetml/2006/main">
  <authors>
    <author>Administrator</author>
    <author>Duyen Phan Kim</author>
    <author>Van Nguyen Thi Ha</author>
    <author>Hanh Van My</author>
    <author>Kim Luu Dien Anh</author>
  </authors>
  <commentList>
    <comment ref="K7" authorId="0">
      <text>
        <r>
          <rPr>
            <sz val="9"/>
            <rFont val="宋体"/>
            <charset val="134"/>
          </rPr>
          <t xml:space="preserve">酒店余额比我们多4223005
</t>
        </r>
      </text>
    </comment>
    <comment ref="A11" authorId="1">
      <text>
        <r>
          <rPr>
            <b/>
            <sz val="9"/>
            <rFont val="Tahoma"/>
            <charset val="134"/>
          </rPr>
          <t>Duyen Phan Kim:</t>
        </r>
        <r>
          <rPr>
            <sz val="9"/>
            <rFont val="Tahoma"/>
            <charset val="134"/>
          </rPr>
          <t xml:space="preserve">
Linking Bk w. 311099</t>
        </r>
      </text>
    </comment>
    <comment ref="K21" authorId="2">
      <text>
        <r>
          <rPr>
            <b/>
            <sz val="9"/>
            <rFont val="Tahoma"/>
            <charset val="134"/>
          </rPr>
          <t>Van Nguyen Thi Ha:</t>
        </r>
        <r>
          <rPr>
            <sz val="9"/>
            <rFont val="Tahoma"/>
            <charset val="134"/>
          </rPr>
          <t xml:space="preserve">
1 EB SURCHARGE 5 NIGHTS</t>
        </r>
      </text>
    </comment>
    <comment ref="A64" authorId="2">
      <text>
        <r>
          <rPr>
            <sz val="9"/>
            <rFont val="Tahoma"/>
            <charset val="134"/>
          </rPr>
          <t xml:space="preserve">linking bk
</t>
        </r>
      </text>
    </comment>
    <comment ref="A65" authorId="2">
      <text>
        <r>
          <rPr>
            <sz val="9"/>
            <rFont val="Tahoma"/>
            <charset val="134"/>
          </rPr>
          <t>linking bk</t>
        </r>
      </text>
    </comment>
    <comment ref="A66" authorId="2">
      <text>
        <r>
          <rPr>
            <sz val="9"/>
            <rFont val="Tahoma"/>
            <charset val="134"/>
          </rPr>
          <t xml:space="preserve">linking bk
</t>
        </r>
      </text>
    </comment>
    <comment ref="A133" authorId="2">
      <text>
        <r>
          <rPr>
            <b/>
            <sz val="9"/>
            <rFont val="Tahoma"/>
            <charset val="134"/>
          </rPr>
          <t>Van Nguyen Thi Ha:</t>
        </r>
        <r>
          <rPr>
            <sz val="9"/>
            <rFont val="Tahoma"/>
            <charset val="134"/>
          </rPr>
          <t xml:space="preserve">
LINKING BK OCT</t>
        </r>
      </text>
    </comment>
    <comment ref="A136" authorId="1">
      <text>
        <r>
          <rPr>
            <b/>
            <sz val="9"/>
            <rFont val="Tahoma"/>
            <charset val="134"/>
          </rPr>
          <t>Duyen Phan Kim:</t>
        </r>
        <r>
          <rPr>
            <sz val="9"/>
            <rFont val="Tahoma"/>
            <charset val="134"/>
          </rPr>
          <t xml:space="preserve">
Linking bk w. 311550</t>
        </r>
      </text>
    </comment>
    <comment ref="A140" authorId="3">
      <text>
        <r>
          <rPr>
            <b/>
            <sz val="9"/>
            <rFont val="Tahoma"/>
            <charset val="134"/>
          </rPr>
          <t>Hanh Van My:</t>
        </r>
        <r>
          <rPr>
            <sz val="9"/>
            <rFont val="Tahoma"/>
            <charset val="134"/>
          </rPr>
          <t xml:space="preserve">
Link to 311792</t>
        </r>
      </text>
    </comment>
    <comment ref="A142" authorId="2">
      <text>
        <r>
          <rPr>
            <b/>
            <sz val="9"/>
            <rFont val="Tahoma"/>
            <charset val="134"/>
          </rPr>
          <t>Linking bk, 311818 + 311819</t>
        </r>
        <r>
          <rPr>
            <sz val="9"/>
            <rFont val="Tahoma"/>
            <charset val="134"/>
          </rPr>
          <t xml:space="preserve">
</t>
        </r>
      </text>
    </comment>
    <comment ref="A147" authorId="3">
      <text>
        <r>
          <rPr>
            <b/>
            <sz val="9"/>
            <rFont val="Tahoma"/>
            <charset val="134"/>
          </rPr>
          <t>Hanh Van My:</t>
        </r>
        <r>
          <rPr>
            <sz val="9"/>
            <rFont val="Tahoma"/>
            <charset val="134"/>
          </rPr>
          <t xml:space="preserve">
Link bk
</t>
        </r>
      </text>
    </comment>
    <comment ref="A149" authorId="3">
      <text>
        <r>
          <rPr>
            <b/>
            <sz val="9"/>
            <rFont val="Tahoma"/>
            <charset val="134"/>
          </rPr>
          <t>Hanh Van My:</t>
        </r>
        <r>
          <rPr>
            <sz val="9"/>
            <rFont val="Tahoma"/>
            <charset val="134"/>
          </rPr>
          <t xml:space="preserve">
Link bk</t>
        </r>
      </text>
    </comment>
    <comment ref="A153" authorId="1">
      <text>
        <r>
          <rPr>
            <b/>
            <sz val="9"/>
            <rFont val="Tahoma"/>
            <charset val="134"/>
          </rPr>
          <t>Duyen Phan Kim:</t>
        </r>
        <r>
          <rPr>
            <sz val="9"/>
            <rFont val="Tahoma"/>
            <charset val="134"/>
          </rPr>
          <t xml:space="preserve">
Linking bk with 313968</t>
        </r>
      </text>
    </comment>
    <comment ref="A159" authorId="4">
      <text>
        <r>
          <rPr>
            <b/>
            <sz val="9"/>
            <rFont val="Tahoma"/>
            <charset val="134"/>
          </rPr>
          <t>Kim Luu Dien Anh:</t>
        </r>
        <r>
          <rPr>
            <sz val="9"/>
            <rFont val="Tahoma"/>
            <charset val="134"/>
          </rPr>
          <t xml:space="preserve">
LINKING BK </t>
        </r>
      </text>
    </comment>
    <comment ref="A160" authorId="2">
      <text>
        <r>
          <rPr>
            <b/>
            <sz val="9"/>
            <rFont val="Tahoma"/>
            <charset val="134"/>
          </rPr>
          <t>linking bk</t>
        </r>
        <r>
          <rPr>
            <sz val="9"/>
            <rFont val="Tahoma"/>
            <charset val="134"/>
          </rPr>
          <t xml:space="preserve">
</t>
        </r>
      </text>
    </comment>
  </commentList>
</comments>
</file>

<file path=xl/comments9.xml><?xml version="1.0" encoding="utf-8"?>
<comments xmlns="http://schemas.openxmlformats.org/spreadsheetml/2006/main">
  <authors>
    <author>Administrator</author>
    <author>Duyen Phan Kim</author>
    <author>Kim Luu Dien Anh</author>
    <author>Van Nguyen Thi Ha</author>
    <author>Hanh Van My</author>
  </authors>
  <commentList>
    <comment ref="K7" authorId="0">
      <text>
        <r>
          <rPr>
            <sz val="9"/>
            <rFont val="宋体"/>
            <charset val="134"/>
          </rPr>
          <t>酒店余额1412156960（02NOV 确认），比我们多4223005</t>
        </r>
      </text>
    </comment>
    <comment ref="A10" authorId="1">
      <text>
        <r>
          <rPr>
            <b/>
            <sz val="9"/>
            <rFont val="Tahoma"/>
            <charset val="134"/>
          </rPr>
          <t>Duyen Phan Kim:</t>
        </r>
        <r>
          <rPr>
            <sz val="9"/>
            <rFont val="Tahoma"/>
            <charset val="134"/>
          </rPr>
          <t xml:space="preserve">
Linking bk with 313967 </t>
        </r>
      </text>
    </comment>
    <comment ref="A12" authorId="2">
      <text>
        <r>
          <rPr>
            <b/>
            <sz val="9"/>
            <rFont val="Tahoma"/>
            <charset val="134"/>
          </rPr>
          <t>Kim Luu Dien Anh:</t>
        </r>
        <r>
          <rPr>
            <sz val="9"/>
            <rFont val="Tahoma"/>
            <charset val="134"/>
          </rPr>
          <t xml:space="preserve">
LINKING BK </t>
        </r>
      </text>
    </comment>
    <comment ref="A13" authorId="3">
      <text>
        <r>
          <rPr>
            <b/>
            <sz val="9"/>
            <rFont val="Tahoma"/>
            <charset val="134"/>
          </rPr>
          <t>Van Nguyen Thi Ha:</t>
        </r>
        <r>
          <rPr>
            <sz val="9"/>
            <rFont val="Tahoma"/>
            <charset val="134"/>
          </rPr>
          <t xml:space="preserve">
LINKING BK</t>
        </r>
      </text>
    </comment>
    <comment ref="A14" authorId="1">
      <text>
        <r>
          <rPr>
            <b/>
            <sz val="9"/>
            <rFont val="Tahoma"/>
            <charset val="134"/>
          </rPr>
          <t>Duyen Phan Kim:</t>
        </r>
        <r>
          <rPr>
            <sz val="9"/>
            <rFont val="Tahoma"/>
            <charset val="134"/>
          </rPr>
          <t xml:space="preserve">
Linking bk w. 311549</t>
        </r>
      </text>
    </comment>
    <comment ref="A15" authorId="4">
      <text>
        <r>
          <rPr>
            <b/>
            <sz val="9"/>
            <rFont val="Tahoma"/>
            <charset val="134"/>
          </rPr>
          <t>Hanh Van My:</t>
        </r>
        <r>
          <rPr>
            <sz val="9"/>
            <rFont val="Tahoma"/>
            <charset val="134"/>
          </rPr>
          <t xml:space="preserve">
Link bk</t>
        </r>
      </text>
    </comment>
    <comment ref="A16" authorId="4">
      <text>
        <r>
          <rPr>
            <b/>
            <sz val="9"/>
            <rFont val="Tahoma"/>
            <charset val="134"/>
          </rPr>
          <t>Hanh Van My:</t>
        </r>
        <r>
          <rPr>
            <sz val="9"/>
            <rFont val="Tahoma"/>
            <charset val="134"/>
          </rPr>
          <t xml:space="preserve">
Link bk</t>
        </r>
      </text>
    </comment>
    <comment ref="A24" authorId="3">
      <text>
        <r>
          <rPr>
            <b/>
            <sz val="9"/>
            <rFont val="Tahoma"/>
            <charset val="134"/>
          </rPr>
          <t>linking bk</t>
        </r>
        <r>
          <rPr>
            <sz val="9"/>
            <rFont val="Tahoma"/>
            <charset val="134"/>
          </rPr>
          <t xml:space="preserve">
</t>
        </r>
      </text>
    </comment>
    <comment ref="A26" authorId="3">
      <text>
        <r>
          <rPr>
            <b/>
            <sz val="9"/>
            <rFont val="Tahoma"/>
            <charset val="134"/>
          </rPr>
          <t>Linking bk, party 311816</t>
        </r>
      </text>
    </comment>
    <comment ref="H34" authorId="1">
      <text>
        <r>
          <rPr>
            <b/>
            <sz val="9"/>
            <rFont val="Tahoma"/>
            <charset val="134"/>
          </rPr>
          <t>Duyen Phan Kim:</t>
        </r>
        <r>
          <rPr>
            <sz val="9"/>
            <rFont val="Tahoma"/>
            <charset val="134"/>
          </rPr>
          <t xml:space="preserve">
TA agree room without bathtub</t>
        </r>
      </text>
    </comment>
    <comment ref="H38" authorId="1">
      <text>
        <r>
          <rPr>
            <b/>
            <sz val="9"/>
            <rFont val="Tahoma"/>
            <charset val="134"/>
          </rPr>
          <t>Duyen Phan Kim:</t>
        </r>
        <r>
          <rPr>
            <sz val="9"/>
            <rFont val="Tahoma"/>
            <charset val="134"/>
          </rPr>
          <t xml:space="preserve">
TA agree room without bathtub</t>
        </r>
      </text>
    </comment>
    <comment ref="A161" authorId="3">
      <text>
        <r>
          <rPr>
            <b/>
            <sz val="9"/>
            <rFont val="Tahoma"/>
            <charset val="134"/>
          </rPr>
          <t>Linking bk (28/10 --&gt; 2/11)</t>
        </r>
        <r>
          <rPr>
            <sz val="9"/>
            <rFont val="Tahoma"/>
            <charset val="134"/>
          </rPr>
          <t xml:space="preserve">
</t>
        </r>
      </text>
    </comment>
    <comment ref="A176" authorId="1">
      <text>
        <r>
          <rPr>
            <b/>
            <sz val="9"/>
            <rFont val="Tahoma"/>
            <charset val="134"/>
          </rPr>
          <t>Duyen Phan Kim:</t>
        </r>
        <r>
          <rPr>
            <sz val="9"/>
            <rFont val="Tahoma"/>
            <charset val="134"/>
          </rPr>
          <t xml:space="preserve">
Linking bk 320306</t>
        </r>
      </text>
    </comment>
    <comment ref="A180" authorId="3">
      <text>
        <r>
          <rPr>
            <b/>
            <sz val="9"/>
            <rFont val="Tahoma"/>
            <charset val="134"/>
          </rPr>
          <t>linking booking Oct 30 - Nov 03, party 319033 &amp; 319034</t>
        </r>
        <r>
          <rPr>
            <sz val="9"/>
            <rFont val="Tahoma"/>
            <charset val="134"/>
          </rPr>
          <t xml:space="preserve">
</t>
        </r>
      </text>
    </comment>
    <comment ref="A185" authorId="4">
      <text>
        <r>
          <rPr>
            <b/>
            <sz val="9"/>
            <rFont val="Tahoma"/>
            <charset val="134"/>
          </rPr>
          <t>Hanh Van My:</t>
        </r>
        <r>
          <rPr>
            <sz val="9"/>
            <rFont val="Tahoma"/>
            <charset val="134"/>
          </rPr>
          <t xml:space="preserve">
Link BK</t>
        </r>
      </text>
    </comment>
    <comment ref="A186" authorId="3">
      <text>
        <r>
          <rPr>
            <b/>
            <sz val="9"/>
            <rFont val="Tahoma"/>
            <charset val="134"/>
          </rPr>
          <t>linking bk Oct 31 - Nov 3</t>
        </r>
      </text>
    </comment>
    <comment ref="A187" authorId="4">
      <text>
        <r>
          <rPr>
            <b/>
            <sz val="9"/>
            <rFont val="Tahoma"/>
            <charset val="134"/>
          </rPr>
          <t>Hanh Van My:</t>
        </r>
        <r>
          <rPr>
            <sz val="9"/>
            <rFont val="Tahoma"/>
            <charset val="134"/>
          </rPr>
          <t xml:space="preserve">
Link to 320669</t>
        </r>
      </text>
    </comment>
    <comment ref="A191" authorId="2">
      <text>
        <r>
          <rPr>
            <b/>
            <sz val="9"/>
            <rFont val="Tahoma"/>
            <charset val="134"/>
          </rPr>
          <t>Kim Luu Dien Anh:</t>
        </r>
        <r>
          <rPr>
            <sz val="9"/>
            <rFont val="Tahoma"/>
            <charset val="134"/>
          </rPr>
          <t xml:space="preserve">
linking to bk320946</t>
        </r>
      </text>
    </comment>
  </commentList>
</comments>
</file>

<file path=xl/sharedStrings.xml><?xml version="1.0" encoding="utf-8"?>
<sst xmlns="http://schemas.openxmlformats.org/spreadsheetml/2006/main" count="8616" uniqueCount="4050">
  <si>
    <t>PAID ON NOV17</t>
  </si>
  <si>
    <t>Total 1070000000，800000000is for the fix deposit</t>
  </si>
  <si>
    <t>PAID ON MAR18</t>
  </si>
  <si>
    <t>PAID ON APR18</t>
  </si>
  <si>
    <t>PAID ON MAY18</t>
  </si>
  <si>
    <t>PAID ON JUL18</t>
  </si>
  <si>
    <t>AUG</t>
  </si>
  <si>
    <t>SEP</t>
  </si>
  <si>
    <t>NOV BOOKINGS</t>
  </si>
  <si>
    <t>DEC BOOKINGS</t>
  </si>
  <si>
    <t>JAN BOOKINGS</t>
  </si>
  <si>
    <t>FEB BOOKINGS</t>
  </si>
  <si>
    <t>MAR BOOKINGS</t>
  </si>
  <si>
    <t>APR BOOKINGS</t>
  </si>
  <si>
    <t>MAY BOOKINGS</t>
  </si>
  <si>
    <t>JUN BOOKINGS</t>
  </si>
  <si>
    <t>JUL</t>
  </si>
  <si>
    <t>BALANCE</t>
  </si>
  <si>
    <t>Hong Kong Convergent Nov 17</t>
  </si>
  <si>
    <t>DEPOSIT as contract</t>
  </si>
  <si>
    <t>PM 262348</t>
  </si>
  <si>
    <t>TOTAL</t>
  </si>
  <si>
    <t>DEPOSIT</t>
  </si>
  <si>
    <t>PM 262345</t>
  </si>
  <si>
    <t>Hotel No</t>
  </si>
  <si>
    <t>TA Code</t>
  </si>
  <si>
    <t>Guest name</t>
  </si>
  <si>
    <t>Check in</t>
  </si>
  <si>
    <t>Check out</t>
  </si>
  <si>
    <t>No of days</t>
  </si>
  <si>
    <t>No of room</t>
  </si>
  <si>
    <t>Room type</t>
  </si>
  <si>
    <t>Total room night</t>
  </si>
  <si>
    <t>Rate</t>
  </si>
  <si>
    <t>Total</t>
  </si>
  <si>
    <t>Wang Shu</t>
  </si>
  <si>
    <t>King</t>
  </si>
  <si>
    <t>ROH</t>
  </si>
  <si>
    <t>p261706</t>
  </si>
  <si>
    <t>Yuan Rongdong</t>
  </si>
  <si>
    <t>Twin</t>
  </si>
  <si>
    <t>tang/Liang,Li/Wei,Huang/Wenjie</t>
  </si>
  <si>
    <t>CHEN/DILONG,LIN/MINGHUAN</t>
  </si>
  <si>
    <t>Zhang Shijiao,Cai Yingxia</t>
  </si>
  <si>
    <t>Zao dandan,Wang rong,Lin tao,Cui xijun</t>
  </si>
  <si>
    <t>GAN/WEI</t>
  </si>
  <si>
    <t>LU/YU</t>
  </si>
  <si>
    <t>p262358</t>
  </si>
  <si>
    <t>Xu Peirong</t>
  </si>
  <si>
    <t>XU/ZHEYU,WANG/JUN,WANG/JUNJIE,LI/KAI</t>
  </si>
  <si>
    <t>party 262377</t>
  </si>
  <si>
    <t>liu/husheng,chen/yin,he/xie,liu/qiankun</t>
  </si>
  <si>
    <t>Zhang/Yingying</t>
  </si>
  <si>
    <t>king</t>
  </si>
  <si>
    <t>JIN/XIAOYU,HU/YAN</t>
  </si>
  <si>
    <t>CHEN/YING,WANG/YAJIE</t>
  </si>
  <si>
    <t>zou/Qiujin,Yao/Jin</t>
  </si>
  <si>
    <t>HUANG/SIMIN,CUI/QINGXIANG</t>
  </si>
  <si>
    <t>GU/JIA</t>
  </si>
  <si>
    <t>Liang Shouru,Liang Yingxin</t>
  </si>
  <si>
    <t>LIN/MENGSA</t>
  </si>
  <si>
    <t>LIN/CHENG,HUANG/XILANG,KE/YIPENG</t>
  </si>
  <si>
    <t>Guo/Jun</t>
  </si>
  <si>
    <t>Chen/lei</t>
  </si>
  <si>
    <t>lin mengsa</t>
  </si>
  <si>
    <t>lin cheng</t>
  </si>
  <si>
    <t>liu yiding</t>
  </si>
  <si>
    <t>HU/ZHIXING</t>
  </si>
  <si>
    <t>DING/HUAN,ZHAN/YINGZHI</t>
  </si>
  <si>
    <t>Hong Kong Convergent Dec 17</t>
  </si>
  <si>
    <t>PM 262353</t>
  </si>
  <si>
    <t>remain Nov</t>
  </si>
  <si>
    <t>P180103150818489</t>
  </si>
  <si>
    <t>p 262412</t>
  </si>
  <si>
    <t>shen/jing,Wu/Sheng,Tang/Xiaoping,Feng/Min</t>
  </si>
  <si>
    <t>p 262419</t>
  </si>
  <si>
    <t>CHEN/YANYUN,LI/PING,KANG/XU,LI/JIACHENG</t>
  </si>
  <si>
    <t xml:space="preserve">Twin </t>
  </si>
  <si>
    <t>Banlance from Dec17</t>
  </si>
  <si>
    <t>GU/XINMIN,GU/SISI,ZOU/LIJUN,MA/LIANG</t>
  </si>
  <si>
    <t>JAN,18</t>
  </si>
  <si>
    <t>DAI/KEPING,KONG/YONG</t>
  </si>
  <si>
    <t>FEB,18</t>
  </si>
  <si>
    <t>p 262391</t>
  </si>
  <si>
    <t xml:space="preserve">Liang/zhihao </t>
  </si>
  <si>
    <t>MAR,18</t>
  </si>
  <si>
    <t>SIAU/XIAO MIN</t>
  </si>
  <si>
    <t>Deposit paid on 01JAN</t>
  </si>
  <si>
    <t>Xu Wenting</t>
  </si>
  <si>
    <t>Deposit paid on 09MAR</t>
  </si>
  <si>
    <t>LIU/DONGWEN,ZHOU/YU,ZHU/JIANPING,LI/HONGFEN</t>
  </si>
  <si>
    <t>Banlance</t>
  </si>
  <si>
    <t>WU YANJIAO</t>
  </si>
  <si>
    <t>XU/QUANDE,WANG/DAN</t>
  </si>
  <si>
    <t>1246840SHEN/QIANG,XUAN/YANQIU</t>
  </si>
  <si>
    <t>CHAI/YINGJUE</t>
  </si>
  <si>
    <t>XIE/WEN XIANG,YU/WEN</t>
  </si>
  <si>
    <t>p 262421</t>
  </si>
  <si>
    <t>TANG/MING</t>
  </si>
  <si>
    <t>WANG/WEI,XU/LEI</t>
  </si>
  <si>
    <t xml:space="preserve"> p 262746</t>
  </si>
  <si>
    <t>ZHAO/QIANRU,WANG/GUOPING,ZHAO/XUELIANG,GUAN/MIN</t>
  </si>
  <si>
    <t>MA/YUHUI,FENG/YUE</t>
  </si>
  <si>
    <t>ZHANG/HUAN,WANG/SHAOPENG</t>
  </si>
  <si>
    <t>KIM/EUNSIL</t>
  </si>
  <si>
    <t>LAU/TATWAIDAVID,CHEN /SHIRLEYSHIYOU,HAN /EDWARD,HAN/ CAROLYNCHEN</t>
  </si>
  <si>
    <t>party 262383</t>
  </si>
  <si>
    <t>LU/WEI,ZHANG/SHENGJUN,zhao/gang,Cheng/jun</t>
  </si>
  <si>
    <t>LU/LU,WANG/LIYAN</t>
  </si>
  <si>
    <t>Fang Qi</t>
  </si>
  <si>
    <t>QIAN/TANGYUN</t>
  </si>
  <si>
    <t>MA/RUI,MEI/ZHU</t>
  </si>
  <si>
    <t>YUAN XING,GUO YAN HUA,HUANG YUE HUA,HE XIAO HONG,YUAN ZHI QUAN,LI YU JUN</t>
  </si>
  <si>
    <t>Lu/Zhiyi,Li/yuanyuan,Zhou/Dayong</t>
  </si>
  <si>
    <t>PARK/BYUNGCHAN,CHO/NARAE</t>
  </si>
  <si>
    <t>YUAN/XING,GUO/YAN HUA,HUANG/YUE HUA,HE/XIAO HONG,YUAN/ZHI QUAN,LI/YU JUN</t>
  </si>
  <si>
    <t>XIAO/FAN,LIU/XINYU</t>
  </si>
  <si>
    <t>CHENG/HUI</t>
  </si>
  <si>
    <t>SHANG/RUIFANG,DAI/PIAOYI</t>
  </si>
  <si>
    <t>Hu Xianming</t>
  </si>
  <si>
    <t>CUI/AILING</t>
  </si>
  <si>
    <t>WAN/KEHUAN,PI/LEIJUN,ZENG/QINGHU</t>
  </si>
  <si>
    <t>wang/leilei</t>
  </si>
  <si>
    <t>p265522</t>
  </si>
  <si>
    <t>CHEN/QI,CHI/YINGCHUAN,LI/KE</t>
  </si>
  <si>
    <t>ZHONG/JIAYU,JIANG/QIUPING</t>
  </si>
  <si>
    <t>Peng/Xiuyan,Zhang/Nan</t>
  </si>
  <si>
    <t>Wang/Jin</t>
  </si>
  <si>
    <t>Hao/Xue</t>
  </si>
  <si>
    <t>Li Si</t>
  </si>
  <si>
    <t>CAI/KAI,LIU/MIN,CAI/YONGPEI,HUANG/YIDUAN</t>
  </si>
  <si>
    <t>YANG/YAHAO,YANG/LI,YANG/CHUFAN,WANG/LIAN</t>
  </si>
  <si>
    <t>zhou/hu,ye/lu</t>
  </si>
  <si>
    <t>danting/zhou</t>
  </si>
  <si>
    <t>Zhou/Bin,Cao/Yu</t>
  </si>
  <si>
    <t>YE/ABIN</t>
  </si>
  <si>
    <t>Bai Yang</t>
  </si>
  <si>
    <t>LI/GUANGXIA,HE/XIANGTAO</t>
  </si>
  <si>
    <t>pan/liangliang</t>
  </si>
  <si>
    <t>huang/yiqin</t>
  </si>
  <si>
    <t xml:space="preserve">king  </t>
  </si>
  <si>
    <t>JIA HUA,JIAN JINGJING</t>
  </si>
  <si>
    <t>JIA HAILIN,LI LULU</t>
  </si>
  <si>
    <t>p.266756</t>
  </si>
  <si>
    <t>LI/Yedan</t>
  </si>
  <si>
    <t>Mou Ping</t>
  </si>
  <si>
    <t>wang Kaiping</t>
  </si>
  <si>
    <t>SONG JINGLIANG,LI JIAN</t>
  </si>
  <si>
    <t>roh</t>
  </si>
  <si>
    <t>p.267069</t>
  </si>
  <si>
    <t>Ding Junming</t>
  </si>
  <si>
    <t>King +Twin</t>
  </si>
  <si>
    <t>CHEN JIANMING</t>
  </si>
  <si>
    <t>LI YUPANG</t>
  </si>
  <si>
    <t>Li Jing</t>
  </si>
  <si>
    <t>Gao Min,He Cuifang</t>
  </si>
  <si>
    <t>Zhang Meimei</t>
  </si>
  <si>
    <t>king+twin</t>
  </si>
  <si>
    <t>WANG QI,WANG YINUO</t>
  </si>
  <si>
    <t>TAO/HAISU,ZHANG/YANLI</t>
  </si>
  <si>
    <t>tưin</t>
  </si>
  <si>
    <t xml:space="preserve">Zhang/shurui </t>
  </si>
  <si>
    <t>wang wenjuan,shi cailin</t>
  </si>
  <si>
    <t>Hong Kong Convergent Jan 18</t>
  </si>
  <si>
    <t>P180314095219489</t>
  </si>
  <si>
    <t>PM 262384</t>
  </si>
  <si>
    <t>Deposit</t>
  </si>
  <si>
    <t>Balance</t>
  </si>
  <si>
    <t>Remark</t>
  </si>
  <si>
    <t>ZHENG ZHENXING</t>
  </si>
  <si>
    <t>XU/XIAOFANG,ZOU/YUNLI</t>
  </si>
  <si>
    <t xml:space="preserve">King </t>
  </si>
  <si>
    <t>party 263025</t>
  </si>
  <si>
    <t>Zhang Lianping</t>
  </si>
  <si>
    <t>JIANG/LIBIN,LU/YUEBO</t>
  </si>
  <si>
    <t>LI/YUXIN,ZHAO/NINA</t>
  </si>
  <si>
    <t>CHEN/XIAOJING,HUANG/HUANKANG</t>
  </si>
  <si>
    <t>WANG/SUZHI,HAN/JIANWEI,DONG/JINGJING</t>
  </si>
  <si>
    <t>XU/ZHAODONG,CHEN/YUQIN</t>
  </si>
  <si>
    <t>p273519</t>
  </si>
  <si>
    <t>He/Xiaoling,Lv/Lifang</t>
  </si>
  <si>
    <t>YAN SHUNBIN QUEENIE</t>
  </si>
  <si>
    <t>LIU/ZHEN,YAN/XUEMIN</t>
  </si>
  <si>
    <t>YAN XIA</t>
  </si>
  <si>
    <t>MU/YU,FENG/BO</t>
  </si>
  <si>
    <t>HE/YING,LIN/JIATIAN</t>
  </si>
  <si>
    <t>yu yingmei</t>
  </si>
  <si>
    <t>CHIN/CHANHUA,JIN/WEI</t>
  </si>
  <si>
    <t>SHI/RONGRONG,WANG/SHIQIONG</t>
  </si>
  <si>
    <t>CAO/YINGJUN,QIN/YUPING</t>
  </si>
  <si>
    <t>HUANG/CHIENHSIANG,YANG/YINGJIE</t>
  </si>
  <si>
    <t>LI/QIONG,NIU/JINBING</t>
  </si>
  <si>
    <t>HUANG SHUBIAO,RUAN BIXUN,CAI YIYUAN,WANG RENYAN,XU YONGLI</t>
  </si>
  <si>
    <t>ZHENG/JINFENG</t>
  </si>
  <si>
    <t>party 263506</t>
  </si>
  <si>
    <t>Zhou/Zhiqiang,Chen/Xiyan,Sun/Weiming,Zhang/Yueer</t>
  </si>
  <si>
    <t>QIAN/PEIJUN,ZHAO/LING</t>
  </si>
  <si>
    <t>ZHANG XIAOXIN,DING YIFU,ZHANG TINGTING,WANG DIMENG</t>
  </si>
  <si>
    <t>Zhang Yingnan</t>
  </si>
  <si>
    <t>SUN/JIA,WUYUN/QIQIGE</t>
  </si>
  <si>
    <t>HOU/RUIGANG,GU/LIHUA</t>
  </si>
  <si>
    <t>GAO JIE</t>
  </si>
  <si>
    <t>ZHANG/YINGYING,WANG/FENG</t>
  </si>
  <si>
    <t>269689-270758</t>
  </si>
  <si>
    <t>Li Xiulin,Li Mei,hua yuran,YAO XIAO</t>
  </si>
  <si>
    <t>QIAO ZHOUWEI,WANG YUEFEI</t>
  </si>
  <si>
    <t>Li Xuesong</t>
  </si>
  <si>
    <t>LIN/JIAHUI,YUAN/JINGQING</t>
  </si>
  <si>
    <t>GONG YUE,KONG DALIANG</t>
  </si>
  <si>
    <t>CHEN/MIYUN,YU/NA</t>
  </si>
  <si>
    <t>ZHANG/QIANGGUO,ZHANG/LIHUA,GUAN/HONGYU,ZHANG/YANG</t>
  </si>
  <si>
    <t>p269820</t>
  </si>
  <si>
    <t>ZHANG XU,WENG XIAO,XIAO LIANG,ZHU LIN</t>
  </si>
  <si>
    <t>FAN/ZHENTAO,HE/QIANWEI</t>
  </si>
  <si>
    <t>p273523</t>
  </si>
  <si>
    <t>SHEN/LIREN,LIAN/WEIQUN,QIN/MIN,LIAN/MIAO</t>
  </si>
  <si>
    <t>KOU/YAJUAN,QIAO/GANG</t>
  </si>
  <si>
    <t>Li Yiyun,Shen Jie,Bao Hao,Yu Huanhuan,Li Yifeng,Yao Yaping</t>
  </si>
  <si>
    <t>p273750</t>
  </si>
  <si>
    <t>LI/YUJUAN,GUO/YONGXIN,ZHANG/LIANG,GUO/JI</t>
  </si>
  <si>
    <t>WANG/DAIZHI,WEI/QINGTONG</t>
  </si>
  <si>
    <t>p269162</t>
  </si>
  <si>
    <t>WANG/WEI,YU/KUN,WU/WENWEN,PAN/MEI,ZHU/SUHONG,LIU/WENLI</t>
  </si>
  <si>
    <t>Zhu/yifei,Lu/yan,Zhang/xuefeng,chen/xi,shen/yupei</t>
  </si>
  <si>
    <t>EB</t>
  </si>
  <si>
    <t>pai mingliang</t>
  </si>
  <si>
    <t>FU/SHENG</t>
  </si>
  <si>
    <t>zHANG/YONGJUN,CHENG/ZHU</t>
  </si>
  <si>
    <t>TANG/QINGFENG,ZHANG/JING</t>
  </si>
  <si>
    <t>SHEN/JING</t>
  </si>
  <si>
    <t>SHI/HANXIONG,PAN/SHULI,WU/TING</t>
  </si>
  <si>
    <t>p271335</t>
  </si>
  <si>
    <t>ZHU/XINLONG,YUAN/JIACHENG,LIU/HONG,YUAN/HONGGUI,DING/ZIWEN,QIN/YUMEI</t>
  </si>
  <si>
    <t>ZHOU/XIAOPING,BEI/ZHIPING</t>
  </si>
  <si>
    <t>REN/YUNBIAO,SHENG/XUE,REN/ZHEN,LIU/HONGMEI</t>
  </si>
  <si>
    <t>WANG/CHAO,LU/LIANXIU</t>
  </si>
  <si>
    <t>YAN HONG</t>
  </si>
  <si>
    <t>GE/HENGFENG,WANG/MEIFEN,GE/HENGQIANG,LIU/YAN,GE/JIAJIN</t>
  </si>
  <si>
    <t>TONG/HAIYAN,LIU/LILI</t>
  </si>
  <si>
    <t>WANG/JINGYUAN,LI/ZENGYAN</t>
  </si>
  <si>
    <t xml:space="preserve">king </t>
  </si>
  <si>
    <t>DAI/JIA,ZHANG/XIAOHONG</t>
  </si>
  <si>
    <t>ZHOU/JIANGYANG,CHEN/LICONG</t>
  </si>
  <si>
    <t>ZHANG/NAN,CHEN/JINGJING</t>
  </si>
  <si>
    <t>DONG/ZHI,LI/PENGPENG</t>
  </si>
  <si>
    <t>ZHAO/ZHIJIN,WANG/YI</t>
  </si>
  <si>
    <t>WANG/QIUSHUO,YAO/WENJUN,WANG/JIANCHU,SUN/WEIHUA,YAO/GUANGRONG,HUA/LIYING</t>
  </si>
  <si>
    <t>CAI/LEI,GU/FENG</t>
  </si>
  <si>
    <t>Zhang/Yuqing</t>
  </si>
  <si>
    <t>p271460</t>
  </si>
  <si>
    <t>GUO/ZHIMING,GUO/ZHIFENG,HE/CHUNLI,LIN/JIE,GUO/YIFEI</t>
  </si>
  <si>
    <t>ZHU/BOWEN,MAO/YANQING</t>
  </si>
  <si>
    <t>Sun Jingxia</t>
  </si>
  <si>
    <t>p266463</t>
  </si>
  <si>
    <t>XU/SHUNLIANG,MA/QIONG,PANG/JINXIANG,HU/HUIJUAN,ZHANG/LIANG,TANG/AIHUA,XI/DONG,LIN/WEI</t>
  </si>
  <si>
    <t>Ding/Yan,Dong/wenbo</t>
  </si>
  <si>
    <t>chen gang</t>
  </si>
  <si>
    <t>p268540</t>
  </si>
  <si>
    <t>FANG/WENJIANG,YING/XUEZHI</t>
  </si>
  <si>
    <t>p268543</t>
  </si>
  <si>
    <t>Chen Hong,Liang Lizhi</t>
  </si>
  <si>
    <t>WU/GENDI,CHEN/MEIJUAN,CHEN/JIE,CHEN/YU,ZONG/LIYUN</t>
  </si>
  <si>
    <t>Lu cheng</t>
  </si>
  <si>
    <t>Hu danyan</t>
  </si>
  <si>
    <t>p273747</t>
  </si>
  <si>
    <t>xu jun,wang meili</t>
  </si>
  <si>
    <t>p273905</t>
  </si>
  <si>
    <t>ZHANG/SHUFEN,YAN/KUN,YAN/HUI,GONG/XINYU</t>
  </si>
  <si>
    <t>hua wei</t>
  </si>
  <si>
    <t xml:space="preserve">twin </t>
  </si>
  <si>
    <t>jin song</t>
  </si>
  <si>
    <t>RAO/YUEQIAN,QU/FANMENG</t>
  </si>
  <si>
    <t>CHEN/YUEYING,TANG/LINLING</t>
  </si>
  <si>
    <t>ZHU/LI</t>
  </si>
  <si>
    <t>HUANG/YING,ZHUANG/LEI</t>
  </si>
  <si>
    <t>DAI/WENGAI,YANG/LIULIU</t>
  </si>
  <si>
    <t>ZHOU JING,WEI YIHAO</t>
  </si>
  <si>
    <t>JIANG/YANHUA,LU/JINGJING</t>
  </si>
  <si>
    <t>HU/JIANMIN,LI/PING</t>
  </si>
  <si>
    <t>Chen Hua</t>
  </si>
  <si>
    <t>gu/li</t>
  </si>
  <si>
    <t>YANG/ZHENYU,XU/CHENYANG</t>
  </si>
  <si>
    <t>CHENG/FENGFANG,XU/TAOTAO,DING/YIWEN</t>
  </si>
  <si>
    <t>,1260494</t>
  </si>
  <si>
    <t>,1243378</t>
  </si>
  <si>
    <t>,1243649</t>
  </si>
  <si>
    <t>,1244247</t>
  </si>
  <si>
    <t>,1247872</t>
  </si>
  <si>
    <t>,1244300</t>
  </si>
  <si>
    <t>,1250400</t>
  </si>
  <si>
    <t>,1252642</t>
  </si>
  <si>
    <t>,1255767</t>
  </si>
  <si>
    <t>,1259384</t>
  </si>
  <si>
    <t>,1259449</t>
  </si>
  <si>
    <t>,1252645</t>
  </si>
  <si>
    <t>,1255998</t>
  </si>
  <si>
    <t>,1253197</t>
  </si>
  <si>
    <t>,1257104</t>
  </si>
  <si>
    <t>,1260550</t>
  </si>
  <si>
    <t>,1253387</t>
  </si>
  <si>
    <t>,1253476</t>
  </si>
  <si>
    <t>,1255379</t>
  </si>
  <si>
    <t>,1255529</t>
  </si>
  <si>
    <t>,1255657</t>
  </si>
  <si>
    <t>,1257170</t>
  </si>
  <si>
    <t>,1244186</t>
  </si>
  <si>
    <t>,1245516</t>
  </si>
  <si>
    <t>,1246589</t>
  </si>
  <si>
    <t>,1252599</t>
  </si>
  <si>
    <t>,1253363</t>
  </si>
  <si>
    <t>,1254017</t>
  </si>
  <si>
    <t>,1254035</t>
  </si>
  <si>
    <t>,1253967</t>
  </si>
  <si>
    <t>,1255110</t>
  </si>
  <si>
    <t>,1255831</t>
  </si>
  <si>
    <t>,1257939</t>
  </si>
  <si>
    <t>,1258085</t>
  </si>
  <si>
    <t>,1253912</t>
  </si>
  <si>
    <t>,1255804</t>
  </si>
  <si>
    <t>,1256543</t>
  </si>
  <si>
    <t>,1257039</t>
  </si>
  <si>
    <t>,1255967</t>
  </si>
  <si>
    <t>,1253733</t>
  </si>
  <si>
    <t>,1259340</t>
  </si>
  <si>
    <t>,1258006</t>
  </si>
  <si>
    <t>,1257264</t>
  </si>
  <si>
    <t>,1260077</t>
  </si>
  <si>
    <t>,1249214</t>
  </si>
  <si>
    <t>,1253911</t>
  </si>
  <si>
    <t>,1255286</t>
  </si>
  <si>
    <t>,1243124</t>
  </si>
  <si>
    <t>,1264865</t>
  </si>
  <si>
    <t>,1256471</t>
  </si>
  <si>
    <t>,1255799</t>
  </si>
  <si>
    <t>,1256525</t>
  </si>
  <si>
    <t>,1257041</t>
  </si>
  <si>
    <t>,1250518</t>
  </si>
  <si>
    <t>,1257342</t>
  </si>
  <si>
    <t>,1257571</t>
  </si>
  <si>
    <t>,1258161</t>
  </si>
  <si>
    <t>,1248348</t>
  </si>
  <si>
    <t>,1249011</t>
  </si>
  <si>
    <t>,1250918</t>
  </si>
  <si>
    <t>,1252546</t>
  </si>
  <si>
    <t>,1252601</t>
  </si>
  <si>
    <t>,1252620</t>
  </si>
  <si>
    <t>,1243221</t>
  </si>
  <si>
    <t>,1248418</t>
  </si>
  <si>
    <t>,1249854</t>
  </si>
  <si>
    <t>,1249864</t>
  </si>
  <si>
    <t>,1250493</t>
  </si>
  <si>
    <t>,1244628</t>
  </si>
  <si>
    <t>,1250143</t>
  </si>
  <si>
    <t>,1244361</t>
  </si>
  <si>
    <t>,1257814</t>
  </si>
  <si>
    <t>,1242817</t>
  </si>
  <si>
    <t>,1244293</t>
  </si>
  <si>
    <t>,1250399</t>
  </si>
  <si>
    <t>,1244368</t>
  </si>
  <si>
    <t>,1247743</t>
  </si>
  <si>
    <t>,1253786</t>
  </si>
  <si>
    <t>,1253909</t>
  </si>
  <si>
    <t>,1253910</t>
  </si>
  <si>
    <t>,1256429</t>
  </si>
  <si>
    <t>,1258590</t>
  </si>
  <si>
    <t>,1256458</t>
  </si>
  <si>
    <t>,1256459</t>
  </si>
  <si>
    <t>,1259968</t>
  </si>
  <si>
    <t>,1260625</t>
  </si>
  <si>
    <t>,1260861</t>
  </si>
  <si>
    <t>,1261565</t>
  </si>
  <si>
    <t>,1264985</t>
  </si>
  <si>
    <t>,1244848</t>
  </si>
  <si>
    <t>,1245959</t>
  </si>
  <si>
    <t>,1249582</t>
  </si>
  <si>
    <t>,1249590</t>
  </si>
  <si>
    <t>,1249666</t>
  </si>
  <si>
    <t>,1249137</t>
  </si>
  <si>
    <t>,1250372</t>
  </si>
  <si>
    <t>,1250776</t>
  </si>
  <si>
    <t>,1251635</t>
  </si>
  <si>
    <t>,1251857</t>
  </si>
  <si>
    <t>,1250170</t>
  </si>
  <si>
    <t>Hong Kong Convergent Feb 18</t>
  </si>
  <si>
    <t>P180412172951489</t>
  </si>
  <si>
    <t xml:space="preserve"> </t>
  </si>
  <si>
    <t>SHEN/ZHE,TANG/YUEHONG,DUAN/FANGHONG,SUN/JING,ZHOU/PEIPEI,HU/JIMING</t>
  </si>
  <si>
    <t>Roh</t>
  </si>
  <si>
    <t>QIAN/JIARONG,QIAN/YUTING</t>
  </si>
  <si>
    <t>Shang Yunxia</t>
  </si>
  <si>
    <t>li shizhen</t>
  </si>
  <si>
    <t>twin</t>
  </si>
  <si>
    <t xml:space="preserve"> roh</t>
  </si>
  <si>
    <t>ZHOU/XIAODONG,LI/YIJUAN</t>
  </si>
  <si>
    <t>YANG/LING,ZHAO/HUI</t>
  </si>
  <si>
    <t>WANG/LING</t>
  </si>
  <si>
    <t>p.262389</t>
  </si>
  <si>
    <t>Du Tao</t>
  </si>
  <si>
    <t>CAI/JIE,YANG/YI,MIAO/TIANYI,SU/SHANSHAN,HUANG/JUN,LIU/SHUWAN</t>
  </si>
  <si>
    <t>Sun Wei</t>
  </si>
  <si>
    <t>Li Haiyan</t>
  </si>
  <si>
    <t>Liu Wei</t>
  </si>
  <si>
    <t>Ma/Lifang,Jiang/Tao,Wang/Yulan,Liu/Fengxin,Wang/Zheng,Wu/Yue</t>
  </si>
  <si>
    <t>ZHOU/XIQING,QIAN/YONGMEI</t>
  </si>
  <si>
    <t>GU/WEI</t>
  </si>
  <si>
    <t>KING</t>
  </si>
  <si>
    <t>SU/HAIYING,CHEN/SANG</t>
  </si>
  <si>
    <t>GU/LIFANG,PAN/JINGLAN</t>
  </si>
  <si>
    <t>HU/MEI,PANG/YONGDO</t>
  </si>
  <si>
    <t>LIU WEI,LU HUAPING</t>
  </si>
  <si>
    <t>Yan Shu,Geng Hanliang,Wang Ruiqing</t>
  </si>
  <si>
    <t>HUANG WEI</t>
  </si>
  <si>
    <t>p266051</t>
  </si>
  <si>
    <t>MA/YANJING,MA/WEIGUO</t>
  </si>
  <si>
    <t>p266103</t>
  </si>
  <si>
    <t>JIN/JING</t>
  </si>
  <si>
    <t>p.266757</t>
  </si>
  <si>
    <t>Li/Ying</t>
  </si>
  <si>
    <t>King+Twin</t>
  </si>
  <si>
    <t>DI YAN,Chen meng,Jiao peng,Yan ying</t>
  </si>
  <si>
    <t>LUO/JUN,SONG/YU</t>
  </si>
  <si>
    <t>p266169</t>
  </si>
  <si>
    <t>LU/PING</t>
  </si>
  <si>
    <t>Liu/Baocheng</t>
  </si>
  <si>
    <t>HUANG/SIYUN,LIN/SIWEI</t>
  </si>
  <si>
    <t>CAI/JI,ZHU/YANMEI</t>
  </si>
  <si>
    <t>Gu Qinzhe</t>
  </si>
  <si>
    <t>XUE/QUAN,MA/WENJUN</t>
  </si>
  <si>
    <t>E/XIAOYAN,CHEN/GUIRU</t>
  </si>
  <si>
    <t>An/Haimei</t>
  </si>
  <si>
    <t>LU/YANYAN,LIAO/XIAOBO,LIAO/JIATING</t>
  </si>
  <si>
    <t>YAN/JING,HU/XIN</t>
  </si>
  <si>
    <t>TANG/ZHONGHUA,JIANG/XIANHUA,XIONG/ZHIYONG,TANG/JUAN</t>
  </si>
  <si>
    <t>WANG/YANWEN,QIN/LIN</t>
  </si>
  <si>
    <t>XUE YANTING,WANG YONG,XUE SHUANGXI,WANG LAN,YIN HONGLI,CHEN CHAO</t>
  </si>
  <si>
    <t>Kim/Youngwan</t>
  </si>
  <si>
    <t>ZHU/HUJIAN,HOU/YUXIN</t>
  </si>
  <si>
    <t>CHENG/ZHAO,LIN/YING</t>
  </si>
  <si>
    <t>LIU/LEI,LIU/XIAOLI</t>
  </si>
  <si>
    <t>QIN/FENG,LANG/NA</t>
  </si>
  <si>
    <t>XU/WENBIN,NIAN/SHAOXUAN</t>
  </si>
  <si>
    <t>YANG/LIHONG</t>
  </si>
  <si>
    <t>WANG/DAWEI</t>
  </si>
  <si>
    <t>Ying Ying</t>
  </si>
  <si>
    <t>p267343</t>
  </si>
  <si>
    <t>WEN/XINTIAN,AI/BO,GUO/YAJING,SUN/LIANG,SUN/CHAO,LIU/YIQI</t>
  </si>
  <si>
    <t>SUN/YAN,LI/QI</t>
  </si>
  <si>
    <t>XIONG TAO,XIONG FANNAN</t>
  </si>
  <si>
    <t>ZHANG/GUODA,GAO/HUIZHEN,ZHANG/YINGYI,GAO/LEIJIE</t>
  </si>
  <si>
    <t>p269227</t>
  </si>
  <si>
    <t>LIU/XIFENG,LI/QIUGUI,WANG/DONGBIAO,ZHOU/PING,WANG/XUAN,LI/RUI</t>
  </si>
  <si>
    <t>YE JIANWEN</t>
  </si>
  <si>
    <t>CAO LIXIA,CAO ZIHAN</t>
  </si>
  <si>
    <t>HU LIANGKUN</t>
  </si>
  <si>
    <t>LIAO LITAO</t>
  </si>
  <si>
    <t>XU/HAIFEI,XU/YAN,LIU/CHAOJUN,GU/PINGYING,GUAN/HONGHUI,LU/WEI</t>
  </si>
  <si>
    <t>Yu/Lingzhi</t>
  </si>
  <si>
    <t>Zheng/Yanping</t>
  </si>
  <si>
    <t>LIU/CHANGFENG,CHEN/SUYUN</t>
  </si>
  <si>
    <t>SUN XIAOMENG</t>
  </si>
  <si>
    <t>Ding Yanbin</t>
  </si>
  <si>
    <t>p264620</t>
  </si>
  <si>
    <t>WU LEQUAN,ZENG MEIJING,CHEN XIXI,LIN SHIHAI</t>
  </si>
  <si>
    <t>Meng Hongzhou</t>
  </si>
  <si>
    <t>XU/GANG,ZOU/DONGYAN</t>
  </si>
  <si>
    <t>WU/JIANSONG,YUAN/ZIFANG</t>
  </si>
  <si>
    <t>tw</t>
  </si>
  <si>
    <t>JING JING,LIU JINLING</t>
  </si>
  <si>
    <t>SHANG/XIAO,JING/BIAO</t>
  </si>
  <si>
    <t>twn</t>
  </si>
  <si>
    <t>Xue Jiao</t>
  </si>
  <si>
    <t>SHI JINLAN</t>
  </si>
  <si>
    <t>YU SONG,QIN XIAOJU</t>
  </si>
  <si>
    <t>Ming Wu</t>
  </si>
  <si>
    <t>CHE/XIAODONG,WANG/YUHONG</t>
  </si>
  <si>
    <t>shi/qiang,li/hua lan  </t>
  </si>
  <si>
    <t>YAN NINGLING</t>
  </si>
  <si>
    <t>p274410</t>
  </si>
  <si>
    <t>SHI/JIASHENG,SHEN/JIANYING,CAI/ZHENGWEI,SHI/WEN</t>
  </si>
  <si>
    <t>p274331</t>
  </si>
  <si>
    <t>Yan/Shanying,Hu/Run,Hu/Kai,Fu/Ciaoyi</t>
  </si>
  <si>
    <t>Chen Chen</t>
  </si>
  <si>
    <t>LU ZEHONG</t>
  </si>
  <si>
    <t>RONGGUI Du,Huan Tian</t>
  </si>
  <si>
    <t>Bai Xiaodong,Bai Ping,Zhang Jianming</t>
  </si>
  <si>
    <t>zhu chu hua,DU GUOZHAO</t>
  </si>
  <si>
    <t>LIAO/ZHONGLU,CHI/HONGSU,HU/JUNLIANG,LIAO/HEKUN</t>
  </si>
  <si>
    <t>party 271307</t>
  </si>
  <si>
    <t>LI GUOJIA,CHEN SHUYING,LI RICHENG</t>
  </si>
  <si>
    <t>JING JING,LIU ZHIYANG</t>
  </si>
  <si>
    <t>p266623</t>
  </si>
  <si>
    <t>Mei Yanni</t>
  </si>
  <si>
    <t>MEI/HAOYUE,LIU TAO,MEI YANNI</t>
  </si>
  <si>
    <t>ZONG/LIYING,ZONG/JIAO</t>
  </si>
  <si>
    <t>p274916</t>
  </si>
  <si>
    <t>liu/xin,liu/shaoli</t>
  </si>
  <si>
    <t>CHEN/JIAJIA</t>
  </si>
  <si>
    <t>QIAO/HENGLONG,GAO/SONG,CHEN/JIN,GAO/RUOXUAN,QIAO/CHENXI（</t>
  </si>
  <si>
    <t>BKF</t>
  </si>
  <si>
    <t>p.262395</t>
  </si>
  <si>
    <t>Yang Xueting</t>
  </si>
  <si>
    <t>LU/YUESHENG,WANG/YONGHONG,ZHANG/WEIYE,LU/BINGBING</t>
  </si>
  <si>
    <t>CAI JIEZHONG,CAI MUJIAN,CAI FENGQI</t>
  </si>
  <si>
    <t>JIN/ZHIRONG,ZHU/PING</t>
  </si>
  <si>
    <t>CHEN/DAN,WANG/YIMING</t>
  </si>
  <si>
    <t>SU/MEISONG,ZHANG/JINYAN,CHEN/ZEFENG,ZHANG/JINZHEN,LIN/JING,LIN/YANLING,ZHANG/YINGJUE,LIN/BINGQIANG,SU/XIAOSHI,CHEN/ZILIN</t>
  </si>
  <si>
    <t>Yu/Jia,Hu/Meng</t>
  </si>
  <si>
    <t>QU SHAOFEN,LIU QIN</t>
  </si>
  <si>
    <t>ZHU/YANJUN,LIN/QINGXIA</t>
  </si>
  <si>
    <t>Che Ping</t>
  </si>
  <si>
    <t>JIANG KANGEN,HU LINLIN</t>
  </si>
  <si>
    <t>YIN/LI,FENG/WEIHUA</t>
  </si>
  <si>
    <t>Li Jing,Luo Zhiyi,Li Jianying,Li Honghai</t>
  </si>
  <si>
    <t>p275790</t>
  </si>
  <si>
    <t>FAN/KAI,SONG/YANG,XU/XIN</t>
  </si>
  <si>
    <t>CHEN/MEIHUA,GU/HAIQUAN,GU/YUN,ZHANG/XI</t>
  </si>
  <si>
    <t>ZHAO/LINGCHANG,HUANG/LAN</t>
  </si>
  <si>
    <t>Yang/Yang</t>
  </si>
  <si>
    <t>274347, 274348</t>
  </si>
  <si>
    <t>TU/QIANQIAN,YU/ZIJING</t>
  </si>
  <si>
    <t>ZHUANG/LIMEI</t>
  </si>
  <si>
    <t>Lu jiujiang</t>
  </si>
  <si>
    <t>Shen Luzeng</t>
  </si>
  <si>
    <t>ZHANG/MINGRONG,LIN/YUEYING,ZHANG/WEIJING,ZHANG/WEIJIE,WANG/SHIRONG,WANG/LINGLI</t>
  </si>
  <si>
    <t>CAO YUEDI</t>
  </si>
  <si>
    <t>274041, 274042</t>
  </si>
  <si>
    <t>ZHU/RONGLIANG,CHEN/YUE</t>
  </si>
  <si>
    <t>Yin Li</t>
  </si>
  <si>
    <t>ZHANG/LEI,WANG/NINGNING</t>
  </si>
  <si>
    <t>WANG XIANGYU</t>
  </si>
  <si>
    <t>277510, 277511</t>
  </si>
  <si>
    <t>WANG/WEICHENG,CHEN/YANQIONG</t>
  </si>
  <si>
    <t>Chen Lihuan,Li Daqian</t>
  </si>
  <si>
    <t>277515, 277516</t>
  </si>
  <si>
    <t>HUANG/YONG,WEI/HANXING</t>
  </si>
  <si>
    <t>277923, 277924</t>
  </si>
  <si>
    <t>LUO/ZHENXIA</t>
  </si>
  <si>
    <t>LIU LINA</t>
  </si>
  <si>
    <t>Yao Shuang</t>
  </si>
  <si>
    <t>Wang Kai</t>
  </si>
  <si>
    <t>CHEN MINGJING,ZHU YUNFEI</t>
  </si>
  <si>
    <t>XIAOQIANG/ZHANG,XIAOQIANG/ZHANG,XIN/LI,XIN/LI</t>
  </si>
  <si>
    <t>Tu Xiaobo,Yao Shuang</t>
  </si>
  <si>
    <t>YU MENGMENG</t>
  </si>
  <si>
    <t>Zhu Yanxiong,Hong Hedou</t>
  </si>
  <si>
    <t>Xu Teng,Lu Yang</t>
  </si>
  <si>
    <t>Meng Conglin</t>
  </si>
  <si>
    <t>HE MINGHAI,CHEN JING</t>
  </si>
  <si>
    <t>LIU DEXIN,CUI GUANGMEI,LIU CHEN,CUI WEN,WANG YELIANG</t>
  </si>
  <si>
    <t>YU/YAN,LI/LING,CHEN/CHEN,ZHANG/JINYU</t>
  </si>
  <si>
    <t>XU JIAYUAN</t>
  </si>
  <si>
    <t>p277801</t>
  </si>
  <si>
    <t>HAOJIE LIN,</t>
  </si>
  <si>
    <t>Hong Kong Convergent Mar 18</t>
  </si>
  <si>
    <t>remain FEB</t>
  </si>
  <si>
    <t>p270830</t>
  </si>
  <si>
    <t>ZHOU/LINKANG,HUANG/YI,SHAO/ZHIQIANG,ZHOU/LI,YU/YONGLIU,ZHOU/JUNHONG,SHAO/SHENGXIA,SHI/YI</t>
  </si>
  <si>
    <t>p274417</t>
  </si>
  <si>
    <t>NI/YUANBO,FU/XINGZHI,NI/TIANZHONG,NI/SHENGSHENG</t>
  </si>
  <si>
    <t>zHU/SHUYONG,PAN/DAINI</t>
  </si>
  <si>
    <t>FENG TING,HU ZHENGBI</t>
  </si>
  <si>
    <t>xiao wei,xin Yuman</t>
  </si>
  <si>
    <t>XIA LIAN</t>
  </si>
  <si>
    <t>XIAOQIANG/ZHANG,XIN/LI</t>
  </si>
  <si>
    <t>Zhu Xian,Ran Zhiqin,Chen Xiufeng,Zhu Zhenghui,Zhu Hongjian,Wang Jue</t>
  </si>
  <si>
    <t>cui nan,fu feiyu</t>
  </si>
  <si>
    <t>SONG PENG,BAO FEI</t>
  </si>
  <si>
    <t>p278113</t>
  </si>
  <si>
    <t>WU YONGYI</t>
  </si>
  <si>
    <t>FU/HUAPING,MO/LIFANG,ZHENG/XIAOJIE,LU/JIAPING,WANG/ZHIWEI,XU/JINGUAN,WANG/YITING,ZHENG/LINGLI</t>
  </si>
  <si>
    <t>JIANG CHUCHU,ZHU XIAOWEI</t>
  </si>
  <si>
    <t>Ling Yongji</t>
  </si>
  <si>
    <t>GUO/RUIJIE,CHEN/RUNSI</t>
  </si>
  <si>
    <t>XIA HONGXING,LYU SANHONG</t>
  </si>
  <si>
    <t xml:space="preserve">Lyu Xin </t>
  </si>
  <si>
    <t>YU/WEIGUO,FANG/MINGXIA</t>
  </si>
  <si>
    <t>GUO/XUWEN,ZHI/MALI</t>
  </si>
  <si>
    <t>ZHANG/ZHENG,HUANG/CHENG</t>
  </si>
  <si>
    <t>Wang Ni,Zheng Juanjuan</t>
  </si>
  <si>
    <t>Gong Sheng</t>
  </si>
  <si>
    <t>p280925</t>
  </si>
  <si>
    <t>LI/QIULIN,HUANG/SHUHUA,DOU/CHENGJIN,LI/MAOXIU,LI/GANG,DOU/LI</t>
  </si>
  <si>
    <t>CHEN CHAO,ZHENG JIALI</t>
  </si>
  <si>
    <t>p281252</t>
  </si>
  <si>
    <t>LU XIAOHONG,LIN FANGBAO,CHEN LIJUN,CHEN XIAOYAN</t>
  </si>
  <si>
    <t>LIU/ZHIZHEN,LI/SHUXIA,WANG/JIAJIAN,LI/HUI</t>
  </si>
  <si>
    <t>LI DEXUAN</t>
  </si>
  <si>
    <t>yan Yu,li Hao</t>
  </si>
  <si>
    <t>MA LINLIN,LIU XIAOTONG</t>
  </si>
  <si>
    <t>XU JIAJIA,XU DONGCHAO</t>
  </si>
  <si>
    <t>QIAN/JIANGHUA,BIAN/TINGTING</t>
  </si>
  <si>
    <t>Chen Jia,huang yanfang</t>
  </si>
  <si>
    <t>p280745</t>
  </si>
  <si>
    <t>XIA/SIMEI,XIA/MEIFANG,LU/LINYING,WANG/TING,ZHAO/LICHUN,HUANG/LIN</t>
  </si>
  <si>
    <t>GU/WEI,ZHANG/YAN</t>
  </si>
  <si>
    <t>ZHENG/TONG,YANG/ZIYAN</t>
  </si>
  <si>
    <t>MA HONGKOU</t>
  </si>
  <si>
    <t>Shen Jue</t>
  </si>
  <si>
    <t>p279288</t>
  </si>
  <si>
    <t>GUO/YINGLAN,GENG/HUIZHI,LIU/LINGLING</t>
  </si>
  <si>
    <t>p279532</t>
  </si>
  <si>
    <t>XU/FENG,WANG/JIANYIN,CHEN/WEI,CHEN/YAN</t>
  </si>
  <si>
    <t>Bao Jiansong,FENG YINGJIA</t>
  </si>
  <si>
    <t>Jiang Xiaochun</t>
  </si>
  <si>
    <t>p 280696</t>
  </si>
  <si>
    <t>ZHOU/KEWEI,JIANG/YANTING,TU/JIABIN,WANG/WEIJIA</t>
  </si>
  <si>
    <t>JIAO/HONG,WU/SIYING</t>
  </si>
  <si>
    <t>Hu Xinyue,Hu Xiuling</t>
  </si>
  <si>
    <t>ZHAN/XIANG,FENG/YAN</t>
  </si>
  <si>
    <t>JIANG MENGLU,WANG XUEZHI</t>
  </si>
  <si>
    <t>WU/XINQIAN,ZHUANG/DINGHUI</t>
  </si>
  <si>
    <t>BO JIANYUAN</t>
  </si>
  <si>
    <t>LI JIAN</t>
  </si>
  <si>
    <t>QIN LELE,WU CHUNYU,GU LIHUA</t>
  </si>
  <si>
    <t>p281260</t>
  </si>
  <si>
    <t>XU XIONGFEI,LIU YUHUA,GUO WENLI,GU HEFEN</t>
  </si>
  <si>
    <t>p281788</t>
  </si>
  <si>
    <t>MA/YANHONG,XU/HUI,LIU/JING,SHI/XIAOMIN</t>
  </si>
  <si>
    <t>SONG/LEI,CHEN/QI</t>
  </si>
  <si>
    <t>CAI FANGSHU,CAI SHENTE</t>
  </si>
  <si>
    <t>WEI YING,LAN TIAN</t>
  </si>
  <si>
    <t>p277027</t>
  </si>
  <si>
    <t>ZHANG/XU,GUO/HUAN</t>
  </si>
  <si>
    <t>p277523</t>
  </si>
  <si>
    <t>PAN JIEFANG,LI WEIQING,TAO HONG</t>
  </si>
  <si>
    <t>baojing fan,jie yang</t>
  </si>
  <si>
    <t>Li Yida,Wang Yujie</t>
  </si>
  <si>
    <t>p281265</t>
  </si>
  <si>
    <t>xie weiyi,bian wenyan</t>
  </si>
  <si>
    <t>YU/HAI,CHEN/YUNKE</t>
  </si>
  <si>
    <t>CHEN YUNFEI,GU JING</t>
  </si>
  <si>
    <t>p282174</t>
  </si>
  <si>
    <t>GUO/YUNCHANG,RONG/XIAOJUAN</t>
  </si>
  <si>
    <t>CHEN/JING,TAO/TINGTING</t>
  </si>
  <si>
    <t>CHEN FEIHU,CHENG YUEMIN</t>
  </si>
  <si>
    <t>LIU JING,WU YUBIN</t>
  </si>
  <si>
    <t>wen liang,zhang huiping</t>
  </si>
  <si>
    <t>WANG/LIXIA,ZHONG/ZHINAN,CHEN/BAIXIAN,HUANG/GUIQIN,MENG/GUOFENG,HE/GUIFENG,LIANG/JUTANG,TAN/KUIXING,ZHENG/SHUPEI,MAI/SHAOYAN</t>
  </si>
  <si>
    <t>GUO/RUILIAN,ZENG/RUIMING</t>
  </si>
  <si>
    <t>Lin Liai</t>
  </si>
  <si>
    <t>DING YILI,LI JICHEN</t>
  </si>
  <si>
    <t>CHEN/JIAMING,ZHANG/ZHENYING</t>
  </si>
  <si>
    <t>MA/GUODONG,HUANG/SHUANGSHUANG</t>
  </si>
  <si>
    <t>p283525</t>
  </si>
  <si>
    <t>DONG/GUANTING,SONG/HUIMIN,YANG/RUIRONG,LU/PEIFANG</t>
  </si>
  <si>
    <t>WONG WAIMAN,TING WAIYIN</t>
  </si>
  <si>
    <t>FU YANXIA</t>
  </si>
  <si>
    <t>WANG DANHUI</t>
  </si>
  <si>
    <t>CHEN GANG,XIAO HUI RONG</t>
  </si>
  <si>
    <t>p283945</t>
  </si>
  <si>
    <t>SHI QI,SUN XIA</t>
  </si>
  <si>
    <t>p283980</t>
  </si>
  <si>
    <t>Xu Hai,Cai Liling,Wei Meihua,Li Yuanyu</t>
  </si>
  <si>
    <t>CHEN ZHILONG,LIU WEI</t>
  </si>
  <si>
    <t>p284279</t>
  </si>
  <si>
    <t>JIANG LINGYU,WANG ZHEN,DUN MENGMENG</t>
  </si>
  <si>
    <t>ZHANG ZHIHAO</t>
  </si>
  <si>
    <t>Liu Zhikuan,Li Mengya</t>
  </si>
  <si>
    <t>p284697</t>
  </si>
  <si>
    <t>ZHANG YONGHONG,LI YAOJIAN,ZHOU MANLING,HUAN ZHIMING,FENG RUIHUI</t>
  </si>
  <si>
    <t>LE HOANG NAM</t>
  </si>
  <si>
    <t>p284703</t>
  </si>
  <si>
    <t>XUE/ZHIZHENG,WU/PEIQUAN,GAO/LINA</t>
  </si>
  <si>
    <t>YANG/JIAN,HUANG/PEIJIA</t>
  </si>
  <si>
    <t>Xing Chunfang</t>
  </si>
  <si>
    <t>Hong Kong Convergent Apr 18</t>
  </si>
  <si>
    <t>P180509145521489</t>
  </si>
  <si>
    <t>DEPOSIT for May</t>
  </si>
  <si>
    <t>ADD</t>
  </si>
  <si>
    <t>remain MAR</t>
  </si>
  <si>
    <t>SONG/XINGLEI,AI/NANNAN</t>
  </si>
  <si>
    <t>Zhao Tong</t>
  </si>
  <si>
    <t>Wu Yuehong,Wang Ming</t>
  </si>
  <si>
    <t>JIANG/SIRUI,REN/XUEBING,LI/HUIJUN</t>
  </si>
  <si>
    <t>DENG/LONGHUI,HUANG/MENG</t>
  </si>
  <si>
    <t>CHENG/GUOLIANG,CHEN/MEIFANG</t>
  </si>
  <si>
    <t>DENG/QIAOYUE,ZHANG/JIANZHEN</t>
  </si>
  <si>
    <t>JIN ZHUJUN</t>
  </si>
  <si>
    <t>Han Han</t>
  </si>
  <si>
    <t>FANG ZHENGYUAN,LIN YIDAN</t>
  </si>
  <si>
    <t>ZHU RONGFENG,WU MENG</t>
  </si>
  <si>
    <t>YAO/HONG,LI/FANG</t>
  </si>
  <si>
    <t>p283006</t>
  </si>
  <si>
    <t>GE XIAOLAN,CHENG OULAI,GUO SHUANG,HUANG YIJIE</t>
  </si>
  <si>
    <t>CHEN JING,WANG XIAOXIANG</t>
  </si>
  <si>
    <t>Luo Xini,Zhu Xiaowen</t>
  </si>
  <si>
    <t>LUO/CHENGFENG,CHEN/JINJIN</t>
  </si>
  <si>
    <t>JIANG/XIAOMEI,YANG/SIJIE</t>
  </si>
  <si>
    <t>zhu wenhao,yang zhiwen</t>
  </si>
  <si>
    <t>jin bo,wang qin</t>
  </si>
  <si>
    <t>XU/TING,PENG/YAO</t>
  </si>
  <si>
    <t>WANG/ZHE,LI/YIXI</t>
  </si>
  <si>
    <t>p282782</t>
  </si>
  <si>
    <t>CUI/BO,LI/DANJUN,QIAN/WEINAN,QIAN/JIAYING</t>
  </si>
  <si>
    <t>CHEN SHILIN</t>
  </si>
  <si>
    <t>XU/GAOFENG,LIU/MIN</t>
  </si>
  <si>
    <t>Wang Hengli,Li Ye</t>
  </si>
  <si>
    <t>p280686</t>
  </si>
  <si>
    <t>DONG/HUABIN,LIU/YIMING,LI/XIAOMEI,ZHANG/YING</t>
  </si>
  <si>
    <t>Fei Kou</t>
  </si>
  <si>
    <t>ZHANG PING,YAO YUXI</t>
  </si>
  <si>
    <t>Chen Mengyao</t>
  </si>
  <si>
    <t>HU CAIXIAN</t>
  </si>
  <si>
    <t>Ye Min</t>
  </si>
  <si>
    <t>An Yuna,Fang Jingqin,Li Jianwei,Su Guangyu</t>
  </si>
  <si>
    <t>WAN WEI</t>
  </si>
  <si>
    <t>DONG/HUAWEI,KANG/LIFEN</t>
  </si>
  <si>
    <t>YAN/MENGYING,WANG/REN</t>
  </si>
  <si>
    <t>SUN/WEILI,SONG/CHENMENG</t>
  </si>
  <si>
    <t>CHOI MINKYU</t>
  </si>
  <si>
    <t>p284572</t>
  </si>
  <si>
    <t>LI/HAO,TIAN/JIE,FU/CHEN,WANG/XU</t>
  </si>
  <si>
    <t>WU/LINGLING,HUANG/YAJUAN,REN/CHENJIE,LIU/YUFENG</t>
  </si>
  <si>
    <t>LIAO JIAYI</t>
  </si>
  <si>
    <t>xu yanmei,yao yan</t>
  </si>
  <si>
    <t>JIANG YAN</t>
  </si>
  <si>
    <t>HUANG XIAOHUA</t>
  </si>
  <si>
    <t>LU/JIAQI,ER/LEI,CHEN/RUI,WU/YOU,HUANG/JING,CHEN/HUIZHANG</t>
  </si>
  <si>
    <t>p280684</t>
  </si>
  <si>
    <t>SHENG/ZEFEN,PU/SHUNGEN,WU/CHENWEI,PU/YANRONG</t>
  </si>
  <si>
    <t>HE WANMING,TAN YANSHAN,PENG SHICHUN,QIN FANG</t>
  </si>
  <si>
    <t>QI/SHUGUI,MAO/FENGCAI,MAO/ZHUOYUE</t>
  </si>
  <si>
    <t>WU/YANGYANG,YANG/MENG</t>
  </si>
  <si>
    <t>p285740</t>
  </si>
  <si>
    <t>Peng Lixin,Yang Ping,Liu Huizhu,Lai Xiangru</t>
  </si>
  <si>
    <t>p285887</t>
  </si>
  <si>
    <t>Luo Hongyi,Fan Gang</t>
  </si>
  <si>
    <t>p286040</t>
  </si>
  <si>
    <t>WANG/QINGTANG,AI/ZHIMIN,DING/XIUJIE,AI/FEI,WANG/YANNING</t>
  </si>
  <si>
    <t>YANG LUXIA,WANG KAI</t>
  </si>
  <si>
    <t>ZIMING JIN</t>
  </si>
  <si>
    <t>ZHU/YI,TAO/WEI</t>
  </si>
  <si>
    <t>JIA/BING,LI/JIANRONG</t>
  </si>
  <si>
    <t>p281155</t>
  </si>
  <si>
    <t>DING/YANJIE,WENG/MINGMING,YU/YILING,JIANG/XIONGJIE,CHEN/SONGQING,YAO/LIHONG</t>
  </si>
  <si>
    <t>p285056</t>
  </si>
  <si>
    <t>WANG/LAFANG,YAO/QIAO,LIN/YOUMING,JIA/MING</t>
  </si>
  <si>
    <t>Wu Bo</t>
  </si>
  <si>
    <t>YAN YUNLONG</t>
  </si>
  <si>
    <t>Yu Chao</t>
  </si>
  <si>
    <t>SUN WEIDA,REN NING</t>
  </si>
  <si>
    <t>WANG/JUAN,GU/MENGHUA</t>
  </si>
  <si>
    <t>ZHU/JING,YANG/JUE</t>
  </si>
  <si>
    <t>p288303</t>
  </si>
  <si>
    <t>YANG QIAN,HU XIANMING,PENG ZHENJIN,HE ANPING</t>
  </si>
  <si>
    <t>XU/YINA,YIN/XIANG</t>
  </si>
  <si>
    <t>ZHANG/SHANSHAN</t>
  </si>
  <si>
    <t>WANG/JIABIN,ZHANG/CHAO</t>
  </si>
  <si>
    <t>ZHANG/JINRU,ZHANG/DI</t>
  </si>
  <si>
    <t>li WEINA</t>
  </si>
  <si>
    <t>Shuang Wu</t>
  </si>
  <si>
    <t>LIU SHIYANG</t>
  </si>
  <si>
    <t>GU/WENHUA,XU/LILI</t>
  </si>
  <si>
    <t>ZHANG/XIAOMING</t>
  </si>
  <si>
    <t>WANG XING</t>
  </si>
  <si>
    <t>SHI XIAOJU</t>
  </si>
  <si>
    <t>Feng/Dequan,Feng/Guofeng</t>
  </si>
  <si>
    <t>p288585</t>
  </si>
  <si>
    <t>Pan Da lue,ZhuCong,ChenYanKai (6years old),ChenYanTong (8 month)</t>
  </si>
  <si>
    <t>ZHOU SIXIAN,QIAN YUEBO</t>
  </si>
  <si>
    <t>WANG/QIAN</t>
  </si>
  <si>
    <t>LU JINGLAN,CHEN JI,LU JIANDONG,CHEN JIAKANG</t>
  </si>
  <si>
    <t>p281775</t>
  </si>
  <si>
    <t>SONG/PING,SONG/PING,ZONG/WEI,ZONG/WEI,LIU/ZHAOJUN,LIU/ZHAOJUN,WANG/LEXING,WANG/LEXING,ZHANG/ZHONGTIAN,ZHANG/ZHONGTIAN,CAI/GUOPING,CAI/GUOPING,LI/JINHAO,LI/JINHAO,SHEN/LEI,SHEN/LE</t>
  </si>
  <si>
    <t>p288305</t>
  </si>
  <si>
    <t>CHEN QI,LU YING,FENG FAN,CHEN LUTING</t>
  </si>
  <si>
    <t>JIAO/LICHENG,SU/YING</t>
  </si>
  <si>
    <t>DENG/WEIJIAN,LUO/WENJING</t>
  </si>
  <si>
    <t>MA/HONGNAN,ZHANG/RUI</t>
  </si>
  <si>
    <t>p288698</t>
  </si>
  <si>
    <t>RUAN/HAOJIE,ZHU/GUOFENG</t>
  </si>
  <si>
    <t>ZHU/BAIYIN,FANG/JING,FANG/QIUYING,FANG/FANGQI</t>
  </si>
  <si>
    <t>LIUCHUNHUA,WUHONGBIN</t>
  </si>
  <si>
    <t>LEUNG TSUIMEI</t>
  </si>
  <si>
    <t>CHEN AIXIAN,HE ZHIYING</t>
  </si>
  <si>
    <t>ZHANG TIANCHI,LIU CHANG,ZHANG XINYU,LIANG YING</t>
  </si>
  <si>
    <t>QIAN SHENG,ZHONG SHANGQUAN</t>
  </si>
  <si>
    <t>Zhu Leilei</t>
  </si>
  <si>
    <t>Peng Dan</t>
  </si>
  <si>
    <t>zhang lu,chen zhiXing,ruan yonghua,yuan ming</t>
  </si>
  <si>
    <t>DING NING</t>
  </si>
  <si>
    <t>ZHANG/YAN,GU/YING</t>
  </si>
  <si>
    <t>p279527</t>
  </si>
  <si>
    <t>ZHU/XIAOHUI,MAO/YIWEN,TANG/CHONGJIA,CAI/PEIRU</t>
  </si>
  <si>
    <t>LI/PENG,LI/YAN</t>
  </si>
  <si>
    <t>WAN/WENJUAN,ZHANG/YAO</t>
  </si>
  <si>
    <t>ROh</t>
  </si>
  <si>
    <t>chenLei,chenQingqing</t>
  </si>
  <si>
    <t>xuNengjun,zhuQiaoyan</t>
  </si>
  <si>
    <t>ZHANG HONG</t>
  </si>
  <si>
    <t>HWANG/JIUNG</t>
  </si>
  <si>
    <t>WU/HUA</t>
  </si>
  <si>
    <t>YANG/JIAYING</t>
  </si>
  <si>
    <t>Chen Zhiguang</t>
  </si>
  <si>
    <t>Hong Kong Convergent May 18</t>
  </si>
  <si>
    <t>P180607154407489</t>
  </si>
  <si>
    <t>DEPOSIT for JUN</t>
  </si>
  <si>
    <t>remain APR</t>
  </si>
  <si>
    <t>Peng Liu,Na Guo</t>
  </si>
  <si>
    <t>p287075</t>
  </si>
  <si>
    <t>WU/JINSONG,ZHANG/YIFAN,LI/LINGJUAN,LIAN/YULING</t>
  </si>
  <si>
    <t>YANG YOUNGSIK</t>
  </si>
  <si>
    <t>SU/FAN,ZHANG/BING</t>
  </si>
  <si>
    <t>YANG/RONGXI</t>
  </si>
  <si>
    <t>ZHUANG/LEI,YAN/JUN</t>
  </si>
  <si>
    <t>Zhao Dan,Huang Juncheng</t>
  </si>
  <si>
    <t>HUANG/ZHILONG,CHEN/JUNYUE</t>
  </si>
  <si>
    <t>LEE/JONGBONG</t>
  </si>
  <si>
    <t>XIE/JING</t>
  </si>
  <si>
    <t>FAN YANJUN,ZHANG LIPING</t>
  </si>
  <si>
    <t>Liu/Fang</t>
  </si>
  <si>
    <t>LIN SUN,SHENGJIE SANG</t>
  </si>
  <si>
    <t>LU/WENJUAN,XU/JIAAO</t>
  </si>
  <si>
    <t>Cao Yi</t>
  </si>
  <si>
    <t>SHIN/YEONHEE</t>
  </si>
  <si>
    <t>Shi/lei, he/hua</t>
  </si>
  <si>
    <t>p286902</t>
  </si>
  <si>
    <t>Yu Jianping,ZHANG WEIGUANG,ZHANG SHIYUN,Tian Zhibin</t>
  </si>
  <si>
    <t>Yamasaki Naoya</t>
  </si>
  <si>
    <t>song chunlin,xue jing</t>
  </si>
  <si>
    <t>ZHOU WEIDI,DU NANNAN</t>
  </si>
  <si>
    <t>XU/JIANGSHUN,GAO/SHUNDI,XU/KE,FENG/JIAYI</t>
  </si>
  <si>
    <t>JIANG BINLONG,ZHAO DAN</t>
  </si>
  <si>
    <t>LIU/ZHIWEI</t>
  </si>
  <si>
    <t>He/Yi</t>
  </si>
  <si>
    <t>p288048</t>
  </si>
  <si>
    <t>GUO/XUE,LENG/YUN,GUO/WEI,GUO/TAO,CHEN/XINRUI,WEI/WEI</t>
  </si>
  <si>
    <t>LIU YUANYUAN</t>
  </si>
  <si>
    <t>JIAN XI</t>
  </si>
  <si>
    <t>LAI/HIU YAN</t>
  </si>
  <si>
    <t>MIN LIU,TBA TBA</t>
  </si>
  <si>
    <t>LING ZENG</t>
  </si>
  <si>
    <t>BOYA XIAO</t>
  </si>
  <si>
    <t>ZHONG/SHAONENG,JI/ZIKENG</t>
  </si>
  <si>
    <t>SUNG/JAEYOON</t>
  </si>
  <si>
    <t>LEE/JONGMIN</t>
  </si>
  <si>
    <t>YU/SHANSHAN,YANG/JING</t>
  </si>
  <si>
    <t>YU HAO,Sun Mingyue</t>
  </si>
  <si>
    <t>HUANG YAOYI,Du Ruipeng</t>
  </si>
  <si>
    <t>CHEN LIANG</t>
  </si>
  <si>
    <t>Ye Maofeng</t>
  </si>
  <si>
    <t>LONG/WENFENG,WANG/DONG</t>
  </si>
  <si>
    <t>JANG/HYEMIN</t>
  </si>
  <si>
    <t>p291521</t>
  </si>
  <si>
    <t>LIU/JUNYOU,XIE/XIAOYAN,YUAN/GANG,NONG/THICHUYEN</t>
  </si>
  <si>
    <t>kim/minjoo</t>
  </si>
  <si>
    <t>FU/GENGYI</t>
  </si>
  <si>
    <t>TWIN</t>
  </si>
  <si>
    <t>PARK/SEUNGIL</t>
  </si>
  <si>
    <t>CAI/JIE</t>
  </si>
  <si>
    <t>Rhynold/Anthony</t>
  </si>
  <si>
    <t>Shin/Sang min</t>
  </si>
  <si>
    <t>XU TAO,DENG YUKE</t>
  </si>
  <si>
    <t>p291451</t>
  </si>
  <si>
    <t>CHEN/BAOGEN,SHI/MEIXIAN,CHEN/JIANXIN,CHEN/JIANFEN</t>
  </si>
  <si>
    <t>WU NAN,ZHONG YING</t>
  </si>
  <si>
    <t>JIN RUOYU,MAO JUNJUN</t>
  </si>
  <si>
    <t>WONG/WINDY</t>
  </si>
  <si>
    <t>ZHU/QIRONG,ZHONG/LUWEN</t>
  </si>
  <si>
    <t>LIANG/TINGTING,DUAN/HUI</t>
  </si>
  <si>
    <t>JIANG/XUECHENG</t>
  </si>
  <si>
    <t>YIN/RUIJUAN</t>
  </si>
  <si>
    <t>GUO/QIANRU,ZHANG/MIN,LI/HUI,LI/ZHI</t>
  </si>
  <si>
    <t>LI/JI</t>
  </si>
  <si>
    <t>YIN/NIANHAI,CAO/RUI</t>
  </si>
  <si>
    <t>CHEN/DAN,CHEN/HONGYING</t>
  </si>
  <si>
    <t>XUE/ZHAOQING,SHE/HONG</t>
  </si>
  <si>
    <t>XU MEILI,HONG SUYUE</t>
  </si>
  <si>
    <t>Premium</t>
  </si>
  <si>
    <t>LI/LIYA</t>
  </si>
  <si>
    <t>Kang/Shinjoo</t>
  </si>
  <si>
    <t>HUANG/MOHAN,GUO/XUAN</t>
  </si>
  <si>
    <t>Ye/Yongbiao</t>
  </si>
  <si>
    <t>WEN/GUICHENG,CAI/YINGQI</t>
  </si>
  <si>
    <t>Pan/ Xinxian</t>
  </si>
  <si>
    <t>Su Yinghua</t>
  </si>
  <si>
    <t>p292087</t>
  </si>
  <si>
    <t>CHEN LIANG,THANG NGUYEN</t>
  </si>
  <si>
    <t>HE/JIAYUN,LAM/MANYAP</t>
  </si>
  <si>
    <t>HE JIAYU</t>
  </si>
  <si>
    <t>ZHONG/CHONGLIN,TANG/BIXIA</t>
  </si>
  <si>
    <t>LU YUE,XUE CHENYANG,YU JIALU,XIE QIAN</t>
  </si>
  <si>
    <t>SUN/XIONG,XING/HUANHUAN</t>
  </si>
  <si>
    <t>YUEN/KA MAN</t>
  </si>
  <si>
    <t>p292248</t>
  </si>
  <si>
    <t>shan/luqi,tong/pinghua,song/qing,chrn/lifang</t>
  </si>
  <si>
    <t>City view, no bathtub</t>
  </si>
  <si>
    <t>WANG/TAO</t>
  </si>
  <si>
    <t>FENG/JINGJING</t>
  </si>
  <si>
    <t>CUI SHUAI,HE HUI</t>
  </si>
  <si>
    <t>LIU JIANGANG,LI ANA</t>
  </si>
  <si>
    <t>LI YONGYI,LI WENYA</t>
  </si>
  <si>
    <t>HUANG/JINTAO,TANG/QIANWEN,HUANG/HUANYI,YE/XIUWEN</t>
  </si>
  <si>
    <t>CHEN/TINGAN,CHEN/CHIJEN</t>
  </si>
  <si>
    <t>chen xiaofei,wang shiqi,hu yaojia,li yao</t>
  </si>
  <si>
    <t>p287305</t>
  </si>
  <si>
    <t>ZHANG/YANMEI,LAM/LINGTAK,CHENG/SHA,SHUM/WAIYIN</t>
  </si>
  <si>
    <t>LIU/YINDOMG,XU/HONGYING</t>
  </si>
  <si>
    <t>CHEN/WENWEI,GU/GUOYING</t>
  </si>
  <si>
    <t>LU/HAIFANG,GAN/YAOHONG</t>
  </si>
  <si>
    <t>MA/QUAN,TANG/ZIQIN</t>
  </si>
  <si>
    <t>LIUWEI,LIUYI</t>
  </si>
  <si>
    <t>HU/YING,CONG/ZHIGANG,LIANG/JIANKAI,GUO/QIANG,HAN/YING,WANG/HONGKUN,SHEN/YANAN</t>
  </si>
  <si>
    <t>GANG SHI,TBA TBA</t>
  </si>
  <si>
    <t>ZUMING YANG,TBA TBA</t>
  </si>
  <si>
    <t>XUELIN WANG,TBA TBA</t>
  </si>
  <si>
    <t>DAGUO YIN,TBA TBA</t>
  </si>
  <si>
    <t>KIM/KWANG OK</t>
  </si>
  <si>
    <t>HUI TAN,TBA TBA</t>
  </si>
  <si>
    <t>Guo/Xiapu</t>
  </si>
  <si>
    <t>ZHOU WEIQIN,JI SUDI</t>
  </si>
  <si>
    <t>WANG/YULING</t>
  </si>
  <si>
    <t>XU/RAN</t>
  </si>
  <si>
    <t>HUANG/HONG</t>
  </si>
  <si>
    <t>JIANG/XIANTING,GU/SHENG</t>
  </si>
  <si>
    <t>p291452</t>
  </si>
  <si>
    <t>HAIFENG/JIANG,YAN/LI,SHUILIN/XU,FENGYING/PAN,WEIBIN/LU,YAHONG/CHEN,FANGWANG/ZHUO,SHANSHAN/JIANG</t>
  </si>
  <si>
    <t>ZHURUIJUAN,QIAOYIRAN</t>
  </si>
  <si>
    <t>WANG SHUJUAN</t>
  </si>
  <si>
    <t>ZHEN/JIAXING</t>
  </si>
  <si>
    <t>ZHENG ZESHAN</t>
  </si>
  <si>
    <t>CHEN JIAWEI</t>
  </si>
  <si>
    <t>OUYANG/XI,CHEN/LING</t>
  </si>
  <si>
    <t>SHEN/FANG</t>
  </si>
  <si>
    <t>MA YAN,YUAN YUAN</t>
  </si>
  <si>
    <t>liu yanqun</t>
  </si>
  <si>
    <t>SHIM/JIYEE</t>
  </si>
  <si>
    <t>Zhou Xiaojun,Yu Ping</t>
  </si>
  <si>
    <t>JIANKE ZANG</t>
  </si>
  <si>
    <t>DING/LING,WU/YANJUN</t>
  </si>
  <si>
    <t>p289803</t>
  </si>
  <si>
    <t>Shen/Fang,Xue/Chunfang,Zhang/Liping,Zhang/Yuanying</t>
  </si>
  <si>
    <t>p289828</t>
  </si>
  <si>
    <t>JIN/YANG,DIAO/YE,XIA/FEI,WU/HUIHUA,WU/HUIRONG,WU/HUIQIN</t>
  </si>
  <si>
    <t>QIAN/JINXIANG,SUN/JIE</t>
  </si>
  <si>
    <t>XU/FULIANG,CHEN/QINYI</t>
  </si>
  <si>
    <t>ZHAO/SICHENG,CHEN/MEI</t>
  </si>
  <si>
    <t>JEON /MIYEON</t>
  </si>
  <si>
    <t>p293260</t>
  </si>
  <si>
    <t>ZHANG/XUEDI,CHEN/LUYI,SONG/JINCHAO,SONG/DONGJIN</t>
  </si>
  <si>
    <t>FUNG/NGAR KEI</t>
  </si>
  <si>
    <t>HE BIN,ZHAO DEHUI,YUAN YUN,JING XIUBI</t>
  </si>
  <si>
    <t>XU TAO,LIU HUIJUN</t>
  </si>
  <si>
    <t>Wang/Zhiping</t>
  </si>
  <si>
    <t>ZHANG/ZHONGCHENG,YAN/SHIYING,YAN/WEI,YAN/YAXIAN,LI/MEIFANG,ZHANG/YUXIN</t>
  </si>
  <si>
    <t>DING/XIAOXIAO</t>
  </si>
  <si>
    <t>YANG QINQIN,HU JIALIE</t>
  </si>
  <si>
    <t>Voong/Kevin</t>
  </si>
  <si>
    <t>LIM/SUJUNG</t>
  </si>
  <si>
    <t>liu yawen</t>
  </si>
  <si>
    <t>Lu Pingping</t>
  </si>
  <si>
    <t>Hong Kong Convergent Jun 18</t>
  </si>
  <si>
    <t>P180712110321489</t>
  </si>
  <si>
    <t>remain MAY</t>
  </si>
  <si>
    <t>Huang Zhicheng,Su Jialiang</t>
  </si>
  <si>
    <t>WANG/RONG,DAI/ZONGBIN</t>
  </si>
  <si>
    <t>Xiang Yan,Yan Zhongping,Zhou Yuanjie,LI Bo</t>
  </si>
  <si>
    <t>KIM/DANBI</t>
  </si>
  <si>
    <t>WU/QIJING</t>
  </si>
  <si>
    <t>p291456</t>
  </si>
  <si>
    <t>GUO XIAOHE,LIU YANQIANG,GUO WANZHEN,WANG SHUHUA,LIU WEIXING,QIANG SHULING</t>
  </si>
  <si>
    <t>SUN/JING</t>
  </si>
  <si>
    <t>ZHANG/JINGWEN,ZHANG/JINGMEI</t>
  </si>
  <si>
    <t>LIU/GANG,JIN/YUJUN</t>
  </si>
  <si>
    <t>na/hana</t>
  </si>
  <si>
    <t>CAI/XIAOFENG,SUO/XIAOHUI,PAN/JUHUA,YU/YIQUN</t>
  </si>
  <si>
    <t>QIAO/YUGANG</t>
  </si>
  <si>
    <t>ZHAO/YING,SHEN/XINYUE</t>
  </si>
  <si>
    <t>CHENG/JIA,HOU/WENXIN</t>
  </si>
  <si>
    <t>yang/mokhwa</t>
  </si>
  <si>
    <t>XIAO/LIANG,XIAO/MIN</t>
  </si>
  <si>
    <t>Zhang Chang long,Wei Wei</t>
  </si>
  <si>
    <t>HUANG/HAO,ZHU/JIALI</t>
  </si>
  <si>
    <t>yun/heechul</t>
  </si>
  <si>
    <t>p297516</t>
  </si>
  <si>
    <t>Deng/Aiquan,Quan/Gang</t>
  </si>
  <si>
    <t>SU/YAO</t>
  </si>
  <si>
    <t>P294103</t>
  </si>
  <si>
    <t>DAI/YEYE,JIANG/LINYAN,CUI/FEI,WEI/WEI</t>
  </si>
  <si>
    <t>SHU/TAO,ZENG/JIAJING</t>
  </si>
  <si>
    <t>Kim/Jin Wook</t>
  </si>
  <si>
    <t>Xu/Jing,Ren/Jing</t>
  </si>
  <si>
    <t>LEE/EUNHO</t>
  </si>
  <si>
    <t>CHEN/CHEN,ZHANG/AIQING</t>
  </si>
  <si>
    <t>ZHOU/FEI,HUANG/JIA</t>
  </si>
  <si>
    <t>HUANG/BIXIA</t>
  </si>
  <si>
    <t>SEO SEOKWEON</t>
  </si>
  <si>
    <t>PAN/JIANKANG,FAN/HUIHUI</t>
  </si>
  <si>
    <t>TANG JIN</t>
  </si>
  <si>
    <t>PAN/XIAOHUA,LI/KUN</t>
  </si>
  <si>
    <t>TIAN YANG,JIN Shi Fan</t>
  </si>
  <si>
    <t>YANG/YAN, yang/PEITIE</t>
  </si>
  <si>
    <t>Moon/JinYoung</t>
  </si>
  <si>
    <t>p295529</t>
  </si>
  <si>
    <t>MA/BAOCHI,CHEN/HAN,SHENG/LIXIA,YANG/JING</t>
  </si>
  <si>
    <t>ZHANG JIANBANG,LI SHAOJUAN,LI LIFANG,HE PEIHUA,LI YUANDONG,LAI SHUFEN,HE JIAYING</t>
  </si>
  <si>
    <t>ZHAO ZHUO</t>
  </si>
  <si>
    <t>ZOU Yichen</t>
  </si>
  <si>
    <t>WU GUANGMING</t>
  </si>
  <si>
    <t>LIU JUNXI</t>
  </si>
  <si>
    <t>p296683</t>
  </si>
  <si>
    <t>SUN/YULONG,NAN/BAONING,YUAN/WEI,ZHANG/NING</t>
  </si>
  <si>
    <t>Zhuang Jing</t>
  </si>
  <si>
    <t>TONG/GUANGHUA,GU/HUIFANG,WANG/MEIZHEN,LU/ZHILI,ZHOU/WENWU,JIANG/JIADA,ZHU/YANWEI,YANG/PEIFANG</t>
  </si>
  <si>
    <t>ZHENG/HAO,YU/LIJUAN,FAN/HEJIN,SONG/BINBIN,SHI/XIAOFENG,ZHENG/LULU,SHI/XIAOY</t>
  </si>
  <si>
    <t>Zhang/Min,Cheng/Cheng,Zhou/Fu,Peng/Weiwei</t>
  </si>
  <si>
    <t>XU/YANG,WANG/XIYANG</t>
  </si>
  <si>
    <t>SUN XIN,WANG JI</t>
  </si>
  <si>
    <t>xu/xiuqin,xu/songxiang</t>
  </si>
  <si>
    <t>HE/XINLU,XIA/YUXUAN</t>
  </si>
  <si>
    <t>CAO/JIAJUN</t>
  </si>
  <si>
    <t>FANG/XINYANG,CAO/SHUANGCHUN</t>
  </si>
  <si>
    <t>XU YUNFEI,JIANG YUNTING,HE XIAYU,XU MENJIA,XU LIUYUN,GUO HAO</t>
  </si>
  <si>
    <t>DAI/LIHONG,ZHANG/JUN,WU/DONGJIONG,CHENG/LING,ZHAO/JING,WANG/YONG,HU/JIANG,HU/QIANYI,HE/JIALEI,ZHANG/YEFAN</t>
  </si>
  <si>
    <t>Zhang Chang long</t>
  </si>
  <si>
    <t>Chen Decheng</t>
  </si>
  <si>
    <t>ZHAO/PENG,MA/YAN</t>
  </si>
  <si>
    <t>LUO JUN</t>
  </si>
  <si>
    <t>kim/ Euna</t>
  </si>
  <si>
    <t>P295307</t>
  </si>
  <si>
    <t>ZHAO YINGXIAN,LUO SONGWEI</t>
  </si>
  <si>
    <t>HAN/PENGHAO</t>
  </si>
  <si>
    <t>CHEN MINJIA</t>
  </si>
  <si>
    <t>QIAN FENGLIN,SHAO QIANFEI</t>
  </si>
  <si>
    <t>WANG/QIAN,WANG/YANG</t>
  </si>
  <si>
    <t>KIM/JIEUN</t>
  </si>
  <si>
    <t>Qian Zhengxin</t>
  </si>
  <si>
    <t>p297332</t>
  </si>
  <si>
    <t>Liang Guichun,Deng Shuchang</t>
  </si>
  <si>
    <t>Zhou Rongsheng</t>
  </si>
  <si>
    <t>WANG/YUANMING,DENG/YANJUN,WANG/XUAN,HE/SHANSHAN</t>
  </si>
  <si>
    <t>Yang Xue</t>
  </si>
  <si>
    <t>p296208</t>
  </si>
  <si>
    <t>YANG/YANLIANG,GUO/MENGQI,YANG/HUAGANG,ZHANG/HUIFANG</t>
  </si>
  <si>
    <t>CHU/XIN,WANG/LINHUI</t>
  </si>
  <si>
    <t>HU/AIJU,BAI/JUAN,LI/HONGHUI</t>
  </si>
  <si>
    <t>CAI JINPING</t>
  </si>
  <si>
    <t>YANG/JUN,ZHU/ZHU,JIN/JIE,ZHU/YING</t>
  </si>
  <si>
    <t>LI DONGDONG,QIN CHUNLIANG</t>
  </si>
  <si>
    <t>ZHOU/XIAOYU,WU/JIALEI</t>
  </si>
  <si>
    <t>GAO/LI,FENG/XIAOGUO</t>
  </si>
  <si>
    <t>Ding/Wei</t>
  </si>
  <si>
    <t>p294285</t>
  </si>
  <si>
    <t>ZENG/XING,LIN/ZHENGXUAN,ZHANG/JUNXIANG,SHI/QING</t>
  </si>
  <si>
    <t>tangwenjun,xiexueyao</t>
  </si>
  <si>
    <t>ZHANG LE,CAO YUE</t>
  </si>
  <si>
    <t>CHEN YU,WANG PEIMIN,ZHOU YAN,CHEN SHUAI,CHEN YUSAI,LIU LI</t>
  </si>
  <si>
    <t>KOT/WING NAM,NG/CHUNG MAN KEVIN</t>
  </si>
  <si>
    <t>DENG/LEI,LU/JUNRU</t>
  </si>
  <si>
    <t>Kim/Hyosun</t>
  </si>
  <si>
    <t>DUANMU/CHUANYUN</t>
  </si>
  <si>
    <t>p296753</t>
  </si>
  <si>
    <t>YAO LANYING,ZHOU JINGSU,XU HUILI,ZHAO MEIHAO,LU YANGYIN, YIN XIUQIN,FANG YILEI(2014-02-14),JI ZIHANG(2013-05-
15),LU YIFAN(2014-07-25)</t>
  </si>
  <si>
    <t>TIAN LI</t>
  </si>
  <si>
    <t>KIM/JEONGHYUN</t>
  </si>
  <si>
    <t>XUE HUI,JI RUIQIU</t>
  </si>
  <si>
    <t>GAO MEI,SHAO LI</t>
  </si>
  <si>
    <t>YAO CENCEN</t>
  </si>
  <si>
    <t>WANG/JIPING</t>
  </si>
  <si>
    <t>p294278</t>
  </si>
  <si>
    <t>MA/JINGLE,QUAN/AIXIA,ZHAO/YIMEI,LI/YAZHOU</t>
  </si>
  <si>
    <t>p294280</t>
  </si>
  <si>
    <t>HU/JIAHUA,LI/YUE,SHAO/YUN,LIU/FANGFEI</t>
  </si>
  <si>
    <t>YANG/FAN</t>
  </si>
  <si>
    <t>ZHOU/MINYI,CHEN/SHUMIN,QU/SHANSHAN,MO/SHAOFEN</t>
  </si>
  <si>
    <t>YE/WANCHENG,ZHANG/QIAOYI</t>
  </si>
  <si>
    <t>Seo Jisoo</t>
  </si>
  <si>
    <t>LIU JINYUAN,YE CAIDIE</t>
  </si>
  <si>
    <t>Rhee/Cheul,Shin/Minchul</t>
  </si>
  <si>
    <t>p294286</t>
  </si>
  <si>
    <t>LIN/XI,YAO/BINGJIE,CHEN/JIAHUI,YAO/CELINE</t>
  </si>
  <si>
    <t>HE JINPING,LI JIN</t>
  </si>
  <si>
    <t>DIAO/LIPING,HUANG/YIJUN</t>
  </si>
  <si>
    <t>p294996</t>
  </si>
  <si>
    <t>NG/WAI MAN BUJI,NG/KWOK KEUNG,TSANG/KWAN MUI</t>
  </si>
  <si>
    <t>SHEN/YEJUN,WEI/XIAORAN,FU/GUANGYUAN,YANG/XIAOGUANG,HU/JINJING,JIANG/LIULIU,WANG/HAIRONG,CHEN/SHOUJUN,ZHOU/ZHIYU</t>
  </si>
  <si>
    <t>XIAO LU,WANG SHUO</t>
  </si>
  <si>
    <t>YUNG/KAM WAH</t>
  </si>
  <si>
    <t>Kim/JinSoo</t>
  </si>
  <si>
    <t>Xu Jiang</t>
  </si>
  <si>
    <t>Wang/Jie,Shen/Ding,Zhu/XiongLue</t>
  </si>
  <si>
    <t>FANG/YUFEI,LIU/ZIXUAN</t>
  </si>
  <si>
    <t>Yao Cencen</t>
  </si>
  <si>
    <t>Lei JINGJING,TBA,TBA,Zhang Shaoxiao</t>
  </si>
  <si>
    <t>cho/Haesun</t>
  </si>
  <si>
    <t>ZHANG/ZHENGQIN,LIU/XUNLAN,YUAN/YUAN,WANG/TING,GUO/YUEFANG,WANG/XIRAN</t>
  </si>
  <si>
    <t>JIANG/LUCHENG,YU/XIAOXIAN,WANG/QI,LU/YAPING,LOU/KEQING,ZHONG/WEIFENG</t>
  </si>
  <si>
    <t>YU/MEIHUA,HU/XIAOYAN,YINGYING/XU,TAO/YING,LI/WEN,JIN/SONG</t>
  </si>
  <si>
    <t>Nguyen/Thi Thu Giang</t>
  </si>
  <si>
    <t>LOU XIAOYI,LIU DAWEI</t>
  </si>
  <si>
    <t>PANG NA</t>
  </si>
  <si>
    <t>WANG JUAN,ZHANG XIAOLI, ZHANG YUSHAN(child 4years old)</t>
  </si>
  <si>
    <t>Chen/Xingying</t>
  </si>
  <si>
    <t>Gu Ying,Li Kun</t>
  </si>
  <si>
    <t>p297851</t>
  </si>
  <si>
    <t>YU YAQING,TIAN XIAOYING,WANG ZEMIN,HU DAN,DAI YIYI,WU CHENYUAN</t>
  </si>
  <si>
    <t>p299509</t>
  </si>
  <si>
    <t>chen Xuekun/cui Xianyu</t>
  </si>
  <si>
    <t>CHENG YANGYANG</t>
  </si>
  <si>
    <t>ZHANG TINGYU,YANG lIUQING,LONG MINGZHU,LONG YING</t>
  </si>
  <si>
    <t>Zhou Zemin</t>
  </si>
  <si>
    <t>Li Hongbin,Ren Lixia,Ren Hongdong,Pan Jing</t>
  </si>
  <si>
    <t>Yang Yanfei</t>
  </si>
  <si>
    <t>p299917</t>
  </si>
  <si>
    <t>yang/ZHIHUA,liu sian</t>
  </si>
  <si>
    <t>JO HANGA</t>
  </si>
  <si>
    <t>QIAN/JINGMING</t>
  </si>
  <si>
    <t>PARK EUNYEONG</t>
  </si>
  <si>
    <t>XI YICHUN,YE XIZHEN</t>
  </si>
  <si>
    <t>p.295001</t>
  </si>
  <si>
    <t>ZENG SUHONG,ZHANG WEIWEI,ZENG SUYIN,ZHANG JIN,ZHOU YUANKAI,ZENG SUMEI,XIE SHENGLIANG,XIE SHENGDONG</t>
  </si>
  <si>
    <t>GONG YUEE</t>
  </si>
  <si>
    <t>DAI QI,HU WEI</t>
  </si>
  <si>
    <t>luo Feisheng</t>
  </si>
  <si>
    <t>WAN/LI,QIAN/HONGYAN</t>
  </si>
  <si>
    <t>mune/june</t>
  </si>
  <si>
    <t>ZHANG/HONG</t>
  </si>
  <si>
    <t>HAIXIA CHEN,QITING LU1317539</t>
  </si>
  <si>
    <t>WEISI LU,XIAODAN XIE1317544</t>
  </si>
  <si>
    <t>p299982</t>
  </si>
  <si>
    <t>CHOW/LIM CHOY,CHENG/ALLAN WINGCHEONG</t>
  </si>
  <si>
    <t>Liu Jhon</t>
  </si>
  <si>
    <t>Han Xu1326381</t>
  </si>
  <si>
    <t>MA/JIAYANG</t>
  </si>
  <si>
    <t>xiao jun1327000</t>
  </si>
  <si>
    <t>p300584</t>
  </si>
  <si>
    <t>XU/HAIDONG,Jin/Lingzhong,He/Zhenyan</t>
  </si>
  <si>
    <t>WU/ZHONGYU</t>
  </si>
  <si>
    <t>p300669</t>
  </si>
  <si>
    <t>SHAO/QianEn,Nam/AlanCheungWing,Zhou/Hui</t>
  </si>
  <si>
    <t>p300675</t>
  </si>
  <si>
    <t>Zhong Zhanfeng,Zhong Weiwen,Cheng Shaoxu,Zhong Wenlong,Zeng Chunsheng</t>
  </si>
  <si>
    <t>p300678</t>
  </si>
  <si>
    <t>Li Mei,Li MingMing</t>
  </si>
  <si>
    <t>NGUYEN QUYNH</t>
  </si>
  <si>
    <t>NGUYEN NHAT</t>
  </si>
  <si>
    <t>sun kai</t>
  </si>
  <si>
    <t>hu leyi</t>
  </si>
  <si>
    <t>YANG ZHIHUA,Liu Sian1328071</t>
  </si>
  <si>
    <t>HUANG/ZHIGANG</t>
  </si>
  <si>
    <t>Zhan/Huangxing</t>
  </si>
  <si>
    <t>P301006</t>
  </si>
  <si>
    <t>DU/JIAN1328456</t>
  </si>
  <si>
    <t>Hong Kong Convergent Jul 18</t>
  </si>
  <si>
    <t xml:space="preserve"> P180809150346489</t>
  </si>
  <si>
    <t>JUL DEPOSIT</t>
  </si>
  <si>
    <t>remain JUN</t>
  </si>
  <si>
    <t>原单号</t>
  </si>
  <si>
    <t>8月单号</t>
  </si>
  <si>
    <t>Han Xu</t>
  </si>
  <si>
    <t>WEISI LU,XIAODAN XIE</t>
  </si>
  <si>
    <t>Xia Ji</t>
  </si>
  <si>
    <t>xiao jun</t>
  </si>
  <si>
    <t>Chung Daun</t>
  </si>
  <si>
    <t>DU/JUN</t>
  </si>
  <si>
    <t>Ji Young Sun</t>
  </si>
  <si>
    <t>YANG ZHIHUA,Liu Sian</t>
  </si>
  <si>
    <t>HAIXIA CHEN,QITING LU</t>
  </si>
  <si>
    <t>Lin Li</t>
  </si>
  <si>
    <t>yang/yang</t>
  </si>
  <si>
    <t>p299517</t>
  </si>
  <si>
    <t>YUE HUIQUN,YUE HUIRONG,PAN XINGCUI</t>
  </si>
  <si>
    <t>qiu/rui,QIU/RUIMIN,LI/YUNCHUN,TONG/XIAOHU,TONG/XINYAO（2016-7-28 ）,TONG/XINYAN（2008-2-24）</t>
  </si>
  <si>
    <t>TSZSENJASON lee</t>
  </si>
  <si>
    <t>liu/manhua</t>
  </si>
  <si>
    <t>Ling Bao</t>
  </si>
  <si>
    <t>CHEN LIYIN,CHAO ZHIQIANG</t>
  </si>
  <si>
    <t>XIA JI</t>
  </si>
  <si>
    <t>xia ji</t>
  </si>
  <si>
    <t>DENG SHAOQIANG,WEI XIAOTING</t>
  </si>
  <si>
    <t>ZHOU HUI,XIA TINGTING</t>
  </si>
  <si>
    <t>YANG XIUQIN,MA WENYING</t>
  </si>
  <si>
    <t>hwang/jin kyeong</t>
  </si>
  <si>
    <t>HOU JUHUA,DUAN XIAOYAN</t>
  </si>
  <si>
    <t>TANG JUN,SHEN YUAN</t>
  </si>
  <si>
    <t>jiang/rui</t>
  </si>
  <si>
    <t>ZHOU QING,ZHU ZHEN</t>
  </si>
  <si>
    <t>Zhu Huanhuan</t>
  </si>
  <si>
    <t>Tang Hiu Lam</t>
  </si>
  <si>
    <t>tang hiulam</t>
  </si>
  <si>
    <t>MAI ZHECHENG</t>
  </si>
  <si>
    <t>Nie Yanxia</t>
  </si>
  <si>
    <t>zhang lili</t>
  </si>
  <si>
    <t>BAO HAIPING,KANG YI</t>
  </si>
  <si>
    <t>TANG/XIAOYAN,TAO/BO</t>
  </si>
  <si>
    <t xml:space="preserve">Nguyen Hoai Thuong </t>
  </si>
  <si>
    <t>YANG BO,ZHANG DAN</t>
  </si>
  <si>
    <t>Chen Xiaoyan,Jin Leigang</t>
  </si>
  <si>
    <t>p297697</t>
  </si>
  <si>
    <t>ZHANG LINA,HAN CHENHUI,FANG ZHOU</t>
  </si>
  <si>
    <t>JIN/DANWEI,SHEN/YI</t>
  </si>
  <si>
    <t>LI/SHA,ZHANG/BOXIANG</t>
  </si>
  <si>
    <t>LIAO/ SHENG</t>
  </si>
  <si>
    <t>he yongkang</t>
  </si>
  <si>
    <t>cai/yan</t>
  </si>
  <si>
    <t>zhu haiping</t>
  </si>
  <si>
    <t>Liao Sheng</t>
  </si>
  <si>
    <t>Zhang Duan</t>
  </si>
  <si>
    <t>Zhang Lili</t>
  </si>
  <si>
    <t>WANG MENGJUN,LUO QIONGXIAN</t>
  </si>
  <si>
    <t>ZHANH HONGMEI,TANG LIHUA</t>
  </si>
  <si>
    <t>zou/jun</t>
  </si>
  <si>
    <t>Chai/Lee Seul</t>
  </si>
  <si>
    <t>LEE SUJIN</t>
  </si>
  <si>
    <t>JIA PENGDI,LU YOUHAN</t>
  </si>
  <si>
    <t>BAI JING, HUANG YAN</t>
  </si>
  <si>
    <t>ZHANG WEILI,YU JIADI</t>
  </si>
  <si>
    <t>p302609</t>
  </si>
  <si>
    <t>XIONG CIQUAN,ZHANG JING,PHUNG MANHTRINH,PHUNG MANHTRINH</t>
  </si>
  <si>
    <t>p302635</t>
  </si>
  <si>
    <t>LIAO XIECHENG,CHEN YAXIAN,YAO SHUIFA</t>
  </si>
  <si>
    <t>Cen Lijiang,Cen Liyang</t>
  </si>
  <si>
    <t>ZOU SHIYUN,XIE YANLING</t>
  </si>
  <si>
    <t>Jeong/jihye</t>
  </si>
  <si>
    <t>liang yating</t>
  </si>
  <si>
    <t>Chen Huali,Chen Shenghui</t>
  </si>
  <si>
    <t>Chen Rong</t>
  </si>
  <si>
    <t>p302908</t>
  </si>
  <si>
    <t>Yang Shuoguang,Ye Zijia</t>
  </si>
  <si>
    <t>JIANG XIAO,LI HUI</t>
  </si>
  <si>
    <t>ZHANG LEI,XU JIE</t>
  </si>
  <si>
    <t>XU/BIN</t>
  </si>
  <si>
    <t>DU/WEI</t>
  </si>
  <si>
    <t>Chan / wai yee carmen</t>
  </si>
  <si>
    <t>Chen Jian</t>
  </si>
  <si>
    <t>yang yi,HUANG GANG</t>
  </si>
  <si>
    <t>zhou/bin</t>
  </si>
  <si>
    <t>WAN ANRU,LIANG XUAN</t>
  </si>
  <si>
    <t>Wen Tao</t>
  </si>
  <si>
    <t>p301813</t>
  </si>
  <si>
    <t>CHEN YANG,ZHU YI,CHEN JIE,SUN XIAOQIN</t>
  </si>
  <si>
    <t>xie/jia</t>
  </si>
  <si>
    <t>HUANG CHAOYONG,HE XIU,HUANG BINGZHONG(3 years-old),HUANG ZHENRUI(7 years-old)</t>
  </si>
  <si>
    <t>ROH+01 BF ch</t>
  </si>
  <si>
    <t>FEI QINGYANG,HUANG JIA</t>
  </si>
  <si>
    <t>ZHANG SHURAN</t>
  </si>
  <si>
    <t>YIM BOA</t>
  </si>
  <si>
    <t>p300831</t>
  </si>
  <si>
    <t>Han Yuting,Xiong Zhongyuan,Liu Qiang,Zhang Haichao</t>
  </si>
  <si>
    <t>Liu Sian</t>
  </si>
  <si>
    <t>SOU CHONLONG</t>
  </si>
  <si>
    <t>p303502</t>
  </si>
  <si>
    <t>Hou Dasong</t>
  </si>
  <si>
    <t>XU Wanwei</t>
  </si>
  <si>
    <t>XIA QI</t>
  </si>
  <si>
    <t>Zhou Liang,LE MINH</t>
  </si>
  <si>
    <t>p302250</t>
  </si>
  <si>
    <t>Zhao Jingchun</t>
  </si>
  <si>
    <t>Chen/Jiuan</t>
  </si>
  <si>
    <t>SHAO/JUNXIANG</t>
  </si>
  <si>
    <t>luo/minfei</t>
  </si>
  <si>
    <t>jeong/boru</t>
  </si>
  <si>
    <t>Li Chingai,Zhang Su</t>
  </si>
  <si>
    <t>p303066</t>
  </si>
  <si>
    <t>liu yanling,Deng lei,liu jia,liu li</t>
  </si>
  <si>
    <t>p303328</t>
  </si>
  <si>
    <t>Hong Yinghui,Hong Xiaoshun</t>
  </si>
  <si>
    <t>Zeng Siyuan,Wu Mianxin</t>
  </si>
  <si>
    <t>ZHANG LEI</t>
  </si>
  <si>
    <t>Liu Manhua,XU Jie</t>
  </si>
  <si>
    <t>SHENG XINHONG,SHAO YANQING</t>
  </si>
  <si>
    <t>CHEN JIAN</t>
  </si>
  <si>
    <t>LIU XINPING,JIN HANTIAN,ZHANG QIUYAN,HU JIALE,ZHANG QINGLI,XIE LIHUA</t>
  </si>
  <si>
    <t>HOU DASONG,ZHANG WENJI,YANG HONGYING,HOU YINZOU</t>
  </si>
  <si>
    <t>LU JIAN BO</t>
  </si>
  <si>
    <t>Yu/Chong,Fang/Ting</t>
  </si>
  <si>
    <t>wen, tao</t>
  </si>
  <si>
    <t>JIANYONG ZHANG,XUEMEI SHA</t>
  </si>
  <si>
    <t>WANG/QI</t>
  </si>
  <si>
    <t>ZHANG/WEIYI</t>
  </si>
  <si>
    <t>kim beomsoo</t>
  </si>
  <si>
    <t>kang sangkwon</t>
  </si>
  <si>
    <t>XIE JINYU</t>
  </si>
  <si>
    <t>Chen Guolong,Lou Xiaodan</t>
  </si>
  <si>
    <t>FENG JINGJING</t>
  </si>
  <si>
    <t>XING YITING,LI WANTING</t>
  </si>
  <si>
    <t>Ho/Chun Wai Andrew</t>
  </si>
  <si>
    <t>XIE JINYU,QU SONG</t>
  </si>
  <si>
    <t>Xu Wanwei</t>
  </si>
  <si>
    <t>ZOU WEIYU</t>
  </si>
  <si>
    <t>lu jian bo</t>
  </si>
  <si>
    <t>LI CHANGQIN</t>
  </si>
  <si>
    <t>liang/zhuoming</t>
  </si>
  <si>
    <t>Jiang Xifeng,Li Lingling</t>
  </si>
  <si>
    <t>Wu Yuxian,Wu Zeming</t>
  </si>
  <si>
    <t>chen zhang / jian qin</t>
  </si>
  <si>
    <t>ZHANG YUN,HUI YAN</t>
  </si>
  <si>
    <t>ZHANG YANQIAO,HAO WEI</t>
  </si>
  <si>
    <t>ZHAI YONGQIN,WANG WEIMING,BAO HONG,LIU JUN,WANG HUIHUI</t>
  </si>
  <si>
    <t>p302794</t>
  </si>
  <si>
    <t>Wu Sunmin,Wu Minhui,Wu Zisi</t>
  </si>
  <si>
    <t>shen Yun</t>
  </si>
  <si>
    <t>XU WANWEI</t>
  </si>
  <si>
    <t>RONG YU,WU TAIMING</t>
  </si>
  <si>
    <t>p304266</t>
  </si>
  <si>
    <t>WU HUA,TRINH THIVUI,CHEN YINGZI,JIANG XIAOYU</t>
  </si>
  <si>
    <t>shen jinxia,yu xiang</t>
  </si>
  <si>
    <t>NIU/HUAQIN,TIAN/WEIWEI,YE/BEIBEI,FAN/RONG,NIU/YIQUN,FANG/HENGYU</t>
  </si>
  <si>
    <t>TAN/JI MIN,SUNG/HSIU JUNG</t>
  </si>
  <si>
    <t>LEE JAEWOOK</t>
  </si>
  <si>
    <t>XU CHUNHUA,XU CHENGXIANG</t>
  </si>
  <si>
    <t>zhao/xiaoying,gao/qiulan,gao/aqin,ji/liwen,lin/lan,fan/yun ou</t>
  </si>
  <si>
    <t>SHAO/ZHULAN,XU/HAODONG</t>
  </si>
  <si>
    <t>wu siqi,ouyang yinpan,luo changhua,ou chaojun</t>
  </si>
  <si>
    <t>LI HONGLI,LI SHANSHAN</t>
  </si>
  <si>
    <t>Wang Liqi,Zhu Zixia,Wang Jianhui,Zhu Jianjian,Wang Zhengzheng,Wang Xinran</t>
  </si>
  <si>
    <t>wen tao</t>
  </si>
  <si>
    <t>p303925</t>
  </si>
  <si>
    <t>CIT Group</t>
  </si>
  <si>
    <t>SHAO TAO,SHENG DANFENG,GAO YUAN,WANG JUEMING</t>
  </si>
  <si>
    <t>p285482</t>
  </si>
  <si>
    <t>NI/XIAOPING,ZHANG/RUIHUA,GUAN/LIPING,LI/JIA</t>
  </si>
  <si>
    <t>BIAN/SHANSHAN,ZHOU/YUAN</t>
  </si>
  <si>
    <t>Huang Ou</t>
  </si>
  <si>
    <t>BKF CIT Group</t>
  </si>
  <si>
    <t>1338202的早餐费</t>
  </si>
  <si>
    <t>liu chunyi,wu wnjun</t>
  </si>
  <si>
    <t>YANLING/WEN</t>
  </si>
  <si>
    <t>p300218</t>
  </si>
  <si>
    <t>TIAN HUA,XIN HU</t>
  </si>
  <si>
    <t>Zhu Xuefeng,Jia Kangpeng</t>
  </si>
  <si>
    <t>XIN YINGCHEN,ZHAO RONGHUA</t>
  </si>
  <si>
    <t>wen yanling</t>
  </si>
  <si>
    <t>Wen yanling</t>
  </si>
  <si>
    <t>seungwook ju</t>
  </si>
  <si>
    <t>wu siqi,ouyang yinpan,ou chaojun</t>
  </si>
  <si>
    <t>LI LAN,HUANG GUOWEI</t>
  </si>
  <si>
    <t>wu junhui</t>
  </si>
  <si>
    <t>hu weishi,Hu Tian</t>
  </si>
  <si>
    <t>XIAO/WEI,ZHU/LI</t>
  </si>
  <si>
    <t>ZHU/SHOUQIANG,QIAO/CHUNYAN</t>
  </si>
  <si>
    <t>LI FENGFENG,QIAN XIA</t>
  </si>
  <si>
    <t>YU/JINGJING,YU/JIAOJIAO,HUANG/HUABIN,GUAN/JINGJING,ZHAO/JIANHUA</t>
  </si>
  <si>
    <t>PAN/ZHIKAI, WU/YINGYI, WU/HUIJI</t>
  </si>
  <si>
    <t>YU JINGQIAO</t>
  </si>
  <si>
    <t>DU/ZUHAI</t>
  </si>
  <si>
    <t>SHEN/XIAOLEI,ZHOU/SIYA,SHEN/YIZHU(2009-2-26)</t>
  </si>
  <si>
    <t xml:space="preserve">LU/MEILI,SHEN/LIANG,SHEN/LUYI </t>
  </si>
  <si>
    <t>DING XIPING,zhang songling</t>
  </si>
  <si>
    <t>Jiang Guoqiang,He Xiaodan</t>
  </si>
  <si>
    <t>CAI LINGKUN</t>
  </si>
  <si>
    <t>Hong Kong Convergent Aug 18</t>
  </si>
  <si>
    <t xml:space="preserve"> P180911174300489</t>
  </si>
  <si>
    <t>DEPOSIT AUG</t>
  </si>
  <si>
    <t>PM 262399</t>
  </si>
  <si>
    <t>DEPOSIT SEP</t>
  </si>
  <si>
    <t>REMAIN JUL</t>
  </si>
  <si>
    <t>9月单号</t>
  </si>
  <si>
    <t>FAN/GUANGWEN,CHEN/RONGHUA,CHEN/YAN,WANG/JIAOJIE</t>
  </si>
  <si>
    <t>CHEN LIJING,XI QI</t>
  </si>
  <si>
    <t>BAO JING,LI XIUYING</t>
  </si>
  <si>
    <t>SUN YI,CHEN ZHENG</t>
  </si>
  <si>
    <t>G in-house</t>
  </si>
  <si>
    <t>XIA/YI, SUN/XIAOMEI</t>
  </si>
  <si>
    <t>CHOI BOMYUNG</t>
  </si>
  <si>
    <t>PAN SAIJUN,DAI XIAOFEI</t>
  </si>
  <si>
    <t>LIANG QIANXTA,CHEN ZHEXI</t>
  </si>
  <si>
    <t>DONG LIANGHUA,HUANG JIYUN, DONG NING</t>
  </si>
  <si>
    <t>p306782</t>
  </si>
  <si>
    <t>ZENG/XIAOWEI,ZHANG/XIAOYAN,CHEN/HUIYING,YAO/JIANFENG</t>
  </si>
  <si>
    <t>ZHU YANJIE</t>
  </si>
  <si>
    <t>MA XUXU,MA YONGLIANG</t>
  </si>
  <si>
    <t>Jung Da Eun</t>
  </si>
  <si>
    <t>Wakao Kazutoshi</t>
  </si>
  <si>
    <t>Ma Wenyi</t>
  </si>
  <si>
    <t>Zhang Dongling</t>
  </si>
  <si>
    <t>Yang/Lin</t>
  </si>
  <si>
    <t>LIU/JUN, ZHOU/QIN, CHEN/XI, WANG/SHAN</t>
  </si>
  <si>
    <t>WANG/SUJUAN, LOU/YAN</t>
  </si>
  <si>
    <t>XU PEIYING,MIN ZHIQIANG,MIN JI,LING CHENMIN</t>
  </si>
  <si>
    <t>p305393</t>
  </si>
  <si>
    <t>GAOYANGCHEN,YANGHUIEN,YANGLEI,YANGSUFANG</t>
  </si>
  <si>
    <t>ling yan</t>
  </si>
  <si>
    <t>CHOI/SO YOUN</t>
  </si>
  <si>
    <t>YE/YUQING</t>
  </si>
  <si>
    <t>Wu Cong,Meng Qixuan,Gu Qiuyan,Lou Sha</t>
  </si>
  <si>
    <t>Ju/Yamin,Wang/Cuilan,Chen/Bangtuan,Fu/Daofeng,Yu/Aizhen,Gao/Zhaobin,Dou/Zixiang</t>
  </si>
  <si>
    <t>：Ju/Daixia,Chen/Bin</t>
  </si>
  <si>
    <t>p301757</t>
  </si>
  <si>
    <t>LIU/ZHANBO,LIU/YUE,ZENG/SHUYUN,YAN/LING,LIU/MINGHAO(child2007-11-22)</t>
  </si>
  <si>
    <t>p301037</t>
  </si>
  <si>
    <t>TAN JIE,LIU JIAYI</t>
  </si>
  <si>
    <t>MIAO MIAO,WANG GUI,MA HONGYING</t>
  </si>
  <si>
    <t>p301599</t>
  </si>
  <si>
    <t>WANG XI,TAN BIN,ZHOU WEI,LUO JUNWEN,XIAO MEIYING</t>
  </si>
  <si>
    <t>WEI/FEIXIN</t>
  </si>
  <si>
    <t>wang Yaqing</t>
  </si>
  <si>
    <t>ZHANG TING,JIAO HONGFU</t>
  </si>
  <si>
    <t>p300713</t>
  </si>
  <si>
    <t>Hu/Chaoying,Chen/Sisi,Zhu/Yafang</t>
  </si>
  <si>
    <t>fan tingting,wu yueshan</t>
  </si>
  <si>
    <t>ZHANG/TING</t>
  </si>
  <si>
    <t>YAO/QUAN,LIAO/RUI</t>
  </si>
  <si>
    <t>NIU CONG</t>
  </si>
  <si>
    <t>CHEN MUFEI,BAO QIBIN</t>
  </si>
  <si>
    <t>Bao Yong</t>
  </si>
  <si>
    <t>p307315</t>
  </si>
  <si>
    <t>DENG XIN, CONG SHAN</t>
  </si>
  <si>
    <t>XIE ANAN</t>
  </si>
  <si>
    <t>p305391</t>
  </si>
  <si>
    <t>GAO YANGCHEN,YAN GHUIEN,YANG LEI,YANG SUFANG</t>
  </si>
  <si>
    <t>ZHANG/RENHUA</t>
  </si>
  <si>
    <t>SONG JIEUN</t>
  </si>
  <si>
    <t>p307318</t>
  </si>
  <si>
    <t>WANG JIANWEN, ZHANG JINGQING, WANG YIFEI, BAI YICHUN</t>
  </si>
  <si>
    <t>ZHANG JINYU</t>
  </si>
  <si>
    <t>Cheng/Edwin Siu Lung</t>
  </si>
  <si>
    <t>p305389</t>
  </si>
  <si>
    <t>HE MINGZHI,SUN WEIWEI,HE GUANGWU,WU YIXIN</t>
  </si>
  <si>
    <t>Edwin/Cheng</t>
  </si>
  <si>
    <t>LI/LIANYING, ZHANG/XIAOBO, KONG/DEJUN</t>
  </si>
  <si>
    <t>XIA/AIHUA, YAO/YUZHU</t>
  </si>
  <si>
    <t>CHEN/JINQIAO,CHEN/ZHAO,GUO/HONGJUN,GUO/YOU,QIN/TINGYING,ZHOU/HANZHEN</t>
  </si>
  <si>
    <t>FANG/FAN</t>
  </si>
  <si>
    <t>ZHONG LIANG,ZHU WENJING</t>
  </si>
  <si>
    <t>HE YIJUN,ZHU MAOLAN,WANG YISHOU,DONG XIUQUAN,YAN QI,WANG LI</t>
  </si>
  <si>
    <t>ChenHui</t>
  </si>
  <si>
    <t>Zeng Meixuan</t>
  </si>
  <si>
    <t>LIN/WEI</t>
  </si>
  <si>
    <t>p304531</t>
  </si>
  <si>
    <t>WAN/CHENGMING, WANG XIAOMING</t>
  </si>
  <si>
    <t>p305002</t>
  </si>
  <si>
    <t>SHEN HUAJUN, HUA SHUYIN, HUA YAOJIAN, LOU YUE PING</t>
  </si>
  <si>
    <t>LIANG XIAOYING, LIN RAN</t>
  </si>
  <si>
    <t>LIU JIANCHEN</t>
  </si>
  <si>
    <t>YU/LINA,LI/QIQI,ZENG/SUJUN</t>
  </si>
  <si>
    <t>JANG/HYEONJIN</t>
  </si>
  <si>
    <t>TANG XIAOPU</t>
  </si>
  <si>
    <t>YAO YUJIA, CHEN SIYI</t>
  </si>
  <si>
    <t>TAN MAOLIN</t>
  </si>
  <si>
    <t>HU YUJIE,TENG CHUANBIN,ZHAO JIAN,WU DANYING</t>
  </si>
  <si>
    <t>JIN CHONG,PAN WEIFENG,XU JING,LU CHONGLI</t>
  </si>
  <si>
    <t>p305193</t>
  </si>
  <si>
    <t>WANG/XIUYUN,ZHU/JUNQING,ZHU/CHENYING,ZHU/YUNYI</t>
  </si>
  <si>
    <t>HUANG WEI, HUA JIALI</t>
  </si>
  <si>
    <t>p305177</t>
  </si>
  <si>
    <t>LAI/BINGXIAO, ZHU/YINWEN, ZHENG/MEIHONG, ZHENG/YANRUI, CHEN/JUN, ZHENG.CHUNGUI, CHI/HAIWEI, CHI/HAIWEI</t>
  </si>
  <si>
    <t>HUANG/LIMIN, TU/HAIFENG</t>
  </si>
  <si>
    <t>p307309</t>
  </si>
  <si>
    <t>LI/JIANCHENG, LI/MENEN</t>
  </si>
  <si>
    <t>p297628</t>
  </si>
  <si>
    <t>WANG/YANG,LI/HAILING,DENG/JINGXIA,GAO/RUI,LI/YANFEI</t>
  </si>
  <si>
    <t>JIN QIANG,SUN XIAOLIANG</t>
  </si>
  <si>
    <t>LIU/QIN,LIU/HUI,YU/YI</t>
  </si>
  <si>
    <t>GU YAN</t>
  </si>
  <si>
    <t>Zhu Yinghui</t>
  </si>
  <si>
    <t>QIN/YAN, JIANG/ZHIFU</t>
  </si>
  <si>
    <t>LI YIXUAN, ZHANG SHU</t>
  </si>
  <si>
    <t>RUWEN XIE</t>
  </si>
  <si>
    <t>CHEN RONGSHU,FANG NA</t>
  </si>
  <si>
    <t>xu liang,zhang huidi</t>
  </si>
  <si>
    <t>TANG ZHIYUN</t>
  </si>
  <si>
    <t>PUN POCHUEN,PUN PINHUNG</t>
  </si>
  <si>
    <t>LIU/LISHA, ZHANG LUDAN</t>
  </si>
  <si>
    <t>HUANG/QIN,YANG/JUN,CHEN/MINGLEI,HAN/YING</t>
  </si>
  <si>
    <t>LI/HAIBIN,WANG/LEI,HUANG/XIAOTIAN,YU/CHENG</t>
  </si>
  <si>
    <t>YANG/LIPING, JIANG/YUYING</t>
  </si>
  <si>
    <t>CUI/ZHIWEN</t>
  </si>
  <si>
    <t>LI/LI, ZHAO/BIN</t>
  </si>
  <si>
    <t>LIU/XINGQUAN</t>
  </si>
  <si>
    <t>HEUNG/PING,NG/CHIOHOI</t>
  </si>
  <si>
    <t>HUANG/SHUNZHU,DENG/XINGXIANG,ZENG/YUNXIANG,ZENG/YUNXING</t>
  </si>
  <si>
    <t>PENGLIANG,LIHEPING</t>
  </si>
  <si>
    <t>SONG AHRAN</t>
  </si>
  <si>
    <t>GU/HUIHONG</t>
  </si>
  <si>
    <t>JIANG WENPING, ZHAO HONGFEN, ZHANG YEPING, FAN XIAOLI, MA YAQIN</t>
  </si>
  <si>
    <t>FEI/JUNJUN,CHEN/WENZAO</t>
  </si>
  <si>
    <t>We Shan,Lou Wing</t>
  </si>
  <si>
    <t>li ming/ tao pingping</t>
  </si>
  <si>
    <t>CHEN LINGYUE,FAN SHAOYAN</t>
  </si>
  <si>
    <t>Sun Joao</t>
  </si>
  <si>
    <t>CHEN/SIMIN</t>
  </si>
  <si>
    <t>SHE/YUJIE</t>
  </si>
  <si>
    <t>p307303</t>
  </si>
  <si>
    <t>CAI TIANHENG, CAI YUNJIA</t>
  </si>
  <si>
    <t>p298122</t>
  </si>
  <si>
    <t>LIU HAN,ZUO HUIJIE</t>
  </si>
  <si>
    <t>p304268</t>
  </si>
  <si>
    <t>TIAN CHENGRUI,CHANG YING,ZHOU HE,XIE GUANGYANG</t>
  </si>
  <si>
    <t>ZHANG/LI, GONG/CHENYING</t>
  </si>
  <si>
    <t>CHEN/KANGQIAO</t>
  </si>
  <si>
    <t>p309532</t>
  </si>
  <si>
    <t>CHEN/HONGBO, ZHANG/ZHENDONG, YU/XIAOLU, QIN/JING</t>
  </si>
  <si>
    <t>FU/QIHONG</t>
  </si>
  <si>
    <t>CHEN/JIE, MA/YING</t>
  </si>
  <si>
    <t>CHEN/ZHEJIAN</t>
  </si>
  <si>
    <t>MA/ZHAOCUN, LIU/FENG</t>
  </si>
  <si>
    <t>MA QIANG,LUO CHUNYAN,LUO TAO,YU JIA</t>
  </si>
  <si>
    <t>WU LING</t>
  </si>
  <si>
    <t>CEN BILIANG,LIU CHENGNING,CEN YUQIU</t>
  </si>
  <si>
    <t>p305759</t>
  </si>
  <si>
    <t>LIU/LI, LI/YI</t>
  </si>
  <si>
    <t>LIU/WEN, HAN/HAOLAN</t>
  </si>
  <si>
    <t>CHEN KANGQIAO</t>
  </si>
  <si>
    <t>p301799</t>
  </si>
  <si>
    <t>Gong Wei</t>
  </si>
  <si>
    <t>REN/GUODONG</t>
  </si>
  <si>
    <t>WEI LIN,WENDAN SUN,BIYUN LI</t>
  </si>
  <si>
    <t>p306435</t>
  </si>
  <si>
    <t>YANG/YUNING, LIAO/ZHUOXIN</t>
  </si>
  <si>
    <t>JIAPING/JIN</t>
  </si>
  <si>
    <t>p309167</t>
  </si>
  <si>
    <t>YIN/GUODONG, YAO/ZHONGBAO, ZHU/JUNPING</t>
  </si>
  <si>
    <t>YANG/YANG</t>
  </si>
  <si>
    <t>XIN/SHAOBO</t>
  </si>
  <si>
    <t>P309767</t>
  </si>
  <si>
    <t>ZENG WEN,LIU JING</t>
  </si>
  <si>
    <t>BKF for ch</t>
  </si>
  <si>
    <t>ZHU TAO</t>
  </si>
  <si>
    <t>LI/HAIJING,SONG/JUNYI</t>
  </si>
  <si>
    <t>p301626</t>
  </si>
  <si>
    <t>wang/qian,wang/yadong</t>
  </si>
  <si>
    <t>ZHU YUNLING,ZENG CHUAN</t>
  </si>
  <si>
    <t>NOH/MI SOOK</t>
  </si>
  <si>
    <t>JIN/YIWEI,LUO/CHEN</t>
  </si>
  <si>
    <t>LIU/JI MIN,TBA/TBA,ZHANG/XIAO HONG,SUN/YI,JIA/HAI SHENG,QI/LANG LANG,HUANG/CHUN QUN,MAO/DONG</t>
  </si>
  <si>
    <t>p301742</t>
  </si>
  <si>
    <t>WU/TENG,SHI/YIFEI,WANG/JIE,YAN/SHEN,BAO/YONGFANG,LIAO/YE</t>
  </si>
  <si>
    <t>p301651</t>
  </si>
  <si>
    <t>ChenTaihua/ChenShi</t>
  </si>
  <si>
    <t>yang ligong,zhou lei</t>
  </si>
  <si>
    <t>XU LILI,ZHU YINGJIE</t>
  </si>
  <si>
    <t>ZOU/ LIQIANG</t>
  </si>
  <si>
    <t>QIAN/LIXIN, XU/MIN</t>
  </si>
  <si>
    <t>JIANG/WEIXING, QIAN/LIHUA</t>
  </si>
  <si>
    <t>p309171</t>
  </si>
  <si>
    <t>YANG/CHUNRONG, WANG/HUIXIA, WANG/JUNCHEN, ZHANG/RONGXUAN</t>
  </si>
  <si>
    <t>XU/LIN, NING/JIA</t>
  </si>
  <si>
    <t>JUNG EUNHYE</t>
  </si>
  <si>
    <t>p309963</t>
  </si>
  <si>
    <t>GUO GUOXING,CHI LINGGUANG</t>
  </si>
  <si>
    <t>WONG/CHING YEE, NG/KIM PONG KENNY</t>
  </si>
  <si>
    <t>p308177</t>
  </si>
  <si>
    <t>ZHAO/QIAOFANG, MA/YUEYING</t>
  </si>
  <si>
    <t>Hu Xinghao,Xu Zhijiao</t>
  </si>
  <si>
    <t>GUO/ZHENG, ZHU/LIRU</t>
  </si>
  <si>
    <t>NON-SMOKING, TWIN, HIGH FLOOR, QUIET</t>
  </si>
  <si>
    <t>FENG XIA,LU SHAN</t>
  </si>
  <si>
    <t>YUAN/ZHIFENG, ZHAN/FUCHUN</t>
  </si>
  <si>
    <t>LI/HUAYING</t>
  </si>
  <si>
    <t>MO/YUNTING, LIU/QUANYING, LIAO/YONGXIANG, JIANG/BO</t>
  </si>
  <si>
    <t>ZHANG HAISEN, ZHANG YIQIONG</t>
  </si>
  <si>
    <t>ZHOU XIANZHENG,WANG YUYONG,HU WEIWEI,LI LIPING,ZHOU JIAHAO</t>
  </si>
  <si>
    <t>lee/jumyung,han/sangheon,yoon/sungwon,jung/uisung</t>
  </si>
  <si>
    <t>p309534</t>
  </si>
  <si>
    <t>WANG/QIAN, CHEN/JIONG, LIU/QIHANG, ZHAO/WEI</t>
  </si>
  <si>
    <t>ZHAO MENGMENG,YANG HONGCUI</t>
  </si>
  <si>
    <t>YANG HAOQI,MA JUN,CHEN XIAOPING,YANG BINGXIN</t>
  </si>
  <si>
    <t>P309466</t>
  </si>
  <si>
    <t>YANG YAN, NONG ZHIGANG, ZHU XIAOYAN</t>
  </si>
  <si>
    <t>ZHU ZHIPING</t>
  </si>
  <si>
    <t>Wang Huan,Zhang Xiaomeng</t>
  </si>
  <si>
    <t>ZHONG/YANYAN</t>
  </si>
  <si>
    <t>KWANSIEW LAM,KWANSIEW LAM</t>
  </si>
  <si>
    <t>P310944</t>
  </si>
  <si>
    <t>LI XIA,FANG LINJUN,FANG SIXIAO,LYU ERZI,ZHOU YUEJIAO,LI LONGJIANG</t>
  </si>
  <si>
    <t>p308206</t>
  </si>
  <si>
    <t>LIN/JIADI, ZHANG/SHULI, LAI/MEELING</t>
  </si>
  <si>
    <t>MAI/WENJIE</t>
  </si>
  <si>
    <t>XIE/HAO, XIANG/LIN</t>
  </si>
  <si>
    <t>KING BED, HONEYMOON</t>
  </si>
  <si>
    <t>Zheng Shuying,Song Xianwei</t>
  </si>
  <si>
    <t>p311090</t>
  </si>
  <si>
    <t>JIN BAILIN,CHEN LINQUAN</t>
  </si>
  <si>
    <t>XIE YOUZHEN</t>
  </si>
  <si>
    <t>ZHONG YING,JIANG WEN</t>
  </si>
  <si>
    <t>CHENG XING</t>
  </si>
  <si>
    <t>Hong Kong Convergent Sep 18</t>
  </si>
  <si>
    <t>SEP TOTAL</t>
  </si>
  <si>
    <t>P181004222909489</t>
  </si>
  <si>
    <t>oct</t>
  </si>
  <si>
    <t>DEPOSIT OCT</t>
  </si>
  <si>
    <t>REMAIN AUG</t>
  </si>
  <si>
    <t>10月单号</t>
  </si>
  <si>
    <t>p309527</t>
  </si>
  <si>
    <t>NI FANGYUAN, NI JINLIN</t>
  </si>
  <si>
    <t>WANG/FEI,WANG/XINPENG</t>
  </si>
  <si>
    <t>MENG/YU, MENG/CHAO, LIU/HUI</t>
  </si>
  <si>
    <t>p310328</t>
  </si>
  <si>
    <t>WANG/FAN, WU/MENGDI, SHI/JUN, LIN/JIE, QIN/HAOLIN, WANG/SIJIE, YU/YANG, ZHAO/QUANFENG</t>
  </si>
  <si>
    <t>p309173</t>
  </si>
  <si>
    <t>ZHOU PEINAN, FAN ZHIPING, XU DAN, SHEN MIN, ZHANG HUI, CHEN CHUANJIANG, LIAO YUAN, WU HAO</t>
  </si>
  <si>
    <t>YILIAN, ZENG XIAOLING</t>
  </si>
  <si>
    <t>ZENG YIXIAO</t>
  </si>
  <si>
    <t>GUO/XIAOCHUAN</t>
  </si>
  <si>
    <t>p307646</t>
  </si>
  <si>
    <t>GE/JIXIANG, HONG/TING, LE/YUNZHU, HE/JIAN, MIN/YU, XIAO/WEI, CHEN/CHUN, JIN/YAN, TAO/JIANPING, ZHENG/JIANXIN</t>
  </si>
  <si>
    <t>1 EXTRA BED</t>
  </si>
  <si>
    <t>DU JIA,FENG XIONGNAN,SUN CHENG,NI HONGLIANG</t>
  </si>
  <si>
    <t>LIUCHUNYING</t>
  </si>
  <si>
    <t>YAN TING,ZHANG YUN,XIA WEIWEI,LING YUN</t>
  </si>
  <si>
    <t>p305291</t>
  </si>
  <si>
    <t>ZHANG ZHENHUA,ZHANG PEIHUA,CHENG ZHENGYUAN,FANG YI</t>
  </si>
  <si>
    <t>p309966</t>
  </si>
  <si>
    <t>LIU JIARONG,ZHAO DONGXIAO</t>
  </si>
  <si>
    <t>LIANG CHENG,WEN XUE</t>
  </si>
  <si>
    <t>huang ming</t>
  </si>
  <si>
    <t>LUO/YING</t>
  </si>
  <si>
    <t>XIAO/BOWEN</t>
  </si>
  <si>
    <t>BINHAN LIU</t>
  </si>
  <si>
    <t>zhang xinwei</t>
  </si>
  <si>
    <t>Ye/Maofeng</t>
  </si>
  <si>
    <t>SHI/QIJUN</t>
  </si>
  <si>
    <t>Yan Jingjie</t>
  </si>
  <si>
    <t>p308603</t>
  </si>
  <si>
    <t>ZHOU/YUEKUI, LIN/JINGWEI, CHEN/DONGMEI, HUANG/XIAOLING, RU/HUANER</t>
  </si>
  <si>
    <t>FANG YUAN</t>
  </si>
  <si>
    <t>XIEYANG</t>
  </si>
  <si>
    <t>Yan Zixuan</t>
  </si>
  <si>
    <t>ZHANG QIANG, GU QUNFENG</t>
  </si>
  <si>
    <t>p309480</t>
  </si>
  <si>
    <t>CHEN SHIYI, HAN YULIN, YANG XICHUN, ZHANG LIJIA</t>
  </si>
  <si>
    <t>P309475</t>
  </si>
  <si>
    <t>TIAN QING, LIN KAI, LI XINYI, LIU TIAN</t>
  </si>
  <si>
    <t>WANG JIANJIAN</t>
  </si>
  <si>
    <t>LIU LINGYUN</t>
  </si>
  <si>
    <t>YUN ZHI</t>
  </si>
  <si>
    <t>SUN ZHEMIN, WANG WUSHUANG</t>
  </si>
  <si>
    <t>P309489</t>
  </si>
  <si>
    <t>LI/MINGLE, AI/DEYU, SHEN/DI, WANG/WENJUN</t>
  </si>
  <si>
    <t>HUANG RONGXIN, LU XINGWEI</t>
  </si>
  <si>
    <t>LIU JING, SHEN CHENGLIN</t>
  </si>
  <si>
    <t>CHAI YUFENG,XIONG WENQIN</t>
  </si>
  <si>
    <t>LI HAIFENG,XIE MINYING</t>
  </si>
  <si>
    <t>ZHANG XIEN,YI XU</t>
  </si>
  <si>
    <t>p312737</t>
  </si>
  <si>
    <t>LIU/XINGHAO,HAUNG/XIAOJUN,YIN/PEIXIANG,HU/HAO</t>
  </si>
  <si>
    <t>LI HUBIN,MAO JIAYUAN</t>
  </si>
  <si>
    <t>CHEN LIN</t>
  </si>
  <si>
    <t>HE YUJIA</t>
  </si>
  <si>
    <t>p312276</t>
  </si>
  <si>
    <t>CHEN JIE,WEI LIQIANG,CHEN MING,ZHOU TINGTING</t>
  </si>
  <si>
    <t>p312184</t>
  </si>
  <si>
    <t>JIA LINLIN,QU CHAO</t>
  </si>
  <si>
    <t>YANG HAO, WANG CHENGTING</t>
  </si>
  <si>
    <t>p308179</t>
  </si>
  <si>
    <t>OU/LISHAN</t>
  </si>
  <si>
    <t>LIAO ZHIQING</t>
  </si>
  <si>
    <t>p309823</t>
  </si>
  <si>
    <t>ZHOU SUIQING, CHEN GUILI, CHEN WEIFENG, GU MANHONG, JIANG MEIFANG, SHEN QIAOYING, JIANG JINGJING, TANG JIALE</t>
  </si>
  <si>
    <t>Wu Junhua</t>
  </si>
  <si>
    <t>ren aimin</t>
  </si>
  <si>
    <t>SHEN/HUI</t>
  </si>
  <si>
    <t>YAN/KEDI</t>
  </si>
  <si>
    <t>p308181</t>
  </si>
  <si>
    <t xml:space="preserve">upgrade </t>
  </si>
  <si>
    <t>Wang Chengting,Yang Hao（1351076,1351089,1351375）</t>
  </si>
  <si>
    <t>CHEN/YAOTING</t>
  </si>
  <si>
    <t>CHUNG/MAN HON ERIC, CHAN/SZE TING</t>
  </si>
  <si>
    <t>zhang/fan,shi/zuogang,deng/ruogu,Chen/Wei,Fei/Cheng,Chen/Cheng</t>
  </si>
  <si>
    <t>CHEN/JIANDONG,CHEN/JIANPING,CHEN/YINGHUI,CHEN/ZHIXIANG</t>
  </si>
  <si>
    <t>PAN WEI, ZHANG LILI</t>
  </si>
  <si>
    <t>XU/GUOZHEN,MAINGI/GEORGE MASAKU</t>
  </si>
  <si>
    <t>p306330</t>
  </si>
  <si>
    <t>CHEN YUANYUAN, JIANG LINGMEI, ZHAO XIAOFANG, SHEN FUQIANG, YANG YUN</t>
  </si>
  <si>
    <t>CHAN LOK KI, FAN MAN CHUN</t>
  </si>
  <si>
    <t>ZHOU XIAOCHEN</t>
  </si>
  <si>
    <t>p312702</t>
  </si>
  <si>
    <t>GAO/HONG,YUAN/YUEXIN,CHEN/JIAO,ZHENG/KAI</t>
  </si>
  <si>
    <t>XIA/QI,YAN/DONG</t>
  </si>
  <si>
    <t>LIU/YUWEI,YANG/YANG</t>
  </si>
  <si>
    <t>AN QIN,SHI XIAODONG</t>
  </si>
  <si>
    <t>XIA/JIANG</t>
  </si>
  <si>
    <t>LIU/DAN,XU/XINYUE</t>
  </si>
  <si>
    <t>HUSHIYANG,ADLABTBA</t>
  </si>
  <si>
    <t>MAO MINGHUI,LUO FENG</t>
  </si>
  <si>
    <t>LI JUNSONG</t>
  </si>
  <si>
    <t>YIN/SHAN,WANG/XIN</t>
  </si>
  <si>
    <t>p312636</t>
  </si>
  <si>
    <t>DU/MINGHAO, XU/YU, YANG/HONGYAN, SHEN/WEI</t>
  </si>
  <si>
    <t>ZHAO KEYI</t>
  </si>
  <si>
    <t>LIN/JIASI</t>
  </si>
  <si>
    <t>LI XUEJING</t>
  </si>
  <si>
    <t>XU/MENGLU,ZHANG/AIXIAN</t>
  </si>
  <si>
    <t>Hong/Xunchong,Wang/Yanting</t>
  </si>
  <si>
    <t>ZHU/XUEPING</t>
  </si>
  <si>
    <t>zhang/fan,shi/zuogang,deng/ruogu</t>
  </si>
  <si>
    <t>LIU/YUN</t>
  </si>
  <si>
    <t>Chen/Wei</t>
  </si>
  <si>
    <t>Qi/Yi,Xiang/Bihui</t>
  </si>
  <si>
    <t>LUO/DANFENG,YU/KENA</t>
  </si>
  <si>
    <t>Li/Jie,Pan/Zeheng</t>
  </si>
  <si>
    <t>XU/JUN</t>
  </si>
  <si>
    <t>p314122</t>
  </si>
  <si>
    <t>WANG/ZHI PING,ge/chang,zeng/ci xuan</t>
  </si>
  <si>
    <t>LIN JIERU,LIN YUCHAO</t>
  </si>
  <si>
    <t>GAOYAN</t>
  </si>
  <si>
    <t>DOU/ZHIQIANG,ZENG/YI</t>
  </si>
  <si>
    <t>CHEN/XIAOWEI,YAO/QUAN</t>
  </si>
  <si>
    <t>KONG/ZHAOHONG, DUAN/PING</t>
  </si>
  <si>
    <t>p313806</t>
  </si>
  <si>
    <t>ZHANG/YINING,YUAN/ZHONGLU,LU/JIANZHEN</t>
  </si>
  <si>
    <t>XIANG/RUIYING,LIU/GEOFFREY YU HIN</t>
  </si>
  <si>
    <t>HAN/JIAOJIAO</t>
  </si>
  <si>
    <t>GUO/MIN,LI/JINLING</t>
  </si>
  <si>
    <t>Ai/Qiong,SHEN/JINGQI</t>
  </si>
  <si>
    <t>Zhang/Dalong,Li/Wenqi</t>
  </si>
  <si>
    <t>Shi/Xuan,Zhang/Mengzhu</t>
  </si>
  <si>
    <t>XIE HONGJU, YAO YUAN</t>
  </si>
  <si>
    <t>Lu Min,Jiang Xinhua</t>
  </si>
  <si>
    <t>HO/TSUNGTSE</t>
  </si>
  <si>
    <t>Ren/Zhanhai</t>
  </si>
  <si>
    <t>YANG ZILING</t>
  </si>
  <si>
    <t>PAN BO, SUN ZHITAO</t>
  </si>
  <si>
    <t>Chen Zhiling</t>
  </si>
  <si>
    <t>Li Jie</t>
  </si>
  <si>
    <t>p310259</t>
  </si>
  <si>
    <t>FENG/SHUSHAN, ZUO/WEIHUA</t>
  </si>
  <si>
    <t>YANG/XUYAN,YU/HAO</t>
  </si>
  <si>
    <t>p312753</t>
  </si>
  <si>
    <t>XIONG WEILI,ZHOU HONGJIA,YAO LINGXIA</t>
  </si>
  <si>
    <t>PENG JINGTAO</t>
  </si>
  <si>
    <t>p311816</t>
  </si>
  <si>
    <t>QI XIN, WANG JING, QI QINGYI（2008-04-21）, QI LIN（ 2012-08-07）</t>
  </si>
  <si>
    <t>SU WEI,YU BINBIN</t>
  </si>
  <si>
    <t>XU/LUYI,DUAN/YUTING,NIE/MINYING,LI/DONGZE</t>
  </si>
  <si>
    <t>Yu/Changjiang</t>
  </si>
  <si>
    <t>Xhang/Qiming</t>
  </si>
  <si>
    <t>yu hao</t>
  </si>
  <si>
    <t>SONG/YAN,CAO/PING</t>
  </si>
  <si>
    <t>LIPING YANG,LIPING YANG</t>
  </si>
  <si>
    <t>yang ZILING</t>
  </si>
  <si>
    <t>HU SANCHUAN,WANG MIAO</t>
  </si>
  <si>
    <t>p315809</t>
  </si>
  <si>
    <t>Wang Nan,Qiao Qinglan,Qiao Jingya</t>
  </si>
  <si>
    <t>p316005</t>
  </si>
  <si>
    <t>Gu/Liuyan, Xia/jie</t>
  </si>
  <si>
    <t>Hong Kong Convergent Oct 18</t>
  </si>
  <si>
    <t>P181102164908489</t>
  </si>
  <si>
    <t>在9月核销</t>
  </si>
  <si>
    <t>DEPOSIT NOV</t>
  </si>
  <si>
    <t>PM 262410</t>
  </si>
  <si>
    <t>REMAIN SEP</t>
  </si>
  <si>
    <t>Payment</t>
  </si>
  <si>
    <t>11月单号</t>
  </si>
  <si>
    <t>Luo/Ruizhe</t>
  </si>
  <si>
    <t>P310259</t>
  </si>
  <si>
    <t>Zhang/Qiming</t>
  </si>
  <si>
    <t>QU/XIAOMING</t>
  </si>
  <si>
    <t>WANG YAQI,YANG FENGLIN</t>
  </si>
  <si>
    <t>CHEN/LERU,CHENJIAN/DINGRUI,DING/RUI,HUANG/BIN</t>
  </si>
  <si>
    <t>YANG YAN</t>
  </si>
  <si>
    <t>huang yi</t>
  </si>
  <si>
    <t>LIYUNFEI</t>
  </si>
  <si>
    <t xml:space="preserve">311818 + 311819 </t>
  </si>
  <si>
    <t>Huang/Huang</t>
  </si>
  <si>
    <t>Zhao Kailun</t>
  </si>
  <si>
    <t>SUN RUILI,WANG CHEN</t>
  </si>
  <si>
    <t>CHENYANG,NIQUANFENG</t>
  </si>
  <si>
    <t>Zhang/Rong,Zhang/Rong</t>
  </si>
  <si>
    <t>ZHANG QING, WEI QIBIN</t>
  </si>
  <si>
    <t>Huang/Xiaojiao</t>
  </si>
  <si>
    <t>YAPING/LUO</t>
  </si>
  <si>
    <t>ZHANG YUTING,PAN FEIFEI</t>
  </si>
  <si>
    <t>MENG/BIN,YAN/XIAOYAN</t>
  </si>
  <si>
    <t>dong yang, li xingzhen</t>
  </si>
  <si>
    <t>SUYU NING</t>
  </si>
  <si>
    <t>xu/linling</t>
  </si>
  <si>
    <t>Zhou Mi,Zhu Xiaosha</t>
  </si>
  <si>
    <t>WANG/JIAN,HU/YIJIA</t>
  </si>
  <si>
    <t>LU/JIANXING</t>
  </si>
  <si>
    <t>HUANGMENG</t>
  </si>
  <si>
    <t>CHEN/ZHENHUA,XIONG/QINQIN</t>
  </si>
  <si>
    <t>JIACHENG HUANG,JIACHENG HUANG</t>
  </si>
  <si>
    <t>Zhang/Jiaqi,Bo/Shaoju</t>
  </si>
  <si>
    <t>WANG/JINGJING</t>
  </si>
  <si>
    <t>PING/LUMING,SUO/MING</t>
  </si>
  <si>
    <t>ZHANG DEKANG,WU LINYING</t>
  </si>
  <si>
    <t>LI DAN</t>
  </si>
  <si>
    <t>P313062</t>
  </si>
  <si>
    <t>XU/RUO,ZHU/XINGHUA,GU/DONGFENG,GU/SITING</t>
  </si>
  <si>
    <t>XIONG XINGXING,WANG YANHAN</t>
  </si>
  <si>
    <t>CAOSAICHUN</t>
  </si>
  <si>
    <t>LIU/SHI, ZHOU/YINGJIE</t>
  </si>
  <si>
    <t>XIA LEI,CHEN GUO</t>
  </si>
  <si>
    <t>LIU/HANQUAN,WANG/XIAOQUN</t>
  </si>
  <si>
    <t>Zhuge/Xiao</t>
  </si>
  <si>
    <t>GAO/JI, CAO/JINFENG</t>
  </si>
  <si>
    <t>LI/DAN</t>
  </si>
  <si>
    <t>CHEN/YI</t>
  </si>
  <si>
    <t>Yu Yichen</t>
  </si>
  <si>
    <t>ZHANG XIYAN</t>
  </si>
  <si>
    <t>SHI/YUAN</t>
  </si>
  <si>
    <t>CHEN/CHUN, CHEN/XINRUI</t>
  </si>
  <si>
    <t>Wu/Kailun,Yuan/Jingwen</t>
  </si>
  <si>
    <t>Zhang/Lianghan, Chen/Jiaxuan</t>
  </si>
  <si>
    <t>YU/LINGJIE,YU/YASHUN</t>
  </si>
  <si>
    <t>chae nuri</t>
  </si>
  <si>
    <t>CHEN/BAOER, LI/NIKE</t>
  </si>
  <si>
    <t>ZHENGCAI/LI,ZHIMIN/WU,WANXIA/ZHAO</t>
  </si>
  <si>
    <t>Ma/Shaocheng,Wang/Weicong</t>
  </si>
  <si>
    <t>ZHAO YUANBI</t>
  </si>
  <si>
    <t>Xu Tiehui,Peng Liwen</t>
  </si>
  <si>
    <t>Wang Zhihao, Li Maosheng</t>
  </si>
  <si>
    <t>Wu Yongxiong</t>
  </si>
  <si>
    <t>Back Jungjae</t>
  </si>
  <si>
    <t>FANG/JIFA,LIU/XUEMEI</t>
  </si>
  <si>
    <t>ZHENG/XUEFEN,CHAI/YIHUA</t>
  </si>
  <si>
    <t>p315765</t>
  </si>
  <si>
    <t>Cai Jun,Cai Chong</t>
  </si>
  <si>
    <t>ZHONG/YUN</t>
  </si>
  <si>
    <t>p315015</t>
  </si>
  <si>
    <t>ZHUANG YONG</t>
  </si>
  <si>
    <t>SHEN/HAIJIANG, GU/LIQIN</t>
  </si>
  <si>
    <t>YU YUELING, YUAN HUANAN</t>
  </si>
  <si>
    <t>p316637</t>
  </si>
  <si>
    <t>LIU LYU, NIE MENGYA</t>
  </si>
  <si>
    <t>ZHANG/YUTAO,ZHANG/XIJIA</t>
  </si>
  <si>
    <t>SEUNG MINUK</t>
  </si>
  <si>
    <t>CHOI HOJEONG, CHOI SORIM</t>
  </si>
  <si>
    <t>TAN/XIN, CHEN/YUQING</t>
  </si>
  <si>
    <t>GAO/ZHIHU,XU/PING</t>
  </si>
  <si>
    <t>ZHANG ZHANG,PENG GUANGRUI,PENG XIAOMIAN(2015-04-24)</t>
  </si>
  <si>
    <t>HAO/HONGFU, LYU/XIAOYING</t>
  </si>
  <si>
    <t>JIAN XIAOHUA,XU WENYAN</t>
  </si>
  <si>
    <t>LI/LIJUN</t>
  </si>
  <si>
    <t>Hi Junjie, Wang Zian</t>
  </si>
  <si>
    <t>LIANG XINJUN</t>
  </si>
  <si>
    <t>SUN AO</t>
  </si>
  <si>
    <t>Li Ying,Wang Shaojun</t>
  </si>
  <si>
    <t>GUO/XIAOQING</t>
  </si>
  <si>
    <t>FENG/YUNDI,MO/XIANGGUO,MO/KAIJIE,YANG/HONG</t>
  </si>
  <si>
    <t>CAO/XINSHENG,DENG/ZHEN</t>
  </si>
  <si>
    <t>p315769</t>
  </si>
  <si>
    <t>JIN/LIANBIN,GU/ZHIQI,GU/ZHIJUN,JIANG/YUFEN</t>
  </si>
  <si>
    <t>LIN MENGSI,YE LIANGYIN</t>
  </si>
  <si>
    <t>GONG/XIAOXIAO, GAO/PING</t>
  </si>
  <si>
    <t>hong jianwei,ren li</t>
  </si>
  <si>
    <t>p316359</t>
  </si>
  <si>
    <t>CHEN/MIAO LAN, JIAN/JIE TAO</t>
  </si>
  <si>
    <t>zhu ye</t>
  </si>
  <si>
    <t>LIN/JIANPENG,Huang/Meizhen</t>
  </si>
  <si>
    <t>XIE/WENZHUO,ZHANG/HAN</t>
  </si>
  <si>
    <t>p 317501</t>
  </si>
  <si>
    <t>ZHU/SONGHE,CHEN/YAN,DENG/YIBING,JIANG/LILI</t>
  </si>
  <si>
    <t>LI/ZHUANGWEN,LI/ZHUOCHEN</t>
  </si>
  <si>
    <t>YANG/ZHUOYUE</t>
  </si>
  <si>
    <t>XU YAN</t>
  </si>
  <si>
    <t>CHEN MIAO LAN</t>
  </si>
  <si>
    <t>ZHAO ZEFENG</t>
  </si>
  <si>
    <t>JIAN/JIETAO</t>
  </si>
  <si>
    <t>lee/hoseon</t>
  </si>
  <si>
    <t>p318253</t>
  </si>
  <si>
    <t>YU/XIMING,DENG/JIANZHONG</t>
  </si>
  <si>
    <t>Feng YanPing,Li Juan</t>
  </si>
  <si>
    <t>P316026</t>
  </si>
  <si>
    <t>LIU ZHENYU, ZHAO TING, WANG PING, ZHAO ZESI</t>
  </si>
  <si>
    <t>shi Weidi</t>
  </si>
  <si>
    <t>zhaoJihao</t>
  </si>
  <si>
    <t>PAN YUANBIN,ZHAO QIONG</t>
  </si>
  <si>
    <t>YE LIANGYIN,LIN MENGSI</t>
  </si>
  <si>
    <t>Li Wei,Yi Qing Qing</t>
  </si>
  <si>
    <t>p319031</t>
  </si>
  <si>
    <t>Jia haifeng, xue xingzheng</t>
  </si>
  <si>
    <t>YANG/JINLIN</t>
  </si>
  <si>
    <t>p319053</t>
  </si>
  <si>
    <t>XU PEIYONG,TANG JIANLONG,ZHANG JIANFENG,QIAO LI,HUANG LIPING,YUAN YAN</t>
  </si>
  <si>
    <t>XUE ZEYANG,XUE CHANGLIANG</t>
  </si>
  <si>
    <t>p319097</t>
  </si>
  <si>
    <t>XIAN YAN,XU BENDOU,WANG LIMIN</t>
  </si>
  <si>
    <t>LI ZHONGJUN,ZHOU ZHIMING,CHEN LEI</t>
  </si>
  <si>
    <t>p319120</t>
  </si>
  <si>
    <t>Feng Peiyi,Feng Huiyi,Feng Ruiming,Kuang hanrong</t>
  </si>
  <si>
    <t>LI XIAOXIONG,YAO CAILIN</t>
  </si>
  <si>
    <t>Wu/Yongxin,Sharen/Tuoya</t>
  </si>
  <si>
    <t>SHEN/QI, CHEN/JIE</t>
  </si>
  <si>
    <t>Huang/Guo, QIAN/LIJUN</t>
  </si>
  <si>
    <t>LUO/LIPING, LIAO/LONGBAO</t>
  </si>
  <si>
    <t>zhang Danting,ZHI AILING,LYU YUZHEN,ZHANG YIJIE</t>
  </si>
  <si>
    <t>ZHONG/MING,WANG/YUYING,YANG/JIANPO,MA/LI,WANG/QICHEN,CHI/YANG</t>
  </si>
  <si>
    <t>LUO WEIMENG</t>
  </si>
  <si>
    <t>p317904</t>
  </si>
  <si>
    <t>Chen/Chao,Ling/Xiaowei,Zhang/Wenzhen,Chen/Lingxi</t>
  </si>
  <si>
    <t>ZHAO XIAOPING</t>
  </si>
  <si>
    <t>LING/LELE,WANG/HAIMIN</t>
  </si>
  <si>
    <t>HAN/DINGYI</t>
  </si>
  <si>
    <t>JIANG LIHONG, HE WEIYING</t>
  </si>
  <si>
    <t>LI/JIE,SHI/YING</t>
  </si>
  <si>
    <t>LIU/DONGLI,GU/LIWEN</t>
  </si>
  <si>
    <t>liao/hui,yuan/jiahai</t>
  </si>
  <si>
    <t>SHENG/SHIJIE</t>
  </si>
  <si>
    <t>JIN/SHAN</t>
  </si>
  <si>
    <t>p317553</t>
  </si>
  <si>
    <t>SHI LINCAO, GU YICHENG</t>
  </si>
  <si>
    <t>ZOU HAOZE,DING LIN</t>
  </si>
  <si>
    <t>LEE/SIU LING,MAK/YIP CHEUNG</t>
  </si>
  <si>
    <t>Song Yinbin</t>
  </si>
  <si>
    <t>p319788</t>
  </si>
  <si>
    <t>a/Jianxi,Luan/Beibei,Li/Ruiming</t>
  </si>
  <si>
    <t>p319499</t>
  </si>
  <si>
    <t>Peng/Zhangyuan,Huang/Shuting</t>
  </si>
  <si>
    <t>Peng/Song</t>
  </si>
  <si>
    <t>p319783</t>
  </si>
  <si>
    <t>Wang/Ying,Gao/Dixi,Pu/Ruisheng,Lin/Yi</t>
  </si>
  <si>
    <t>p319780</t>
  </si>
  <si>
    <t>LIANG ZHIWEI,WANG JIANWU,WANG RISHENG</t>
  </si>
  <si>
    <t>im,donghan</t>
  </si>
  <si>
    <t>GAO/MINGXIA,LI/JIE</t>
  </si>
  <si>
    <t>Park/Soyeon,Lim/Jeonggi</t>
  </si>
  <si>
    <t>MAO LEI</t>
  </si>
  <si>
    <t>ZHANG JIAHONG,YIN HAORAN</t>
  </si>
  <si>
    <t>NIU/SISI,WEI/JIANHUI</t>
  </si>
  <si>
    <t>LIN/ZIMING,ZHOU/SHAOLAN</t>
  </si>
  <si>
    <t>LIANG/YANPING,YE/MINQING</t>
  </si>
  <si>
    <t>YUAN JINGYA,LI WENJIE</t>
  </si>
  <si>
    <t>p319033</t>
  </si>
  <si>
    <t>ZHANG/JIAN,ZHOU/LIANG,ZHANG/XIANG,YUAN/DENG,QIAN/PAN,YU/SHILIN,LI/CHAOQUN,XU/KELI</t>
  </si>
  <si>
    <t>p319105</t>
  </si>
  <si>
    <t>QU/SHIHE,NI/ZHONGHUA,CAI/JINBAO,HE/ZHIFEI,LYU/QIAN,CHENG/AIAI,DING/SIXIA,DING/SIQI</t>
  </si>
  <si>
    <t>YUAN QIAO,LUO YILIN</t>
  </si>
  <si>
    <t>p320308</t>
  </si>
  <si>
    <t>Chen yujia,long man,liu ruoxi,chen yuzhi</t>
  </si>
  <si>
    <t>WANG XIAOHUI</t>
  </si>
  <si>
    <t>LIU/ZHENGWEN,HUANG/CHUN,LI/JIN,JIN/JING</t>
  </si>
  <si>
    <t>p319870</t>
  </si>
  <si>
    <t>FENG WEI,TAN YAN</t>
  </si>
  <si>
    <t>Hu Xiaoyong,Du Wanqing</t>
  </si>
  <si>
    <t>MAO LEI,LU RUOHAN</t>
  </si>
  <si>
    <t>CHEN XUE</t>
  </si>
  <si>
    <t>WU KUN,ZHU JIANGWEI</t>
  </si>
  <si>
    <t>ZHAO LIMIN,YE YIZHAO</t>
  </si>
  <si>
    <t>Jiang Zhengxiang,Xu Fengying</t>
  </si>
  <si>
    <t>Hong Kong Convergent Nov 18</t>
  </si>
  <si>
    <t>P181207113638489</t>
  </si>
  <si>
    <t>DEPOSIT DEC</t>
  </si>
  <si>
    <t>REMAIN OCT</t>
  </si>
  <si>
    <t>用于团房，未转正</t>
  </si>
  <si>
    <t>P190117155816489</t>
  </si>
  <si>
    <t xml:space="preserve">1398911  1398924  1399021 </t>
  </si>
  <si>
    <t>Type</t>
  </si>
  <si>
    <t>12月单号</t>
  </si>
  <si>
    <t xml:space="preserve">OCV </t>
  </si>
  <si>
    <t>Chen Linxia,Zhang Caiwa</t>
  </si>
  <si>
    <t>ZHAN/ZEXI,DING/YUE</t>
  </si>
  <si>
    <t>WANG JINGCHUAN</t>
  </si>
  <si>
    <t>LI/LINGLING,ZHANG/SHANJUN</t>
  </si>
  <si>
    <t>TB</t>
  </si>
  <si>
    <t>CHEN/QI,WANG/JIE</t>
  </si>
  <si>
    <t>KB, OCV</t>
  </si>
  <si>
    <t>p319034</t>
  </si>
  <si>
    <t>WangWei,ZhouXiaoyan</t>
  </si>
  <si>
    <t>Shi Yina,Li Ziyao</t>
  </si>
  <si>
    <t>LI/QING,TAN/YIN,WANG/LIQIN,XIA/YUQIN</t>
  </si>
  <si>
    <t>HE/HEXI,ZHANG/BINTONG</t>
  </si>
  <si>
    <t>HUANG/LI,ZENG/JUNFENG</t>
  </si>
  <si>
    <t>ZHAO/QI,SHAN/JIAQI</t>
  </si>
  <si>
    <t>CHEN/RONG,WANG/FEIQI</t>
  </si>
  <si>
    <t>WANG PENG,WANG TONG</t>
  </si>
  <si>
    <t>p318213</t>
  </si>
  <si>
    <t>HU/NA,DU/FENG,YAN/XI,HU/BAILIAN,ZHENG/YU,LI/XIAOBO</t>
  </si>
  <si>
    <t>OCV, KB, AJ</t>
  </si>
  <si>
    <t>QUAN/SHIYUAN,CHEN/YUXI</t>
  </si>
  <si>
    <t>REN QING, CHE JINBO</t>
  </si>
  <si>
    <t>p320258</t>
  </si>
  <si>
    <t>YANGMING,YANGYUQI</t>
  </si>
  <si>
    <t>CHEN/JINGJING,LI/LINXIU</t>
  </si>
  <si>
    <t>GAO/SHAN</t>
  </si>
  <si>
    <t>YANG/XI,MA/SHUQIN</t>
  </si>
  <si>
    <t>LIANG/YAOKENG</t>
  </si>
  <si>
    <t>JO/HYEJIN,YEO/YEONSU</t>
  </si>
  <si>
    <t>OCV</t>
  </si>
  <si>
    <t>JIANG ZHAOBIN</t>
  </si>
  <si>
    <t>OCV,KB,HIG,HM</t>
  </si>
  <si>
    <t>GAO/QINGYUN</t>
  </si>
  <si>
    <t>CUI/QIANMIN,HUANG/GUANGBING</t>
  </si>
  <si>
    <t>HAO/JUSHAN,HAO/XIUJUAN</t>
  </si>
  <si>
    <t>WANG YIMENG, SONG SIKUN</t>
  </si>
  <si>
    <t>OCV, KB</t>
  </si>
  <si>
    <t>XIA WEI</t>
  </si>
  <si>
    <t>EC, HIG</t>
  </si>
  <si>
    <t>p319447</t>
  </si>
  <si>
    <t>LI/YONGHUI,WANG/ZHILING,LIU/YANMEI,ZHOU/YING,GU/YAYUN,ZHU/WENJING,XIAO/YING,GUO/HEYUAN</t>
  </si>
  <si>
    <t>YU/CHAO,ZHANG/JIAREN</t>
  </si>
  <si>
    <t>XIAO/FUQIANG,HE/DAOJUN,ZHANG/ERJUN,LI/BIN</t>
  </si>
  <si>
    <t>HONG YING</t>
  </si>
  <si>
    <t xml:space="preserve"> ZHANG JUN</t>
  </si>
  <si>
    <t>SHUI TING,SHUI SHIXIANG,YU XUEFANG,CEN JIANMING,CHEN JULI</t>
  </si>
  <si>
    <t>p318283</t>
  </si>
  <si>
    <t>ZHOU SHENGMI,ZHOU JIAJI,LU LAWEI,SHI YAJING,ZHAO WEI,LUO LANFANG,WANG JIAO,ZHOU KAILIAO,LI XUDONG,WANG SHUAI</t>
  </si>
  <si>
    <t>Fan/Huihan,Sui/Ziji</t>
  </si>
  <si>
    <t>1 EB to POA, KB</t>
  </si>
  <si>
    <t>YANG JIA</t>
  </si>
  <si>
    <t>FANG/LEI,SUN/LING</t>
  </si>
  <si>
    <t>WANG/QIONG,He/Hanyue</t>
  </si>
  <si>
    <t>SHAN JIAQI,ZHAO QI</t>
  </si>
  <si>
    <t>p321762</t>
  </si>
  <si>
    <t>LI QING,LIN CONG,REN ZHIJIA,PEI LINGHU,QUE LONGFEI,LIU MINGAN</t>
  </si>
  <si>
    <t>OCV, TB</t>
  </si>
  <si>
    <t>Zhang Qingyang,FU XIAOQI</t>
  </si>
  <si>
    <t>sisi niu</t>
  </si>
  <si>
    <t>HAN/MINGLIN,LIANG/YING</t>
  </si>
  <si>
    <t>p321765</t>
  </si>
  <si>
    <t>Xu/Yingying,Xu/Guihua,Liu/Zhenchuang,Lei/Xueling,Hu/Kangbo,Wang/Yang</t>
  </si>
  <si>
    <t>Liu Yuchuan,Ma Jieqiong</t>
  </si>
  <si>
    <t>zhou,zhengyang</t>
  </si>
  <si>
    <t>LIANG PING</t>
  </si>
  <si>
    <t>Zeng/Cixuan</t>
  </si>
  <si>
    <t>WUWEI</t>
  </si>
  <si>
    <t>p321388</t>
  </si>
  <si>
    <t>huang/yiqun,Hu/HEBIN,CAI/ZHICHAO</t>
  </si>
  <si>
    <t>p317909</t>
  </si>
  <si>
    <t>HAN/LUHUA,QIAN/XINGMEI,ZHUANG/JIAXUE,TANG/YIDAN</t>
  </si>
  <si>
    <t>ZHOU BAOQUAN,ZHANG MENG</t>
  </si>
  <si>
    <t>ZHANG WEIJIAN,SHAO HAIYAN,MA QUN,ZHAO TING,HOU YIN</t>
  </si>
  <si>
    <t>DU LINGFENG,TAO JIN</t>
  </si>
  <si>
    <t>ZHAO XINHUA,WANG XIAOFANG</t>
  </si>
  <si>
    <t>Choi Po Yan</t>
  </si>
  <si>
    <t>CHENGLI/DI,HONGMIN/ZHOU</t>
  </si>
  <si>
    <t>p322353</t>
  </si>
  <si>
    <t>HE/YONGCHAO,WANG/ZAILIN,CHENG/QIN,ZHANG/JIE</t>
  </si>
  <si>
    <t>zhou/Guohua</t>
  </si>
  <si>
    <t>p322413</t>
  </si>
  <si>
    <t>YUAN/JUNHUI,XIE/MINFANG,FAN/LIHUA,WANG/JIANHUA</t>
  </si>
  <si>
    <t>LIANE XIAOTONG</t>
  </si>
  <si>
    <t>p323275</t>
  </si>
  <si>
    <t>HUANG/SHUNMIN,He/Zixin,He/Weiqiang,Huang/Jinghui,Chen/Xijun,Liu/Ximing,He/Jianyuan</t>
  </si>
  <si>
    <t>OU/YAFEI,TANG/BINGJI</t>
  </si>
  <si>
    <t>p324283</t>
  </si>
  <si>
    <t>Chen/Jingyuan,Chen/Shengbin,Yang/Xiuhua,Chen/Yan,Cheng/Huizhou,Chen/Shengyi,Huang/Yuwen,Yang/Shuping</t>
  </si>
  <si>
    <t>LIANG FUHAO</t>
  </si>
  <si>
    <t>p324008</t>
  </si>
  <si>
    <t>CHEUNG/HOIMAN,CHAN/KITYING</t>
  </si>
  <si>
    <t>ZHU/BIAO,LI/YUNKAI</t>
  </si>
  <si>
    <t>LI/YONGCHAO,LI/FENGLAN</t>
  </si>
  <si>
    <t>LI/JIANSHA,WU/HONGHONG</t>
  </si>
  <si>
    <t>HUANG/SHAN,REN/DAN</t>
  </si>
  <si>
    <t>CHEN/GUIQING,XI/KUN,XU/LINGPENG,ZHENG/YIFENG</t>
  </si>
  <si>
    <t>JIA/DAN, ZHANG/DANNI</t>
  </si>
  <si>
    <t>p318016</t>
  </si>
  <si>
    <t>wang ling, huang li</t>
  </si>
  <si>
    <t>TB,HIG,LA</t>
  </si>
  <si>
    <t>ZHANG ZULIANG, YAO YANNA, ZHANG YOUYOU 2014-11-25</t>
  </si>
  <si>
    <t>OCV, KB, 1child</t>
  </si>
  <si>
    <t>ZHOU/DAN,LI/JUN,YANG/ZHENG,LU/XIAOYAN,CHEN/WEI,YU/SHUNTING</t>
  </si>
  <si>
    <t>WANG/CHUN,GAN/BAOZHONG</t>
  </si>
  <si>
    <t>Kong/Lingde,CAO/MI</t>
  </si>
  <si>
    <t>p323749</t>
  </si>
  <si>
    <t>FAN/GUOQING,WANG/LIANYING,WU/TINGTING,FAN/LING</t>
  </si>
  <si>
    <t>p324855</t>
  </si>
  <si>
    <t>HE/Yang,WU/JINQIANG,MA/XIAOQIN,HU/YIQING,MA/MEIDAN,WANG/XIAOPING</t>
  </si>
  <si>
    <t>Chen/Ming</t>
  </si>
  <si>
    <t>FENG/HUA, XIA/TIANMING, HUANG/XINLONG, WU/JUN, YAN/YILIN, ZHANG/ZHEN</t>
  </si>
  <si>
    <t>SIT YIU KWAN,FUNG YEE WAH VICKIE</t>
  </si>
  <si>
    <t>PARK/SONGWOO</t>
  </si>
  <si>
    <t>GUAN/JIAN,QU/JINGYOU</t>
  </si>
  <si>
    <t>p325040</t>
  </si>
  <si>
    <t>Guo Zhijun,XIE MENGCHEN</t>
  </si>
  <si>
    <t>KIM/YOONHYE</t>
  </si>
  <si>
    <t>ZHAO/DONG,JIA/QINGYUN</t>
  </si>
  <si>
    <t>LI/XIAO,ZHANG/ZHE</t>
  </si>
  <si>
    <t>XU/XIAOFENG,WANG/LIN</t>
  </si>
  <si>
    <t>JIANG/DONGZHI,ZHANG/JING</t>
  </si>
  <si>
    <t>NGUYEN/VINCENT VO,NGUYEN/PHUONG VAN</t>
  </si>
  <si>
    <t>HUANG JIEMING</t>
  </si>
  <si>
    <t>p317578</t>
  </si>
  <si>
    <t>ZHOU MIN, QIU JUPING, DING JIANWEN, SUN LIQING, CHEN XI, ZHANG CHENGBO, FU YAOLU, GAO XIN</t>
  </si>
  <si>
    <t>P317850</t>
  </si>
  <si>
    <t>LIU/CHEN,FEI/QINGQING,LI/CHUNYE,SUN/JIBO</t>
  </si>
  <si>
    <t>p317583</t>
  </si>
  <si>
    <t>SUN JIE, WEI CHIXIANG, MA YUNTAO, ZHANG WENYAN</t>
  </si>
  <si>
    <t>p317770</t>
  </si>
  <si>
    <t>ZHANG YICHAO, ZHANG WENJIE, LI YAXI, XU TIANTIAN, XU XIAOLIN, YU SONGJIE, SHI QIWEI, QIU ZHENGTAN</t>
  </si>
  <si>
    <t>p325024</t>
  </si>
  <si>
    <t>XU/SHUFEN,SHENTU/CHAOYING,HUANGFU/WEN,MAO/LILI</t>
  </si>
  <si>
    <t>Duan/Xinzi,Zhang/Zhili</t>
  </si>
  <si>
    <t>WANG WEI</t>
  </si>
  <si>
    <t>XIE JIAN,LIANG ZUOFU,HUANG SHUAIQIAO,YAN XIAOPING,LIANG YAO</t>
  </si>
  <si>
    <t>p325077</t>
  </si>
  <si>
    <t>LUSHENG,LUOGUANGYING / MAOQIWEI,LUOHONG</t>
  </si>
  <si>
    <t>p317522</t>
  </si>
  <si>
    <t xml:space="preserve">CUZNETOV/SERGHEI, CASTELLOINOSTROZA/MANUELAL, MEMBRIDO/JAIME DURAN, FLOR/ALVIN
SUMAGPAO, BUBPHASANG/MR.SURAWIT
</t>
  </si>
  <si>
    <t>KB,QUT,HIG</t>
  </si>
  <si>
    <t>YANG JIANGHUA</t>
  </si>
  <si>
    <t>BAO/LEI,JIANG/BO</t>
  </si>
  <si>
    <t>Yan/Zhengnan,Ma/Jing</t>
  </si>
  <si>
    <t>ZHU JIAWEN</t>
  </si>
  <si>
    <t>QINYUMEI</t>
  </si>
  <si>
    <t>KB, OCV, VIP</t>
  </si>
  <si>
    <t>HE/TING</t>
  </si>
  <si>
    <t>ZHANG XIAOYAN</t>
  </si>
  <si>
    <t>HIG, NS</t>
  </si>
  <si>
    <t>p317303</t>
  </si>
  <si>
    <t>LIU/YIQIN, LIU/YIMIN, WANG/YUELIN</t>
  </si>
  <si>
    <t>XIONG/KUN,XU/LANFEN</t>
  </si>
  <si>
    <t>XIONG/ZHIGUO,CHENG/JIE</t>
  </si>
  <si>
    <t>ZHANG YUHUA,MEN SHUSHENG,MEN MINGDA</t>
  </si>
  <si>
    <t>Li/Shan,Zhao/Boqing</t>
  </si>
  <si>
    <t>Wang/Yuanting,ZHANG/TING</t>
  </si>
  <si>
    <t>GUAN JIALI</t>
  </si>
  <si>
    <t>JIA/YUMEI</t>
  </si>
  <si>
    <t>KB, NS</t>
  </si>
  <si>
    <t>WEI/LIN,HUANG/LINKUN</t>
  </si>
  <si>
    <t>YU/WEI</t>
  </si>
  <si>
    <t>WANG/HONGYU</t>
  </si>
  <si>
    <t>2 children 4ys</t>
  </si>
  <si>
    <t>niu wei</t>
  </si>
  <si>
    <t>NIU QIANYI,MA BIJING</t>
  </si>
  <si>
    <t>p325178</t>
  </si>
  <si>
    <t>Qiu Qinchao,Wang Enwei,Ji Li</t>
  </si>
  <si>
    <t>HE/RONGXIU,ZHAO/XIANGYU</t>
  </si>
  <si>
    <t>LU QUAN,HU CHANGFENG</t>
  </si>
  <si>
    <t>JIANG/ZHENG,ZHAO/JUAN</t>
  </si>
  <si>
    <t>HONG PENG</t>
  </si>
  <si>
    <t>p325514</t>
  </si>
  <si>
    <t>HUANGRONGSHENG,HUANGSHU,YULINGYING,YUQUANZHONG</t>
  </si>
  <si>
    <t>LI YUAN</t>
  </si>
  <si>
    <t>WANG LE,WANG HUIQIANG,WANG CHUNMEI</t>
  </si>
  <si>
    <t>p319435</t>
  </si>
  <si>
    <t>XU/YING,CHAU/NGA</t>
  </si>
  <si>
    <t>p322500</t>
  </si>
  <si>
    <t>KANG/JING,ZHU/YALIN,ZHU/YANDAN</t>
  </si>
  <si>
    <t>HE ZHIXING</t>
  </si>
  <si>
    <t>cai/lina,zhong/hong</t>
  </si>
  <si>
    <t>HUANG/YANG,WANG/MEINA</t>
  </si>
  <si>
    <t>DING/PEIYAO,MU/ZHAOXIA</t>
  </si>
  <si>
    <t>BAN/SEUNGHUI JANG/SATBYEOL</t>
  </si>
  <si>
    <t>p324262</t>
  </si>
  <si>
    <t>CAI XIAOYAN,NI QIANQIAN,WANG JIA</t>
  </si>
  <si>
    <t>ZHANG RUNQING</t>
  </si>
  <si>
    <t>CAO/HUABIN,LOU/WEIWEI</t>
  </si>
  <si>
    <t>SHIN,GILRYUN / CHOI,JINKYUNG</t>
  </si>
  <si>
    <t>KANG LINGLING,HUANG HUILI</t>
  </si>
  <si>
    <t>p321202</t>
  </si>
  <si>
    <t>LI PENG,XING HAO,GUO LILI,LIU JING,XING WUZHI,LIU JIQIANG,WANG RUOLING,WANG RUI,ZHU YUQI,GAO SONGXIANG,WANG QIAN,YANG MEILING</t>
  </si>
  <si>
    <t>DEJI ZHUOGA,DANCENG JINMEI</t>
  </si>
  <si>
    <t>Huang/Yachun,Ma/Tianxiao</t>
  </si>
  <si>
    <t>li/jianping,zhang/peihua</t>
  </si>
  <si>
    <t>LI/HIS PING,ZHANG/PEIHUA</t>
  </si>
  <si>
    <t>chen zhi</t>
  </si>
  <si>
    <t>ZHANG/KUO</t>
  </si>
  <si>
    <t>zeng/bo,wang/xiaokez</t>
  </si>
  <si>
    <t>CHEN/QINGMEI,YU/JING</t>
  </si>
  <si>
    <t>Li Juan</t>
  </si>
  <si>
    <t>YANG LILI,YIP KAWOON</t>
  </si>
  <si>
    <t>SONGXIANG,WANG QIAN,YANG MEILING</t>
  </si>
  <si>
    <t>li yang,sui chao</t>
  </si>
  <si>
    <t>LI/SHUXIA,WU/SHAOFEI,WANG/ZHIFANG,WU/WENTAO</t>
  </si>
  <si>
    <t>QI WENTING,ZHU XIUWEI,LIU MINGTAO,LIU BINGXIN</t>
  </si>
  <si>
    <t>jin yiqin</t>
  </si>
  <si>
    <t>Li/Suzhang,Li/Yingfei</t>
  </si>
  <si>
    <t>FENG/JINYI,YANG/YANFANG</t>
  </si>
  <si>
    <t>LYU/ZHEGUANG,YANG/LIU</t>
  </si>
  <si>
    <t>p319756</t>
  </si>
  <si>
    <t>Chang rong Ou,Zhiji Xie,Minghui Chen,Bin Lin,Cong Huang,Daxin Zhao,Hongsheng Zuo,Tungsing Cheung</t>
  </si>
  <si>
    <t>p326342</t>
  </si>
  <si>
    <t>liu yimin,liu yiqin,zhao lei,wang yuelin</t>
  </si>
  <si>
    <t>ZHAO/XUSHUO</t>
  </si>
  <si>
    <t>jiang guihua,Ge Yuxuan</t>
  </si>
  <si>
    <t>HU/YANFEI</t>
  </si>
  <si>
    <t>CHEN/XI</t>
  </si>
  <si>
    <t>p326266</t>
  </si>
  <si>
    <t>XIE WEIMIN,YOSANO YOSHIE</t>
  </si>
  <si>
    <t>SUN LU</t>
  </si>
  <si>
    <t>KB, 1 child 3 years old</t>
  </si>
  <si>
    <t>Hong Kong Convergent Dec 18</t>
  </si>
  <si>
    <t>P190104163139489</t>
  </si>
  <si>
    <t>PM 262414</t>
  </si>
  <si>
    <t>余额</t>
  </si>
  <si>
    <t>p319757</t>
  </si>
  <si>
    <t>p326400</t>
  </si>
  <si>
    <t>LIU/WEI,WANG/HAIYAN,LI/LEI,LI/ZUMIN,LYU/SUHUA,LIU/HUIHUI,QIAO/YARUI</t>
  </si>
  <si>
    <t>jihao/zhu</t>
  </si>
  <si>
    <t>LU/CAIXIA,CHEN/KUI</t>
  </si>
  <si>
    <t>MO/QIUYI,ZHENG/SHENGLAN</t>
  </si>
  <si>
    <t>LINXIAOKAI,ZHANGYAXIN</t>
  </si>
  <si>
    <t>WANG SHAN</t>
  </si>
  <si>
    <t>OCV, LA</t>
  </si>
  <si>
    <t>p319029</t>
  </si>
  <si>
    <t>JI FENGFU, JI SHIYU</t>
  </si>
  <si>
    <t>JI JING</t>
  </si>
  <si>
    <t>LIN/LIN,DAI/FAN</t>
  </si>
  <si>
    <t>KB</t>
  </si>
  <si>
    <t>MAK/TUNG SHING ALRICK</t>
  </si>
  <si>
    <t>p327771</t>
  </si>
  <si>
    <t>ZHANG/WENNIAN,WANG/DEBIN,FAN/QIANG</t>
  </si>
  <si>
    <t>p318168</t>
  </si>
  <si>
    <t>CAO QIANLONG,FENG GUOLIANG,HUANG XUANHONG,WANG JIANMIN,LU FENGLAN,HU JIE</t>
  </si>
  <si>
    <t>LI MENGQI,YANG XIAORONG</t>
  </si>
  <si>
    <t>TB, OCV</t>
  </si>
  <si>
    <t>GAO YUAN,LI DAHAI</t>
  </si>
  <si>
    <t>PAN/XIAOHUI,CHANG/HONG</t>
  </si>
  <si>
    <t>YUAN BAOXIA,GAO YUYING</t>
  </si>
  <si>
    <t>FONG/WILLIAM</t>
  </si>
  <si>
    <t>ZOU SHUANGJIE,YANG QING</t>
  </si>
  <si>
    <t>LI MIN</t>
  </si>
  <si>
    <t>CHONDRO/ALEXANDER RYAN</t>
  </si>
  <si>
    <t>CHU HIUTUNG</t>
  </si>
  <si>
    <t>GAO/TING,YANG/XIAOYAN</t>
  </si>
  <si>
    <t>p326861</t>
  </si>
  <si>
    <t>WANG/XIAOYAN,ZHANG/SUOYI</t>
  </si>
  <si>
    <t>HE/HAIHONG</t>
  </si>
  <si>
    <t>OCV, QUT</t>
  </si>
  <si>
    <t>DING JIAJUN,DONG WENYAN</t>
  </si>
  <si>
    <t>CHEN YUEXIAN,Lu Ling</t>
  </si>
  <si>
    <t>LIU CHAOFAN,ZHU HUI</t>
  </si>
  <si>
    <t>WANG/SHEN,ZHANG/MIN</t>
  </si>
  <si>
    <t>MA JINJING</t>
  </si>
  <si>
    <t>SUN/GUOFENG,XIAO/YAN, SUN/ZHISHENG 2013-09-15</t>
  </si>
  <si>
    <t>HUANG YUYING, ZHU XINLI</t>
  </si>
  <si>
    <t>AHN/JOONSEOP</t>
  </si>
  <si>
    <t xml:space="preserve"> dong qin</t>
  </si>
  <si>
    <t>YANG LIJUN,LI HAO</t>
  </si>
  <si>
    <t>p321140</t>
  </si>
  <si>
    <t>ZHOU LEI,ZHANG DONGYING,ZHANG QIUYING,YANG MING,ZANG LI,ZHANG CHENGHUA</t>
  </si>
  <si>
    <t>xiao yinlong, wag xuan</t>
  </si>
  <si>
    <t>p321376</t>
  </si>
  <si>
    <t>FU/SEN,GUO/XIAOJING,CHEN/WENFEI,LIU/SHOUMEI</t>
  </si>
  <si>
    <t>TO YUNG PANG WILLIAM,YANG XIAOJUN</t>
  </si>
  <si>
    <t>LUO/GUANGHUA,ZHANG/QING</t>
  </si>
  <si>
    <t>SHI/HUI,SHI/YAO</t>
  </si>
  <si>
    <t>sim/seulgi</t>
  </si>
  <si>
    <t>p327005</t>
  </si>
  <si>
    <t>XU/YONGLI,ZHANG/LIJUN,YU/JIANG LONG,WANG/KAI,HE/YAN,HE/LIANG</t>
  </si>
  <si>
    <t>HOR/SU HUY</t>
  </si>
  <si>
    <t>CHAN/HOTINRAYMOND,HO/PUIYEECINDY</t>
  </si>
  <si>
    <t>p322398</t>
  </si>
  <si>
    <t>MAN/GUIRU,SONG/XUEHAI,XING/GUIZHI,JIN/QIANG,DUAN/PINGYUN,XUE/HUI</t>
  </si>
  <si>
    <t>GUO WEIYING,LIU YINHUA</t>
  </si>
  <si>
    <t>HUANG/WENXUAN,CHEN/WENTING</t>
  </si>
  <si>
    <t>GUO,WEIYING / LIU,YINHUA</t>
  </si>
  <si>
    <t>LI/ZHIFU,WEI/YANBO</t>
  </si>
  <si>
    <t>SUN RUIYING,LIU SHUSHU</t>
  </si>
  <si>
    <t>ZHONG WEN,ZHU MIN</t>
  </si>
  <si>
    <t>NG/KIM SHEE</t>
  </si>
  <si>
    <t>YANG/XIZHONG,CAO/QIONGWEN</t>
  </si>
  <si>
    <t>Cui/Jinhua,Jin/Haixing</t>
  </si>
  <si>
    <t>li/jiandi,zhou/junbin</t>
  </si>
  <si>
    <t>p319902</t>
  </si>
  <si>
    <t>XU/QIUGEN,HU/WENQIN,SHAN/HUITIAN,WU/JIAOJIAO</t>
  </si>
  <si>
    <t>ding jiawei,chen yue</t>
  </si>
  <si>
    <t>tan xiao,su litian</t>
  </si>
  <si>
    <t>wang yonghui</t>
  </si>
  <si>
    <t>WANG/JIN XIONG,ZHANG/YAOHUA</t>
  </si>
  <si>
    <t>p328769</t>
  </si>
  <si>
    <t>WANG/ZHIPING,LI/ZHUANYUN</t>
  </si>
  <si>
    <t>li beijia,zong xiaoyan</t>
  </si>
  <si>
    <t>CHEN/JUNBIAO,WU/SHANSHAN</t>
  </si>
  <si>
    <t>SHEN/ZHUWEI,FENG/YI</t>
  </si>
  <si>
    <t>HM,NS,OCV,HIG,QUT,KB</t>
  </si>
  <si>
    <t>QIU/XIN</t>
  </si>
  <si>
    <t>p328834</t>
  </si>
  <si>
    <t>zhao/xueyu,shi/juhong</t>
  </si>
  <si>
    <t>XIAO/XIUWEI,XIA/XUEMEI</t>
  </si>
  <si>
    <t>NA/KYOUNGA</t>
  </si>
  <si>
    <t>PAN HONG,YE QINGYAN</t>
  </si>
  <si>
    <t>VIP, OCV, KB, EC 13:00</t>
  </si>
  <si>
    <t>SHEN NING,HAN MEI</t>
  </si>
  <si>
    <t>FENG/XINQING</t>
  </si>
  <si>
    <t>TB, double occupancy</t>
  </si>
  <si>
    <t>YANG LEI,JING JIN</t>
  </si>
  <si>
    <t>p327506</t>
  </si>
  <si>
    <t>WENG/SHIMING,ZHANG/SHUBIN,LI/HAIJUAN,XU/HUAJUN,YU/CHUNYAN</t>
  </si>
  <si>
    <t>p328452</t>
  </si>
  <si>
    <t>LI/PENG,YU/MINGYANG,DING/FUYAN,MA/JINLONG,WANG/WEI,ZHOU/LEI,QIAN/LEI,WANG/DONGYING,LI/ZHIGANG</t>
  </si>
  <si>
    <t>OU/YIMEI</t>
  </si>
  <si>
    <t>KB, NS, HIGH</t>
  </si>
  <si>
    <t>HU JING</t>
  </si>
  <si>
    <t>XIAO PENG</t>
  </si>
  <si>
    <t>HUI/ZHONG,GU/YULAN</t>
  </si>
  <si>
    <t>p320692</t>
  </si>
  <si>
    <t>HUANG/GUIYING,YU/QUANLING,WANG/XIFENG,LI/JIACHEN</t>
  </si>
  <si>
    <t>YU WENYAN,FANG KE</t>
  </si>
  <si>
    <t>ZHANG/QIAN,XU/YABIN</t>
  </si>
  <si>
    <t>OCV, LI/MINGHAOFAN 2014-10-01</t>
  </si>
  <si>
    <t>p326942</t>
  </si>
  <si>
    <t>LEE/HYUNJUNG,LEE/KYUNGWON</t>
  </si>
  <si>
    <t>LI LINGYAN,HUANG YAN</t>
  </si>
  <si>
    <t>OCV, KB, linking from 327531</t>
  </si>
  <si>
    <t>p327784</t>
  </si>
  <si>
    <t>Shao/Xiaorui,Tseng/Shirley,Fung/Loretta,MA/JUNHAO</t>
  </si>
  <si>
    <t>NS, TB, HIG</t>
  </si>
  <si>
    <t>CHOI OKSEOUNG,BANG MIAE</t>
  </si>
  <si>
    <t>QIN CHUJIAN</t>
  </si>
  <si>
    <t>Dong Xinpu</t>
  </si>
  <si>
    <t>JIE ZHANG</t>
  </si>
  <si>
    <t>LA 5:00 - 6:00, HIG, HM</t>
  </si>
  <si>
    <t>HE ZHUOYIN</t>
  </si>
  <si>
    <t>VIP, OCV</t>
  </si>
  <si>
    <t>ZHOU ZHEN</t>
  </si>
  <si>
    <t>GUO JIANLIAN</t>
  </si>
  <si>
    <t>QIAN/LIJUN,YANG/JIE</t>
  </si>
  <si>
    <t>p326696</t>
  </si>
  <si>
    <t>FU LI,DING JINGJING,LI JINJIAN,ZHOU YAN</t>
  </si>
  <si>
    <t>CHENG/WEI</t>
  </si>
  <si>
    <t>p328812</t>
  </si>
  <si>
    <t>MAI QINGQING,HE LISHAN</t>
  </si>
  <si>
    <t>AJ, TB</t>
  </si>
  <si>
    <t>P329245</t>
  </si>
  <si>
    <t>XIANG/JIN,JIN/ZHONGNING</t>
  </si>
  <si>
    <t>Luo/Fang</t>
  </si>
  <si>
    <t>GUO/XIUXIA</t>
  </si>
  <si>
    <t>WANG/XIANG,WANG/JUN</t>
  </si>
  <si>
    <t>JIANG/NAN,ZHANG/JING</t>
  </si>
  <si>
    <t>SO SHING YIN,LAU WING HANG</t>
  </si>
  <si>
    <t>p324899</t>
  </si>
  <si>
    <t>LEE/MIKYOUNG,LEE/HARYEON,BAE/SUNA,KIM/JUNGHAE</t>
  </si>
  <si>
    <t>CHEN LISI,LIANG RONGGUANG</t>
  </si>
  <si>
    <t>SUN/JINGRAN,WU/SI</t>
  </si>
  <si>
    <t>DONG WEIFENG,LI GUANJIN</t>
  </si>
  <si>
    <t>ROH+Extra bed</t>
  </si>
  <si>
    <t>SHI BIN,YI LIWEI</t>
  </si>
  <si>
    <t>ZHANG QIUFENG,LU SHUBO</t>
  </si>
  <si>
    <t>PAOLETTO/DENIS</t>
  </si>
  <si>
    <t>YANG KAI,WANG WEIDONG</t>
  </si>
  <si>
    <t>LI KEDONG,SUN SHUYOU</t>
  </si>
  <si>
    <t>HIG, LA 05:00</t>
  </si>
  <si>
    <t>ZHANG ZHIWEN</t>
  </si>
  <si>
    <t>CHO/SUNHEE</t>
  </si>
  <si>
    <t>HAN YAN,XIA YUQIN</t>
  </si>
  <si>
    <t>VIP, OCV, TB</t>
  </si>
  <si>
    <t>p326358</t>
  </si>
  <si>
    <t>WU/SHUANDING,WANG/TAO,WU/MINBO,WEN/JING</t>
  </si>
  <si>
    <t>p327008</t>
  </si>
  <si>
    <t>WANG/JIA,XIONG/YAN</t>
  </si>
  <si>
    <t>jin haixing</t>
  </si>
  <si>
    <t>YIN/JUN,WANG/XIAOYAN</t>
  </si>
  <si>
    <t>MA SHUNAN</t>
  </si>
  <si>
    <t>p328088</t>
  </si>
  <si>
    <t>RAO/SHAOJING,ZHU/HUIJUAN,ZHANG/JUN</t>
  </si>
  <si>
    <t>SHE/LINGYAN,ZHAO/HUI</t>
  </si>
  <si>
    <t>CHEN QI,YAO QINFEN</t>
  </si>
  <si>
    <t>p324257</t>
  </si>
  <si>
    <t>CHENG/SHUFEN,SHI/YUEDING,SHI/HANG,SUN/HAIYAN</t>
  </si>
  <si>
    <t>TIAN YANG,LIU XIAOJIE</t>
  </si>
  <si>
    <t>Xu/Wenting,Tao/Ran</t>
  </si>
  <si>
    <t>p322474</t>
  </si>
  <si>
    <t>ZHANG LIJUN,YANG HUA,SHI HUI, ZHAO JIANJUN</t>
  </si>
  <si>
    <t>p328054</t>
  </si>
  <si>
    <t>zhou xin,chen sijin,yin xiaofei,chen yanping</t>
  </si>
  <si>
    <t>LI QING, XIAO BEI</t>
  </si>
  <si>
    <t>He Rui,Wang Xun</t>
  </si>
  <si>
    <t>CHENCONG</t>
  </si>
  <si>
    <t>JIANGSISI,YEQINGLING</t>
  </si>
  <si>
    <t>DONG WEIFENG,LI GUANGJIN</t>
  </si>
  <si>
    <t>EB 3rd pax</t>
  </si>
  <si>
    <t>ZHOU YAN,ZHENG LIQUN</t>
  </si>
  <si>
    <t>P328061</t>
  </si>
  <si>
    <t>Lu/Fan,Wang/Xin,Zhou/Yan,Lyu/Xuecheng</t>
  </si>
  <si>
    <t>HAI YANG,WANG XINYE</t>
  </si>
  <si>
    <t>CAI/HENGXI,TANG/WENJING</t>
  </si>
  <si>
    <t>SU YAN,LI CHUNPING,SU YANAN,QIU WENYU</t>
  </si>
  <si>
    <t>RAO JINSU,WANG WEIWEI</t>
  </si>
  <si>
    <t>QIAN JUNXI,LI SHUMING</t>
  </si>
  <si>
    <t>TONG ZHONGYONG</t>
  </si>
  <si>
    <t>Shi/Kai</t>
  </si>
  <si>
    <t>NS, KB, HIG, QUT</t>
  </si>
  <si>
    <t>LIU/YANG,TANG/QI</t>
  </si>
  <si>
    <t>Christmas Gala 24/12</t>
  </si>
  <si>
    <t>p325916</t>
  </si>
  <si>
    <t>HUANG/MIN,LEE/TINYAN,Yu/HAIMEI</t>
  </si>
  <si>
    <t>p327536</t>
  </si>
  <si>
    <t>HE/WUYING,TANG/YONG,SHEN/MINZHI,TANG/ANXIN 2016-10-16, TANG/ANQI 2002-11-05</t>
  </si>
  <si>
    <t xml:space="preserve">HIG, QUT, Free BF for 1ch2ys  </t>
  </si>
  <si>
    <t>QIU/JIAJUN,CHEN/WENJIA</t>
  </si>
  <si>
    <t>LAM/KIN MAN PHYLLIS</t>
  </si>
  <si>
    <t>NG/CHOI PING</t>
  </si>
  <si>
    <t>p325914</t>
  </si>
  <si>
    <t>KIM/MINSUK</t>
  </si>
  <si>
    <t>AN/JIWON,RHEE/TAEYOUNG</t>
  </si>
  <si>
    <t>p331239</t>
  </si>
  <si>
    <t>gu/xihong,jiang/qiuhong,shen/yu,bai/qingfang</t>
  </si>
  <si>
    <t>p331495</t>
  </si>
  <si>
    <t>LI/XIN,SU/XIAOMEI</t>
  </si>
  <si>
    <t>TB,HIG</t>
  </si>
  <si>
    <t>LI SHASHA,LIU PINYI</t>
  </si>
  <si>
    <t>OCV,TB</t>
  </si>
  <si>
    <t>yang fan</t>
  </si>
  <si>
    <t>p328501</t>
  </si>
  <si>
    <t>Zan/Ruidong,zan/ruichun,zan/Yongde,kang/guihua</t>
  </si>
  <si>
    <t>WONG/KAM SHING,CHOI/MAN YEE</t>
  </si>
  <si>
    <t>WONG/HAU YIU,LEE/YUET MING</t>
  </si>
  <si>
    <t>p328067</t>
  </si>
  <si>
    <t>LI ZEJIE,MA GUIXIA,QIN CHENG,DENG XI</t>
  </si>
  <si>
    <t>YAN/LIMIN,XUAN/CHENG</t>
  </si>
  <si>
    <t>p327079</t>
  </si>
  <si>
    <t>ZHENG LIXUAN,WANG SHUYING,ZHENG KEGUO,CHEN WEIYING</t>
  </si>
  <si>
    <t>Chen Feiyan</t>
  </si>
  <si>
    <t>P328056</t>
  </si>
  <si>
    <t>LUO,WEIQIANG / LUO,JINPEI</t>
  </si>
  <si>
    <t>GALA NY</t>
  </si>
  <si>
    <t>pax</t>
  </si>
  <si>
    <t>p327518</t>
  </si>
  <si>
    <t>LI PENGCHENG ,SU YAN</t>
  </si>
  <si>
    <t>KB, HIG</t>
  </si>
  <si>
    <t>p324497</t>
  </si>
  <si>
    <t>SHEN/PINGPING,DING/WENJUAN,DENG/YALIN,XIE/JINGWEN,ZHU/HAIJUN,WANG/MINLAN,XI/HUIYAO,GE/LEI</t>
  </si>
  <si>
    <t>TB, HIG, QUT</t>
  </si>
  <si>
    <t>p326398</t>
  </si>
  <si>
    <t>WANG/XIYUN,WANG/YUESHENG,LIU/GUISHENG,WANG/CHUNXIA</t>
  </si>
  <si>
    <t>TB, HIG</t>
  </si>
  <si>
    <t>LIU RUILING,ZHANG CUIPING</t>
  </si>
  <si>
    <t>p329300</t>
  </si>
  <si>
    <t>LIN/MEITING,LIN/XIAOFENG,ZHAO/JINGFEN</t>
  </si>
  <si>
    <t>p328459</t>
  </si>
  <si>
    <t>Wu/Rongmo,Lin/Zhifei</t>
  </si>
  <si>
    <t>Hong Kong Convergent Jan 19</t>
  </si>
  <si>
    <t>Floating Deposit for Jan19</t>
  </si>
  <si>
    <t>P190203181026489</t>
  </si>
  <si>
    <t>PM325832</t>
  </si>
  <si>
    <t>12月余额</t>
  </si>
  <si>
    <t>Room Type</t>
  </si>
  <si>
    <t>，1425723</t>
  </si>
  <si>
    <t>linking booking</t>
  </si>
  <si>
    <t>，1394262</t>
  </si>
  <si>
    <t>JIANG/RUOYAN</t>
  </si>
  <si>
    <t>DOV</t>
  </si>
  <si>
    <t>，1416602</t>
  </si>
  <si>
    <t>CHEN/JIANCHU,MAO/WEILAN</t>
  </si>
  <si>
    <t>，1417448</t>
  </si>
  <si>
    <t>MAO TAOZHI, LIU QIONG,TANG LIQIONG</t>
  </si>
  <si>
    <t>Extra bed</t>
  </si>
  <si>
    <t>，1417123</t>
  </si>
  <si>
    <t>LIN/QINGZHAO,REN/YI</t>
  </si>
  <si>
    <t>，1417478</t>
  </si>
  <si>
    <t>CAO/LIHUA,XIAO/XIANG</t>
  </si>
  <si>
    <t>，1422923</t>
  </si>
  <si>
    <t>ZHAO/LIJIE,SUN/ZHUNXIANG</t>
  </si>
  <si>
    <t>，1414379</t>
  </si>
  <si>
    <t>JI CANG</t>
  </si>
  <si>
    <t>，1418196</t>
  </si>
  <si>
    <t>QIU/YOUWEI,CHEN/RUI</t>
  </si>
  <si>
    <t>，1421974</t>
  </si>
  <si>
    <t>CHEN CHEN,CAI XINPING</t>
  </si>
  <si>
    <t>，1407033</t>
  </si>
  <si>
    <t>p334360</t>
  </si>
  <si>
    <t>TANG/MENGYAO,YUNHUA/CHAI,JINJING/YANG</t>
  </si>
  <si>
    <t>，1426988</t>
  </si>
  <si>
    <t>p325792</t>
  </si>
  <si>
    <t>LI/JIU,WU/JIANBIN,ZENG/XIAZHEN,WU/PEITONG(child born 2013),WU/XINQI(child born 2017)</t>
  </si>
  <si>
    <t>，1399711</t>
  </si>
  <si>
    <t>LIN/YIXIE</t>
  </si>
  <si>
    <t>，1418695</t>
  </si>
  <si>
    <t>P333120</t>
  </si>
  <si>
    <t>LU/SUYANG,ZHAO/CHUNHONG,SU/TONGYU,LU/YINGJIE,ZHAO/ZIXUAN,ZHAO/ZIHAN</t>
  </si>
  <si>
    <t>，1420884</t>
  </si>
  <si>
    <t>p325865</t>
  </si>
  <si>
    <t>CHEN/JIAN,CHEN/YIPING,LI/HUAIJI,CHEN/CHEN</t>
  </si>
  <si>
    <t>，1400197</t>
  </si>
  <si>
    <t>ZHANG/MIN,LI/TONG</t>
  </si>
  <si>
    <t>，1421526</t>
  </si>
  <si>
    <t>GAO/LINGJUAN,LU/YAN</t>
  </si>
  <si>
    <t>，1398792</t>
  </si>
  <si>
    <t>p328070</t>
  </si>
  <si>
    <t>LIU/DONGHUI,WANG/WEI,MA/XIAO,WANG/XINJIAN,MA/HONGJI,ZHU/GUANGHUI,LIU/HUIXIAN,LIU/GUIYING</t>
  </si>
  <si>
    <t>，1406824</t>
  </si>
  <si>
    <t>p328837</t>
  </si>
  <si>
    <t>SHEN/MENGDAN,SHEN/XIAOPING,ZHAO/LIBING,ZHANG/TAO</t>
  </si>
  <si>
    <t>，1404493</t>
  </si>
  <si>
    <t>Huang/Xiaoyan,Shu/Junbo</t>
  </si>
  <si>
    <t>，1393281</t>
  </si>
  <si>
    <t>SHEN/JIE,CHEN/WEILI</t>
  </si>
  <si>
    <t>TB,QUT</t>
  </si>
  <si>
    <t>，1414776</t>
  </si>
  <si>
    <t>p331507</t>
  </si>
  <si>
    <t>WANG/JUNYI,GUO/XIN,GUO/XIAOMING,KOU/YUZHEN,Jian/Ping,Pang/Xiuzhen</t>
  </si>
  <si>
    <t>TB, OCV, HIG, QUT, NS</t>
  </si>
  <si>
    <t>，1417739</t>
  </si>
  <si>
    <t>shen/tao,liang/xiaoyan</t>
  </si>
  <si>
    <t>，1423862</t>
  </si>
  <si>
    <t>LEE/MINHO</t>
  </si>
  <si>
    <t>，1420883</t>
  </si>
  <si>
    <t>P331039</t>
  </si>
  <si>
    <t>TANG FANG,CHEN XIAOLAN</t>
  </si>
  <si>
    <t>AJ,TB,QUT</t>
  </si>
  <si>
    <t>，1415719</t>
  </si>
  <si>
    <t>FANG/YINSHENG,LUO/YING</t>
  </si>
  <si>
    <t>，1413827</t>
  </si>
  <si>
    <t>p330919</t>
  </si>
  <si>
    <t>Song Wei,Zhou Di,Song Yueguang,Liu Yunzhi</t>
  </si>
  <si>
    <t>，1414716</t>
  </si>
  <si>
    <t>ZHANG/YI,ZHANG/MEI</t>
  </si>
  <si>
    <t>，1416831</t>
  </si>
  <si>
    <t>CHO/HYEYOUNG,MOON/JINWOO</t>
  </si>
  <si>
    <t>EC, NS, KB</t>
  </si>
  <si>
    <t>，1419936</t>
  </si>
  <si>
    <t>p334073</t>
  </si>
  <si>
    <t>WANG/XIAN,XIA/HUI</t>
  </si>
  <si>
    <t>，1424870</t>
  </si>
  <si>
    <t>ZHANG XIN,LI PEILIN</t>
  </si>
  <si>
    <t>，1414811</t>
  </si>
  <si>
    <t>Zhang/Qianwen,Wu/Hongjuan</t>
  </si>
  <si>
    <t>，1425532</t>
  </si>
  <si>
    <t>Song Zhikun</t>
  </si>
  <si>
    <t>，1408661</t>
  </si>
  <si>
    <t>LIN/YUANER</t>
  </si>
  <si>
    <t>，1408667</t>
  </si>
  <si>
    <t>p331042</t>
  </si>
  <si>
    <t>WANG/XIAOQIU,XIA/FEI,WANG/FANGBING,WANG/RUZE</t>
  </si>
  <si>
    <t>，1415742</t>
  </si>
  <si>
    <t>WANG/XINJUN,YAO/XIAOYING</t>
  </si>
  <si>
    <t>，1404486</t>
  </si>
  <si>
    <t>ZANG/HUIXUAN,MENG/TIANJIAO</t>
  </si>
  <si>
    <t>，1413339</t>
  </si>
  <si>
    <t>YAN/REN,YANA/RENA</t>
  </si>
  <si>
    <t>，1415861</t>
  </si>
  <si>
    <t>Yang/Jian,Xia/Guijun</t>
  </si>
  <si>
    <t>，1418830</t>
  </si>
  <si>
    <t>WANG/YING,ZHU/GUANGHONG</t>
  </si>
  <si>
    <t>，1398701</t>
  </si>
  <si>
    <t>HE SHANZHANG, FAN JIALU</t>
  </si>
  <si>
    <t>reservation06</t>
  </si>
  <si>
    <t>，1415106</t>
  </si>
  <si>
    <t>MU REN,LI QINGYUN</t>
  </si>
  <si>
    <t>，1405650</t>
  </si>
  <si>
    <t>WANG/XIA,ZHONG/WEIFU</t>
  </si>
  <si>
    <t>，1406339</t>
  </si>
  <si>
    <t>TANG WENDONG,CHEN YINGSHAN</t>
  </si>
  <si>
    <t>，1411959</t>
  </si>
  <si>
    <t>P333103</t>
  </si>
  <si>
    <t>ZENG/CIXUAN,WANG/ZHIPING,GE/CHANG</t>
  </si>
  <si>
    <t>，1420830</t>
  </si>
  <si>
    <t>p326274</t>
  </si>
  <si>
    <t>WANG/GANG,LI/YUN,YANG/MEIHONG,SUN/WEIQIN,SUN/FANG,SUN/AIHONG,FENG/BEIFEN,FEI/JUAN</t>
  </si>
  <si>
    <t>，1400893</t>
  </si>
  <si>
    <t>p327280</t>
  </si>
  <si>
    <t>ZHAO/GUOFU,CAI/FENGYUN,ZHAO/CAI,WANG/YINGYING</t>
  </si>
  <si>
    <t>，1386422</t>
  </si>
  <si>
    <t>Zhang/Yan,Dong/Jing</t>
  </si>
  <si>
    <t>，1416242</t>
  </si>
  <si>
    <t>JEONG KYUHWAN,YI EUNJIN</t>
  </si>
  <si>
    <t>DOV,KB</t>
  </si>
  <si>
    <t>，1388953</t>
  </si>
  <si>
    <t>CHEN/HUIJUAN,SUN/HAOWEN</t>
  </si>
  <si>
    <t>，1400651</t>
  </si>
  <si>
    <t>p330780</t>
  </si>
  <si>
    <t>LIU ZHENJUN,WANG JINGJING,WANG XIAOYIN,YANG LEI</t>
  </si>
  <si>
    <t>，1413268</t>
  </si>
  <si>
    <t>SUN/YUFENG,CUI/LIJUAN</t>
  </si>
  <si>
    <t>，1423338</t>
  </si>
  <si>
    <t>P334546</t>
  </si>
  <si>
    <t>WU/DIJUN,QIU/FENG,LI/GANG,ZHU/YUXIN</t>
  </si>
  <si>
    <t>，1427522</t>
  </si>
  <si>
    <t>Tian Qing,TlAN QING,JIA YoNG JUN</t>
  </si>
  <si>
    <t>，1427621</t>
  </si>
  <si>
    <t>p334815</t>
  </si>
  <si>
    <t>ZHANG BOWEIN,LI LIZHEN,GUO JINTIAN</t>
  </si>
  <si>
    <t>dov</t>
  </si>
  <si>
    <t>，1428094</t>
  </si>
  <si>
    <t>p334859</t>
  </si>
  <si>
    <t>GUO JINTIAN,CHEN AIYUN,CHEN SHUXIA</t>
  </si>
  <si>
    <t>，1428167</t>
  </si>
  <si>
    <t>Shen/Qian,Jin/Wei</t>
  </si>
  <si>
    <t>，1425164</t>
  </si>
  <si>
    <t>ZHANG BOWEN,LI LIZHEN</t>
  </si>
  <si>
    <t>，1428160</t>
  </si>
  <si>
    <t>p335067</t>
  </si>
  <si>
    <t>chen/rencong,an/yong,liu/xiaodong</t>
  </si>
  <si>
    <t>，1428646</t>
  </si>
  <si>
    <t>WU YALUN</t>
  </si>
  <si>
    <t>No bathtub</t>
  </si>
  <si>
    <t>，1428411</t>
  </si>
  <si>
    <t>WANG ZHONGAN</t>
  </si>
  <si>
    <t>，1428391</t>
  </si>
  <si>
    <t>SHI JIAN</t>
  </si>
  <si>
    <t>，1428868</t>
  </si>
  <si>
    <t>ZHANG/YIZENG,WU/JIA</t>
  </si>
  <si>
    <t>，1428359</t>
  </si>
  <si>
    <t>DAI YILAN,MEI ZHAOXIA</t>
  </si>
  <si>
    <t>，1425128</t>
  </si>
  <si>
    <t>SHI/JIAN,YUAN/SISHI</t>
  </si>
  <si>
    <t>，1428844</t>
  </si>
  <si>
    <t>YU/YONG,LI/XIURU</t>
  </si>
  <si>
    <t>，1418276</t>
  </si>
  <si>
    <t>YANG/YING,ZHOU/YUCHUN</t>
  </si>
  <si>
    <t>，1420351</t>
  </si>
  <si>
    <t>YANG/WENXUAN,TAN/XIANGCHENG</t>
  </si>
  <si>
    <t>，1429628</t>
  </si>
  <si>
    <t>CHEN/JINGJING,MA/CHENLU</t>
  </si>
  <si>
    <t>，1422782</t>
  </si>
  <si>
    <t>P334787</t>
  </si>
  <si>
    <t>ZHANG/CHUNBING,WANG/WEIQIANG,MA/SHANSHAN,ZHANG/LEI</t>
  </si>
  <si>
    <t>，1421750</t>
  </si>
  <si>
    <t>Zhu/Yanmin,Hu/Chenyi</t>
  </si>
  <si>
    <t>，1421975</t>
  </si>
  <si>
    <t>P331360</t>
  </si>
  <si>
    <t>ZHANG/HONGQUAN,FAN/JINGHUA,ZHANG/HUANYU,SUN/JINYU</t>
  </si>
  <si>
    <t>，1417033</t>
  </si>
  <si>
    <t>p333051</t>
  </si>
  <si>
    <t>ZHANG/HENG,LI/SHUIDI,WU/YAN,ZHANG/JIMING</t>
  </si>
  <si>
    <t>KB,HIG,QUT</t>
  </si>
  <si>
    <t>，1420178</t>
  </si>
  <si>
    <t>TAN XINQI</t>
  </si>
  <si>
    <t>，1421851</t>
  </si>
  <si>
    <t>LI/RONGKUN,QIAN/YONGXUE</t>
  </si>
  <si>
    <t>，1424043</t>
  </si>
  <si>
    <t>LI RONGKUN,QIAN YONGXUE,GUO YUANQUN</t>
  </si>
  <si>
    <t>，1424016</t>
  </si>
  <si>
    <t>zhou/ping</t>
  </si>
  <si>
    <t>，1422632</t>
  </si>
  <si>
    <t>ZUO Qiling</t>
  </si>
  <si>
    <t>，1410958</t>
  </si>
  <si>
    <t>LI/SHUXIA,SHI/DONGPENG</t>
  </si>
  <si>
    <t>，1411784</t>
  </si>
  <si>
    <t>WU JINGWEI,YE JIE</t>
  </si>
  <si>
    <t>，1412889</t>
  </si>
  <si>
    <t>SHI/BAOLAI,LIU/XUE</t>
  </si>
  <si>
    <t>，1421971</t>
  </si>
  <si>
    <t>ZHANG/ZISHENG,ZHANG/LI</t>
  </si>
  <si>
    <t xml:space="preserve">，1413241 </t>
  </si>
  <si>
    <t>YEON/YUNSEO, KANG/HEEJIN</t>
  </si>
  <si>
    <t>，1418535</t>
  </si>
  <si>
    <t>TINGTING YU,DANGXIAN MA</t>
  </si>
  <si>
    <t>，1416223</t>
  </si>
  <si>
    <t>ZHANG LU,XIAO YUEEN</t>
  </si>
  <si>
    <t>，1406903</t>
  </si>
  <si>
    <t>GAO/YONG,LI/YIYUN</t>
  </si>
  <si>
    <t>，1402627</t>
  </si>
  <si>
    <t>ZHANG/NING,SHI/DAI</t>
  </si>
  <si>
    <t>OCV,KB,HIG</t>
  </si>
  <si>
    <t>，1420353</t>
  </si>
  <si>
    <t>p326943</t>
  </si>
  <si>
    <t>YAN/HUIQIN,WANG/JIANHUA,CHEN/YANFEI,WANG/LIANG</t>
  </si>
  <si>
    <t>，1402842</t>
  </si>
  <si>
    <t>DING/BAOHUA,ZHU/PINGHUA</t>
  </si>
  <si>
    <t>，1403264</t>
  </si>
  <si>
    <t>CAI/LIYUN,LIU/QIJIE</t>
  </si>
  <si>
    <t>，1421153</t>
  </si>
  <si>
    <t>ZHANG/WANTING,SHAO/JING</t>
  </si>
  <si>
    <t>，1419496</t>
  </si>
  <si>
    <t>p328863</t>
  </si>
  <si>
    <t>CAO/JIAN,GU/ZHUYING,YANG/HONG,LIN/JING</t>
  </si>
  <si>
    <t>，1406509</t>
  </si>
  <si>
    <t>LI/YOUMEI,YUAN/WEIDE</t>
  </si>
  <si>
    <t>KB,NS</t>
  </si>
  <si>
    <t>，1411677</t>
  </si>
  <si>
    <t>CHEN MEI,ZHENG YUAN</t>
  </si>
  <si>
    <t>，1418808</t>
  </si>
  <si>
    <t>p334811</t>
  </si>
  <si>
    <t>CHEN SHUXIA,CHEN AIYUN</t>
  </si>
  <si>
    <t>HIG</t>
  </si>
  <si>
    <t>，1428105</t>
  </si>
  <si>
    <t>TANG/XIAOYUN,WANG/JUN</t>
  </si>
  <si>
    <t>OCV,HIG,KB,NS</t>
  </si>
  <si>
    <t>，1394614</t>
  </si>
  <si>
    <t>LI PAN,FANG/JING</t>
  </si>
  <si>
    <t>，1416277</t>
  </si>
  <si>
    <t>p328814</t>
  </si>
  <si>
    <t>TIAN/HENGGUO,XU/YUZHEN,CHEN/JIE,TIAN/JIA</t>
  </si>
  <si>
    <t>KB,QUT</t>
  </si>
  <si>
    <t>，1394737</t>
  </si>
  <si>
    <t>SHIN/BORA,KIM/EUNJUNG</t>
  </si>
  <si>
    <t>HIG, NS, TB</t>
  </si>
  <si>
    <t>，1385497</t>
  </si>
  <si>
    <t>LIN LONG, WANG NING</t>
  </si>
  <si>
    <t>，1410423</t>
  </si>
  <si>
    <t>WU/HAIRONG,YANG/LI</t>
  </si>
  <si>
    <t>，1391422</t>
  </si>
  <si>
    <t>p319082</t>
  </si>
  <si>
    <t>wang jiagu, huang jifen</t>
  </si>
  <si>
    <t>，1383283</t>
  </si>
  <si>
    <t>ZHANG HAILONG,QU MINGXIA,ZHANG YIWEN(2010-07-28), ZHANG XIWEN(2015-10-29)</t>
  </si>
  <si>
    <t>BKF kid</t>
  </si>
  <si>
    <t>，1413891</t>
  </si>
  <si>
    <t>YANG WENWEI,HE JING,YANG MIN,CHEN CHAO</t>
  </si>
  <si>
    <t>，1425465</t>
  </si>
  <si>
    <t>p328842</t>
  </si>
  <si>
    <t>Du Xiaohong,ZHANG JIAHAI,Shao Weiwen</t>
  </si>
  <si>
    <t>，1409253</t>
  </si>
  <si>
    <t>WANG/YANAN</t>
  </si>
  <si>
    <t>KB, QUT, NS</t>
  </si>
  <si>
    <t>，1419982</t>
  </si>
  <si>
    <t>p334048</t>
  </si>
  <si>
    <t>XIAO MEIFANG,MO JIAJIE,LU BIAO,ZHOU LEI</t>
  </si>
  <si>
    <t>，1424879</t>
  </si>
  <si>
    <t>p333473</t>
  </si>
  <si>
    <t>DUAN/SHENQUN,FAN/JINGPING,JIN/XUPING,CHEN/GANG</t>
  </si>
  <si>
    <t>，1423115</t>
  </si>
  <si>
    <t>p330354</t>
  </si>
  <si>
    <t>WANG/LIJUN,LU/ZIYANG,LU/QINCHI,SHEN/ZHIQUN,SHEN/JIAYI,QU/JIE,LI/DONGZHU,MAO/LINGLONG</t>
  </si>
  <si>
    <t>OCV,KB,HIG,QUT</t>
  </si>
  <si>
    <t>，1412267</t>
  </si>
  <si>
    <t>CAI WENNAN,ZHAO HONGQI</t>
  </si>
  <si>
    <t>，1432265</t>
  </si>
  <si>
    <t>XIE/JINHUA,YANG/XIAOYAN</t>
  </si>
  <si>
    <t>，1402622</t>
  </si>
  <si>
    <t>ZHAO/FUGEN,WANG/MAOHUI</t>
  </si>
  <si>
    <t>，1388711</t>
  </si>
  <si>
    <t>p328369</t>
  </si>
  <si>
    <t>Wang Zhanwei,Wang Nina,Sun Jianying,Zhao Gang,Qiu Zhenyu,Qiu Xiran,Wang Yue,Liu Qichen</t>
  </si>
  <si>
    <t>AJ,HIG,3 KB + 1 TB</t>
  </si>
  <si>
    <t>，1406536</t>
  </si>
  <si>
    <t>P329999</t>
  </si>
  <si>
    <t>YANG LING,YANG YI</t>
  </si>
  <si>
    <t>，1411156</t>
  </si>
  <si>
    <t>JIANG/JINDI</t>
  </si>
  <si>
    <t>，1415729</t>
  </si>
  <si>
    <t>QIN YUE</t>
  </si>
  <si>
    <t>，1407726</t>
  </si>
  <si>
    <t>，1418809</t>
  </si>
  <si>
    <t>DAI/DONGNING,ZHOU/PING,DAI/ANER(2011-09-19),DAI/JING(2016-10-26)</t>
  </si>
  <si>
    <t>，1416093</t>
  </si>
  <si>
    <t>WU/ZHONGJIE,FENG/LUCHEN</t>
  </si>
  <si>
    <t>without bathtub</t>
  </si>
  <si>
    <t>，1419632</t>
  </si>
  <si>
    <t>ZHU/YI,JIN/RUNZHI</t>
  </si>
  <si>
    <t>，1390435</t>
  </si>
  <si>
    <t>，1413894</t>
  </si>
  <si>
    <t>p330765</t>
  </si>
  <si>
    <t>ZHANG/XIN,ZOU/JIFEN,ZHANG/LILI,ZHANG/JIANJING,LI/SHANSHAN</t>
  </si>
  <si>
    <t>，1414115</t>
  </si>
  <si>
    <t>CHEN FANGBIN, CHEN LIWEI</t>
  </si>
  <si>
    <t>，1418142</t>
  </si>
  <si>
    <t>ZHUANG/JINGXIAN,XU/JUN,XU/GUOLIANG,CHEN/RONGGUI</t>
  </si>
  <si>
    <t>KB,HIG</t>
  </si>
  <si>
    <t>，1412820</t>
  </si>
  <si>
    <t>KIM/SEOHO,CHOI/HEEYANG</t>
  </si>
  <si>
    <t>NS, KB</t>
  </si>
  <si>
    <t>，1418814</t>
  </si>
  <si>
    <t>p325844</t>
  </si>
  <si>
    <t>XI YAPING,ZHOU YUN,ZHOU WENYING,REN JIANZHONG,YU MEIJING,REN BIZHOU</t>
  </si>
  <si>
    <t>，1394377</t>
  </si>
  <si>
    <t>BKF child</t>
  </si>
  <si>
    <t>p336640</t>
  </si>
  <si>
    <t>FAN XUE,JIANG KUN,YANG XUEBI,JIANG YUHAN</t>
  </si>
  <si>
    <t>，1435204</t>
  </si>
  <si>
    <t>P328295</t>
  </si>
  <si>
    <t>DONG/SHILIN,DONG/LIANG,XU/XIN,DONG/QIYUAN</t>
  </si>
  <si>
    <t>，1389649</t>
  </si>
  <si>
    <t>WANG XIAOJUN,YOU LEI</t>
  </si>
  <si>
    <t>，1385598</t>
  </si>
  <si>
    <t>BKF for child</t>
  </si>
  <si>
    <t>p326946</t>
  </si>
  <si>
    <t>ZHANG/YING,CHAO/SHAOFEI,NI/SHENGJIE,DI/JIASI</t>
  </si>
  <si>
    <t>，1402857</t>
  </si>
  <si>
    <t>GAO/BO,ZHU/ZHE,CAI/QINGJUAN,JIN/HUA</t>
  </si>
  <si>
    <t>HIG,HM,TB</t>
  </si>
  <si>
    <t>，1394160</t>
  </si>
  <si>
    <t>p330426</t>
  </si>
  <si>
    <t>HE/CAIYUAN,XU/KAIMING,HE/JIE,ZHOU/MIN,ZHOU/RUIXIANG,ZHU/CUIHUA</t>
  </si>
  <si>
    <t>，1412670</t>
  </si>
  <si>
    <t>p328084</t>
  </si>
  <si>
    <t>XU YING,XIAO DAKE,XU DONG,LIU JIACHI,ZHANG TIANHAN,JIANG HONGYU</t>
  </si>
  <si>
    <t>，1406957</t>
  </si>
  <si>
    <t>LUO DAN</t>
  </si>
  <si>
    <t>，1407563</t>
  </si>
  <si>
    <t>LI/HUIFEN,ZHENG/SHU</t>
  </si>
  <si>
    <t>，1421170</t>
  </si>
  <si>
    <t>ZHU/LI,ZHU/LIXIA</t>
  </si>
  <si>
    <t>，1421039</t>
  </si>
  <si>
    <t>p327090</t>
  </si>
  <si>
    <t>TANG/YAOSHU,LIN/YONGZHEN,LIU/JUN,TANG/LI</t>
  </si>
  <si>
    <t>，1390385</t>
  </si>
  <si>
    <t>YANG BO,WANG YAN,LI MIN,LU XIAOMING</t>
  </si>
  <si>
    <t>，1387937</t>
  </si>
  <si>
    <t>FENG/XIN,JU/PING</t>
  </si>
  <si>
    <t>，1388701</t>
  </si>
  <si>
    <t>GE XINYAN,CHEN LIPING</t>
  </si>
  <si>
    <t>，1387558</t>
  </si>
  <si>
    <t>p331243</t>
  </si>
  <si>
    <t>Xue/Weijia,Dai/Yanping,Yan/Min,Cao/Lanyu</t>
  </si>
  <si>
    <t>OCV, KB, NS, HIG, QUT</t>
  </si>
  <si>
    <t>，1416398</t>
  </si>
  <si>
    <t>ZHANG/SUNNY</t>
  </si>
  <si>
    <t>OCV, KB, NS, QUT</t>
  </si>
  <si>
    <t>，1422197</t>
  </si>
  <si>
    <t>CHU HAIJING,PENG JINHUI</t>
  </si>
  <si>
    <t>，1414589</t>
  </si>
  <si>
    <t>BIN LIU</t>
  </si>
  <si>
    <t>，1413022</t>
  </si>
  <si>
    <t>WU/MENG,ZHOU/QIONG</t>
  </si>
  <si>
    <t>TB, HIG, QUT, 1ch WU/SIRUI 2013-06-22</t>
  </si>
  <si>
    <t>，1400652</t>
  </si>
  <si>
    <t>ju peng, liu chunhong</t>
  </si>
  <si>
    <t>OCV,TB,HIG,QUT</t>
  </si>
  <si>
    <t>，1412240</t>
  </si>
  <si>
    <t>Hong/Jiwang,Gao/Jing</t>
  </si>
  <si>
    <t>TB,HIG,QUT</t>
  </si>
  <si>
    <t>，1418667</t>
  </si>
  <si>
    <t>CHEN/WEIXIN,SHU/XINYI</t>
  </si>
  <si>
    <t>，1396002</t>
  </si>
  <si>
    <t>JIN/CANHUA,ZHANG/LUYI</t>
  </si>
  <si>
    <t>，1398065</t>
  </si>
  <si>
    <t>p328074</t>
  </si>
  <si>
    <t>DAI/XIUZHEN,KANG/JIANDI,YU/TING,ZHANG/QI</t>
  </si>
  <si>
    <t>，1406708</t>
  </si>
  <si>
    <t>TANG/WENMING,GU/YAN</t>
  </si>
  <si>
    <t>，1409840</t>
  </si>
  <si>
    <t>TONG/XIAOFANG,TONG/XIAOFANG</t>
  </si>
  <si>
    <t>，1396823</t>
  </si>
  <si>
    <t>ZHOU CHAOQIONG,XU YUE FANG</t>
  </si>
  <si>
    <t>，1408181</t>
  </si>
  <si>
    <t>HAN WEILAN,WANG XIN</t>
  </si>
  <si>
    <t>，1437330</t>
  </si>
  <si>
    <t>P337390</t>
  </si>
  <si>
    <t>LU YUNDI,ZHENG YONGJIAN,WU TING,ZHENG JIE</t>
  </si>
  <si>
    <t>，1436692</t>
  </si>
  <si>
    <t>WANG XIAO</t>
  </si>
  <si>
    <t>，1420591</t>
  </si>
  <si>
    <t>P333114</t>
  </si>
  <si>
    <t>XU/YIZHOU,YI/LIXIN,TAN/MANCHUN,YI/HUI</t>
  </si>
  <si>
    <t>，1420522</t>
  </si>
  <si>
    <t>p326271</t>
  </si>
  <si>
    <t>WANG/SHUIQING,JIAO/JIAN,YANG/QIAN,ZHOU/YAN</t>
  </si>
  <si>
    <t>，1400973</t>
  </si>
  <si>
    <t>FANG/ZHOU,LIN/PING</t>
  </si>
  <si>
    <t>KB, HIG, QUT, 1ch FANG/LAI 2017-04-20</t>
  </si>
  <si>
    <t>，1388602</t>
  </si>
  <si>
    <t>GAO LIJIA</t>
  </si>
  <si>
    <t>，1392119</t>
  </si>
  <si>
    <t>YANG XUGUANG,HAN YULING</t>
  </si>
  <si>
    <t>，1402910</t>
  </si>
  <si>
    <t>XU/YING</t>
  </si>
  <si>
    <t>，1429873</t>
  </si>
  <si>
    <t>LI/YANG,MENG/SHUANG</t>
  </si>
  <si>
    <t>，1426884</t>
  </si>
  <si>
    <t>OU/ZHAOHUA</t>
  </si>
  <si>
    <t>，1428250</t>
  </si>
  <si>
    <t>TAN/BIYU,HUANG/XU</t>
  </si>
  <si>
    <t>TB,HIG,NS</t>
  </si>
  <si>
    <t>，1389395</t>
  </si>
  <si>
    <t>P337387</t>
  </si>
  <si>
    <t>jiang Qiying,Cao Hongmin,Deng Liping,Cao Shihan,Jiang Xiaodong,Liu Xiaoxi</t>
  </si>
  <si>
    <t>，1436630</t>
  </si>
  <si>
    <t>ZHENG LIN,ZHENG LI</t>
  </si>
  <si>
    <t>，1437789</t>
  </si>
  <si>
    <t>p337710</t>
  </si>
  <si>
    <t>Shen Chunqiu,Huang Hong,William Goh</t>
  </si>
  <si>
    <t>，1437921</t>
  </si>
  <si>
    <t>p337704</t>
  </si>
  <si>
    <t>Jin Hui,Li Ruiming</t>
  </si>
  <si>
    <t>，1437633</t>
  </si>
  <si>
    <t>p328429</t>
  </si>
  <si>
    <t>LI/BO,SUN/YONG,QUE/LILI,LI/LI</t>
  </si>
  <si>
    <t>，1398222</t>
  </si>
  <si>
    <t>LI/XUN,ZHANG/YILING</t>
  </si>
  <si>
    <t>，1394147</t>
  </si>
  <si>
    <t>WEN/GUANHUA</t>
  </si>
  <si>
    <t>，1394143</t>
  </si>
  <si>
    <t>LU YANLI,LIANG JIAWEN</t>
  </si>
  <si>
    <t>，1386113</t>
  </si>
  <si>
    <t>ZHANG YING</t>
  </si>
  <si>
    <t>，1398219</t>
  </si>
  <si>
    <t>JI GUANGHUI,HUANG NINGYAN</t>
  </si>
  <si>
    <t>，1414403</t>
  </si>
  <si>
    <t>CAI SHAOZHUANG</t>
  </si>
  <si>
    <t>，1398281</t>
  </si>
  <si>
    <t>TIAN/ZHONG,WANG/XIAOYAN</t>
  </si>
  <si>
    <t>，1414098</t>
  </si>
  <si>
    <t>PENG/GUANGKE,ZHAO/HONGBIN</t>
  </si>
  <si>
    <t>，1433764</t>
  </si>
  <si>
    <t>GE/CHENG,HAN/YAN,GE/YUNSHEN 2013-05-17</t>
  </si>
  <si>
    <t>，1409700</t>
  </si>
  <si>
    <t>ZHANG DI,ZHANG YING</t>
  </si>
  <si>
    <t>，1435774</t>
  </si>
  <si>
    <t>WANG/JIE,SHEN/LEI</t>
  </si>
  <si>
    <t>，1419847</t>
  </si>
  <si>
    <t>LI DAWEI</t>
  </si>
  <si>
    <t>，1404302</t>
  </si>
  <si>
    <t>HUANG/HUI,FAN/YILIN</t>
  </si>
  <si>
    <t>，1414778</t>
  </si>
  <si>
    <t>p328865</t>
  </si>
  <si>
    <t>DONG YAZHEN,CHEN JIAHAO,ZHANG LIPING,ZHUGUOXIU</t>
  </si>
  <si>
    <t>，1407676</t>
  </si>
  <si>
    <t>ZHANG,LINLIN</t>
  </si>
  <si>
    <t>，1427394</t>
  </si>
  <si>
    <t>ZHENG,BAOLI</t>
  </si>
  <si>
    <t>，1427396</t>
  </si>
  <si>
    <t>CHEN LIPING,GE XINYAN</t>
  </si>
  <si>
    <t>，1419450</t>
  </si>
  <si>
    <t>YU LEI,CHEN JING</t>
  </si>
  <si>
    <t>，1435055</t>
  </si>
  <si>
    <t>GU/TINGTING,YAO/BIN</t>
  </si>
  <si>
    <t>，1408945</t>
  </si>
  <si>
    <t>GUO/YUNBO</t>
  </si>
  <si>
    <t xml:space="preserve">ROH </t>
  </si>
  <si>
    <t>，1439079</t>
  </si>
  <si>
    <t>HU/DAN</t>
  </si>
  <si>
    <t>，1439455</t>
  </si>
  <si>
    <t>Ji/Dan Dan,Liu/Li Na</t>
  </si>
  <si>
    <t>，1439545</t>
  </si>
  <si>
    <t>Qin Gang</t>
  </si>
  <si>
    <t>，1439772</t>
  </si>
  <si>
    <t>JI/HAIFENG,YANG/LIU</t>
  </si>
  <si>
    <t>，1439388</t>
  </si>
  <si>
    <t>extra bed</t>
  </si>
  <si>
    <t>，1389763</t>
  </si>
  <si>
    <t>NI JIANG</t>
  </si>
  <si>
    <t>ZHOU LINGFENG,TIAN YAO</t>
  </si>
  <si>
    <t>，1438080</t>
  </si>
  <si>
    <t>Tang Li</t>
  </si>
  <si>
    <t>，1439464</t>
  </si>
  <si>
    <t>zhong min,zhang jie</t>
  </si>
  <si>
    <t>，1402325</t>
  </si>
  <si>
    <t>LYU/JING,XIAO/JIE</t>
  </si>
  <si>
    <t>，1395025</t>
  </si>
  <si>
    <t>ZHOU/JIANPING,TANG/QI,DING/LONG,ZHOU/JUN</t>
  </si>
  <si>
    <t>，1400206</t>
  </si>
  <si>
    <t>LYU/TONG,ZHANG/CHAO</t>
  </si>
  <si>
    <t>，1395023</t>
  </si>
  <si>
    <t>GU SHENBING,SHI QINQIN</t>
  </si>
  <si>
    <t>，1402236</t>
  </si>
  <si>
    <t>p327081</t>
  </si>
  <si>
    <t>FANG FUYONG,YIN WEIYAN</t>
  </si>
  <si>
    <t>，1399276</t>
  </si>
  <si>
    <t>son/ikdo</t>
  </si>
  <si>
    <t>，1433752</t>
  </si>
  <si>
    <t>ZHANG/XIAOFEI,CHEN/JIONGYANG</t>
  </si>
  <si>
    <t>，1390562</t>
  </si>
  <si>
    <t>p328439</t>
  </si>
  <si>
    <t>ZHANG/HAIYAN,ZHAO/FENG,WANG/YUAN</t>
  </si>
  <si>
    <t>DOV,AJ,QUT,HIG,KB, 1ch WANG/YUE 2014-05-13</t>
  </si>
  <si>
    <t>，1394740</t>
  </si>
  <si>
    <t>DUAN/YINGDONG,HUANG/FEIFEI</t>
  </si>
  <si>
    <t>，1386696</t>
  </si>
  <si>
    <t>p328856</t>
  </si>
  <si>
    <t>JIAQINGQING,RUAN JIANFEN,JIANG AIXIAN,GAO XIAOWEI</t>
  </si>
  <si>
    <t>OCV,AJ</t>
  </si>
  <si>
    <t>，1406410</t>
  </si>
  <si>
    <t>CHEN/WEI,HE/SHUCHUN</t>
  </si>
  <si>
    <t>，1413637</t>
  </si>
  <si>
    <t>LIANG/YUNXIAO,YIN/PING</t>
  </si>
  <si>
    <t>，1409836</t>
  </si>
  <si>
    <t>p328099</t>
  </si>
  <si>
    <t>ZHANG/SHENGLI,HE/XIAHUI,ZHANG/MENGWEN,GU/FENGMEI</t>
  </si>
  <si>
    <t>，1403888</t>
  </si>
  <si>
    <t>WANG XI,WANG SHIXIU</t>
  </si>
  <si>
    <t>，1396849</t>
  </si>
  <si>
    <t>p331612</t>
  </si>
  <si>
    <t>LIU/LEI,XUE/JIN,LIU/ZONGYAO,ZHANG/LINGZHI</t>
  </si>
  <si>
    <t>OCV, KB, NS. HIG, QUT</t>
  </si>
  <si>
    <t>，1418588</t>
  </si>
  <si>
    <t>Wang/Dai Li</t>
  </si>
  <si>
    <t>，1439806</t>
  </si>
  <si>
    <t>p332504</t>
  </si>
  <si>
    <t>GAO/HONGLING,MA/JI,MA/XIN,MA/ZHI</t>
  </si>
  <si>
    <t>，1418920</t>
  </si>
  <si>
    <t>XUE/SONG,QIN/XI</t>
  </si>
  <si>
    <t>，1433194</t>
  </si>
  <si>
    <t>ZHANG ZIYAN,HUANG HAITAO</t>
  </si>
  <si>
    <t>，1437761</t>
  </si>
  <si>
    <t>zhang bo,zhang yuzheng</t>
  </si>
  <si>
    <t>，1399396</t>
  </si>
  <si>
    <t>GU/HUANGXIN,SHEN/YUN</t>
  </si>
  <si>
    <t>，1398715</t>
  </si>
  <si>
    <t>MIAO/ZHUPEI,XIANG/JIAYING</t>
  </si>
  <si>
    <t>，1409233</t>
  </si>
  <si>
    <t>LIU/SHI,MIAO/MIAO</t>
  </si>
  <si>
    <t>，1428972</t>
  </si>
  <si>
    <t>p331262</t>
  </si>
  <si>
    <t>ZHAN LIJIA,LV JIAN</t>
  </si>
  <si>
    <t>，1442553</t>
  </si>
  <si>
    <t>QIN/XIAOQING, FU/ZHEN 2012-09-01</t>
  </si>
  <si>
    <t>，1409401</t>
  </si>
  <si>
    <t>GU/YAN,ZHOU/XIANPIN</t>
  </si>
  <si>
    <t>，1418022</t>
  </si>
  <si>
    <t>JIANG QIMEI</t>
  </si>
  <si>
    <t>，1437423</t>
  </si>
  <si>
    <t>SHENG WEIKUN,YAN QI</t>
  </si>
  <si>
    <t>，1436876</t>
  </si>
  <si>
    <t>p338074</t>
  </si>
  <si>
    <t>HUANG CHUNYAN,LUO SHIBIN</t>
  </si>
  <si>
    <t>，1442527</t>
  </si>
  <si>
    <t>p328425</t>
  </si>
  <si>
    <t>GU/WEIQIANG,HU/JINGLIN</t>
  </si>
  <si>
    <t>，1406313</t>
  </si>
  <si>
    <t>zhang/bo,zhang/yuzheng</t>
  </si>
  <si>
    <t>，1399471</t>
  </si>
  <si>
    <t>p331269</t>
  </si>
  <si>
    <t>DING HAIXIA,XIA CHUNYAN</t>
  </si>
  <si>
    <t>，1442551</t>
  </si>
  <si>
    <t>p331278</t>
  </si>
  <si>
    <t>ding chao,bai junying</t>
  </si>
  <si>
    <t>，1416456</t>
  </si>
  <si>
    <t>p335091</t>
  </si>
  <si>
    <t>LYU/DONG,GU/ZHIHAO,SUN/LIQIONG,WANG/XUEJUAN,LU/PEIMING,LU/YUXUAN</t>
  </si>
  <si>
    <t>，1425670</t>
  </si>
  <si>
    <t>p335117</t>
  </si>
  <si>
    <t>MA/ZHIHUI,DU/CHUNNA</t>
  </si>
  <si>
    <t>Linking bk</t>
  </si>
  <si>
    <t>，1442529</t>
  </si>
  <si>
    <t>WANG KAI,GU LIYA</t>
  </si>
  <si>
    <t>，1439248</t>
  </si>
  <si>
    <t>JIN/YAODONG,MIAO/HUI</t>
  </si>
  <si>
    <t>，1434829</t>
  </si>
  <si>
    <t>QIU/XINRONG,YIN/HUA</t>
  </si>
  <si>
    <t>，1440707</t>
  </si>
  <si>
    <t>You/Yun,Lin/Xiandi</t>
  </si>
  <si>
    <t>，1440843</t>
  </si>
  <si>
    <t>CHEN YANFEN</t>
  </si>
  <si>
    <t>LA</t>
  </si>
  <si>
    <t>，1441372</t>
  </si>
  <si>
    <t>Hong Kong Convergent Feb 19</t>
  </si>
  <si>
    <t xml:space="preserve"> P190306152022489</t>
  </si>
  <si>
    <t>1月余额</t>
  </si>
  <si>
    <t>二月超售补付</t>
  </si>
  <si>
    <t>SHAO FANGFANG,SHAO FANGFANG</t>
  </si>
  <si>
    <t>LI/LIPING,LI/WEI</t>
  </si>
  <si>
    <t>KB, HIG, QUT</t>
  </si>
  <si>
    <t>p335341</t>
  </si>
  <si>
    <t>WANG/CHANGZHI,HE/XIUYING,CHENG/QINGFENG,WANG/DONGNING,WANG/QIUNING,WANG/YALING</t>
  </si>
  <si>
    <t>ZHANG XIANG,ZHANG/SHAOYIN</t>
  </si>
  <si>
    <t>ZHAN LIJIA, LV JIAN</t>
  </si>
  <si>
    <t>GAO CHONGHUI</t>
  </si>
  <si>
    <t>ROH + 1chBF</t>
  </si>
  <si>
    <t>HIG, LA, 1ch BF</t>
  </si>
  <si>
    <t>p335095</t>
  </si>
  <si>
    <t>Jiang Yike,Xue Junji</t>
  </si>
  <si>
    <t xml:space="preserve">Club Ocean </t>
  </si>
  <si>
    <t>Yu Jie,Fei Fan</t>
  </si>
  <si>
    <t>p326953</t>
  </si>
  <si>
    <t>ZHANG LI,ZHANG YING,ZHENG QINGXIANG</t>
  </si>
  <si>
    <t>Club</t>
  </si>
  <si>
    <t>p327981</t>
  </si>
  <si>
    <t>li guocheng,li jun,li qian,li long</t>
  </si>
  <si>
    <t>YANG ZIHAN,YANG MOHAN</t>
  </si>
  <si>
    <t>P334028</t>
  </si>
  <si>
    <t>CHEN/FANGQI,CHEN/YANMING</t>
  </si>
  <si>
    <t>non-refundable</t>
  </si>
  <si>
    <t>P333749</t>
  </si>
  <si>
    <t>shao/yi yang,shao/ming hui,shao/wen xian,yuan/man li,chen/yong chan,chen/jing,xie/gen ju,shao/yi dong</t>
  </si>
  <si>
    <t>XIA GUANG,chen jingyi</t>
  </si>
  <si>
    <t>P331192</t>
  </si>
  <si>
    <t>XIA/RUHENG,WENG/LUHUA,XIA/PEIYI,ZHOU/CHENGUANG</t>
  </si>
  <si>
    <t>FAN/YUNWEN,LIN/SABRINA</t>
  </si>
  <si>
    <t>non-refundable on Feb 4</t>
  </si>
  <si>
    <t>p331032</t>
  </si>
  <si>
    <t>PAN YAN,LIU BAO,CHENG LIANGGUAN,LU SHUFEN,CHENG YANXIN,MAO DIEHUA,XIA JIAXIANG,YANG TIANQI</t>
  </si>
  <si>
    <t>p333259</t>
  </si>
  <si>
    <t>ZHOU TIAN, ZENG QINGLING</t>
  </si>
  <si>
    <t>RUIMIN GE,XUE WANG</t>
  </si>
  <si>
    <t>CHEN WANG,CHEN YOU,ZHANG LINGJI</t>
  </si>
  <si>
    <t>1 extra bed</t>
  </si>
  <si>
    <t>AN/BING,TANG/YARU</t>
  </si>
  <si>
    <t>p327546</t>
  </si>
  <si>
    <t>FU XUANMIAO,CHEN DANDAN,FU HUAJIE,LI YUANDI</t>
  </si>
  <si>
    <t>KB, NS, HIG, HM, AJ</t>
  </si>
  <si>
    <t>p325975</t>
  </si>
  <si>
    <t>YAN YUNKANG,ZENG HUIJUAN,XIAO HANG,YAN JIAJIA</t>
  </si>
  <si>
    <t>p330783</t>
  </si>
  <si>
    <t>WU FANGQI,WU XIAOFEN,YANG JINSONG,WU SISHAN,YANG ZIRUI(2010-06-26)</t>
  </si>
  <si>
    <t>KB,AJ</t>
  </si>
  <si>
    <t>XU WEIPING,JIN YE</t>
  </si>
  <si>
    <t>Non refundable on 4 Feb</t>
  </si>
  <si>
    <t>SUN/LI,WANG/YUHUA</t>
  </si>
  <si>
    <t>SUN/YUFEI,ZHANG/ZHENGTAI</t>
  </si>
  <si>
    <t>CHENG QIUPING,HU QIFU</t>
  </si>
  <si>
    <t>Non refundable</t>
  </si>
  <si>
    <t>YANG FAN,HU RUI</t>
  </si>
  <si>
    <t>TB,HIG,OCV</t>
  </si>
  <si>
    <t>XIA/YANYAN,SHEN/GUOYING</t>
  </si>
  <si>
    <t>FAN/XIAOMIN</t>
  </si>
  <si>
    <t>p334020</t>
  </si>
  <si>
    <t>Xu/Chengsheng,Xu/Xianglong</t>
  </si>
  <si>
    <t>LIN QIUFENG,XIA LIN,XIA WUXIAN</t>
  </si>
  <si>
    <t>p338023</t>
  </si>
  <si>
    <t>GUO/CHENXI,GUO/QINGHAN,YANG/QIUXIANG,GUO/YUSHENG</t>
  </si>
  <si>
    <t>Junior Suite</t>
  </si>
  <si>
    <t>WANG/YONGBIN</t>
  </si>
  <si>
    <t>ZHANG/YAN</t>
  </si>
  <si>
    <t>DOV,TB,HIG,Honeymoon</t>
  </si>
  <si>
    <t>CAI XINJIE, WANG TAO, CAI JIAHAO 2013-10-11, CAI ZHEHAO 2011-05-09</t>
  </si>
  <si>
    <t>BKF 1 child</t>
  </si>
  <si>
    <t>p330793</t>
  </si>
  <si>
    <t>ZHANG HONGJUAN,HUANG PAN,ZHU JIE,LIN FEI,LIN YIMENG,LIN ZIXIA</t>
  </si>
  <si>
    <t>BKF 2 children</t>
  </si>
  <si>
    <t>ZHAO SHUANGMING,ZHANG DAYONG</t>
  </si>
  <si>
    <t>DOYLE/SERENALEE,LI/YUNFENG</t>
  </si>
  <si>
    <t>p334891</t>
  </si>
  <si>
    <t>WANG XUEYUE,MA LICHUN,DING JINSHENG,XIANG LIXIAN,MA YUAN,YUAN YAOFENG,JIANG LANFANG,NI GUIFENG</t>
  </si>
  <si>
    <t>Non refundableAlready informed HK that hotel might not keep the same room for 2 days</t>
  </si>
  <si>
    <t>p328328</t>
  </si>
  <si>
    <t>SHI YONGMEI,wang wei,zhao qing,liu wei</t>
  </si>
  <si>
    <t>p328489</t>
  </si>
  <si>
    <t>LIANG/YESHUN,REN/LI,CHEN/YAODING,CHEN/SUZHEN,XU/SHUGEN,XU/YUNCHANG,YU/LANYING,LIANG/XIAO</t>
  </si>
  <si>
    <t>p333364</t>
  </si>
  <si>
    <t>CHEN YANG,CHEN NUO,FU DINGHUA,YANG JIANFEN,CHEN JIANFENG,YANG JIANYING</t>
  </si>
  <si>
    <t>p332801</t>
  </si>
  <si>
    <t>ZHANG BIAO,SUN YAN,ZHANG XIAO,SUN GUOLONG</t>
  </si>
  <si>
    <t>Non refundable, KB</t>
  </si>
  <si>
    <t>p328493</t>
  </si>
  <si>
    <t>LYU/ZHICHUN,ZHANG/BOJIA,NI/JINLIN,RUAN/MEIYING,ZHANG/GUANGMING,ZHANG/JIAYU</t>
  </si>
  <si>
    <t>p334893</t>
  </si>
  <si>
    <t>SUN/XIUCUI,WANG/HAIDONG</t>
  </si>
  <si>
    <t>GU XIAO</t>
  </si>
  <si>
    <t>Non refundable on 6th nite</t>
  </si>
  <si>
    <t>MA/LEILEI,LIU/ZHENWEI</t>
  </si>
  <si>
    <t>Non refundable on 06th nite</t>
  </si>
  <si>
    <t>p328324</t>
  </si>
  <si>
    <t>GUAN/HONGWEI,SHEN/XIAOLI,GUAN/HAOYU</t>
  </si>
  <si>
    <t>p332810</t>
  </si>
  <si>
    <t>TONG QIUSHENG,WAN SHANGUI,LI ZIHUANG,TONG HUI</t>
  </si>
  <si>
    <t>p318565</t>
  </si>
  <si>
    <t>WANG/GUIZHI,CHEN/WENXI,CHEN/MEIFA,LI/DONGWEI,WU/CHUOJIN,ZHAO/WENYI</t>
  </si>
  <si>
    <t>LIU YANBIN,REN LIMIN</t>
  </si>
  <si>
    <t>YANG AIPING,WANG DUORONG</t>
  </si>
  <si>
    <t>CHEN/XIAOYU,ZHAO/JING,CHEN/WENWAN,WANG/CHENG,XU/CHUNHUA,DAI/WENZHU</t>
  </si>
  <si>
    <t>p327315</t>
  </si>
  <si>
    <t>ZHENG WEI,WU ZHENCHU,ZHOU FENGYING,WU XIWEI</t>
  </si>
  <si>
    <t>Non-refundable, non CXL</t>
  </si>
  <si>
    <t>ZHANG LI</t>
  </si>
  <si>
    <t>Non-refundable</t>
  </si>
  <si>
    <t>p331565</t>
  </si>
  <si>
    <t>ZHANG HAIMING</t>
  </si>
  <si>
    <t>CHEN SHAN PING,GUO YING</t>
  </si>
  <si>
    <t>p333139</t>
  </si>
  <si>
    <t>GUO/YU,LI/HONG,ZHOU/NAN,SUN/YICHEN</t>
  </si>
  <si>
    <t>OUYANG JING</t>
  </si>
  <si>
    <t>CAO GUOQIN</t>
  </si>
  <si>
    <t>p327548</t>
  </si>
  <si>
    <t>Chen/Yan Ling,Chen/Wen De,Chen/Jian Er,Zhou/Yu Chan,Chen/Run Tian,Hu/Ai Zhen</t>
  </si>
  <si>
    <t>HUANG JI WEN,PENG TAO</t>
  </si>
  <si>
    <t>p331246</t>
  </si>
  <si>
    <t>XU XIAO FENG,YAN GUO JIN,ZHU CHENG SHAO,ZHU HONG YU</t>
  </si>
  <si>
    <t>p333272</t>
  </si>
  <si>
    <t>WANG RONG;WANG XIAO XIA;WANG CHU</t>
  </si>
  <si>
    <t>p335124</t>
  </si>
  <si>
    <t>MENG YUHAO,MENG MINYI,LIU PEIYAO,MENG ZHENLIANG</t>
  </si>
  <si>
    <t>Non-refundable, non CXL,KB,HIG</t>
  </si>
  <si>
    <t>Zhang Fan</t>
  </si>
  <si>
    <t>p335130</t>
  </si>
  <si>
    <t>ZHOU HAIXIA,XIE HAICHANG,XIE SHANGJIN,ZHOU ZHIYANG,WANG HAIHONG,ZHOU SHANGYU,ZHOU XIANGYANG,XU RUIZE,XIE ZHUOJING,CHEN JIAN,LIU DANWEI,CHEN XINLIN,ZHANG YIYUN,QIAN TIEHAN,XIE QIRUI,LI SHIJIA,XIE JINGB</t>
  </si>
  <si>
    <t>6 extra bed</t>
  </si>
  <si>
    <t>p334023</t>
  </si>
  <si>
    <t>WANG/TIANMAN,ZHANG/JING</t>
  </si>
  <si>
    <t>HUANG YUZHEN ,QU MEI, HUANG ZITENG 2002-09-14</t>
  </si>
  <si>
    <t>Non-refundable, non CXL, KB</t>
  </si>
  <si>
    <t>FAN/REN</t>
  </si>
  <si>
    <t>Non-refundable, HIG, LA, NS</t>
  </si>
  <si>
    <t>p337706</t>
  </si>
  <si>
    <t>li/Chunmei,Li/Tingting</t>
  </si>
  <si>
    <t>ZHENG YUANXIA</t>
  </si>
  <si>
    <t>KB, HM, HIG</t>
  </si>
  <si>
    <t>ZOU GUOLIANG,YAO DANPING,ZOU YAOHUI</t>
  </si>
  <si>
    <t>TB,OCV</t>
  </si>
  <si>
    <t>P333107</t>
  </si>
  <si>
    <t>SUN JINCHENG,Ni Haiyan,LIU XUE,WU LILI,CAO HELIN,NI JINJUN</t>
  </si>
  <si>
    <t>ZHANG CHUNYING,ZHANG GUANGLI</t>
  </si>
  <si>
    <t>p333307</t>
  </si>
  <si>
    <t>Lou Yan,Liu Zhongjian,Lou Qingqing,Gong Xiaoli</t>
  </si>
  <si>
    <t>JIN SHANSHAN,YAN SHENG</t>
  </si>
  <si>
    <t>Non-refundable on 09,10 Feb</t>
  </si>
  <si>
    <t>p333186</t>
  </si>
  <si>
    <t>HE/JUN,LU/XIAOYU,XIA/WEIGANG,LU/XIAOXIAO</t>
  </si>
  <si>
    <t>p336022</t>
  </si>
  <si>
    <t>ZHANG/TAIFENG,LONG/DAIQIONG,LIU/MINGQUAN,FAN/YANHUA</t>
  </si>
  <si>
    <t>LU JIANBIN</t>
  </si>
  <si>
    <t>p331516</t>
  </si>
  <si>
    <t>TIAN MI,LU SADUO,WANG YULEI,NIU WENYAN</t>
  </si>
  <si>
    <t>ZHANG/CHUNYING,ZHANG/GUANGLI</t>
  </si>
  <si>
    <t>XIAOFENG/YANG</t>
  </si>
  <si>
    <t>P332803</t>
  </si>
  <si>
    <t>Wu/Yunxia,Chen/Jinjie</t>
  </si>
  <si>
    <t>p332802</t>
  </si>
  <si>
    <t>ZHANG/XIUMEI</t>
  </si>
  <si>
    <t>WANG YONGMING,YANG LING</t>
  </si>
  <si>
    <t>CHENG/YUAN,WANG/YANJING,CHENG/YINUO(2012-03-07)</t>
  </si>
  <si>
    <t>Non-refundable on 10 Feb</t>
  </si>
  <si>
    <t>CHEN/WEI,LYUQIU/LIQIAN,CHEN/JIAJUN(2014-08-02)</t>
  </si>
  <si>
    <t>ZHOU/JING,GU/PEIFANG,ZHOU/YANJIE(2011-02-24)</t>
  </si>
  <si>
    <t>p336322</t>
  </si>
  <si>
    <t>Jiang/Jianduan,Chen/Yan,Lin/Xuebao,Jiang/Xueqin,Xiong/Guiying,Chen/Zhenan,Wang/Li,Chen/Liyu,Lin/Wen,Li/Qi</t>
  </si>
  <si>
    <t>CHENGYI/WU,LIQIU/HU</t>
  </si>
  <si>
    <t>DONG WEIHUA,WU MINLI</t>
  </si>
  <si>
    <t>p336284</t>
  </si>
  <si>
    <t>JIANG/LINGLING,SUN/YIWEI,LU/HAIFENG,ZHANG/YAN</t>
  </si>
  <si>
    <t>LONG JIANG,WANG HUAGUANG</t>
  </si>
  <si>
    <t>DAI SUPING,ZHANG LIPING</t>
  </si>
  <si>
    <t>Jiang/Jianqing,Wu/Ruzhen</t>
  </si>
  <si>
    <t>P337341</t>
  </si>
  <si>
    <t>YAO/QIANZHI,YE/FANGTING,SUN/BAOPING,YAO/PEI</t>
  </si>
  <si>
    <t>PAN JIANJUN,PAN JIANJUN</t>
  </si>
  <si>
    <t>TA agree no bathtub</t>
  </si>
  <si>
    <t>P336514</t>
  </si>
  <si>
    <t xml:space="preserve">Xu/ziwen,Xu/yidong,Wu/xiao,Xu/yuxin </t>
  </si>
  <si>
    <t>TB,DOV</t>
  </si>
  <si>
    <t>WAN JINHUA</t>
  </si>
  <si>
    <t>MIAO JUN,HUANG LI</t>
  </si>
  <si>
    <t>Extrabed</t>
  </si>
  <si>
    <t>LI HUA,WANG QIONG</t>
  </si>
  <si>
    <t>PREMIUM</t>
  </si>
  <si>
    <t>Ji Shunan,Gu Huiju,Ji Shengxian</t>
  </si>
  <si>
    <t>ROH + Extra bed</t>
  </si>
  <si>
    <t>p338994</t>
  </si>
  <si>
    <t>Yang gui hua</t>
  </si>
  <si>
    <t>Non-refundable, non-CXL</t>
  </si>
  <si>
    <t>huang lianwu</t>
  </si>
  <si>
    <t>Taken from hotel inventory</t>
  </si>
  <si>
    <t>P336424</t>
  </si>
  <si>
    <t>Wang Ming,Wu Deyuan</t>
  </si>
  <si>
    <t>LIU ZIHAO</t>
  </si>
  <si>
    <t>YU HONGNYU,XIE CHONGHENG</t>
  </si>
  <si>
    <t>extra bed for the third person to HK</t>
  </si>
  <si>
    <t>p330860</t>
  </si>
  <si>
    <t>ZOU YUMEI,HAN TAO,QIN LIN,XIAO HONG</t>
  </si>
  <si>
    <t>FENG ENEN,OU YIHUA</t>
  </si>
  <si>
    <t>JIANG RUIXIN,LIU JINRONG</t>
  </si>
  <si>
    <t>p327552</t>
  </si>
  <si>
    <t>SUN JIAN,YANG YAN,ZHOU MING,SHAN LILI</t>
  </si>
  <si>
    <t>P329257</t>
  </si>
  <si>
    <t>CHEN/TAO,ZHANG/FANG,ZHANG/XU,WANG/XINLING</t>
  </si>
  <si>
    <t>TIAN JIANG</t>
  </si>
  <si>
    <t>FENG YAQIONG,MA CHENRAN</t>
  </si>
  <si>
    <t>LA,HIG,NS</t>
  </si>
  <si>
    <t>p328484</t>
  </si>
  <si>
    <t>Rong Kan,Wu Congjie,Lu Libo,Ye Xiaoling</t>
  </si>
  <si>
    <t>p328376</t>
  </si>
  <si>
    <t>YU SONGJIA,SUN JIAJIA,WENG XINGGUAN,YU YAWEI,GU FUDAN,GAO DEFENG,DU WEIJUN,JIANG XIAOLONG</t>
  </si>
  <si>
    <t>OCV, JIANG YICHEN 2012-12-08, WENG HAOXUAN 2009-01-21, WENG ZIHAO 2013-11-11, SUN ZIYAN 2010-08-17, YU XINYE 2008-10-07, GAO CHUHANG 2009-01-15</t>
  </si>
  <si>
    <t>5 BF for kid</t>
  </si>
  <si>
    <t>FENGSHENTU,NIHONGXIA</t>
  </si>
  <si>
    <t>WU ZHIJUN,LI XIA</t>
  </si>
  <si>
    <t>GAO/JIAN,CHEN/JIN</t>
  </si>
  <si>
    <t>SONG/GUIFANG,WANG/YUNHE</t>
  </si>
  <si>
    <t>p328845</t>
  </si>
  <si>
    <t>MENG YAPING,XU MING,ZHOU YINGPING</t>
  </si>
  <si>
    <t>OCV,HIG,AJ</t>
  </si>
  <si>
    <t>JIANG/RUIXIN,LIU/JINRONG</t>
  </si>
  <si>
    <t>p328821</t>
  </si>
  <si>
    <t>HE FEN,CHENGUOQUAN,WANG JING,CHEN BO</t>
  </si>
  <si>
    <t>p328853</t>
  </si>
  <si>
    <t>ZHANG XIAODONG,WU XUEFENG,CHEN XIAOMIN,LIAIZHEN,WU MENGQI,ZHANG PEIQI</t>
  </si>
  <si>
    <t>OCV,KB</t>
  </si>
  <si>
    <t>p339092</t>
  </si>
  <si>
    <t>XU/SHASHA,OUYANG/ZHUOQUN,DING/CHUNMAN,ZHANG/XIAO</t>
  </si>
  <si>
    <t>p328461</t>
  </si>
  <si>
    <t>Guo Meixian,Wang Junbo,Zhu Wen,Gao Yibo</t>
  </si>
  <si>
    <t>Chen Congyuan,Zhao Tanqing</t>
  </si>
  <si>
    <t>p339501</t>
  </si>
  <si>
    <t>LIU/WENYING,JIANG/XIN,JIANG/FANGQIU,MIAO/TINGTING</t>
  </si>
  <si>
    <t xml:space="preserve">Non-refundable </t>
  </si>
  <si>
    <t>yang qingquan</t>
  </si>
  <si>
    <t>WANG TINGTING,YANG MINGJUN</t>
  </si>
  <si>
    <t>TBA</t>
  </si>
  <si>
    <t>CHEN ZHIHE</t>
  </si>
  <si>
    <t>Fan Quan,Zhu Le</t>
  </si>
  <si>
    <t>P340331</t>
  </si>
  <si>
    <t>TAO JINLI,HUANG SHIYANG,ZHOU XUAN,FU LINHUA</t>
  </si>
  <si>
    <t>LU/XIN,LIN/SHU,LU/YUHAO(2011-12-07)</t>
  </si>
  <si>
    <t>YU/DAHEE,JIN/SOONYI</t>
  </si>
  <si>
    <t>TB,OCV,HIG</t>
  </si>
  <si>
    <t>Xiao Yuxin,Yao Yongshi</t>
  </si>
  <si>
    <t>TB,</t>
  </si>
  <si>
    <t>p327555</t>
  </si>
  <si>
    <t>YAU/YIN PING PINK,YEUNG/HIU CHING</t>
  </si>
  <si>
    <t>NS, TB, QUT</t>
  </si>
  <si>
    <t>p325846</t>
  </si>
  <si>
    <t>LIU ZHIYANG,DENG WENXI,DENG QIQI,CHEN DAOZHI</t>
  </si>
  <si>
    <t>FU MINGHUAN</t>
  </si>
  <si>
    <t>YANG/YONG,JIAO/XUEWEN,YANG/ZIYUE(2010-06-25)</t>
  </si>
  <si>
    <t>LI WENYUAN,WANG LIMIN</t>
  </si>
  <si>
    <t>QIAN/MIN,XIAO/DAN</t>
  </si>
  <si>
    <t>LI/PEIPEI, JIANG/WEIHAO 14-04-2007</t>
  </si>
  <si>
    <t>Wu/Suni,TANG/JIANJUN</t>
  </si>
  <si>
    <t>OCV, NS, TB, HIG</t>
  </si>
  <si>
    <t>CHEN YIHONG,ZHANG DANHUA</t>
  </si>
  <si>
    <t>p335312</t>
  </si>
  <si>
    <t>ZHU WEI,DENG ZHE,GE HUAMIN,GE XIAOYAN,ZHANG XIAOPING</t>
  </si>
  <si>
    <t>Cen Qun,Feng Lei</t>
  </si>
  <si>
    <t>SHIN/MIYOUN,KIM/DONGHYUN</t>
  </si>
  <si>
    <t>FU/XIAOJIE,JIA/JUANJUAN</t>
  </si>
  <si>
    <t>WANG XINSHUN,CHANG JUAN</t>
  </si>
  <si>
    <t>p336761</t>
  </si>
  <si>
    <t>TING/ZHANG,XIAOBIN/ZHANG</t>
  </si>
  <si>
    <t>KB,QUT,AJ</t>
  </si>
  <si>
    <t>FENG WENMING</t>
  </si>
  <si>
    <t>LI/TING,WEI/LINGYUN</t>
  </si>
  <si>
    <t>p340801</t>
  </si>
  <si>
    <t>KE/SHAOFENG,WENG/QIAOPING,zhang/jianhuang,ke/yashan</t>
  </si>
  <si>
    <t>p325849</t>
  </si>
  <si>
    <t>RAO/HUIMING,LI/BIN,WANG/HAIJING,NI/YUE,ZHANG/YAN,LI/SIYAO</t>
  </si>
  <si>
    <t>QUT, HIG, NS</t>
  </si>
  <si>
    <t>P338051</t>
  </si>
  <si>
    <t>LIU/GUOCHAO,KUANG/YADAN,ZHANG/HANZHONG,HE/QIAOZHEN,LIU/ZHIHUA,LIU/NING</t>
  </si>
  <si>
    <t>LI/YONGSHUI,ZHANG/LING</t>
  </si>
  <si>
    <t>p333421</t>
  </si>
  <si>
    <t>WU/YIJUN,WEI/ZHIQING,LOU/XINHUI,QIAN/XIUJUAN,WEI/TONGHUA,LOU/LAN</t>
  </si>
  <si>
    <t>CAO YIWEN,ZHAO YAPING</t>
  </si>
  <si>
    <t>Hu Shunwei,Chen Jing</t>
  </si>
  <si>
    <t>CAI/XINYI,YAO/WENJING</t>
  </si>
  <si>
    <t>p335140</t>
  </si>
  <si>
    <t>ZHU/QIANG,ZHU/TONG</t>
  </si>
  <si>
    <t>CEN QUN,FENG LEI</t>
  </si>
  <si>
    <t>HUANG Qin Ju,YAO Gen Sheng</t>
  </si>
  <si>
    <t>ZHANG HAO,MI XIAOFENG,ZHANG BOJINGJING(2015-09-14),ZHANG BOXUAN(2011-11-14)</t>
  </si>
  <si>
    <t>SHI LING,ZHANG CHAO</t>
  </si>
  <si>
    <t>LIANG RUICHENG</t>
  </si>
  <si>
    <t>QIAN SHUBIN,DUAN TING</t>
  </si>
  <si>
    <t>GUAN/ZHUO,ZHONG/SONGYU</t>
  </si>
  <si>
    <t>WANG/GANG,LI/XIAOXIA</t>
  </si>
  <si>
    <t>yuan/ye</t>
  </si>
  <si>
    <t>Liu/Feiyan,Ma/Lili</t>
  </si>
  <si>
    <t>GAO/CUIXIA,ZHANG/SHUNWEI</t>
  </si>
  <si>
    <t>BAHNG SEONGHOON,MUN KYUNGJIN</t>
  </si>
  <si>
    <t>Wang/Ying</t>
  </si>
  <si>
    <t>Wang Ying</t>
  </si>
  <si>
    <t>p335142</t>
  </si>
  <si>
    <t>CHANG JINYANG,YANG LUBING,LIU NINGYI,GONG YUJIA</t>
  </si>
  <si>
    <t>p338546</t>
  </si>
  <si>
    <t>WANG/YU,GUO/JINGJING</t>
  </si>
  <si>
    <t>FENG WENMING,ZHOU YUEFEN</t>
  </si>
  <si>
    <t>FAN LIU,YUEHONG SONG</t>
  </si>
  <si>
    <t>QI/WEI,LIU/JING</t>
  </si>
  <si>
    <t>DING,XIAOFEI / WEN,MEILING</t>
  </si>
  <si>
    <t>KIM AERIJA</t>
  </si>
  <si>
    <t>WANG LIQING,GAO ANHUI</t>
  </si>
  <si>
    <t>NS, HIG, LA at 02:00 - 03:00 Feb 19</t>
  </si>
  <si>
    <t>LIU YUFENG</t>
  </si>
  <si>
    <t>p339185</t>
  </si>
  <si>
    <t>WANG/SHENGAN,CHEN/SHUFANG,CHE/LI,WANG/ZONGMI</t>
  </si>
  <si>
    <t>WANG/YIBO
2007-09-28, WANG/YIYAO
2011-09-29，2 children 7 + 11ys will be surcharge for BF upon c/I at $14++/kid/day</t>
  </si>
  <si>
    <t>JIN YANG,ZHOU JIAN</t>
  </si>
  <si>
    <t>Keep same room for the whole stay</t>
  </si>
  <si>
    <t>LI/JUN,XIAO/SHUANGYAN</t>
  </si>
  <si>
    <t>TB, QUT, HIG, CAI/XINYI 2012-09-08, CAI/YIMO</t>
  </si>
  <si>
    <t>LI RUJU,HAN QINGJUN</t>
  </si>
  <si>
    <t>Tang Xiaojun</t>
  </si>
  <si>
    <t>p341423</t>
  </si>
  <si>
    <t>ZHANG XUJIE,ZHANG GUOJUN,ZHANG RIRAN</t>
  </si>
  <si>
    <t>Yi/Beier</t>
  </si>
  <si>
    <t>YANG DAN,LIN XINGZHI</t>
  </si>
  <si>
    <t>shao haixia</t>
  </si>
  <si>
    <t>Shao Haixia,Du Hanqing</t>
  </si>
  <si>
    <t>P340398</t>
  </si>
  <si>
    <t>ZHENG CAIFENG,ZHOU XIAOHUA,LAI MING,TIAN JIAHUI</t>
  </si>
  <si>
    <t>JU SU JI,LEE NAMEUN</t>
  </si>
  <si>
    <t>HONG/YUNFEI,DONG/LISHUANG</t>
  </si>
  <si>
    <t>PEI/YALI,SUN/MIAO</t>
  </si>
  <si>
    <t>p335321</t>
  </si>
  <si>
    <t>HU/JUN,LIU/HUILAN,MENG/XIANGNAN,HU/ZIJIAN(2007-10-25)</t>
  </si>
  <si>
    <t>p335796</t>
  </si>
  <si>
    <t>YANG SHUANGYANG,WEN YINGLING,FU JIE,LIU CHENXI</t>
  </si>
  <si>
    <t>1 KB + 1 TB</t>
  </si>
  <si>
    <t>p330346</t>
  </si>
  <si>
    <t>XU/YUSHU,MAO/HUIYOU,MIAO/HAIYAN</t>
  </si>
  <si>
    <t>P336519</t>
  </si>
  <si>
    <t>JIANG/JIANRONG,LOU/HAIYING,XIA/DONGHUA,JIANG/HUA</t>
  </si>
  <si>
    <t>TANG/XIAOJUN,Tang/Gaoxing</t>
  </si>
  <si>
    <t>P341877</t>
  </si>
  <si>
    <t>WANG/YUAN,KONG/YAN</t>
  </si>
  <si>
    <t>GUO/LIJUAN,LIN/QINZHI</t>
  </si>
  <si>
    <t>LIU GUOHUI</t>
  </si>
  <si>
    <t>NS, HIG, KB, HM, QUT, LA after 0 o'clock</t>
  </si>
  <si>
    <t>LUO/BO</t>
  </si>
  <si>
    <t>ZHANG/FANDING</t>
  </si>
  <si>
    <t>LI/YUEFENG,QI/SHUYU</t>
  </si>
  <si>
    <t>KB, 1 child LI/RUIYAN 2010-08-21 (pay BF at Front Desk)</t>
  </si>
  <si>
    <t>WANG NING</t>
  </si>
  <si>
    <t>P341879</t>
  </si>
  <si>
    <t>ZHANG CHUNLI,LI JIBIN,CAO JUNQI,ZHANG MENG</t>
  </si>
  <si>
    <t>YANG FEI,YANG ZIYAN</t>
  </si>
  <si>
    <t>LIM SOOKHYUN,LEE TAEYOUNG</t>
  </si>
  <si>
    <t>KIM SEONJAE,KIM NAMHEE</t>
  </si>
  <si>
    <t>YE/LINNA,LI/RUIFENG</t>
  </si>
  <si>
    <t>p331267</t>
  </si>
  <si>
    <t>WU/ZHILAN,YAN/YONGDE,ZHANG/TINGTING,YAN/MINYUAN</t>
  </si>
  <si>
    <t>P334884</t>
  </si>
  <si>
    <t>ZHANG/QILU,CAO/LIZHU,LI/ZHONGQUN,ZHANG/MENGLI</t>
  </si>
  <si>
    <t>TRAN/DANG HUYEN TRAN</t>
  </si>
  <si>
    <t>p333203</t>
  </si>
  <si>
    <t>AI/SHENGWEN,ZHANG/YUNPING,ZHANG/YUNQIN,BO/JIANMIN,YU/XIA,BO/TAO</t>
  </si>
  <si>
    <t>YUAN/LEEWU,XIA/HAIYING</t>
  </si>
  <si>
    <t>SHENG/YE,WANG/JIAO</t>
  </si>
  <si>
    <t>ZHANG/LIN,WEI/TIANYU,WEI/XINTONG 2013-01-25</t>
  </si>
  <si>
    <t>Surcharge 1ch6ys to POA upon c/i</t>
  </si>
  <si>
    <t>p340686</t>
  </si>
  <si>
    <t>FANG/QIAOZHI,FANG/HANHONG,FANG/ZIQING,FANG/QIAOZHI,FANG/ZIQING,Fang/han hong,HuANG/SI MEI</t>
  </si>
  <si>
    <t>P336511</t>
  </si>
  <si>
    <t>YE/MEIHUA,SHEN/GUANGZHAO,ZHANG/JIEYUAN,BA/CAICAI</t>
  </si>
  <si>
    <t>YAO/XIANGYU,TANG/TAO</t>
  </si>
  <si>
    <t>kimmyung sihn,Choeun young</t>
  </si>
  <si>
    <t>p342445</t>
  </si>
  <si>
    <t>Wang/Qi,Wang/zhanbo</t>
  </si>
  <si>
    <t>Shao/Haixia,Du/Hanqing</t>
  </si>
  <si>
    <t>p342283</t>
  </si>
  <si>
    <t>ZOU/Wenjuan,Xiao/Junxiong,Zou/Wenjie,Gao/Yuman,Chen/Jinlian</t>
  </si>
  <si>
    <t>KB,NS,HIG</t>
  </si>
  <si>
    <t>HE BAOQING,CHEN SHUANG</t>
  </si>
  <si>
    <t>QI HAO</t>
  </si>
  <si>
    <t>Lu Lijun,Chen Yonghan</t>
  </si>
  <si>
    <t>YE/YULAN,TIAN/WEIFENG</t>
  </si>
  <si>
    <t>p333009</t>
  </si>
  <si>
    <t>MA AIHUA,MA LIJUAN,SHI RONG</t>
  </si>
  <si>
    <t>p333004</t>
  </si>
  <si>
    <t>DAI XIASHUN,ZHAO YING,XU JINXIU,YU DEJUN,LI SHUAI</t>
  </si>
  <si>
    <t>AJ</t>
  </si>
  <si>
    <t>SHAO DAN,LIN QINGQING</t>
  </si>
  <si>
    <t>KU/YOUSEONG</t>
  </si>
  <si>
    <t>p340680</t>
  </si>
  <si>
    <t>LI/LI,ZHUANG/QIANFEI,ZENG/XIAOHUI,XUAN/SHUQUAN</t>
  </si>
  <si>
    <t>p341292</t>
  </si>
  <si>
    <t>He Yu,Wang Jian An,Shen Rui,Yang Yi,Qian Tao,Wang Hai Yan</t>
  </si>
  <si>
    <t>Chen Hong,He Lantian</t>
  </si>
  <si>
    <t>LI YAJING,SHA WEIJUE</t>
  </si>
  <si>
    <t>OUYANG YONGCHANG,LONG SHUNHE</t>
  </si>
  <si>
    <t>YANG JUNJIE,HU XIN</t>
  </si>
  <si>
    <t>Wang Fang,Chang Hanqing</t>
  </si>
  <si>
    <t>GU CHONG HUA</t>
  </si>
  <si>
    <t>P335261</t>
  </si>
  <si>
    <t>LUAN/SHIFENG,TANG/XIULAN,ZHOU/QING,LUAN/JING</t>
  </si>
  <si>
    <t>LEE/WONYEONG,SONG/GAEUL</t>
  </si>
  <si>
    <t>choi/wonjae,hwang/soorim</t>
  </si>
  <si>
    <t>p338896</t>
  </si>
  <si>
    <t>DU/MEILIN,TAO/FEISANG,TAO/BAIQIANG,LI/AIPING,DU/KOUGEN,YANG/HUIQIN</t>
  </si>
  <si>
    <t>rOH</t>
  </si>
  <si>
    <t>GU/HANGYIN,SHEN/KAI</t>
  </si>
  <si>
    <t>YANG/CHONG,CHENG/YANHUA</t>
  </si>
  <si>
    <t>Lei Fan</t>
  </si>
  <si>
    <t>JI/JUNJIE,MA/HUIFANG</t>
  </si>
  <si>
    <t>Lee/Eunsu,Chae/Jeongsuk</t>
  </si>
  <si>
    <t>ZE/ZHEN,WU/HUIYE</t>
  </si>
  <si>
    <t>LI/YANING,LI/XUEHUI</t>
  </si>
  <si>
    <t>p336096</t>
  </si>
  <si>
    <t>WANG/YANG,WANG/CHUNLI,WANG/JINSHAN,LIU/ZHILIAN</t>
  </si>
  <si>
    <t>p341923</t>
  </si>
  <si>
    <t>SHAN/HANGMIN,WANG/JUNLONG,LIU/JUAN,LIU/DANDAN</t>
  </si>
  <si>
    <t>WU BEIYING,LU YUNPING</t>
  </si>
  <si>
    <t>ZHU/LING,LI/HAN</t>
  </si>
  <si>
    <t>Kim/Daseul</t>
  </si>
  <si>
    <t>1st trip with mom, NS, TB, HIG</t>
  </si>
  <si>
    <t>p342361</t>
  </si>
  <si>
    <t>GU LIPING,JIANG CHUNHONG,ZHONG CHUN,TAN JIE</t>
  </si>
  <si>
    <t>WANG/QIBO,QI/YUMEI</t>
  </si>
  <si>
    <t>LEI/JIEQIONG</t>
  </si>
  <si>
    <t>Wu Liwen,Ding Zhixiong</t>
  </si>
  <si>
    <t>ZHANG/ZHICHAO,SUN/WENTING</t>
  </si>
  <si>
    <t>QUT,HM</t>
  </si>
  <si>
    <t>p339760</t>
  </si>
  <si>
    <t>ZHANG CHUNXIN,ZHU RULI,LAI JIANHUA</t>
  </si>
  <si>
    <t>Li Chengke,Li Yifan</t>
  </si>
  <si>
    <t>Jung/Inseo,Jung/Haeseo</t>
  </si>
  <si>
    <t>p342363</t>
  </si>
  <si>
    <t>LI HUI,ZHANG ZHAO</t>
  </si>
  <si>
    <t>LA after 0 o'clock</t>
  </si>
  <si>
    <t>LEEHYO JIN</t>
  </si>
  <si>
    <t>xichao,yongfei</t>
  </si>
  <si>
    <t>WANG/WEI,ZHANG/TINGTING</t>
  </si>
  <si>
    <t>Zhu Jiakai,Zuo yuanyuan</t>
  </si>
  <si>
    <t>XU/SHUXUAN,LIU/WEI</t>
  </si>
  <si>
    <t>HUNG/FLORENCE SUET PING,HONG/DENNIS WAI CHEONG</t>
  </si>
  <si>
    <t>Wang Fengfeng,Lu Shujuan</t>
  </si>
  <si>
    <t>kim keunho</t>
  </si>
  <si>
    <t>DAI LIRUI,LI RUI</t>
  </si>
  <si>
    <t>CAI/YUEFEI,GUO/LINGLING</t>
  </si>
  <si>
    <t>PARK/SOJUNG</t>
  </si>
  <si>
    <t>LEI/YUMEI,lei/yumei</t>
  </si>
  <si>
    <t>Park/Suhong</t>
  </si>
  <si>
    <t>kim/seung hyun,lee /jeong a</t>
  </si>
  <si>
    <t>NS, TB</t>
  </si>
  <si>
    <t>LIU/YANG</t>
  </si>
  <si>
    <t>Gu Qi</t>
  </si>
  <si>
    <t>LI/XIAOLING,ZOU/JIN</t>
  </si>
  <si>
    <t>JEONG/HARIM,RYU/YEONKYUNG</t>
  </si>
  <si>
    <t>XiaoLin/Huang</t>
  </si>
  <si>
    <t>OH/JINMYEONG,OH/HANEUL</t>
  </si>
  <si>
    <t>ZHANG/WENWEN,HAN/PEIYING</t>
  </si>
  <si>
    <t>P342655</t>
  </si>
  <si>
    <t>Go/Youngmi,Go/Youngai,Go/Gwangbok,Bang/Jeongsun</t>
  </si>
  <si>
    <t>chen yanxi</t>
  </si>
  <si>
    <t>LI XI,JIANG LIAN</t>
  </si>
  <si>
    <t>WANG JUN,HONG XUHUI</t>
  </si>
  <si>
    <t>kim/joo hee,Ban/sang kyu</t>
  </si>
  <si>
    <t>NS, HIG, KB</t>
  </si>
  <si>
    <t>QIU/WANGRONG,JI/JINFANG</t>
  </si>
  <si>
    <t>JIN XIAO</t>
  </si>
  <si>
    <t>LIN/LEI,ZHANG/YU</t>
  </si>
  <si>
    <t>Linking to 1441364</t>
  </si>
  <si>
    <t>KIM/Jinbeom,Chung/Yoojin</t>
  </si>
  <si>
    <t>CHEN/XIUQING,ZHANG/JIN</t>
  </si>
  <si>
    <t>Linking to 1441361</t>
  </si>
  <si>
    <t>WANG YU,CHEN YINGPING</t>
  </si>
  <si>
    <t>p339816</t>
  </si>
  <si>
    <t>PENG RUI</t>
  </si>
  <si>
    <t>p341004</t>
  </si>
  <si>
    <t>SO CHING MAN</t>
  </si>
  <si>
    <t>JIANG LING,CAI XIAOYING</t>
  </si>
  <si>
    <t>KANG MINSOO,JEONG YEONKYEONG</t>
  </si>
  <si>
    <t>P342801</t>
  </si>
  <si>
    <t>SHI/YONGYONG</t>
  </si>
  <si>
    <t>p342922</t>
  </si>
  <si>
    <t>ZOU/Wenjuan,Xiao/Junxiong,Gao/Yuman,Zou/Wenjie,Chen/Jinlian</t>
  </si>
  <si>
    <t>p342927</t>
  </si>
  <si>
    <t>MU/KE HU,YUAN/JIYUE,ZHANG/ZHEN,NGUYEN/THI MAI,MU/KELONG,PAN/QING YUE,MA/QIANG</t>
  </si>
  <si>
    <t>LI HANG,LI LU</t>
  </si>
  <si>
    <t>SUN/LEI</t>
  </si>
  <si>
    <t>p342955</t>
  </si>
  <si>
    <t>Li/Qishao,Lin/Zezhou,Huang/Haiwen,Huang/Minyan</t>
  </si>
  <si>
    <t>CHUNG/SEHO,LEE/Wonjeong</t>
  </si>
  <si>
    <t>PAN/GUOJI</t>
  </si>
  <si>
    <t>p342957</t>
  </si>
  <si>
    <t>Wang/Huixin,Wu/Ning</t>
  </si>
  <si>
    <t>XU/QINGPING,MAO/XIANFEI</t>
  </si>
  <si>
    <t>LI HANG</t>
  </si>
  <si>
    <t>PARK/YOOBIN,JEON/SOOHWAN</t>
  </si>
  <si>
    <t>CHEN YAO</t>
  </si>
  <si>
    <t>song/jungah,shin/jeongwoo</t>
  </si>
  <si>
    <t>MA XIAOYING</t>
  </si>
  <si>
    <t>GAO SHANG</t>
  </si>
  <si>
    <t>p343736</t>
  </si>
  <si>
    <t>YANG/SHUO, LIU/WEIJIE</t>
  </si>
  <si>
    <t>Feb booking summary</t>
  </si>
  <si>
    <t>Deduct the unused booking on 09FEB</t>
  </si>
  <si>
    <t>Feb perbuy payment</t>
  </si>
  <si>
    <t>remaining deposit from Jan</t>
  </si>
  <si>
    <t>outstanding</t>
  </si>
  <si>
    <t>Hong Kong Convergent Mar 19</t>
  </si>
  <si>
    <t>P190409154724489</t>
  </si>
  <si>
    <t>4月包房款</t>
  </si>
  <si>
    <t>DEPOSIT FOR mar</t>
  </si>
  <si>
    <t>PM 330987</t>
  </si>
  <si>
    <t>2月超售补付</t>
  </si>
  <si>
    <t>目前余额，已跟酒店确认</t>
  </si>
  <si>
    <t>p342952</t>
  </si>
  <si>
    <t>ZHU,JIE / WANG,QUANHUA</t>
  </si>
  <si>
    <t>HUANG JIARONG</t>
  </si>
  <si>
    <t>CHAI YUAN,ZHAO KEYUN,Hu Guangshan</t>
  </si>
  <si>
    <t>ROH+1EB</t>
  </si>
  <si>
    <t>P341916</t>
  </si>
  <si>
    <t>LIANG/JING,LI/YUE,DING/HAOCHEN,GAO/YAN,MA/CHAO</t>
  </si>
  <si>
    <t>Extend bk of 1441363</t>
  </si>
  <si>
    <t>Extend bk of 1441360</t>
  </si>
  <si>
    <t>LEE/SEUNGMIN,JOO/HANA</t>
  </si>
  <si>
    <t>P342837</t>
  </si>
  <si>
    <t>ZHANG/QUN,XU/XUEMEI,XU/XUELIN</t>
  </si>
  <si>
    <t>KIM YOSEB,JANG MINKYUNG</t>
  </si>
  <si>
    <t>lee/eseuther,kim/heeyea</t>
  </si>
  <si>
    <t>P342247</t>
  </si>
  <si>
    <t>XU/JIANSHENG,TAO/YU,MENG/JIE,XU/JINGZHE</t>
  </si>
  <si>
    <t>LIU/JIAXING,JIN/RUIWEN</t>
  </si>
  <si>
    <t>kim/eunjung</t>
  </si>
  <si>
    <t>WANG LI,YU HANGBO</t>
  </si>
  <si>
    <t>JO/AREUM,SHIN/KIBUM</t>
  </si>
  <si>
    <t>ZHU XIAOWEN,CHEN QIANRUI</t>
  </si>
  <si>
    <t>YU/XIAOWEN,HANG/XIAOPING</t>
  </si>
  <si>
    <t>KIM JUNGYOUN</t>
  </si>
  <si>
    <t>p342368</t>
  </si>
  <si>
    <t>HE LIJU,HE FEIFEI,HE BOBO,ZHANG XUEQIN,HE SHUIFU</t>
  </si>
  <si>
    <t>Yoon/JONGMIN,HYUN/DAEHYUN</t>
  </si>
  <si>
    <t>yu/kwangsik</t>
  </si>
  <si>
    <t>p342673</t>
  </si>
  <si>
    <t>CAI/YINGCHUN,ZHANG/LIDONG,XU/XIANGUO</t>
  </si>
  <si>
    <t>Heo/Raekyoung,KO/Jisuk</t>
  </si>
  <si>
    <t>CHO/YEEUN,PANG/KYONGHWA</t>
  </si>
  <si>
    <t>p336534</t>
  </si>
  <si>
    <t>YU/KE,ZENG/XIAOLAN,XIA/QINGYUN,YU/JUNJIE</t>
  </si>
  <si>
    <t>PARK/BORA,LEE/MINWOO</t>
  </si>
  <si>
    <t>KB,HIG,OCV,NS,HM</t>
  </si>
  <si>
    <t>p343282</t>
  </si>
  <si>
    <t>CAI/YUN,ZHAO/LU,LI/YUNSONG</t>
  </si>
  <si>
    <t>KIM/SIEUN</t>
  </si>
  <si>
    <t>NS, KB, HIG</t>
  </si>
  <si>
    <t>P343287</t>
  </si>
  <si>
    <t>Chen/Ju Mei,Hu/Peifang,Li/Xiao Ping,Shen/Zhi Min,Ye/Yonghua,Wang/Li Ming</t>
  </si>
  <si>
    <t>WANG/SHUO,TONG/LING</t>
  </si>
  <si>
    <t>HM, KB, QUT</t>
  </si>
  <si>
    <t>ZHAO MING,SHI YUCHEN</t>
  </si>
  <si>
    <t>XING/KUNRUI,LIN/JIANCONG,CHEN/SHAOBO,LIU/RUIMING,YANG/SHUSEN,WEN/YUJUN</t>
  </si>
  <si>
    <t>Liu/Xiaowan,Zhou/Yuling</t>
  </si>
  <si>
    <t>ZHANG QIANGQIANG,QIAN YIJUN</t>
  </si>
  <si>
    <t>kim/ki hyun</t>
  </si>
  <si>
    <t>YU/HONGYUE,YU/JIAXI</t>
  </si>
  <si>
    <t>WANG/WEI MIN,LIU/DAN</t>
  </si>
  <si>
    <t>ZHOU MIN,WANG PEILI</t>
  </si>
  <si>
    <t>PENG/CHUNHUA,CUI/PING</t>
  </si>
  <si>
    <t>AJ, HIG, KB, 2 children WANG
YUTENG 2015-07-01; HAN
YUECHEN 2014-12-26</t>
  </si>
  <si>
    <t>p340548</t>
  </si>
  <si>
    <t>WANG YUTENG,ZHANG QIUNA,HAN LEI,HAN YUECHEN,WANG PENG,SUN LIN</t>
  </si>
  <si>
    <t>WU/LINGJIE</t>
  </si>
  <si>
    <t>CHEN ZEXIAO</t>
  </si>
  <si>
    <t>LIN/TING,CHEN/WEI</t>
  </si>
  <si>
    <t>LIU/JIPING,LIN/SHANGKUN</t>
  </si>
  <si>
    <t>WU/YINGSHAN</t>
  </si>
  <si>
    <t>p342736</t>
  </si>
  <si>
    <t>WANG/QIANG,SUN/JUNRONG,WANG/AIQING,ZHANG/RENQING</t>
  </si>
  <si>
    <t>SONG/HYEJIN</t>
  </si>
  <si>
    <t>ZHANG/SHUNWEI,GAO/CUIXIA</t>
  </si>
  <si>
    <t>YU/FEI,HUANG/JIE</t>
  </si>
  <si>
    <t>p339513</t>
  </si>
  <si>
    <t>CHEN YONGZHEN,HUANG QIUMEI,LI YI,OU YANGHUA,TIAN TAO,WEI YIFAN,ZHAO RUI ,ZHAO XIAODI,ZHU MEIJUAN,DONG YANG, CHE KUN,XU DAN,FU YANBIN,LIU JIA,LIU TAO,YAN YANGWEI</t>
  </si>
  <si>
    <t>FU/MINGYUE</t>
  </si>
  <si>
    <t>ZHU YAWEN,WANG TIANRAN</t>
  </si>
  <si>
    <t>Lin Le</t>
  </si>
  <si>
    <t>CHANG/WONSUCK</t>
  </si>
  <si>
    <t>P343689</t>
  </si>
  <si>
    <t>DU/WEIDONG,CUI/XIBO</t>
  </si>
  <si>
    <t>Wu/Yanqiong,Liu/Shujun</t>
  </si>
  <si>
    <t>FU XIAOMIN,FU XIAOYAN</t>
  </si>
  <si>
    <t>Shin/Hyunkyung</t>
  </si>
  <si>
    <t>LIU JUAN</t>
  </si>
  <si>
    <t>HUANG/WEIJIANG,ZHOU/WEIJIE</t>
  </si>
  <si>
    <t>HE/JIANWEN</t>
  </si>
  <si>
    <t>Park/Yongtae</t>
  </si>
  <si>
    <t>RyuChanghwa</t>
  </si>
  <si>
    <t>Liu BAIQIONG,YANG XIAOBO</t>
  </si>
  <si>
    <t>YAO/QIULIN,CAO/GEFEI</t>
  </si>
  <si>
    <t>ZHU YUNJIE,XU KAIYUE</t>
  </si>
  <si>
    <t>Chen Yuan,Chen Jian</t>
  </si>
  <si>
    <t>p335102</t>
  </si>
  <si>
    <t>WEI/SHUSEN,WANG/LANQIN,WEI/CHUNYU,CHEN/QI</t>
  </si>
  <si>
    <t>ZOU YIRAN,LU XUEJIAO</t>
  </si>
  <si>
    <t>under Premium rate</t>
  </si>
  <si>
    <t>p337557</t>
  </si>
  <si>
    <t>SHI QIONGHUI,JIANG YUEFEI</t>
  </si>
  <si>
    <t>Wang/Jing,Wu/Jingjing</t>
  </si>
  <si>
    <t>ZHOU/XIAOFENG,FAN/YIBO</t>
  </si>
  <si>
    <t>p343817</t>
  </si>
  <si>
    <t>qiu/mei ling,lu/yuan yuan,zhu/dou dou,li/lei</t>
  </si>
  <si>
    <t>Wang Ning,Guo Ziyan</t>
  </si>
  <si>
    <t>BAE,RAMI / JANG,JINMEE</t>
  </si>
  <si>
    <t>p343635</t>
  </si>
  <si>
    <t>ZHU/HUA,SUN/YANLI,YE/FANGFANG,WU/XIAOLI</t>
  </si>
  <si>
    <t>KIM,DOHYEONG,KIM,JIWON</t>
  </si>
  <si>
    <t>Wu/Guanfei,Zou/Yihan</t>
  </si>
  <si>
    <t>FENG JUNSHENG,LI XIN</t>
  </si>
  <si>
    <t>KB, YS, QUT, HIG</t>
  </si>
  <si>
    <t>DU/TIANHAI,SHEN/JIAYING</t>
  </si>
  <si>
    <t>LEE/JI HYEON,PARK/KYUNG AH</t>
  </si>
  <si>
    <t>p344607</t>
  </si>
  <si>
    <t>HOU XUEYAN,CHENG GUOJUN,WANG HONGLIANG</t>
  </si>
  <si>
    <t>KIM/BOBAE,SONG/SANGWON</t>
  </si>
  <si>
    <t>lee/sangsuk,lee/jaesun</t>
  </si>
  <si>
    <t>fu/xing yu,yu/she jun</t>
  </si>
  <si>
    <t>p344712</t>
  </si>
  <si>
    <t>zhou/ru huan,chen/liang</t>
  </si>
  <si>
    <t>JUNG/JI EUN</t>
  </si>
  <si>
    <t>MA YUFEI,WU QIONG</t>
  </si>
  <si>
    <t>P325812</t>
  </si>
  <si>
    <t>p331025</t>
  </si>
  <si>
    <t>SHEN LIPING,WANG XIANG,TANG WENJING,WANG YI</t>
  </si>
  <si>
    <t>p331524</t>
  </si>
  <si>
    <t>FAN/LEI,YANG/XUCHENG,WU/KAIYUAN,FU/MEIJUAN</t>
  </si>
  <si>
    <t>YANG YIJING,ZHU WEIQUN</t>
  </si>
  <si>
    <t>ZHANG/XIAOLEI,ZHANG/LIWEN</t>
  </si>
  <si>
    <t>CHOI,HEEJU</t>
  </si>
  <si>
    <t>ZHANG GUOQI,ZHOU QIAN</t>
  </si>
  <si>
    <t>P345780</t>
  </si>
  <si>
    <t>LIU/ZHONGYOU,SU/JIANBIN,YE/JINBENG</t>
  </si>
  <si>
    <t>SHEN JIANQIN,QIAN SHAN</t>
  </si>
  <si>
    <t>p345333</t>
  </si>
  <si>
    <t>Cui Qingzhi,Wei Liyuan,Chen Cuihong,Li Tianhang,Zhang Yingying,Yang Min</t>
  </si>
  <si>
    <t>LOU XUJIAO</t>
  </si>
  <si>
    <t>p331588</t>
  </si>
  <si>
    <t>XU/LIANG,XU/CHUNYAN,QIAN/YI,PANG/XING</t>
  </si>
  <si>
    <t>CHEN RONG,YU QIN</t>
  </si>
  <si>
    <t>p341860</t>
  </si>
  <si>
    <t>XU LU,LIANG YU,LIU HUAN,ZHANG MENG</t>
  </si>
  <si>
    <t>2 children LIANG JUNHAO 2016-08-31, LIU QIANYOU 2015-08-02</t>
  </si>
  <si>
    <t>ZHANG/YUNJIA,TAO/LIEDONG</t>
  </si>
  <si>
    <t>Lee/Harim</t>
  </si>
  <si>
    <t>YUN/SUHWA,KIM/JONGHYOUNG</t>
  </si>
  <si>
    <t>p344381</t>
  </si>
  <si>
    <t>SUN ZHONGLIAN,ZHOU YONGPING</t>
  </si>
  <si>
    <t>AJ, HIG, TB</t>
  </si>
  <si>
    <t>p344820</t>
  </si>
  <si>
    <t>HAN/LINGDI,ZHENG/DESHENG,DU/LEI,ZHANG/LUPING</t>
  </si>
  <si>
    <t>ZHEN GUMAN,GU MANFANG</t>
  </si>
  <si>
    <t>yang/shan zheng,yun/wei wu</t>
  </si>
  <si>
    <t>li xiu lan,qian kai hua</t>
  </si>
  <si>
    <t>MA JIE,GONG LIN</t>
  </si>
  <si>
    <t>YOON/DASEUL,HYUN/JOONHWAN</t>
  </si>
  <si>
    <t>WANG/CAIHONG,DING/WEI</t>
  </si>
  <si>
    <t>YU DEJIN,OUYANG SHA</t>
  </si>
  <si>
    <t>Li Hu,Li Yinrui</t>
  </si>
  <si>
    <t>p341359</t>
  </si>
  <si>
    <t>JIANG CHAO,ZHANG YING,WANG YINLIN,XU RANRAN</t>
  </si>
  <si>
    <t>P345776</t>
  </si>
  <si>
    <t>CHEN WEIWEI,JI HUIXIAN,NI WEIWEI,XU WEI</t>
  </si>
  <si>
    <t>p342632</t>
  </si>
  <si>
    <t>ZHOU WENQI,WANG YUE,TAO NING,ZHANG RUI</t>
  </si>
  <si>
    <t>WANG/MEI,HE/WEI</t>
  </si>
  <si>
    <t>Han/Junghee,Yang/Seunghee</t>
  </si>
  <si>
    <t>KANG/GAAE,LEE/YOUNGMI</t>
  </si>
  <si>
    <t>LIN CHUN</t>
  </si>
  <si>
    <t>CHO jeongah,KWAK,minseo</t>
  </si>
  <si>
    <t>TAN/CHUANREN,XU/YING,TANG/XUSHENG 2013-07-23,SUN/BINGMI 2013-08-12</t>
  </si>
  <si>
    <t>SONG/JUHEE,PARK/JUHEE</t>
  </si>
  <si>
    <t>SUN/YUEJIE,GUO/JING</t>
  </si>
  <si>
    <t>ZHU/LIYING,MA/HAN</t>
  </si>
  <si>
    <t>ZHU LANLIN,FENG JINGKAI</t>
  </si>
  <si>
    <t>p343062</t>
  </si>
  <si>
    <t>Chen/Shulan,SUN/ZHENYUAN,WEI/FENG,WANG/TING</t>
  </si>
  <si>
    <t>XU WEIJUN,PENG QINGHUA</t>
  </si>
  <si>
    <t>Lei Wei,An Miao</t>
  </si>
  <si>
    <t>p343481</t>
  </si>
  <si>
    <t>FANG/JIADE,LAO/ZHAOWEI,FANG/JIAJIAN,ZHENG/XIANZHONG,FANG/JIADAO,WU/XUANFENG</t>
  </si>
  <si>
    <t>LEONG/CHIWA,FANG/HAIXUAN</t>
  </si>
  <si>
    <t>Lee/Suan</t>
  </si>
  <si>
    <t>ZHANG/WENTING,QIAN/CHONGYUAN</t>
  </si>
  <si>
    <t>KIM/SOOYOUNG,LEE/GWANGSIK</t>
  </si>
  <si>
    <t>ZHAI KE</t>
  </si>
  <si>
    <t>LOU/WEI,DING/LIN</t>
  </si>
  <si>
    <t>p343588</t>
  </si>
  <si>
    <t>HUANG/XIAOHUI,ZHAO/XINGUO,ZHOU/YUNPING,HUANG/XIAOBING,HUANG/XIAOPING,ZHANG/GUOXIU</t>
  </si>
  <si>
    <t>KB,QUT,NS</t>
  </si>
  <si>
    <t>p343585</t>
  </si>
  <si>
    <t>MA/LINYAO,MA/YIMING,HUANG/QIYUN,LI/LANLAN</t>
  </si>
  <si>
    <t>p344604</t>
  </si>
  <si>
    <t>ZHU/YUNZHOU,XU/YUEE,XU/MEIYU,FAN/LAIDONG,DONG/YITING,ZHU/CHENGHUAN</t>
  </si>
  <si>
    <t>p344356</t>
  </si>
  <si>
    <t>ZHU WEIHUA,WENG XIAOPING,DING JINGCHUN,CHEN QI</t>
  </si>
  <si>
    <t>jin ai fang,jiang guo liang</t>
  </si>
  <si>
    <t>Bae/Hyesun,Kim/Jungja</t>
  </si>
  <si>
    <t>CHI XIAOJING,ZOU FENG</t>
  </si>
  <si>
    <t>SUN YUEJIE,GUO JING</t>
  </si>
  <si>
    <t>P343323</t>
  </si>
  <si>
    <t>ZHANG YOULEI,XU MINZHI,JIN FANG,QIAN WEI</t>
  </si>
  <si>
    <t>ZHANG/BAOSHAN,LI/LANFANG</t>
  </si>
  <si>
    <t>LIU YUNLONG,TANG XUAN</t>
  </si>
  <si>
    <t>CHEN/MIN</t>
  </si>
  <si>
    <t>WU LIMIAO,CHEN LIWEI</t>
  </si>
  <si>
    <t>ZHOU CHUYAO,CHEN YULING</t>
  </si>
  <si>
    <t>ONG/SEONGSOO,HWANG/INYOO</t>
  </si>
  <si>
    <t>ZHU ZHENG YI,ZHU YI XI</t>
  </si>
  <si>
    <t>LIANG/JIANHONG,LIANG/JIANHONG</t>
  </si>
  <si>
    <t>KANG JIE</t>
  </si>
  <si>
    <t>YANG XILEI,ZHANG ZHAOXUE</t>
  </si>
  <si>
    <t>KIM/AE RIM</t>
  </si>
  <si>
    <t>Park/HyeYoun,Heo/JungEun</t>
  </si>
  <si>
    <t>YANG MIN,NIAN YIZHOU</t>
  </si>
  <si>
    <t>Gan/Lina,LU/YAN FEI</t>
  </si>
  <si>
    <t>p347078</t>
  </si>
  <si>
    <t>HUANG YING,YU YIFENG</t>
  </si>
  <si>
    <t>CHOE/YURI,CHOE/JOOHEE</t>
  </si>
  <si>
    <t>p345574</t>
  </si>
  <si>
    <t>DENG HONGQIAN,MA JING,YANG TIANFENG,ZHANG XUEMEI,TAN XIANGHONG,ZHANG XIAOLING</t>
  </si>
  <si>
    <t>RUAN XINFANG</t>
  </si>
  <si>
    <t>LI ZHENYU,ZHU XUANZI</t>
  </si>
  <si>
    <t>CAO FEI</t>
  </si>
  <si>
    <t>ROH+EB</t>
  </si>
  <si>
    <t>BAI FENG,SHANG YU</t>
  </si>
  <si>
    <t>OCV,  KB</t>
  </si>
  <si>
    <t>QIAN YINFANG,CHEN ZHONGYI</t>
  </si>
  <si>
    <t>YE CHUNYAN,GUO HUIFEN</t>
  </si>
  <si>
    <t>SONG FEIJING,SU WEI</t>
  </si>
  <si>
    <t>CHANG/LIXIA,SHEN/JIN</t>
  </si>
  <si>
    <t>Deng Xiaoling</t>
  </si>
  <si>
    <t>zhang yanni</t>
  </si>
  <si>
    <t>p346647</t>
  </si>
  <si>
    <t>HUAN YAPING,SHAN YALI,JIA YONGHUA,XU XINGXING,ZHOU GUOQIANG,XU YUMING</t>
  </si>
  <si>
    <t>p347354</t>
  </si>
  <si>
    <t>ZENG WENQUAN,LI KUNYU,ZENG LINLIN,FU QIANG,YANG LING,LIAO ANQI</t>
  </si>
  <si>
    <t>MA/LI</t>
  </si>
  <si>
    <t>p346347</t>
  </si>
  <si>
    <t>LI JIEHUI,HUANG XIANMING,HUANG YING</t>
  </si>
  <si>
    <t>HIG, AJ</t>
  </si>
  <si>
    <t>CAO JIAOJIAO,PAN TAO</t>
  </si>
  <si>
    <t>Park Younsoo</t>
  </si>
  <si>
    <t>LIN LIN,CHEN SENHUA</t>
  </si>
  <si>
    <t>LIANG XU</t>
  </si>
  <si>
    <t>QIU YINGLONG</t>
  </si>
  <si>
    <t>KIM YUBI</t>
  </si>
  <si>
    <t>WU HONGRU,LIN MENG</t>
  </si>
  <si>
    <t>p347035</t>
  </si>
  <si>
    <t>YU YIFENG,NIAN YIZHOU,HUANG WEI,GE XIAOYAN</t>
  </si>
  <si>
    <t>ZHANG GUOAN</t>
  </si>
  <si>
    <t>NS, QUT, HIG, HM</t>
  </si>
  <si>
    <t>P346135</t>
  </si>
  <si>
    <t>XU YANSONG,WANG LIJUAN,CHENG YAN,TANG JIAYU</t>
  </si>
  <si>
    <t>p344349</t>
  </si>
  <si>
    <t>WANG,JINRONG / XU,HONGQIN / CAI,HUAHUA / WANG,YANFEI / PAN,AIHUA / WANG,CHENFEI</t>
  </si>
  <si>
    <t>YANG JINXUAN,CHEN YIJIA</t>
  </si>
  <si>
    <t>p345289</t>
  </si>
  <si>
    <t>LI ZHIXING,ZHANG ZHILAN,LI YOU,ZHANG LIZHI,YANG XIAOPING,LAI SHUZHEN,LI QIUYUN,ZHANG FENFEN</t>
  </si>
  <si>
    <t>WU/WEI,GU/YOUHONG</t>
  </si>
  <si>
    <t>P346074</t>
  </si>
  <si>
    <t>LI FENGYING,PAN CHENJIE,LIU XIAOJING,CHEN FENGMEI,ZHANG JINE,LIU RONGZHEN</t>
  </si>
  <si>
    <t>ZENG LI</t>
  </si>
  <si>
    <t>ZHOU/TAO,XIANG/YANCHUN</t>
  </si>
  <si>
    <t>MENG FANTING,SUN CHENG</t>
  </si>
  <si>
    <t>LIU HONGLI,ZHANG LI,QU LIU,LIU PENG</t>
  </si>
  <si>
    <t>WANG/JIQIANG,XU/TINGTING</t>
  </si>
  <si>
    <t>LE JIN,XU PING</t>
  </si>
  <si>
    <t>LI/RUI,CHEN/XIAOBAO</t>
  </si>
  <si>
    <t>Wu/Qimei,Yu/Lichan</t>
  </si>
  <si>
    <t>p346509</t>
  </si>
  <si>
    <t>ZHENG CHUNYUN,WU CHUYING,XU CHUNYI,XU PINGZHU</t>
  </si>
  <si>
    <t>YANG FANG,YU PING</t>
  </si>
  <si>
    <t>HE JIPENG,DU ZIQIAN</t>
  </si>
  <si>
    <t>P340748</t>
  </si>
  <si>
    <t>LAI/YUEMING,GUAN/SHUNGUANG,GUAN/ZHONGMING,LIANG/JINFENG</t>
  </si>
  <si>
    <t>JIN GE,LIU HANLEI</t>
  </si>
  <si>
    <t>p347038</t>
  </si>
  <si>
    <t>WANG CONGQIONG,ZHANG XIAOLI,LIU JIUGANG,DU WEI</t>
  </si>
  <si>
    <t>Ho WaiHan,Shek WaiHong</t>
  </si>
  <si>
    <t>WU JUNJI</t>
  </si>
  <si>
    <t>Xu Jian</t>
  </si>
  <si>
    <t>p347491</t>
  </si>
  <si>
    <t>TANG/HUILIAN,JI/HONGMING,JI/YUN,JI/RONGMING,SUN/XIAOYAN,JI/LINA</t>
  </si>
  <si>
    <t>p334848</t>
  </si>
  <si>
    <t>SONG XIUYING,CHEN YUYUN, SUN YUEHUA,PU ZHENGDA</t>
  </si>
  <si>
    <t>PARK /Sungjun,Lee/Seyeon</t>
  </si>
  <si>
    <t>ZHU CHENGBIAO</t>
  </si>
  <si>
    <t>ZHAO/HAIYU</t>
  </si>
  <si>
    <t>LIANG LIHENG,LIU GUANGLIN</t>
  </si>
  <si>
    <t>TANG YILIN</t>
  </si>
  <si>
    <t>SHI WANQIANG,XIAO SAI</t>
  </si>
  <si>
    <t>LEE/DONGJIN,KIM/BOSEUL</t>
  </si>
  <si>
    <t>ZHU/YAN,FU/JIAJIE</t>
  </si>
  <si>
    <t>LIU/LI,HUANG/YI</t>
  </si>
  <si>
    <t>p342740</t>
  </si>
  <si>
    <t>ANG/YAO,ZHOU/ZHILING,ZHU/LIZHI,ZHOU/XIANGJING</t>
  </si>
  <si>
    <t>CHOI/GYUNAM,KO/AHREUM</t>
  </si>
  <si>
    <t>ZHANG HONGYAN,LU YIBO</t>
  </si>
  <si>
    <t>GAO HUIXU,LUAN BO</t>
  </si>
  <si>
    <t>p347143</t>
  </si>
  <si>
    <t>LI AIMIN,XIAO ZHANGPING,LIN XIA,REN PING</t>
  </si>
  <si>
    <t>SONG TONG</t>
  </si>
  <si>
    <t>GUO QINGMEI,LIU XINGLIN</t>
  </si>
  <si>
    <t>p345579</t>
  </si>
  <si>
    <t>KANG/WENYING,DAI/SHUIYING,XU/WANJIE,ZHANG/YUNYA</t>
  </si>
  <si>
    <t>P343958</t>
  </si>
  <si>
    <t>ZHANG/HONGLIANG,LIU/KUN,ZHANG/YUJIA(2009-02-08),ZHANG/YUXIN(2014-09-24)</t>
  </si>
  <si>
    <t>PANG/XIWEI,HUAI/JIN</t>
  </si>
  <si>
    <t>SONG YUTING,DAI ANQI</t>
  </si>
  <si>
    <t>p346043</t>
  </si>
  <si>
    <t>WEN XIAOJUN,WANG XIN,DONG HAIYAN,WANG QING</t>
  </si>
  <si>
    <t>PAN/QIONGYAN,LYU/WEINA</t>
  </si>
  <si>
    <t>WU/QIANGQIANG,WANG/JINYAN</t>
  </si>
  <si>
    <t>XIA HONGXIA,ZHANG XINXING,ZHANG JINYI（2013-01-13）</t>
  </si>
  <si>
    <t>the child will be surcharged for BF upon check-in at $16,17 net/ day</t>
  </si>
  <si>
    <t>Chen Chao</t>
  </si>
  <si>
    <t>Liu Yan</t>
  </si>
  <si>
    <t>Ge Haohuan,Wei Yu</t>
  </si>
  <si>
    <t>LI XIAN,LI HAO</t>
  </si>
  <si>
    <t>Shen/Mingzhu,Zhi/Yanhua</t>
  </si>
  <si>
    <t>Ding/Yi,Niu/Zhenyi</t>
  </si>
  <si>
    <t>CHEN JIAJUN</t>
  </si>
  <si>
    <t>LIU/FEI,FENG/JIANPING</t>
  </si>
  <si>
    <t>REN HUIFEI,CHEN KE</t>
  </si>
  <si>
    <t>HUANG HUIQIN,REN BAOGANG</t>
  </si>
  <si>
    <t>p347795</t>
  </si>
  <si>
    <t>YU HONGYUN,WANG HUA,WANG YU,TIAN XIUKUN</t>
  </si>
  <si>
    <t>LI/JIAN,LIU/CHU</t>
  </si>
  <si>
    <t>p343664</t>
  </si>
  <si>
    <t>Yang Wei/Wang Lei</t>
  </si>
  <si>
    <t>WANG LIHONG</t>
  </si>
  <si>
    <t>SHAN/DANDAN,ZHOU/YANJING</t>
  </si>
  <si>
    <t>CHEN CHIHMOU</t>
  </si>
  <si>
    <t>Du/Qiming,Wei/Mian</t>
  </si>
  <si>
    <t>p348078</t>
  </si>
  <si>
    <t>CHEN ZHIJIANG,ZHONG HUICHAO,FAN ZHANGUANG,ZHENG BOCHAO,LI JINHUA,FAN JINCONG</t>
  </si>
  <si>
    <t>p348328</t>
  </si>
  <si>
    <t>ZHOU FENG,WANG ZHAOXING,HE JIAHUAN</t>
  </si>
  <si>
    <t>p348083</t>
  </si>
  <si>
    <t>CHEN/WEI,YU/LI</t>
  </si>
  <si>
    <t>AJ, HIG</t>
  </si>
  <si>
    <t>ZHANG XIAOHONG,ZHAO MING</t>
  </si>
  <si>
    <t>HIG, KB</t>
  </si>
  <si>
    <t>LIU ANMING</t>
  </si>
  <si>
    <t>double occupancy</t>
  </si>
  <si>
    <t>LIANG/WENTAO,YU/CHUCHU</t>
  </si>
  <si>
    <t>p348466</t>
  </si>
  <si>
    <t>QING JIAN,WANG CHUAN</t>
  </si>
  <si>
    <t>WANG QIUHONG</t>
  </si>
  <si>
    <t>YU YANLI,DAI FENGZHI</t>
  </si>
  <si>
    <t>ZHAO DAN</t>
  </si>
  <si>
    <t>JIN ZHONGXUE</t>
  </si>
  <si>
    <t>P348812</t>
  </si>
  <si>
    <t>p348815</t>
  </si>
  <si>
    <t>WU Leilei,WU Wenjuan</t>
  </si>
  <si>
    <t>Du Qiming</t>
  </si>
  <si>
    <t>Hong Kong Convergent Apr 19</t>
  </si>
  <si>
    <t>P190514094450489</t>
  </si>
  <si>
    <t>5月包房款</t>
  </si>
  <si>
    <t>DEPOSIT from mar</t>
  </si>
  <si>
    <t>PM 330988</t>
  </si>
  <si>
    <t>(Group 17-23 Apr)</t>
  </si>
  <si>
    <t>P190514095005489</t>
  </si>
  <si>
    <t>已跟酒店确认</t>
  </si>
  <si>
    <t>(Group 22-24 Apr)</t>
  </si>
  <si>
    <t>p345557</t>
  </si>
  <si>
    <t>P348819</t>
  </si>
  <si>
    <t>p348817</t>
  </si>
  <si>
    <t>Extending booking of 1464730, the child will be surcharged for BF upon check-in at $16,17 net/ day</t>
  </si>
  <si>
    <t>p346049</t>
  </si>
  <si>
    <t>XIE/XUECHAO,HU/DAN,HE/TINGYUAN,ZHANG/YUFEI</t>
  </si>
  <si>
    <t>p346045</t>
  </si>
  <si>
    <t>zhang jingju,tan dajun</t>
  </si>
  <si>
    <t>P345784</t>
  </si>
  <si>
    <t>CHEN JUN,CHEN LINLI,XU HUIZHU,WANG ZIXIANG</t>
  </si>
  <si>
    <t>LI ZIZHENG,LIU PENG</t>
  </si>
  <si>
    <t>SHEN/LIFEI,LU/HAIDI</t>
  </si>
  <si>
    <t>CHENG WEI,CHENG WEI</t>
  </si>
  <si>
    <t>SONG/YUN,WANG/QIAOLING</t>
  </si>
  <si>
    <t>p347495</t>
  </si>
  <si>
    <t>HE/JINYONG,CHEN/FEI,JIN/QIAO</t>
  </si>
  <si>
    <t>p343785</t>
  </si>
  <si>
    <t>LI/JUAN,YANG/YUANLU,WANG/JIANRONG,LI/JIE</t>
  </si>
  <si>
    <t>p344730</t>
  </si>
  <si>
    <t>ZHOU LIN,WU JIANXIA,ZHENG PAN,LIU LIPING</t>
  </si>
  <si>
    <t>Chen Jianwei,Chen Xiaojie</t>
  </si>
  <si>
    <t>CHE/XINGJUAN,LIU/JINGJING,ZHOU/MINGKAI (2013-07-04)</t>
  </si>
  <si>
    <t>GAN LIN,WU MINGZHEN</t>
  </si>
  <si>
    <t>Liang Xiao</t>
  </si>
  <si>
    <t>PYO/JUNGAE</t>
  </si>
  <si>
    <t>DING ZHAOWEI,HU YINGYING</t>
  </si>
  <si>
    <t>CHU JINHENG,ZHENG WEILI</t>
  </si>
  <si>
    <t>TB, HIG, QUT, MAO/PENGAN 2009-11-21 (Pay BF upon c/i at $16net/ day)</t>
  </si>
  <si>
    <t>MAO/YUCHUAN,LYU/XIAOLI</t>
  </si>
  <si>
    <t>LEI WEI</t>
  </si>
  <si>
    <t>KIM/MINKYOUNG,MIN/YEONGNAM</t>
  </si>
  <si>
    <t>LI/WENRU</t>
  </si>
  <si>
    <t>ZHU/YI,ZHOU/ZHICONG</t>
  </si>
  <si>
    <t>CHEN ZHAO,LIU JINLI</t>
  </si>
  <si>
    <t>ZHANG/MINGFENG,SHAO/WEILING</t>
  </si>
  <si>
    <t>LAN YING</t>
  </si>
  <si>
    <t>CUI / SHUANGJIE,DENG / YAN,CUI/ZAIEN(20160824)</t>
  </si>
  <si>
    <t>ZHANG SHOUZHI,HUANG MIN</t>
  </si>
  <si>
    <t>LI/JIE,DUAN/GUANGSHENG</t>
  </si>
  <si>
    <t>DUAN/YUEHAN 2013-12-07</t>
  </si>
  <si>
    <t>TANG/LIYING</t>
  </si>
  <si>
    <t>QUT</t>
  </si>
  <si>
    <t>WU BIN,ZHOU YING</t>
  </si>
  <si>
    <t>ZANG LEI,ZHU MIN</t>
  </si>
  <si>
    <t>TENG FENGHUA,QI YUDONG</t>
  </si>
  <si>
    <t>DING YUANPENG,QI JING</t>
  </si>
  <si>
    <t>HUANG/YUXUAN 2016-01-13</t>
  </si>
  <si>
    <t>HUANG/QIAN,DING/NING</t>
  </si>
  <si>
    <t>p345632</t>
  </si>
  <si>
    <t>Yao Ji,Fu Rui,Xu Meihua,Yao Bohan</t>
  </si>
  <si>
    <t>WANG/WEITING,TANG/YUHUI</t>
  </si>
  <si>
    <t>p348773</t>
  </si>
  <si>
    <t>JUN QIUYUN,LI QI,SHEN YIYAN,QI FAN</t>
  </si>
  <si>
    <t>p345629</t>
  </si>
  <si>
    <t>CHEN YEYANG,ZHU YIMAN</t>
  </si>
  <si>
    <t>FAN/JUN,LIU/YAN</t>
  </si>
  <si>
    <t>p347409</t>
  </si>
  <si>
    <t>CHEN LIANG,GE CHEN,ZHANG JIAN,DONG FANGYUN</t>
  </si>
  <si>
    <t>PENG LIAO,LI MINGYU,PENG /BOMING (2015-10-18)</t>
  </si>
  <si>
    <t>CHEN/SHENFEI,ZHANG/BIN</t>
  </si>
  <si>
    <t>SU WENFENG,YUAN QIN</t>
  </si>
  <si>
    <t>REN/ZHENJIANG,PANG/YU</t>
  </si>
  <si>
    <t>QUT, ZHANG/LUOYI 2016-04-03</t>
  </si>
  <si>
    <t>P347109</t>
  </si>
  <si>
    <t>WENJUAN GAO,XIAKAI LU,CHEN ZHU,ZEHUA WANG</t>
  </si>
  <si>
    <t>ZHANG/JIAYIN,LUO/JINRONG</t>
  </si>
  <si>
    <t>FAN XIN,LI HONGWEI</t>
  </si>
  <si>
    <t>HU/RONG,CHEN/WEIWEI</t>
  </si>
  <si>
    <t>P349268</t>
  </si>
  <si>
    <t>liu hong,liu hong</t>
  </si>
  <si>
    <t>p349138</t>
  </si>
  <si>
    <t>CHEN/YING,BAI/WEIPING,ZHANG/HUIPING,YANG/BEIJUN</t>
  </si>
  <si>
    <t>UANG/JUE,CHEN/HONGBIN</t>
  </si>
  <si>
    <t>p349320</t>
  </si>
  <si>
    <t>YU/HUIJUN,XIANG/SHIXIN,DU/QIN,WANG/JUN</t>
  </si>
  <si>
    <t>p342796</t>
  </si>
  <si>
    <t>WANG SHENG,CHEN ZHENGJUN,TAO JIE,WAN ZHIQUAN,YING CHUNFANG,ZHOU HUI</t>
  </si>
  <si>
    <t>P345304</t>
  </si>
  <si>
    <t>Bao/Yumei,Zhou/Shunkai,Bao/Yaping,Zhou/Junyi</t>
  </si>
  <si>
    <t>P343379</t>
  </si>
  <si>
    <t>ZHU/XUEYONG,WANG/GONGYAN,WANG/WEI,YI/WEI,SHEN/CHEN,WU/ZHONGLIN,SUN/BEI</t>
  </si>
  <si>
    <t>p343539</t>
  </si>
  <si>
    <t>ZHOU LIHUA,ZHAO HONGYING,JIANG MENGDI,YIN CHUNJUAN,FAN ZHEN,WU WEILING</t>
  </si>
  <si>
    <t>Nan Tianxiang,Zhai Bing</t>
  </si>
  <si>
    <t>ZHOU XINHUA,Hao Tengfei</t>
  </si>
  <si>
    <t>GU XIAOFENG,SHI LING,GU YANSEN(2016-01-12)</t>
  </si>
  <si>
    <t>zou Weifeng,li Junjiao</t>
  </si>
  <si>
    <t>Ji Jijing,Zhou ZhouSha</t>
  </si>
  <si>
    <t>LIU WENBIN,ZHANG LONG</t>
  </si>
  <si>
    <t>Li,Shuaiying</t>
  </si>
  <si>
    <t>p348141</t>
  </si>
  <si>
    <t>CHEN/RUILI,YU/JIANMEI,CHEN/NA</t>
  </si>
  <si>
    <t>ZHANG/SUDONG,GUO/BINGJING</t>
  </si>
  <si>
    <t>JIANG CHENJIE,LI JINMEI</t>
  </si>
  <si>
    <t>WU NAN</t>
  </si>
  <si>
    <t>HUA/CAIGEN,CHEN/XIAOLIANG</t>
  </si>
  <si>
    <t>DING JIANBIN,DING JIANGUO</t>
  </si>
  <si>
    <t>p346051</t>
  </si>
  <si>
    <t>SHEN/XIUZHEN,SHEN/XIUBAO,DONG/YAN,WANG/HAOWEN</t>
  </si>
  <si>
    <t>p345021</t>
  </si>
  <si>
    <t>FANG/YAN,TANG/LUQI,FANG/YUNXIANG,WANG/FENJUAN</t>
  </si>
  <si>
    <t>song lingfei,chen jian</t>
  </si>
  <si>
    <t>先按酒店</t>
  </si>
  <si>
    <t>LIAO CHUANG</t>
  </si>
  <si>
    <t>p350028</t>
  </si>
  <si>
    <t>HUANG SUQIN,WEN WENJIA</t>
  </si>
  <si>
    <t>Lai/Wendy</t>
  </si>
  <si>
    <t>p347283</t>
  </si>
  <si>
    <t>LI ZHAOYING,LUO JUNZHAO,LI DEQUAN</t>
  </si>
  <si>
    <t>Huang Qiong</t>
  </si>
  <si>
    <t>LIU YEBIN</t>
  </si>
  <si>
    <t>Ke Yinjin,LinXiaohan</t>
  </si>
  <si>
    <t>CHENG WENXIANG</t>
  </si>
  <si>
    <t>Chen Jingjing,Bai Yuzhi</t>
  </si>
  <si>
    <t>KIM/MIKYOUNG</t>
  </si>
  <si>
    <t>p346544</t>
  </si>
  <si>
    <t>LIU/YING,LONG/PEI,FANG/TIANXING,LI/HONGMEI,ZENG/CHENGBI,ZHU/WEI</t>
  </si>
  <si>
    <t>Pu Jianhua</t>
  </si>
  <si>
    <t>HUANG HUI,YU ZHIJUN</t>
  </si>
  <si>
    <t>p344734</t>
  </si>
  <si>
    <t>ZHANG/HAIYING,YU/BEI,YU/WENBIAO,WANG/XIAOJUN,SHI/PING,YUAN/JINJING,MEI/JINGZHEN,ZHANG/JIANJUN</t>
  </si>
  <si>
    <t>GU YUTING,JIAO LIANG</t>
  </si>
  <si>
    <t>p341399</t>
  </si>
  <si>
    <t>WANG/WENQING,ZHANG/CONG,WANG/CONG,XU/XIAOYING,WANG/CHUNYAN</t>
  </si>
  <si>
    <t>JIANG/NIAN,WU/CHAOHAO,WU/YUCHENG (2015-08-28)</t>
  </si>
  <si>
    <t>p348192</t>
  </si>
  <si>
    <t>TANG/JUN,JI/YUQI</t>
  </si>
  <si>
    <t>TIAN/YUAN,ZHAO/BIN,ZHAO/PENGZHANG（2013-06-05,ZHAO/PENGYUE（2017-02-13）</t>
  </si>
  <si>
    <t>HE DEYI,GAO YA</t>
  </si>
  <si>
    <t>XUEZHEN SUN</t>
  </si>
  <si>
    <t>HM, HIG</t>
  </si>
  <si>
    <t>p351383</t>
  </si>
  <si>
    <t>SHU HONG JUN,SHU HONG WEI,CHEN ZHILIN,LIU DAN,LIU HE,SHAO JUN,CHEN JIANQIANG,LIU YUNHUS</t>
  </si>
  <si>
    <t>LI/ZHONGAN</t>
  </si>
  <si>
    <t>p351526</t>
  </si>
  <si>
    <t>CHEN AN</t>
  </si>
  <si>
    <t>cheng/chi wa</t>
  </si>
  <si>
    <t>WANG/SHUAI,WANG/WEIZI</t>
  </si>
  <si>
    <t>p350474</t>
  </si>
  <si>
    <t>ZHANGJIN,WANGMINGBO</t>
  </si>
  <si>
    <t>GUO ZIQI</t>
  </si>
  <si>
    <t>ZHANG JIAYUE</t>
  </si>
  <si>
    <t>LU YE,MA JIAYA</t>
  </si>
  <si>
    <t>HE/JIAYONG,HANG/HUIFEN</t>
  </si>
  <si>
    <t>LIAO JUNHAO,CHEN SHUXIAO</t>
  </si>
  <si>
    <t>ZHAO JUN,HUANG CHONGWEN,CHEN JIAQIANG,TANG CHUNGANG,ZHANG MINGHAI</t>
  </si>
  <si>
    <t>p351933</t>
  </si>
  <si>
    <t>HANG/WEIGUO,HE/JIACHENG</t>
  </si>
  <si>
    <t>CAI JIN</t>
  </si>
  <si>
    <t>p351536</t>
  </si>
  <si>
    <t>TAN YATING,KUANG DIQING,ZENG YOUGU,TAN YUNSHENG</t>
  </si>
  <si>
    <t>QINGYING ZHANG,YIFAN WANG</t>
  </si>
  <si>
    <t>YANG QINGFENG/YANG JIAKAI</t>
  </si>
  <si>
    <t>P351124</t>
  </si>
  <si>
    <t>YANG PING,GUO QINGXU,XUE HUIMIN,SONG XIAOXU,CHANG XIAOYU</t>
  </si>
  <si>
    <t>wang ming,yu qiong</t>
  </si>
  <si>
    <t>LEE/LOK HANG,YU/YU HUA</t>
  </si>
  <si>
    <t>SHEN/BANGJIE,CHEN/SHUHUI</t>
  </si>
  <si>
    <t>REN HAO,LIU JIA</t>
  </si>
  <si>
    <t>p351897</t>
  </si>
  <si>
    <t>CHENG/LIJIA,WANG/LEI,XIE/CHUNQI,XING/SHITAO,MAO/ZHIMENG,ZHANG/GUOCAI,LIU/JINGJING</t>
  </si>
  <si>
    <t>p347147</t>
  </si>
  <si>
    <t>TANG YUE,SHI XIAOLEI,WANG JIE,WANG PING</t>
  </si>
  <si>
    <t>Song Nan,Xu Chenwei</t>
  </si>
  <si>
    <t>p349392</t>
  </si>
  <si>
    <t>ZHAO/XU,GAO/YICHUAN,YIN/YAN,WANG/QIANG</t>
  </si>
  <si>
    <t>LI JI,DENG YUCHAN</t>
  </si>
  <si>
    <t>p348052</t>
  </si>
  <si>
    <t>MEIFENG HUANG,JIHONG QIAN,JIE CHEN,YONGXIANG HE,HUA XU,XIAOBO GU,YONGQIANG JIANG,YONGQIANG JIANG</t>
  </si>
  <si>
    <t>CHEN HUAWEI</t>
  </si>
  <si>
    <t>YANG XIUCHANG</t>
  </si>
  <si>
    <t>DENG JIANFENG</t>
  </si>
  <si>
    <t>XU GUOSHUN</t>
  </si>
  <si>
    <t>ZHU HONGYAN</t>
  </si>
  <si>
    <t>p348959</t>
  </si>
  <si>
    <t>SHI ZEPING,XIE DELEI,GAO YANYAN,LI JIE,GE YI,MENG JIANGNA,HUANG WEI,GUAN JIANYA,WEI HAIFENG</t>
  </si>
  <si>
    <t>HAN WEI</t>
  </si>
  <si>
    <t>XIAOJUN/WANG,SHIMING/ZHENG</t>
  </si>
  <si>
    <r>
      <rPr>
        <sz val="11"/>
        <color rgb="FFFF0000"/>
        <rFont val="宋体"/>
        <charset val="134"/>
        <scheme val="minor"/>
      </rPr>
      <t>no bathtub,</t>
    </r>
    <r>
      <rPr>
        <sz val="11"/>
        <rFont val="宋体"/>
        <charset val="134"/>
        <scheme val="minor"/>
      </rPr>
      <t xml:space="preserve"> NS</t>
    </r>
  </si>
  <si>
    <t>HU QIDA,XU YUN</t>
  </si>
  <si>
    <t>YANG/YANG,YE/YAJING</t>
  </si>
  <si>
    <t>p347949</t>
  </si>
  <si>
    <t>Li Yiwei,Wen Tianyi,Liu Xiaoyang,Guo Qi</t>
  </si>
  <si>
    <t>SHU/SHI,JIANG/JUN,SHU/MUXI (2013-04-15)</t>
  </si>
  <si>
    <t>p348197</t>
  </si>
  <si>
    <t>WEN/YONG,ZHANG/HONG,LI/YAN,WANG/WANDE,WEN/ZHANG,WANG/HANYUE</t>
  </si>
  <si>
    <t>SUN/JINSONG,HE/JUHUA</t>
  </si>
  <si>
    <t>p351926</t>
  </si>
  <si>
    <t>CHENG MIANLI,ZHONG WENPENG,FENG ZHENHUA,CHEN YINGXIN</t>
  </si>
  <si>
    <t>p353235</t>
  </si>
  <si>
    <t>XU GUOSHUN,YANG XIUCHANG,ZHU HONGYAN,CHEN HUAwEI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</si>
</sst>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_(* #,##0_);_(* \(#,##0\);_(* &quot;-&quot;??_);_(@_)"/>
    <numFmt numFmtId="177" formatCode="_(* #,##0.00_);_(* \(#,##0.00\);_(* &quot;-&quot;??_);_(@_)"/>
    <numFmt numFmtId="178" formatCode="d/m/yyyy;@"/>
    <numFmt numFmtId="179" formatCode="0.0"/>
  </numFmts>
  <fonts count="54">
    <font>
      <sz val="11"/>
      <color theme="1"/>
      <name val="宋体"/>
      <charset val="134"/>
      <scheme val="minor"/>
    </font>
    <font>
      <sz val="10"/>
      <name val="Arial"/>
      <charset val="0"/>
    </font>
    <font>
      <b/>
      <sz val="20"/>
      <color theme="1"/>
      <name val="宋体"/>
      <charset val="134"/>
      <scheme val="minor"/>
    </font>
    <font>
      <b/>
      <sz val="11"/>
      <name val="宋体"/>
      <charset val="163"/>
      <scheme val="minor"/>
    </font>
    <font>
      <sz val="11.25"/>
      <color rgb="FF333333"/>
      <name val="Helvetica"/>
      <charset val="134"/>
    </font>
    <font>
      <sz val="11"/>
      <color rgb="FFFF0000"/>
      <name val="宋体"/>
      <charset val="134"/>
      <scheme val="minor"/>
    </font>
    <font>
      <sz val="10"/>
      <color indexed="10"/>
      <name val="Arial"/>
      <charset val="0"/>
    </font>
    <font>
      <sz val="10.5"/>
      <color rgb="FF333333"/>
      <name val="Helvetica"/>
      <charset val="134"/>
    </font>
    <font>
      <b/>
      <sz val="11"/>
      <color theme="1"/>
      <name val="宋体"/>
      <charset val="163"/>
      <scheme val="minor"/>
    </font>
    <font>
      <b/>
      <sz val="11"/>
      <color theme="1"/>
      <name val="宋体"/>
      <charset val="134"/>
      <scheme val="minor"/>
    </font>
    <font>
      <sz val="12"/>
      <color rgb="FF000000"/>
      <name val="Calibri"/>
      <charset val="134"/>
    </font>
    <font>
      <sz val="11"/>
      <name val="宋体"/>
      <charset val="134"/>
      <scheme val="minor"/>
    </font>
    <font>
      <sz val="11"/>
      <name val="宋体"/>
      <charset val="163"/>
      <scheme val="minor"/>
    </font>
    <font>
      <sz val="11"/>
      <color theme="1"/>
      <name val="宋体"/>
      <charset val="163"/>
      <scheme val="minor"/>
    </font>
    <font>
      <b/>
      <sz val="11"/>
      <color rgb="FFFF0000"/>
      <name val="宋体"/>
      <charset val="134"/>
      <scheme val="minor"/>
    </font>
    <font>
      <b/>
      <sz val="11"/>
      <name val="宋体"/>
      <charset val="134"/>
      <scheme val="minor"/>
    </font>
    <font>
      <sz val="12"/>
      <color rgb="FF333333"/>
      <name val="Helvetica"/>
      <charset val="134"/>
    </font>
    <font>
      <sz val="10.5"/>
      <color rgb="FF0000FF"/>
      <name val="Helvetica"/>
      <charset val="134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0"/>
      <name val="宋体"/>
      <charset val="163"/>
      <scheme val="minor"/>
    </font>
    <font>
      <b/>
      <sz val="10"/>
      <color rgb="FFFF0000"/>
      <name val="宋体"/>
      <charset val="134"/>
      <scheme val="minor"/>
    </font>
    <font>
      <b/>
      <sz val="10"/>
      <color theme="1"/>
      <name val="宋体"/>
      <charset val="163"/>
      <scheme val="minor"/>
    </font>
    <font>
      <b/>
      <sz val="15"/>
      <color theme="1"/>
      <name val="宋体"/>
      <charset val="134"/>
      <scheme val="minor"/>
    </font>
    <font>
      <sz val="9.75"/>
      <color rgb="FF337AB7"/>
      <name val="Helvetica"/>
      <charset val="134"/>
    </font>
    <font>
      <sz val="11"/>
      <color theme="1"/>
      <name val="Arial"/>
      <charset val="134"/>
    </font>
    <font>
      <sz val="11"/>
      <color theme="1"/>
      <name val="Arial"/>
      <charset val="163"/>
    </font>
    <font>
      <sz val="11"/>
      <color rgb="FF1D1B11"/>
      <name val="Arial"/>
      <charset val="134"/>
    </font>
    <font>
      <sz val="12"/>
      <color theme="1"/>
      <name val="宋体"/>
      <charset val="134"/>
      <scheme val="minor"/>
    </font>
    <font>
      <sz val="11"/>
      <color theme="1"/>
      <name val="Calibri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9"/>
      <name val="Tahoma"/>
      <charset val="163"/>
    </font>
    <font>
      <b/>
      <sz val="9"/>
      <name val="Tahoma"/>
      <charset val="163"/>
    </font>
    <font>
      <b/>
      <sz val="9"/>
      <name val="Tahoma"/>
      <charset val="134"/>
    </font>
    <font>
      <sz val="9"/>
      <name val="Tahoma"/>
      <charset val="134"/>
    </font>
    <font>
      <sz val="9"/>
      <name val="宋体"/>
      <charset val="134"/>
    </font>
  </fonts>
  <fills count="5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7F0F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C66FF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9CC00"/>
        <bgColor indexed="64"/>
      </patternFill>
    </fill>
    <fill>
      <patternFill patternType="solid">
        <fgColor theme="3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2" tint="-0.0999786370433668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3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7" fillId="50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/>
    <xf numFmtId="0" fontId="32" fillId="27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0" fillId="46" borderId="12" applyNumberFormat="0" applyFont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7" fillId="0" borderId="18" applyNumberFormat="0" applyFill="0" applyAlignment="0" applyProtection="0">
      <alignment vertical="center"/>
    </xf>
    <xf numFmtId="0" fontId="48" fillId="0" borderId="18" applyNumberFormat="0" applyFill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9" fillId="0" borderId="19" applyNumberFormat="0" applyFill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40" fillId="52" borderId="15" applyNumberFormat="0" applyAlignment="0" applyProtection="0">
      <alignment vertical="center"/>
    </xf>
    <xf numFmtId="0" fontId="42" fillId="52" borderId="14" applyNumberFormat="0" applyAlignment="0" applyProtection="0">
      <alignment vertical="center"/>
    </xf>
    <xf numFmtId="0" fontId="44" fillId="53" borderId="16" applyNumberFormat="0" applyAlignment="0" applyProtection="0">
      <alignment vertical="center"/>
    </xf>
    <xf numFmtId="0" fontId="30" fillId="54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</cellStyleXfs>
  <cellXfs count="1619">
    <xf numFmtId="0" fontId="0" fillId="0" borderId="0" xfId="0"/>
    <xf numFmtId="0" fontId="0" fillId="0" borderId="0" xfId="0" applyFont="1" applyFill="1" applyAlignment="1"/>
    <xf numFmtId="0" fontId="0" fillId="2" borderId="0" xfId="0" applyFont="1" applyFill="1" applyAlignment="1"/>
    <xf numFmtId="0" fontId="0" fillId="0" borderId="0" xfId="0" applyFont="1" applyFill="1" applyAlignment="1">
      <alignment vertical="center"/>
    </xf>
    <xf numFmtId="0" fontId="1" fillId="0" borderId="0" xfId="0" applyFont="1" applyFill="1" applyBorder="1" applyAlignment="1"/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>
      <alignment vertical="center" wrapText="1"/>
    </xf>
    <xf numFmtId="0" fontId="0" fillId="0" borderId="0" xfId="0" applyFont="1" applyFill="1" applyBorder="1" applyAlignment="1">
      <alignment horizontal="center"/>
    </xf>
    <xf numFmtId="176" fontId="0" fillId="0" borderId="0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3" fillId="3" borderId="1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178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0" fillId="4" borderId="2" xfId="0" applyFont="1" applyFill="1" applyBorder="1" applyAlignment="1">
      <alignment horizontal="right"/>
    </xf>
    <xf numFmtId="0" fontId="4" fillId="0" borderId="0" xfId="0" applyFont="1"/>
    <xf numFmtId="0" fontId="0" fillId="4" borderId="2" xfId="0" applyFont="1" applyFill="1" applyBorder="1" applyAlignment="1"/>
    <xf numFmtId="16" fontId="0" fillId="4" borderId="2" xfId="0" applyNumberFormat="1" applyFont="1" applyFill="1" applyBorder="1" applyAlignment="1"/>
    <xf numFmtId="0" fontId="4" fillId="5" borderId="5" xfId="0" applyFont="1" applyFill="1" applyBorder="1" applyAlignment="1">
      <alignment vertical="top" wrapText="1"/>
    </xf>
    <xf numFmtId="0" fontId="0" fillId="4" borderId="0" xfId="0" applyFont="1" applyFill="1" applyAlignment="1"/>
    <xf numFmtId="0" fontId="0" fillId="6" borderId="2" xfId="0" applyFont="1" applyFill="1" applyBorder="1" applyAlignment="1">
      <alignment horizontal="right"/>
    </xf>
    <xf numFmtId="0" fontId="0" fillId="6" borderId="2" xfId="0" applyFont="1" applyFill="1" applyBorder="1" applyAlignment="1"/>
    <xf numFmtId="16" fontId="0" fillId="6" borderId="2" xfId="0" applyNumberFormat="1" applyFont="1" applyFill="1" applyBorder="1" applyAlignment="1"/>
    <xf numFmtId="0" fontId="5" fillId="6" borderId="2" xfId="0" applyFont="1" applyFill="1" applyBorder="1" applyAlignment="1"/>
    <xf numFmtId="16" fontId="5" fillId="6" borderId="2" xfId="0" applyNumberFormat="1" applyFont="1" applyFill="1" applyBorder="1" applyAlignment="1"/>
    <xf numFmtId="0" fontId="6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3" borderId="2" xfId="0" applyFont="1" applyFill="1" applyBorder="1" applyAlignment="1">
      <alignment horizontal="center"/>
    </xf>
    <xf numFmtId="176" fontId="0" fillId="3" borderId="2" xfId="0" applyNumberFormat="1" applyFont="1" applyFill="1" applyBorder="1" applyAlignment="1">
      <alignment horizontal="center"/>
    </xf>
    <xf numFmtId="0" fontId="7" fillId="0" borderId="0" xfId="0" applyFont="1"/>
    <xf numFmtId="0" fontId="2" fillId="3" borderId="2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176" fontId="0" fillId="4" borderId="2" xfId="8" applyNumberFormat="1" applyFont="1" applyFill="1" applyBorder="1"/>
    <xf numFmtId="176" fontId="9" fillId="4" borderId="3" xfId="0" applyNumberFormat="1" applyFont="1" applyFill="1" applyBorder="1" applyAlignment="1">
      <alignment horizontal="center" wrapText="1"/>
    </xf>
    <xf numFmtId="176" fontId="9" fillId="4" borderId="6" xfId="0" applyNumberFormat="1" applyFont="1" applyFill="1" applyBorder="1" applyAlignment="1">
      <alignment horizontal="center" wrapText="1"/>
    </xf>
    <xf numFmtId="3" fontId="0" fillId="4" borderId="2" xfId="0" applyNumberFormat="1" applyFont="1" applyFill="1" applyBorder="1" applyAlignment="1"/>
    <xf numFmtId="0" fontId="0" fillId="4" borderId="2" xfId="0" applyFont="1" applyFill="1" applyBorder="1" applyAlignment="1">
      <alignment wrapText="1"/>
    </xf>
    <xf numFmtId="176" fontId="9" fillId="4" borderId="4" xfId="0" applyNumberFormat="1" applyFont="1" applyFill="1" applyBorder="1" applyAlignment="1">
      <alignment horizontal="center" wrapText="1"/>
    </xf>
    <xf numFmtId="3" fontId="0" fillId="6" borderId="2" xfId="0" applyNumberFormat="1" applyFont="1" applyFill="1" applyBorder="1" applyAlignment="1"/>
    <xf numFmtId="176" fontId="0" fillId="6" borderId="2" xfId="8" applyNumberFormat="1" applyFont="1" applyFill="1" applyBorder="1"/>
    <xf numFmtId="176" fontId="9" fillId="6" borderId="3" xfId="0" applyNumberFormat="1" applyFont="1" applyFill="1" applyBorder="1" applyAlignment="1">
      <alignment horizontal="center" wrapText="1"/>
    </xf>
    <xf numFmtId="176" fontId="9" fillId="6" borderId="6" xfId="0" applyNumberFormat="1" applyFont="1" applyFill="1" applyBorder="1" applyAlignment="1">
      <alignment horizontal="center" wrapText="1"/>
    </xf>
    <xf numFmtId="3" fontId="5" fillId="6" borderId="2" xfId="0" applyNumberFormat="1" applyFont="1" applyFill="1" applyBorder="1" applyAlignment="1"/>
    <xf numFmtId="176" fontId="5" fillId="6" borderId="2" xfId="8" applyNumberFormat="1" applyFont="1" applyFill="1" applyBorder="1"/>
    <xf numFmtId="0" fontId="10" fillId="0" borderId="0" xfId="0" applyFont="1" applyAlignment="1">
      <alignment wrapText="1"/>
    </xf>
    <xf numFmtId="0" fontId="0" fillId="7" borderId="2" xfId="0" applyFont="1" applyFill="1" applyBorder="1" applyAlignment="1">
      <alignment horizontal="right"/>
    </xf>
    <xf numFmtId="0" fontId="0" fillId="7" borderId="2" xfId="0" applyFont="1" applyFill="1" applyBorder="1" applyAlignment="1"/>
    <xf numFmtId="16" fontId="0" fillId="7" borderId="2" xfId="0" applyNumberFormat="1" applyFont="1" applyFill="1" applyBorder="1" applyAlignment="1"/>
    <xf numFmtId="0" fontId="0" fillId="8" borderId="2" xfId="0" applyFont="1" applyFill="1" applyBorder="1" applyAlignment="1"/>
    <xf numFmtId="16" fontId="0" fillId="8" borderId="2" xfId="0" applyNumberFormat="1" applyFont="1" applyFill="1" applyBorder="1" applyAlignment="1"/>
    <xf numFmtId="0" fontId="0" fillId="8" borderId="2" xfId="0" applyFont="1" applyFill="1" applyBorder="1" applyAlignment="1">
      <alignment horizontal="right"/>
    </xf>
    <xf numFmtId="0" fontId="5" fillId="9" borderId="2" xfId="0" applyFont="1" applyFill="1" applyBorder="1" applyAlignment="1">
      <alignment horizontal="right"/>
    </xf>
    <xf numFmtId="0" fontId="5" fillId="9" borderId="2" xfId="0" applyFont="1" applyFill="1" applyBorder="1" applyAlignment="1"/>
    <xf numFmtId="16" fontId="5" fillId="9" borderId="2" xfId="0" applyNumberFormat="1" applyFont="1" applyFill="1" applyBorder="1" applyAlignment="1"/>
    <xf numFmtId="0" fontId="0" fillId="9" borderId="2" xfId="0" applyFont="1" applyFill="1" applyBorder="1" applyAlignment="1">
      <alignment horizontal="right"/>
    </xf>
    <xf numFmtId="0" fontId="0" fillId="9" borderId="2" xfId="0" applyFont="1" applyFill="1" applyBorder="1" applyAlignment="1"/>
    <xf numFmtId="16" fontId="0" fillId="9" borderId="2" xfId="0" applyNumberFormat="1" applyFont="1" applyFill="1" applyBorder="1" applyAlignment="1"/>
    <xf numFmtId="0" fontId="5" fillId="10" borderId="2" xfId="0" applyFont="1" applyFill="1" applyBorder="1" applyAlignment="1"/>
    <xf numFmtId="16" fontId="5" fillId="10" borderId="2" xfId="0" applyNumberFormat="1" applyFont="1" applyFill="1" applyBorder="1" applyAlignment="1"/>
    <xf numFmtId="0" fontId="0" fillId="10" borderId="2" xfId="0" applyFont="1" applyFill="1" applyBorder="1" applyAlignment="1"/>
    <xf numFmtId="16" fontId="0" fillId="10" borderId="2" xfId="0" applyNumberFormat="1" applyFont="1" applyFill="1" applyBorder="1" applyAlignment="1"/>
    <xf numFmtId="0" fontId="0" fillId="10" borderId="2" xfId="0" applyFont="1" applyFill="1" applyBorder="1" applyAlignment="1">
      <alignment horizontal="right"/>
    </xf>
    <xf numFmtId="0" fontId="5" fillId="10" borderId="2" xfId="0" applyFont="1" applyFill="1" applyBorder="1" applyAlignment="1">
      <alignment horizontal="right"/>
    </xf>
    <xf numFmtId="0" fontId="5" fillId="8" borderId="2" xfId="0" applyFont="1" applyFill="1" applyBorder="1" applyAlignment="1"/>
    <xf numFmtId="16" fontId="5" fillId="8" borderId="2" xfId="0" applyNumberFormat="1" applyFont="1" applyFill="1" applyBorder="1" applyAlignment="1"/>
    <xf numFmtId="0" fontId="0" fillId="11" borderId="2" xfId="0" applyFont="1" applyFill="1" applyBorder="1" applyAlignment="1"/>
    <xf numFmtId="16" fontId="0" fillId="11" borderId="2" xfId="0" applyNumberFormat="1" applyFont="1" applyFill="1" applyBorder="1" applyAlignment="1"/>
    <xf numFmtId="0" fontId="0" fillId="11" borderId="2" xfId="0" applyFont="1" applyFill="1" applyBorder="1" applyAlignment="1">
      <alignment horizontal="right"/>
    </xf>
    <xf numFmtId="0" fontId="11" fillId="6" borderId="3" xfId="0" applyFont="1" applyFill="1" applyBorder="1" applyAlignment="1">
      <alignment horizontal="right"/>
    </xf>
    <xf numFmtId="0" fontId="11" fillId="6" borderId="3" xfId="0" applyFont="1" applyFill="1" applyBorder="1" applyAlignment="1">
      <alignment horizontal="left" wrapText="1"/>
    </xf>
    <xf numFmtId="16" fontId="11" fillId="6" borderId="2" xfId="0" applyNumberFormat="1" applyFont="1" applyFill="1" applyBorder="1" applyAlignment="1"/>
    <xf numFmtId="0" fontId="11" fillId="6" borderId="2" xfId="0" applyFont="1" applyFill="1" applyBorder="1" applyAlignment="1"/>
    <xf numFmtId="0" fontId="11" fillId="6" borderId="4" xfId="0" applyFont="1" applyFill="1" applyBorder="1" applyAlignment="1">
      <alignment horizontal="right"/>
    </xf>
    <xf numFmtId="0" fontId="11" fillId="6" borderId="4" xfId="0" applyFont="1" applyFill="1" applyBorder="1" applyAlignment="1">
      <alignment horizontal="left" wrapText="1"/>
    </xf>
    <xf numFmtId="176" fontId="9" fillId="6" borderId="4" xfId="0" applyNumberFormat="1" applyFont="1" applyFill="1" applyBorder="1" applyAlignment="1">
      <alignment horizontal="center" wrapText="1"/>
    </xf>
    <xf numFmtId="176" fontId="0" fillId="7" borderId="2" xfId="8" applyNumberFormat="1" applyFont="1" applyFill="1" applyBorder="1"/>
    <xf numFmtId="176" fontId="9" fillId="7" borderId="3" xfId="0" applyNumberFormat="1" applyFont="1" applyFill="1" applyBorder="1" applyAlignment="1">
      <alignment horizontal="center" wrapText="1"/>
    </xf>
    <xf numFmtId="176" fontId="9" fillId="7" borderId="6" xfId="0" applyNumberFormat="1" applyFont="1" applyFill="1" applyBorder="1" applyAlignment="1">
      <alignment horizontal="center" wrapText="1"/>
    </xf>
    <xf numFmtId="3" fontId="0" fillId="7" borderId="2" xfId="0" applyNumberFormat="1" applyFont="1" applyFill="1" applyBorder="1" applyAlignment="1"/>
    <xf numFmtId="176" fontId="9" fillId="7" borderId="4" xfId="0" applyNumberFormat="1" applyFont="1" applyFill="1" applyBorder="1" applyAlignment="1">
      <alignment horizontal="center" wrapText="1"/>
    </xf>
    <xf numFmtId="3" fontId="0" fillId="8" borderId="2" xfId="0" applyNumberFormat="1" applyFont="1" applyFill="1" applyBorder="1" applyAlignment="1"/>
    <xf numFmtId="176" fontId="0" fillId="8" borderId="2" xfId="8" applyNumberFormat="1" applyFont="1" applyFill="1" applyBorder="1"/>
    <xf numFmtId="176" fontId="0" fillId="8" borderId="3" xfId="0" applyNumberFormat="1" applyFont="1" applyFill="1" applyBorder="1" applyAlignment="1">
      <alignment horizontal="center"/>
    </xf>
    <xf numFmtId="176" fontId="0" fillId="8" borderId="6" xfId="0" applyNumberFormat="1" applyFont="1" applyFill="1" applyBorder="1" applyAlignment="1">
      <alignment horizontal="center"/>
    </xf>
    <xf numFmtId="176" fontId="0" fillId="8" borderId="4" xfId="0" applyNumberFormat="1" applyFont="1" applyFill="1" applyBorder="1" applyAlignment="1">
      <alignment horizontal="center"/>
    </xf>
    <xf numFmtId="176" fontId="5" fillId="9" borderId="2" xfId="8" applyNumberFormat="1" applyFont="1" applyFill="1" applyBorder="1"/>
    <xf numFmtId="176" fontId="0" fillId="9" borderId="3" xfId="0" applyNumberFormat="1" applyFont="1" applyFill="1" applyBorder="1" applyAlignment="1">
      <alignment horizontal="center"/>
    </xf>
    <xf numFmtId="176" fontId="0" fillId="9" borderId="2" xfId="8" applyNumberFormat="1" applyFont="1" applyFill="1" applyBorder="1"/>
    <xf numFmtId="176" fontId="0" fillId="9" borderId="6" xfId="0" applyNumberFormat="1" applyFont="1" applyFill="1" applyBorder="1" applyAlignment="1">
      <alignment horizontal="center"/>
    </xf>
    <xf numFmtId="3" fontId="0" fillId="9" borderId="2" xfId="0" applyNumberFormat="1" applyFont="1" applyFill="1" applyBorder="1" applyAlignment="1"/>
    <xf numFmtId="176" fontId="0" fillId="9" borderId="4" xfId="0" applyNumberFormat="1" applyFont="1" applyFill="1" applyBorder="1" applyAlignment="1">
      <alignment horizontal="center"/>
    </xf>
    <xf numFmtId="3" fontId="5" fillId="10" borderId="2" xfId="0" applyNumberFormat="1" applyFont="1" applyFill="1" applyBorder="1" applyAlignment="1"/>
    <xf numFmtId="176" fontId="5" fillId="10" borderId="2" xfId="8" applyNumberFormat="1" applyFont="1" applyFill="1" applyBorder="1"/>
    <xf numFmtId="176" fontId="0" fillId="10" borderId="3" xfId="0" applyNumberFormat="1" applyFont="1" applyFill="1" applyBorder="1" applyAlignment="1">
      <alignment horizontal="center"/>
    </xf>
    <xf numFmtId="3" fontId="0" fillId="10" borderId="2" xfId="0" applyNumberFormat="1" applyFont="1" applyFill="1" applyBorder="1" applyAlignment="1"/>
    <xf numFmtId="176" fontId="0" fillId="10" borderId="2" xfId="8" applyNumberFormat="1" applyFont="1" applyFill="1" applyBorder="1"/>
    <xf numFmtId="176" fontId="0" fillId="10" borderId="6" xfId="0" applyNumberFormat="1" applyFont="1" applyFill="1" applyBorder="1" applyAlignment="1">
      <alignment horizontal="center"/>
    </xf>
    <xf numFmtId="176" fontId="0" fillId="10" borderId="4" xfId="0" applyNumberFormat="1" applyFont="1" applyFill="1" applyBorder="1" applyAlignment="1">
      <alignment horizontal="center"/>
    </xf>
    <xf numFmtId="3" fontId="5" fillId="8" borderId="2" xfId="0" applyNumberFormat="1" applyFont="1" applyFill="1" applyBorder="1" applyAlignment="1"/>
    <xf numFmtId="176" fontId="5" fillId="8" borderId="2" xfId="8" applyNumberFormat="1" applyFont="1" applyFill="1" applyBorder="1"/>
    <xf numFmtId="3" fontId="0" fillId="11" borderId="2" xfId="0" applyNumberFormat="1" applyFont="1" applyFill="1" applyBorder="1" applyAlignment="1"/>
    <xf numFmtId="176" fontId="0" fillId="11" borderId="2" xfId="8" applyNumberFormat="1" applyFont="1" applyFill="1" applyBorder="1"/>
    <xf numFmtId="176" fontId="0" fillId="11" borderId="3" xfId="0" applyNumberFormat="1" applyFont="1" applyFill="1" applyBorder="1" applyAlignment="1">
      <alignment horizontal="center"/>
    </xf>
    <xf numFmtId="176" fontId="0" fillId="11" borderId="6" xfId="0" applyNumberFormat="1" applyFont="1" applyFill="1" applyBorder="1" applyAlignment="1">
      <alignment horizontal="center"/>
    </xf>
    <xf numFmtId="176" fontId="0" fillId="11" borderId="4" xfId="0" applyNumberFormat="1" applyFont="1" applyFill="1" applyBorder="1" applyAlignment="1">
      <alignment horizontal="center"/>
    </xf>
    <xf numFmtId="176" fontId="0" fillId="6" borderId="3" xfId="0" applyNumberFormat="1" applyFont="1" applyFill="1" applyBorder="1" applyAlignment="1">
      <alignment horizontal="center"/>
    </xf>
    <xf numFmtId="176" fontId="0" fillId="6" borderId="6" xfId="0" applyNumberFormat="1" applyFont="1" applyFill="1" applyBorder="1" applyAlignment="1">
      <alignment horizontal="center"/>
    </xf>
    <xf numFmtId="3" fontId="11" fillId="6" borderId="2" xfId="0" applyNumberFormat="1" applyFont="1" applyFill="1" applyBorder="1" applyAlignment="1"/>
    <xf numFmtId="176" fontId="11" fillId="6" borderId="2" xfId="8" applyNumberFormat="1" applyFont="1" applyFill="1" applyBorder="1"/>
    <xf numFmtId="0" fontId="0" fillId="6" borderId="3" xfId="0" applyFont="1" applyFill="1" applyBorder="1" applyAlignment="1">
      <alignment horizontal="right" vertical="center"/>
    </xf>
    <xf numFmtId="0" fontId="0" fillId="6" borderId="3" xfId="0" applyFont="1" applyFill="1" applyBorder="1" applyAlignment="1">
      <alignment horizontal="left" vertical="center"/>
    </xf>
    <xf numFmtId="16" fontId="0" fillId="6" borderId="2" xfId="0" applyNumberFormat="1" applyFont="1" applyFill="1" applyBorder="1" applyAlignment="1">
      <alignment vertical="center"/>
    </xf>
    <xf numFmtId="0" fontId="0" fillId="6" borderId="2" xfId="0" applyFont="1" applyFill="1" applyBorder="1" applyAlignment="1">
      <alignment vertical="center"/>
    </xf>
    <xf numFmtId="0" fontId="0" fillId="6" borderId="4" xfId="0" applyFont="1" applyFill="1" applyBorder="1" applyAlignment="1">
      <alignment horizontal="right" vertical="center"/>
    </xf>
    <xf numFmtId="0" fontId="0" fillId="6" borderId="4" xfId="0" applyFont="1" applyFill="1" applyBorder="1" applyAlignment="1">
      <alignment horizontal="left" vertical="center"/>
    </xf>
    <xf numFmtId="0" fontId="0" fillId="6" borderId="3" xfId="0" applyFont="1" applyFill="1" applyBorder="1" applyAlignment="1">
      <alignment horizontal="right"/>
    </xf>
    <xf numFmtId="0" fontId="0" fillId="6" borderId="3" xfId="0" applyFont="1" applyFill="1" applyBorder="1" applyAlignment="1"/>
    <xf numFmtId="0" fontId="0" fillId="6" borderId="3" xfId="0" applyFont="1" applyFill="1" applyBorder="1" applyAlignment="1">
      <alignment horizontal="center"/>
    </xf>
    <xf numFmtId="0" fontId="0" fillId="6" borderId="3" xfId="0" applyFont="1" applyFill="1" applyBorder="1" applyAlignment="1">
      <alignment horizontal="left" wrapText="1"/>
    </xf>
    <xf numFmtId="0" fontId="0" fillId="6" borderId="4" xfId="0" applyFont="1" applyFill="1" applyBorder="1" applyAlignment="1">
      <alignment horizontal="right"/>
    </xf>
    <xf numFmtId="0" fontId="0" fillId="6" borderId="4" xfId="0" applyFont="1" applyFill="1" applyBorder="1" applyAlignment="1">
      <alignment horizontal="center"/>
    </xf>
    <xf numFmtId="0" fontId="0" fillId="6" borderId="4" xfId="0" applyFont="1" applyFill="1" applyBorder="1" applyAlignment="1">
      <alignment horizontal="left" wrapText="1"/>
    </xf>
    <xf numFmtId="0" fontId="0" fillId="6" borderId="3" xfId="0" applyFont="1" applyFill="1" applyBorder="1" applyAlignment="1">
      <alignment horizontal="center" vertical="center"/>
    </xf>
    <xf numFmtId="0" fontId="0" fillId="6" borderId="4" xfId="0" applyFont="1" applyFill="1" applyBorder="1" applyAlignment="1">
      <alignment horizontal="center" vertical="center"/>
    </xf>
    <xf numFmtId="0" fontId="5" fillId="12" borderId="3" xfId="0" applyFont="1" applyFill="1" applyBorder="1" applyAlignment="1">
      <alignment horizontal="right" vertical="center"/>
    </xf>
    <xf numFmtId="0" fontId="5" fillId="12" borderId="3" xfId="0" applyFont="1" applyFill="1" applyBorder="1" applyAlignment="1">
      <alignment horizontal="left" vertical="center"/>
    </xf>
    <xf numFmtId="16" fontId="5" fillId="12" borderId="2" xfId="0" applyNumberFormat="1" applyFont="1" applyFill="1" applyBorder="1" applyAlignment="1"/>
    <xf numFmtId="0" fontId="5" fillId="12" borderId="2" xfId="0" applyFont="1" applyFill="1" applyBorder="1" applyAlignment="1"/>
    <xf numFmtId="0" fontId="5" fillId="12" borderId="4" xfId="0" applyFont="1" applyFill="1" applyBorder="1" applyAlignment="1">
      <alignment horizontal="right" vertical="center"/>
    </xf>
    <xf numFmtId="0" fontId="5" fillId="12" borderId="4" xfId="0" applyFont="1" applyFill="1" applyBorder="1" applyAlignment="1">
      <alignment horizontal="left" vertical="center"/>
    </xf>
    <xf numFmtId="0" fontId="0" fillId="12" borderId="2" xfId="0" applyFont="1" applyFill="1" applyBorder="1" applyAlignment="1">
      <alignment horizontal="right"/>
    </xf>
    <xf numFmtId="0" fontId="0" fillId="12" borderId="2" xfId="0" applyFont="1" applyFill="1" applyBorder="1" applyAlignment="1"/>
    <xf numFmtId="16" fontId="0" fillId="12" borderId="2" xfId="0" applyNumberFormat="1" applyFont="1" applyFill="1" applyBorder="1" applyAlignment="1"/>
    <xf numFmtId="0" fontId="0" fillId="13" borderId="3" xfId="0" applyFont="1" applyFill="1" applyBorder="1" applyAlignment="1">
      <alignment horizontal="right"/>
    </xf>
    <xf numFmtId="0" fontId="0" fillId="13" borderId="3" xfId="0" applyFont="1" applyFill="1" applyBorder="1" applyAlignment="1"/>
    <xf numFmtId="16" fontId="0" fillId="13" borderId="2" xfId="0" applyNumberFormat="1" applyFont="1" applyFill="1" applyBorder="1" applyAlignment="1"/>
    <xf numFmtId="0" fontId="0" fillId="13" borderId="2" xfId="0" applyFont="1" applyFill="1" applyBorder="1" applyAlignment="1"/>
    <xf numFmtId="0" fontId="0" fillId="4" borderId="3" xfId="0" applyFont="1" applyFill="1" applyBorder="1" applyAlignment="1">
      <alignment horizontal="right" vertical="center"/>
    </xf>
    <xf numFmtId="0" fontId="0" fillId="4" borderId="3" xfId="0" applyFont="1" applyFill="1" applyBorder="1" applyAlignment="1">
      <alignment horizontal="center" vertical="center"/>
    </xf>
    <xf numFmtId="0" fontId="0" fillId="4" borderId="3" xfId="0" applyFont="1" applyFill="1" applyBorder="1" applyAlignment="1">
      <alignment horizontal="left" vertical="center"/>
    </xf>
    <xf numFmtId="0" fontId="0" fillId="4" borderId="4" xfId="0" applyFont="1" applyFill="1" applyBorder="1" applyAlignment="1">
      <alignment horizontal="right" vertical="center"/>
    </xf>
    <xf numFmtId="0" fontId="0" fillId="4" borderId="4" xfId="0" applyFont="1" applyFill="1" applyBorder="1" applyAlignment="1">
      <alignment horizontal="center" vertical="center"/>
    </xf>
    <xf numFmtId="0" fontId="0" fillId="4" borderId="4" xfId="0" applyFont="1" applyFill="1" applyBorder="1" applyAlignment="1">
      <alignment horizontal="left" vertical="center"/>
    </xf>
    <xf numFmtId="0" fontId="7" fillId="14" borderId="5" xfId="0" applyFont="1" applyFill="1" applyBorder="1" applyAlignment="1">
      <alignment vertical="top" wrapText="1"/>
    </xf>
    <xf numFmtId="0" fontId="5" fillId="4" borderId="2" xfId="0" applyFont="1" applyFill="1" applyBorder="1" applyAlignment="1">
      <alignment horizontal="right"/>
    </xf>
    <xf numFmtId="0" fontId="5" fillId="4" borderId="2" xfId="0" applyFont="1" applyFill="1" applyBorder="1" applyAlignment="1"/>
    <xf numFmtId="16" fontId="5" fillId="4" borderId="2" xfId="0" applyNumberFormat="1" applyFont="1" applyFill="1" applyBorder="1" applyAlignment="1"/>
    <xf numFmtId="0" fontId="0" fillId="0" borderId="2" xfId="0" applyFont="1" applyFill="1" applyBorder="1" applyAlignment="1"/>
    <xf numFmtId="3" fontId="0" fillId="6" borderId="2" xfId="0" applyNumberFormat="1" applyFont="1" applyFill="1" applyBorder="1" applyAlignment="1">
      <alignment vertical="center"/>
    </xf>
    <xf numFmtId="176" fontId="0" fillId="6" borderId="2" xfId="8" applyNumberFormat="1" applyFont="1" applyFill="1" applyBorder="1" applyAlignment="1">
      <alignment vertical="center"/>
    </xf>
    <xf numFmtId="176" fontId="0" fillId="6" borderId="4" xfId="0" applyNumberFormat="1" applyFont="1" applyFill="1" applyBorder="1" applyAlignment="1">
      <alignment horizontal="center"/>
    </xf>
    <xf numFmtId="3" fontId="5" fillId="12" borderId="2" xfId="0" applyNumberFormat="1" applyFont="1" applyFill="1" applyBorder="1" applyAlignment="1"/>
    <xf numFmtId="176" fontId="5" fillId="12" borderId="2" xfId="8" applyNumberFormat="1" applyFont="1" applyFill="1" applyBorder="1"/>
    <xf numFmtId="176" fontId="0" fillId="12" borderId="3" xfId="0" applyNumberFormat="1" applyFont="1" applyFill="1" applyBorder="1" applyAlignment="1">
      <alignment horizontal="center"/>
    </xf>
    <xf numFmtId="176" fontId="0" fillId="12" borderId="6" xfId="0" applyNumberFormat="1" applyFont="1" applyFill="1" applyBorder="1" applyAlignment="1">
      <alignment horizontal="center"/>
    </xf>
    <xf numFmtId="3" fontId="0" fillId="12" borderId="2" xfId="0" applyNumberFormat="1" applyFont="1" applyFill="1" applyBorder="1" applyAlignment="1"/>
    <xf numFmtId="176" fontId="0" fillId="12" borderId="2" xfId="8" applyNumberFormat="1" applyFont="1" applyFill="1" applyBorder="1"/>
    <xf numFmtId="176" fontId="0" fillId="12" borderId="4" xfId="0" applyNumberFormat="1" applyFont="1" applyFill="1" applyBorder="1" applyAlignment="1">
      <alignment horizontal="center"/>
    </xf>
    <xf numFmtId="0" fontId="0" fillId="12" borderId="0" xfId="0" applyFont="1" applyFill="1" applyAlignment="1"/>
    <xf numFmtId="3" fontId="0" fillId="13" borderId="2" xfId="0" applyNumberFormat="1" applyFont="1" applyFill="1" applyBorder="1" applyAlignment="1"/>
    <xf numFmtId="176" fontId="0" fillId="13" borderId="2" xfId="8" applyNumberFormat="1" applyFont="1" applyFill="1" applyBorder="1"/>
    <xf numFmtId="176" fontId="0" fillId="13" borderId="3" xfId="0" applyNumberFormat="1" applyFont="1" applyFill="1" applyBorder="1" applyAlignment="1">
      <alignment horizontal="center"/>
    </xf>
    <xf numFmtId="176" fontId="0" fillId="13" borderId="6" xfId="0" applyNumberFormat="1" applyFont="1" applyFill="1" applyBorder="1" applyAlignment="1">
      <alignment horizontal="center"/>
    </xf>
    <xf numFmtId="176" fontId="0" fillId="13" borderId="4" xfId="0" applyNumberFormat="1" applyFont="1" applyFill="1" applyBorder="1" applyAlignment="1">
      <alignment horizontal="center"/>
    </xf>
    <xf numFmtId="176" fontId="0" fillId="4" borderId="3" xfId="0" applyNumberFormat="1" applyFont="1" applyFill="1" applyBorder="1" applyAlignment="1">
      <alignment horizontal="center"/>
    </xf>
    <xf numFmtId="176" fontId="0" fillId="4" borderId="6" xfId="0" applyNumberFormat="1" applyFont="1" applyFill="1" applyBorder="1" applyAlignment="1">
      <alignment horizontal="center"/>
    </xf>
    <xf numFmtId="3" fontId="5" fillId="4" borderId="2" xfId="0" applyNumberFormat="1" applyFont="1" applyFill="1" applyBorder="1" applyAlignment="1"/>
    <xf numFmtId="176" fontId="5" fillId="4" borderId="2" xfId="8" applyNumberFormat="1" applyFont="1" applyFill="1" applyBorder="1"/>
    <xf numFmtId="176" fontId="0" fillId="4" borderId="4" xfId="0" applyNumberFormat="1" applyFont="1" applyFill="1" applyBorder="1" applyAlignment="1">
      <alignment horizontal="center"/>
    </xf>
    <xf numFmtId="176" fontId="0" fillId="0" borderId="2" xfId="8" applyNumberFormat="1" applyFont="1" applyBorder="1"/>
    <xf numFmtId="176" fontId="0" fillId="0" borderId="2" xfId="0" applyNumberFormat="1" applyFont="1" applyFill="1" applyBorder="1" applyAlignment="1"/>
    <xf numFmtId="0" fontId="0" fillId="15" borderId="2" xfId="0" applyFont="1" applyFill="1" applyBorder="1" applyAlignment="1"/>
    <xf numFmtId="0" fontId="7" fillId="0" borderId="0" xfId="0" applyFont="1"/>
    <xf numFmtId="16" fontId="0" fillId="15" borderId="2" xfId="0" applyNumberFormat="1" applyFont="1" applyFill="1" applyBorder="1" applyAlignment="1"/>
    <xf numFmtId="0" fontId="0" fillId="15" borderId="2" xfId="0" applyFont="1" applyFill="1" applyBorder="1" applyAlignment="1">
      <alignment horizontal="right"/>
    </xf>
    <xf numFmtId="0" fontId="0" fillId="15" borderId="4" xfId="0" applyFont="1" applyFill="1" applyBorder="1" applyAlignment="1"/>
    <xf numFmtId="0" fontId="0" fillId="7" borderId="2" xfId="0" applyFont="1" applyFill="1" applyBorder="1" applyAlignment="1">
      <alignment horizontal="right" vertical="center"/>
    </xf>
    <xf numFmtId="0" fontId="0" fillId="7" borderId="4" xfId="0" applyFont="1" applyFill="1" applyBorder="1" applyAlignment="1">
      <alignment vertical="center"/>
    </xf>
    <xf numFmtId="0" fontId="0" fillId="7" borderId="4" xfId="0" applyFont="1" applyFill="1" applyBorder="1" applyAlignment="1">
      <alignment horizontal="left" vertical="center" wrapText="1"/>
    </xf>
    <xf numFmtId="16" fontId="0" fillId="7" borderId="2" xfId="0" applyNumberFormat="1" applyFont="1" applyFill="1" applyBorder="1" applyAlignment="1">
      <alignment vertical="center"/>
    </xf>
    <xf numFmtId="0" fontId="0" fillId="7" borderId="2" xfId="0" applyFont="1" applyFill="1" applyBorder="1" applyAlignment="1">
      <alignment vertical="center"/>
    </xf>
    <xf numFmtId="176" fontId="0" fillId="15" borderId="2" xfId="8" applyNumberFormat="1" applyFont="1" applyFill="1" applyBorder="1"/>
    <xf numFmtId="176" fontId="9" fillId="15" borderId="3" xfId="0" applyNumberFormat="1" applyFont="1" applyFill="1" applyBorder="1" applyAlignment="1">
      <alignment horizontal="center"/>
    </xf>
    <xf numFmtId="3" fontId="0" fillId="15" borderId="2" xfId="0" applyNumberFormat="1" applyFont="1" applyFill="1" applyBorder="1" applyAlignment="1"/>
    <xf numFmtId="176" fontId="9" fillId="15" borderId="6" xfId="0" applyNumberFormat="1" applyFont="1" applyFill="1" applyBorder="1" applyAlignment="1">
      <alignment horizontal="center"/>
    </xf>
    <xf numFmtId="176" fontId="0" fillId="15" borderId="2" xfId="8" applyNumberFormat="1" applyFont="1" applyFill="1" applyBorder="1" applyAlignment="1">
      <alignment horizontal="center" vertical="center"/>
    </xf>
    <xf numFmtId="176" fontId="9" fillId="15" borderId="4" xfId="0" applyNumberFormat="1" applyFont="1" applyFill="1" applyBorder="1" applyAlignment="1">
      <alignment horizontal="center"/>
    </xf>
    <xf numFmtId="0" fontId="0" fillId="15" borderId="2" xfId="0" applyFont="1" applyFill="1" applyBorder="1" applyAlignment="1">
      <alignment vertical="center" wrapText="1"/>
    </xf>
    <xf numFmtId="176" fontId="9" fillId="7" borderId="3" xfId="0" applyNumberFormat="1" applyFont="1" applyFill="1" applyBorder="1" applyAlignment="1">
      <alignment horizontal="center"/>
    </xf>
    <xf numFmtId="0" fontId="0" fillId="7" borderId="2" xfId="0" applyFont="1" applyFill="1" applyBorder="1" applyAlignment="1">
      <alignment vertical="center" wrapText="1"/>
    </xf>
    <xf numFmtId="176" fontId="0" fillId="7" borderId="2" xfId="8" applyNumberFormat="1" applyFont="1" applyFill="1" applyBorder="1" applyAlignment="1">
      <alignment vertical="center"/>
    </xf>
    <xf numFmtId="176" fontId="9" fillId="7" borderId="6" xfId="0" applyNumberFormat="1" applyFont="1" applyFill="1" applyBorder="1" applyAlignment="1">
      <alignment horizontal="center"/>
    </xf>
    <xf numFmtId="176" fontId="9" fillId="7" borderId="4" xfId="0" applyNumberFormat="1" applyFont="1" applyFill="1" applyBorder="1" applyAlignment="1">
      <alignment horizontal="center"/>
    </xf>
    <xf numFmtId="0" fontId="0" fillId="6" borderId="2" xfId="0" applyFont="1" applyFill="1" applyBorder="1" applyAlignment="1">
      <alignment horizontal="right" vertical="center"/>
    </xf>
    <xf numFmtId="0" fontId="0" fillId="6" borderId="4" xfId="0" applyFont="1" applyFill="1" applyBorder="1" applyAlignment="1">
      <alignment vertical="center"/>
    </xf>
    <xf numFmtId="0" fontId="0" fillId="6" borderId="4" xfId="0" applyFont="1" applyFill="1" applyBorder="1" applyAlignment="1">
      <alignment horizontal="left" vertical="center" wrapText="1"/>
    </xf>
    <xf numFmtId="0" fontId="0" fillId="6" borderId="4" xfId="0" applyFont="1" applyFill="1" applyBorder="1" applyAlignment="1"/>
    <xf numFmtId="0" fontId="11" fillId="12" borderId="2" xfId="0" applyFont="1" applyFill="1" applyBorder="1" applyAlignment="1"/>
    <xf numFmtId="16" fontId="11" fillId="12" borderId="2" xfId="0" applyNumberFormat="1" applyFont="1" applyFill="1" applyBorder="1" applyAlignment="1"/>
    <xf numFmtId="0" fontId="0" fillId="12" borderId="4" xfId="0" applyFont="1" applyFill="1" applyBorder="1" applyAlignment="1"/>
    <xf numFmtId="0" fontId="12" fillId="12" borderId="2" xfId="0" applyFont="1" applyFill="1" applyBorder="1" applyAlignment="1">
      <alignment horizontal="right" vertical="center" wrapText="1"/>
    </xf>
    <xf numFmtId="0" fontId="12" fillId="12" borderId="4" xfId="0" applyFont="1" applyFill="1" applyBorder="1" applyAlignment="1">
      <alignment horizontal="right" vertical="center" wrapText="1"/>
    </xf>
    <xf numFmtId="0" fontId="12" fillId="12" borderId="4" xfId="0" applyFont="1" applyFill="1" applyBorder="1" applyAlignment="1">
      <alignment horizontal="left" vertical="top" wrapText="1"/>
    </xf>
    <xf numFmtId="16" fontId="13" fillId="12" borderId="2" xfId="0" applyNumberFormat="1" applyFont="1" applyFill="1" applyBorder="1" applyAlignment="1">
      <alignment horizontal="right"/>
    </xf>
    <xf numFmtId="0" fontId="12" fillId="12" borderId="2" xfId="0" applyNumberFormat="1" applyFont="1" applyFill="1" applyBorder="1" applyAlignment="1">
      <alignment horizontal="right" vertical="center" wrapText="1"/>
    </xf>
    <xf numFmtId="0" fontId="12" fillId="12" borderId="2" xfId="0" applyNumberFormat="1" applyFont="1" applyFill="1" applyBorder="1" applyAlignment="1">
      <alignment horizontal="left" vertical="center" wrapText="1"/>
    </xf>
    <xf numFmtId="0" fontId="0" fillId="16" borderId="2" xfId="0" applyFont="1" applyFill="1" applyBorder="1" applyAlignment="1"/>
    <xf numFmtId="16" fontId="0" fillId="16" borderId="2" xfId="0" applyNumberFormat="1" applyFont="1" applyFill="1" applyBorder="1" applyAlignment="1"/>
    <xf numFmtId="0" fontId="12" fillId="16" borderId="2" xfId="0" applyFont="1" applyFill="1" applyBorder="1" applyAlignment="1">
      <alignment horizontal="right" vertical="center" wrapText="1"/>
    </xf>
    <xf numFmtId="0" fontId="12" fillId="16" borderId="4" xfId="0" applyFont="1" applyFill="1" applyBorder="1" applyAlignment="1">
      <alignment horizontal="right" vertical="center" wrapText="1"/>
    </xf>
    <xf numFmtId="0" fontId="12" fillId="16" borderId="4" xfId="0" applyFont="1" applyFill="1" applyBorder="1" applyAlignment="1">
      <alignment horizontal="left" vertical="top" wrapText="1"/>
    </xf>
    <xf numFmtId="16" fontId="13" fillId="16" borderId="2" xfId="0" applyNumberFormat="1" applyFont="1" applyFill="1" applyBorder="1" applyAlignment="1">
      <alignment horizontal="right"/>
    </xf>
    <xf numFmtId="0" fontId="12" fillId="16" borderId="2" xfId="0" applyNumberFormat="1" applyFont="1" applyFill="1" applyBorder="1" applyAlignment="1">
      <alignment horizontal="right" vertical="center" wrapText="1"/>
    </xf>
    <xf numFmtId="0" fontId="12" fillId="16" borderId="2" xfId="0" applyNumberFormat="1" applyFont="1" applyFill="1" applyBorder="1" applyAlignment="1">
      <alignment horizontal="left" vertical="center" wrapText="1"/>
    </xf>
    <xf numFmtId="0" fontId="0" fillId="16" borderId="2" xfId="0" applyFont="1" applyFill="1" applyBorder="1" applyAlignment="1">
      <alignment horizontal="right"/>
    </xf>
    <xf numFmtId="0" fontId="5" fillId="16" borderId="2" xfId="0" applyFont="1" applyFill="1" applyBorder="1" applyAlignment="1"/>
    <xf numFmtId="16" fontId="5" fillId="16" borderId="2" xfId="0" applyNumberFormat="1" applyFont="1" applyFill="1" applyBorder="1" applyAlignment="1"/>
    <xf numFmtId="0" fontId="12" fillId="15" borderId="2" xfId="0" applyFont="1" applyFill="1" applyBorder="1" applyAlignment="1">
      <alignment horizontal="right" vertical="center" wrapText="1"/>
    </xf>
    <xf numFmtId="0" fontId="12" fillId="15" borderId="4" xfId="0" applyFont="1" applyFill="1" applyBorder="1" applyAlignment="1">
      <alignment horizontal="right" vertical="center" wrapText="1"/>
    </xf>
    <xf numFmtId="0" fontId="12" fillId="15" borderId="4" xfId="0" applyFont="1" applyFill="1" applyBorder="1" applyAlignment="1">
      <alignment horizontal="left" vertical="top" wrapText="1"/>
    </xf>
    <xf numFmtId="16" fontId="13" fillId="15" borderId="2" xfId="0" applyNumberFormat="1" applyFont="1" applyFill="1" applyBorder="1" applyAlignment="1">
      <alignment horizontal="right"/>
    </xf>
    <xf numFmtId="0" fontId="12" fillId="15" borderId="2" xfId="0" applyNumberFormat="1" applyFont="1" applyFill="1" applyBorder="1" applyAlignment="1">
      <alignment horizontal="right" vertical="center" wrapText="1"/>
    </xf>
    <xf numFmtId="0" fontId="12" fillId="15" borderId="2" xfId="0" applyNumberFormat="1" applyFont="1" applyFill="1" applyBorder="1" applyAlignment="1">
      <alignment horizontal="left" vertical="center" wrapText="1"/>
    </xf>
    <xf numFmtId="0" fontId="12" fillId="15" borderId="4" xfId="0" applyFont="1" applyFill="1" applyBorder="1" applyAlignment="1">
      <alignment horizontal="left" vertical="center" wrapText="1"/>
    </xf>
    <xf numFmtId="16" fontId="13" fillId="15" borderId="2" xfId="0" applyNumberFormat="1" applyFont="1" applyFill="1" applyBorder="1" applyAlignment="1">
      <alignment horizontal="right" vertical="center"/>
    </xf>
    <xf numFmtId="0" fontId="0" fillId="15" borderId="6" xfId="0" applyFont="1" applyFill="1" applyBorder="1" applyAlignment="1"/>
    <xf numFmtId="0" fontId="0" fillId="15" borderId="0" xfId="0" applyFont="1" applyFill="1" applyAlignment="1"/>
    <xf numFmtId="176" fontId="9" fillId="6" borderId="3" xfId="0" applyNumberFormat="1" applyFont="1" applyFill="1" applyBorder="1" applyAlignment="1">
      <alignment horizontal="center"/>
    </xf>
    <xf numFmtId="176" fontId="9" fillId="6" borderId="6" xfId="0" applyNumberFormat="1" applyFont="1" applyFill="1" applyBorder="1" applyAlignment="1">
      <alignment horizontal="center"/>
    </xf>
    <xf numFmtId="176" fontId="9" fillId="6" borderId="4" xfId="0" applyNumberFormat="1" applyFont="1" applyFill="1" applyBorder="1" applyAlignment="1">
      <alignment horizontal="center"/>
    </xf>
    <xf numFmtId="176" fontId="11" fillId="12" borderId="2" xfId="8" applyNumberFormat="1" applyFont="1" applyFill="1" applyBorder="1"/>
    <xf numFmtId="0" fontId="8" fillId="12" borderId="2" xfId="0" applyFont="1" applyFill="1" applyBorder="1" applyAlignment="1">
      <alignment horizontal="center" vertical="center" wrapText="1"/>
    </xf>
    <xf numFmtId="3" fontId="13" fillId="12" borderId="2" xfId="0" applyNumberFormat="1" applyFont="1" applyFill="1" applyBorder="1" applyAlignment="1">
      <alignment horizontal="left" vertical="center" wrapText="1" indent="3"/>
    </xf>
    <xf numFmtId="176" fontId="13" fillId="12" borderId="2" xfId="8" applyNumberFormat="1" applyFont="1" applyFill="1" applyBorder="1" applyAlignment="1">
      <alignment horizontal="center" vertical="center" wrapText="1"/>
    </xf>
    <xf numFmtId="176" fontId="0" fillId="16" borderId="2" xfId="8" applyNumberFormat="1" applyFont="1" applyFill="1" applyBorder="1"/>
    <xf numFmtId="176" fontId="0" fillId="16" borderId="3" xfId="0" applyNumberFormat="1" applyFont="1" applyFill="1" applyBorder="1" applyAlignment="1">
      <alignment horizontal="center"/>
    </xf>
    <xf numFmtId="176" fontId="0" fillId="16" borderId="6" xfId="0" applyNumberFormat="1" applyFont="1" applyFill="1" applyBorder="1" applyAlignment="1">
      <alignment horizontal="center"/>
    </xf>
    <xf numFmtId="3" fontId="13" fillId="16" borderId="2" xfId="0" applyNumberFormat="1" applyFont="1" applyFill="1" applyBorder="1" applyAlignment="1">
      <alignment horizontal="left" vertical="center" wrapText="1" indent="3"/>
    </xf>
    <xf numFmtId="176" fontId="5" fillId="16" borderId="2" xfId="8" applyNumberFormat="1" applyFont="1" applyFill="1" applyBorder="1"/>
    <xf numFmtId="176" fontId="0" fillId="16" borderId="4" xfId="0" applyNumberFormat="1" applyFont="1" applyFill="1" applyBorder="1" applyAlignment="1">
      <alignment horizontal="center"/>
    </xf>
    <xf numFmtId="176" fontId="0" fillId="15" borderId="3" xfId="0" applyNumberFormat="1" applyFont="1" applyFill="1" applyBorder="1" applyAlignment="1">
      <alignment horizontal="center"/>
    </xf>
    <xf numFmtId="176" fontId="0" fillId="15" borderId="6" xfId="0" applyNumberFormat="1" applyFont="1" applyFill="1" applyBorder="1" applyAlignment="1">
      <alignment horizontal="center"/>
    </xf>
    <xf numFmtId="3" fontId="13" fillId="15" borderId="2" xfId="0" applyNumberFormat="1" applyFont="1" applyFill="1" applyBorder="1" applyAlignment="1">
      <alignment horizontal="left" vertical="center" wrapText="1" indent="3"/>
    </xf>
    <xf numFmtId="176" fontId="13" fillId="15" borderId="2" xfId="8" applyNumberFormat="1" applyFont="1" applyFill="1" applyBorder="1" applyAlignment="1">
      <alignment horizontal="center" vertical="center" wrapText="1"/>
    </xf>
    <xf numFmtId="3" fontId="13" fillId="15" borderId="2" xfId="0" applyNumberFormat="1" applyFont="1" applyFill="1" applyBorder="1" applyAlignment="1">
      <alignment horizontal="right" vertical="center" wrapText="1"/>
    </xf>
    <xf numFmtId="0" fontId="0" fillId="15" borderId="2" xfId="0" applyFont="1" applyFill="1" applyBorder="1" applyAlignment="1">
      <alignment vertical="center"/>
    </xf>
    <xf numFmtId="0" fontId="14" fillId="11" borderId="2" xfId="0" applyFont="1" applyFill="1" applyBorder="1" applyAlignment="1"/>
    <xf numFmtId="0" fontId="5" fillId="11" borderId="2" xfId="0" applyFont="1" applyFill="1" applyBorder="1" applyAlignment="1"/>
    <xf numFmtId="16" fontId="5" fillId="11" borderId="2" xfId="0" applyNumberFormat="1" applyFont="1" applyFill="1" applyBorder="1" applyAlignment="1"/>
    <xf numFmtId="0" fontId="5" fillId="7" borderId="2" xfId="0" applyFont="1" applyFill="1" applyBorder="1" applyAlignment="1"/>
    <xf numFmtId="16" fontId="5" fillId="7" borderId="2" xfId="0" applyNumberFormat="1" applyFont="1" applyFill="1" applyBorder="1" applyAlignment="1"/>
    <xf numFmtId="0" fontId="0" fillId="17" borderId="2" xfId="0" applyFont="1" applyFill="1" applyBorder="1" applyAlignment="1"/>
    <xf numFmtId="16" fontId="0" fillId="17" borderId="2" xfId="0" applyNumberFormat="1" applyFont="1" applyFill="1" applyBorder="1" applyAlignment="1"/>
    <xf numFmtId="176" fontId="0" fillId="15" borderId="4" xfId="0" applyNumberFormat="1" applyFont="1" applyFill="1" applyBorder="1" applyAlignment="1">
      <alignment horizontal="center"/>
    </xf>
    <xf numFmtId="176" fontId="0" fillId="11" borderId="2" xfId="8" applyNumberFormat="1" applyFont="1" applyFill="1" applyBorder="1" applyAlignment="1">
      <alignment horizontal="center" vertical="center"/>
    </xf>
    <xf numFmtId="176" fontId="5" fillId="11" borderId="2" xfId="8" applyNumberFormat="1" applyFont="1" applyFill="1" applyBorder="1"/>
    <xf numFmtId="176" fontId="0" fillId="7" borderId="3" xfId="0" applyNumberFormat="1" applyFont="1" applyFill="1" applyBorder="1" applyAlignment="1">
      <alignment horizontal="center"/>
    </xf>
    <xf numFmtId="0" fontId="0" fillId="7" borderId="6" xfId="0" applyFont="1" applyFill="1" applyBorder="1" applyAlignment="1">
      <alignment horizontal="center"/>
    </xf>
    <xf numFmtId="176" fontId="5" fillId="7" borderId="2" xfId="8" applyNumberFormat="1" applyFont="1" applyFill="1" applyBorder="1"/>
    <xf numFmtId="0" fontId="0" fillId="7" borderId="4" xfId="0" applyFont="1" applyFill="1" applyBorder="1" applyAlignment="1">
      <alignment horizontal="center"/>
    </xf>
    <xf numFmtId="176" fontId="0" fillId="17" borderId="2" xfId="8" applyNumberFormat="1" applyFont="1" applyFill="1" applyBorder="1"/>
    <xf numFmtId="176" fontId="0" fillId="17" borderId="3" xfId="0" applyNumberFormat="1" applyFont="1" applyFill="1" applyBorder="1" applyAlignment="1">
      <alignment horizontal="center"/>
    </xf>
    <xf numFmtId="3" fontId="0" fillId="17" borderId="2" xfId="0" applyNumberFormat="1" applyFont="1" applyFill="1" applyBorder="1" applyAlignment="1"/>
    <xf numFmtId="176" fontId="0" fillId="17" borderId="6" xfId="0" applyNumberFormat="1" applyFont="1" applyFill="1" applyBorder="1" applyAlignment="1">
      <alignment horizontal="center"/>
    </xf>
    <xf numFmtId="0" fontId="0" fillId="17" borderId="2" xfId="0" applyFont="1" applyFill="1" applyBorder="1" applyAlignment="1">
      <alignment horizontal="right"/>
    </xf>
    <xf numFmtId="0" fontId="0" fillId="18" borderId="2" xfId="0" applyFont="1" applyFill="1" applyBorder="1" applyAlignment="1">
      <alignment horizontal="right"/>
    </xf>
    <xf numFmtId="0" fontId="0" fillId="18" borderId="2" xfId="0" applyFont="1" applyFill="1" applyBorder="1" applyAlignment="1"/>
    <xf numFmtId="16" fontId="0" fillId="18" borderId="2" xfId="0" applyNumberFormat="1" applyFont="1" applyFill="1" applyBorder="1" applyAlignment="1"/>
    <xf numFmtId="0" fontId="0" fillId="19" borderId="2" xfId="0" applyFont="1" applyFill="1" applyBorder="1" applyAlignment="1">
      <alignment horizontal="right"/>
    </xf>
    <xf numFmtId="0" fontId="0" fillId="19" borderId="2" xfId="0" applyFont="1" applyFill="1" applyBorder="1" applyAlignment="1"/>
    <xf numFmtId="16" fontId="0" fillId="19" borderId="2" xfId="0" applyNumberFormat="1" applyFont="1" applyFill="1" applyBorder="1" applyAlignment="1"/>
    <xf numFmtId="176" fontId="0" fillId="17" borderId="4" xfId="0" applyNumberFormat="1" applyFont="1" applyFill="1" applyBorder="1" applyAlignment="1">
      <alignment horizontal="center"/>
    </xf>
    <xf numFmtId="3" fontId="0" fillId="18" borderId="2" xfId="0" applyNumberFormat="1" applyFont="1" applyFill="1" applyBorder="1" applyAlignment="1"/>
    <xf numFmtId="176" fontId="0" fillId="18" borderId="2" xfId="8" applyNumberFormat="1" applyFont="1" applyFill="1" applyBorder="1"/>
    <xf numFmtId="176" fontId="0" fillId="18" borderId="4" xfId="0" applyNumberFormat="1" applyFont="1" applyFill="1" applyBorder="1" applyAlignment="1">
      <alignment horizontal="center"/>
    </xf>
    <xf numFmtId="3" fontId="0" fillId="19" borderId="2" xfId="0" applyNumberFormat="1" applyFont="1" applyFill="1" applyBorder="1" applyAlignment="1"/>
    <xf numFmtId="176" fontId="0" fillId="19" borderId="2" xfId="8" applyNumberFormat="1" applyFont="1" applyFill="1" applyBorder="1"/>
    <xf numFmtId="176" fontId="0" fillId="19" borderId="3" xfId="0" applyNumberFormat="1" applyFont="1" applyFill="1" applyBorder="1" applyAlignment="1">
      <alignment horizontal="center"/>
    </xf>
    <xf numFmtId="176" fontId="0" fillId="19" borderId="6" xfId="0" applyNumberFormat="1" applyFont="1" applyFill="1" applyBorder="1" applyAlignment="1">
      <alignment horizontal="center"/>
    </xf>
    <xf numFmtId="0" fontId="0" fillId="20" borderId="2" xfId="0" applyFont="1" applyFill="1" applyBorder="1" applyAlignment="1"/>
    <xf numFmtId="16" fontId="0" fillId="20" borderId="2" xfId="0" applyNumberFormat="1" applyFont="1" applyFill="1" applyBorder="1" applyAlignment="1"/>
    <xf numFmtId="0" fontId="0" fillId="20" borderId="2" xfId="0" applyFont="1" applyFill="1" applyBorder="1" applyAlignment="1">
      <alignment horizontal="right"/>
    </xf>
    <xf numFmtId="0" fontId="5" fillId="21" borderId="2" xfId="0" applyFont="1" applyFill="1" applyBorder="1" applyAlignment="1"/>
    <xf numFmtId="16" fontId="5" fillId="21" borderId="2" xfId="0" applyNumberFormat="1" applyFont="1" applyFill="1" applyBorder="1" applyAlignment="1"/>
    <xf numFmtId="0" fontId="0" fillId="21" borderId="2" xfId="0" applyFont="1" applyFill="1" applyBorder="1" applyAlignment="1"/>
    <xf numFmtId="16" fontId="0" fillId="21" borderId="2" xfId="0" applyNumberFormat="1" applyFont="1" applyFill="1" applyBorder="1" applyAlignment="1"/>
    <xf numFmtId="176" fontId="0" fillId="19" borderId="4" xfId="0" applyNumberFormat="1" applyFont="1" applyFill="1" applyBorder="1" applyAlignment="1">
      <alignment horizontal="center"/>
    </xf>
    <xf numFmtId="3" fontId="0" fillId="20" borderId="2" xfId="0" applyNumberFormat="1" applyFont="1" applyFill="1" applyBorder="1" applyAlignment="1"/>
    <xf numFmtId="176" fontId="0" fillId="20" borderId="2" xfId="8" applyNumberFormat="1" applyFont="1" applyFill="1" applyBorder="1"/>
    <xf numFmtId="176" fontId="9" fillId="20" borderId="3" xfId="0" applyNumberFormat="1" applyFont="1" applyFill="1" applyBorder="1" applyAlignment="1">
      <alignment horizontal="center"/>
    </xf>
    <xf numFmtId="0" fontId="9" fillId="20" borderId="6" xfId="0" applyFont="1" applyFill="1" applyBorder="1" applyAlignment="1">
      <alignment horizontal="center"/>
    </xf>
    <xf numFmtId="0" fontId="9" fillId="20" borderId="4" xfId="0" applyFont="1" applyFill="1" applyBorder="1" applyAlignment="1">
      <alignment horizontal="center"/>
    </xf>
    <xf numFmtId="176" fontId="0" fillId="9" borderId="2" xfId="0" applyNumberFormat="1" applyFont="1" applyFill="1" applyBorder="1" applyAlignment="1"/>
    <xf numFmtId="3" fontId="5" fillId="21" borderId="2" xfId="0" applyNumberFormat="1" applyFont="1" applyFill="1" applyBorder="1" applyAlignment="1"/>
    <xf numFmtId="176" fontId="5" fillId="21" borderId="2" xfId="8" applyNumberFormat="1" applyFont="1" applyFill="1" applyBorder="1"/>
    <xf numFmtId="176" fontId="9" fillId="21" borderId="3" xfId="0" applyNumberFormat="1" applyFont="1" applyFill="1" applyBorder="1" applyAlignment="1">
      <alignment horizontal="center"/>
    </xf>
    <xf numFmtId="3" fontId="0" fillId="21" borderId="2" xfId="0" applyNumberFormat="1" applyFont="1" applyFill="1" applyBorder="1" applyAlignment="1"/>
    <xf numFmtId="176" fontId="0" fillId="21" borderId="2" xfId="8" applyNumberFormat="1" applyFont="1" applyFill="1" applyBorder="1"/>
    <xf numFmtId="0" fontId="9" fillId="21" borderId="4" xfId="0" applyFont="1" applyFill="1" applyBorder="1" applyAlignment="1">
      <alignment horizontal="center"/>
    </xf>
    <xf numFmtId="176" fontId="9" fillId="4" borderId="3" xfId="0" applyNumberFormat="1" applyFont="1" applyFill="1" applyBorder="1" applyAlignment="1">
      <alignment horizontal="center"/>
    </xf>
    <xf numFmtId="0" fontId="9" fillId="4" borderId="6" xfId="0" applyFont="1" applyFill="1" applyBorder="1" applyAlignment="1">
      <alignment horizontal="center"/>
    </xf>
    <xf numFmtId="0" fontId="9" fillId="4" borderId="4" xfId="0" applyFont="1" applyFill="1" applyBorder="1" applyAlignment="1">
      <alignment horizontal="center"/>
    </xf>
    <xf numFmtId="0" fontId="0" fillId="12" borderId="6" xfId="0" applyFont="1" applyFill="1" applyBorder="1" applyAlignment="1">
      <alignment horizontal="center"/>
    </xf>
    <xf numFmtId="0" fontId="0" fillId="12" borderId="4" xfId="0" applyFont="1" applyFill="1" applyBorder="1" applyAlignment="1">
      <alignment horizontal="center"/>
    </xf>
    <xf numFmtId="0" fontId="0" fillId="6" borderId="6" xfId="0" applyFont="1" applyFill="1" applyBorder="1" applyAlignment="1">
      <alignment horizontal="center"/>
    </xf>
    <xf numFmtId="176" fontId="0" fillId="18" borderId="3" xfId="0" applyNumberFormat="1" applyFont="1" applyFill="1" applyBorder="1" applyAlignment="1">
      <alignment horizontal="center"/>
    </xf>
    <xf numFmtId="0" fontId="0" fillId="18" borderId="4" xfId="0" applyFont="1" applyFill="1" applyBorder="1" applyAlignment="1">
      <alignment horizontal="center"/>
    </xf>
    <xf numFmtId="176" fontId="0" fillId="2" borderId="2" xfId="8" applyNumberFormat="1" applyFont="1" applyFill="1" applyBorder="1"/>
    <xf numFmtId="0" fontId="0" fillId="2" borderId="0" xfId="0" applyFont="1" applyFill="1" applyAlignment="1">
      <alignment vertical="center"/>
    </xf>
    <xf numFmtId="0" fontId="11" fillId="2" borderId="0" xfId="0" applyFont="1" applyFill="1" applyAlignment="1">
      <alignment vertical="center"/>
    </xf>
    <xf numFmtId="0" fontId="11" fillId="0" borderId="0" xfId="0" applyFont="1" applyFill="1" applyAlignment="1"/>
    <xf numFmtId="0" fontId="11" fillId="2" borderId="0" xfId="0" applyFont="1" applyFill="1" applyAlignment="1"/>
    <xf numFmtId="0" fontId="5" fillId="0" borderId="0" xfId="0" applyFont="1" applyFill="1" applyAlignment="1"/>
    <xf numFmtId="0" fontId="3" fillId="0" borderId="0" xfId="0" applyFont="1" applyFill="1" applyAlignment="1">
      <alignment vertical="center" wrapText="1"/>
    </xf>
    <xf numFmtId="0" fontId="0" fillId="0" borderId="0" xfId="0" applyFont="1" applyFill="1" applyAlignment="1">
      <alignment horizontal="center"/>
    </xf>
    <xf numFmtId="176" fontId="0" fillId="0" borderId="0" xfId="0" applyNumberFormat="1" applyFont="1" applyFill="1" applyAlignment="1">
      <alignment horizontal="center"/>
    </xf>
    <xf numFmtId="0" fontId="7" fillId="0" borderId="0" xfId="0" applyFont="1" applyFill="1" applyAlignment="1"/>
    <xf numFmtId="0" fontId="7" fillId="5" borderId="5" xfId="0" applyFont="1" applyFill="1" applyBorder="1" applyAlignment="1">
      <alignment vertical="top" wrapText="1"/>
    </xf>
    <xf numFmtId="0" fontId="5" fillId="12" borderId="2" xfId="0" applyFont="1" applyFill="1" applyBorder="1" applyAlignment="1">
      <alignment horizontal="right"/>
    </xf>
    <xf numFmtId="0" fontId="0" fillId="12" borderId="3" xfId="0" applyFont="1" applyFill="1" applyBorder="1" applyAlignment="1">
      <alignment horizontal="right"/>
    </xf>
    <xf numFmtId="0" fontId="0" fillId="12" borderId="3" xfId="0" applyFont="1" applyFill="1" applyBorder="1" applyAlignment="1"/>
    <xf numFmtId="16" fontId="0" fillId="12" borderId="3" xfId="0" applyNumberFormat="1" applyFont="1" applyFill="1" applyBorder="1" applyAlignment="1"/>
    <xf numFmtId="0" fontId="0" fillId="12" borderId="3" xfId="0" applyFont="1" applyFill="1" applyBorder="1" applyAlignment="1">
      <alignment horizontal="right" vertical="center"/>
    </xf>
    <xf numFmtId="0" fontId="0" fillId="12" borderId="3" xfId="0" applyFont="1" applyFill="1" applyBorder="1" applyAlignment="1">
      <alignment horizontal="left" vertical="center" wrapText="1"/>
    </xf>
    <xf numFmtId="16" fontId="0" fillId="12" borderId="3" xfId="0" applyNumberFormat="1" applyFont="1" applyFill="1" applyBorder="1" applyAlignment="1">
      <alignment vertical="center"/>
    </xf>
    <xf numFmtId="0" fontId="0" fillId="12" borderId="2" xfId="0" applyFont="1" applyFill="1" applyBorder="1" applyAlignment="1">
      <alignment vertical="center"/>
    </xf>
    <xf numFmtId="0" fontId="0" fillId="12" borderId="3" xfId="0" applyFont="1" applyFill="1" applyBorder="1" applyAlignment="1">
      <alignment vertical="center"/>
    </xf>
    <xf numFmtId="0" fontId="0" fillId="12" borderId="4" xfId="0" applyFont="1" applyFill="1" applyBorder="1" applyAlignment="1">
      <alignment horizontal="right" vertical="center"/>
    </xf>
    <xf numFmtId="0" fontId="0" fillId="12" borderId="4" xfId="0" applyFont="1" applyFill="1" applyBorder="1" applyAlignment="1">
      <alignment horizontal="left" vertical="center" wrapText="1"/>
    </xf>
    <xf numFmtId="0" fontId="0" fillId="22" borderId="2" xfId="0" applyFont="1" applyFill="1" applyBorder="1" applyAlignment="1"/>
    <xf numFmtId="16" fontId="0" fillId="22" borderId="2" xfId="0" applyNumberFormat="1" applyFont="1" applyFill="1" applyBorder="1" applyAlignment="1"/>
    <xf numFmtId="0" fontId="0" fillId="22" borderId="3" xfId="0" applyFont="1" applyFill="1" applyBorder="1" applyAlignment="1">
      <alignment horizontal="right"/>
    </xf>
    <xf numFmtId="16" fontId="0" fillId="22" borderId="3" xfId="0" applyNumberFormat="1" applyFont="1" applyFill="1" applyBorder="1" applyAlignment="1"/>
    <xf numFmtId="0" fontId="0" fillId="22" borderId="3" xfId="0" applyFont="1" applyFill="1" applyBorder="1" applyAlignment="1"/>
    <xf numFmtId="0" fontId="0" fillId="22" borderId="4" xfId="0" applyFont="1" applyFill="1" applyBorder="1" applyAlignment="1">
      <alignment horizontal="right"/>
    </xf>
    <xf numFmtId="0" fontId="0" fillId="22" borderId="2" xfId="0" applyFont="1" applyFill="1" applyBorder="1" applyAlignment="1">
      <alignment horizontal="right"/>
    </xf>
    <xf numFmtId="0" fontId="0" fillId="22" borderId="3" xfId="0" applyFont="1" applyFill="1" applyBorder="1" applyAlignment="1">
      <alignment horizontal="left"/>
    </xf>
    <xf numFmtId="0" fontId="0" fillId="22" borderId="4" xfId="0" applyFont="1" applyFill="1" applyBorder="1" applyAlignment="1">
      <alignment horizontal="left"/>
    </xf>
    <xf numFmtId="0" fontId="0" fillId="22" borderId="6" xfId="0" applyFont="1" applyFill="1" applyBorder="1" applyAlignment="1">
      <alignment horizontal="right"/>
    </xf>
    <xf numFmtId="0" fontId="0" fillId="22" borderId="3" xfId="0" applyFont="1" applyFill="1" applyBorder="1" applyAlignment="1">
      <alignment horizontal="right" vertical="center"/>
    </xf>
    <xf numFmtId="0" fontId="0" fillId="22" borderId="3" xfId="0" applyFont="1" applyFill="1" applyBorder="1" applyAlignment="1">
      <alignment horizontal="left" vertical="center" wrapText="1"/>
    </xf>
    <xf numFmtId="16" fontId="0" fillId="22" borderId="3" xfId="0" applyNumberFormat="1" applyFont="1" applyFill="1" applyBorder="1" applyAlignment="1">
      <alignment vertical="center"/>
    </xf>
    <xf numFmtId="0" fontId="0" fillId="22" borderId="3" xfId="0" applyFont="1" applyFill="1" applyBorder="1" applyAlignment="1">
      <alignment vertical="center"/>
    </xf>
    <xf numFmtId="0" fontId="0" fillId="22" borderId="3" xfId="0" applyFont="1" applyFill="1" applyBorder="1" applyAlignment="1">
      <alignment horizontal="left" vertical="center"/>
    </xf>
    <xf numFmtId="0" fontId="0" fillId="22" borderId="4" xfId="0" applyFont="1" applyFill="1" applyBorder="1" applyAlignment="1">
      <alignment horizontal="right" vertical="center"/>
    </xf>
    <xf numFmtId="0" fontId="0" fillId="22" borderId="4" xfId="0" applyFont="1" applyFill="1" applyBorder="1" applyAlignment="1">
      <alignment horizontal="left" vertical="center" wrapText="1"/>
    </xf>
    <xf numFmtId="0" fontId="0" fillId="22" borderId="4" xfId="0" applyFont="1" applyFill="1" applyBorder="1" applyAlignment="1">
      <alignment horizontal="left" vertical="center"/>
    </xf>
    <xf numFmtId="0" fontId="0" fillId="22" borderId="3" xfId="0" applyFont="1" applyFill="1" applyBorder="1" applyAlignment="1">
      <alignment horizontal="center"/>
    </xf>
    <xf numFmtId="16" fontId="0" fillId="22" borderId="3" xfId="0" applyNumberFormat="1" applyFont="1" applyFill="1" applyBorder="1" applyAlignment="1">
      <alignment horizontal="right" vertical="center"/>
    </xf>
    <xf numFmtId="0" fontId="0" fillId="22" borderId="4" xfId="0" applyFont="1" applyFill="1" applyBorder="1" applyAlignment="1">
      <alignment horizontal="center"/>
    </xf>
    <xf numFmtId="16" fontId="0" fillId="22" borderId="4" xfId="0" applyNumberFormat="1" applyFont="1" applyFill="1" applyBorder="1" applyAlignment="1">
      <alignment horizontal="right" vertical="center"/>
    </xf>
    <xf numFmtId="0" fontId="5" fillId="22" borderId="6" xfId="0" applyFont="1" applyFill="1" applyBorder="1" applyAlignment="1">
      <alignment horizontal="right"/>
    </xf>
    <xf numFmtId="0" fontId="5" fillId="22" borderId="6" xfId="0" applyFont="1" applyFill="1" applyBorder="1" applyAlignment="1">
      <alignment horizontal="center"/>
    </xf>
    <xf numFmtId="0" fontId="5" fillId="22" borderId="2" xfId="0" applyFont="1" applyFill="1" applyBorder="1" applyAlignment="1"/>
    <xf numFmtId="16" fontId="5" fillId="22" borderId="6" xfId="0" applyNumberFormat="1" applyFont="1" applyFill="1" applyBorder="1" applyAlignment="1">
      <alignment horizontal="right" vertical="center"/>
    </xf>
    <xf numFmtId="0" fontId="5" fillId="22" borderId="3" xfId="0" applyFont="1" applyFill="1" applyBorder="1" applyAlignment="1"/>
    <xf numFmtId="0" fontId="5" fillId="22" borderId="3" xfId="0" applyFont="1" applyFill="1" applyBorder="1" applyAlignment="1">
      <alignment horizontal="right" vertical="center"/>
    </xf>
    <xf numFmtId="0" fontId="5" fillId="22" borderId="2" xfId="0" applyFont="1" applyFill="1" applyBorder="1" applyAlignment="1">
      <alignment vertical="center"/>
    </xf>
    <xf numFmtId="16" fontId="5" fillId="22" borderId="3" xfId="0" applyNumberFormat="1" applyFont="1" applyFill="1" applyBorder="1" applyAlignment="1">
      <alignment horizontal="right" vertical="center"/>
    </xf>
    <xf numFmtId="0" fontId="5" fillId="22" borderId="3" xfId="0" applyFont="1" applyFill="1" applyBorder="1" applyAlignment="1">
      <alignment horizontal="left" vertical="center"/>
    </xf>
    <xf numFmtId="0" fontId="5" fillId="22" borderId="4" xfId="0" applyFont="1" applyFill="1" applyBorder="1" applyAlignment="1">
      <alignment horizontal="right" vertical="center"/>
    </xf>
    <xf numFmtId="16" fontId="5" fillId="22" borderId="4" xfId="0" applyNumberFormat="1" applyFont="1" applyFill="1" applyBorder="1" applyAlignment="1">
      <alignment horizontal="right" vertical="center"/>
    </xf>
    <xf numFmtId="0" fontId="5" fillId="22" borderId="4" xfId="0" applyFont="1" applyFill="1" applyBorder="1" applyAlignment="1">
      <alignment horizontal="left" vertical="center"/>
    </xf>
    <xf numFmtId="0" fontId="0" fillId="22" borderId="2" xfId="0" applyFont="1" applyFill="1" applyBorder="1" applyAlignment="1">
      <alignment vertical="center"/>
    </xf>
    <xf numFmtId="176" fontId="9" fillId="12" borderId="3" xfId="0" applyNumberFormat="1" applyFont="1" applyFill="1" applyBorder="1" applyAlignment="1">
      <alignment horizontal="center"/>
    </xf>
    <xf numFmtId="176" fontId="9" fillId="12" borderId="6" xfId="0" applyNumberFormat="1" applyFont="1" applyFill="1" applyBorder="1" applyAlignment="1">
      <alignment horizontal="center"/>
    </xf>
    <xf numFmtId="0" fontId="5" fillId="12" borderId="2" xfId="0" applyFont="1" applyFill="1" applyBorder="1" applyAlignment="1">
      <alignment vertical="center"/>
    </xf>
    <xf numFmtId="176" fontId="0" fillId="12" borderId="2" xfId="8" applyNumberFormat="1" applyFont="1" applyFill="1" applyBorder="1" applyAlignment="1">
      <alignment vertical="center"/>
    </xf>
    <xf numFmtId="176" fontId="9" fillId="12" borderId="4" xfId="0" applyNumberFormat="1" applyFont="1" applyFill="1" applyBorder="1" applyAlignment="1">
      <alignment horizontal="center"/>
    </xf>
    <xf numFmtId="3" fontId="0" fillId="22" borderId="2" xfId="0" applyNumberFormat="1" applyFont="1" applyFill="1" applyBorder="1" applyAlignment="1"/>
    <xf numFmtId="176" fontId="0" fillId="22" borderId="2" xfId="8" applyNumberFormat="1" applyFont="1" applyFill="1" applyBorder="1"/>
    <xf numFmtId="176" fontId="9" fillId="22" borderId="3" xfId="0" applyNumberFormat="1" applyFont="1" applyFill="1" applyBorder="1" applyAlignment="1">
      <alignment horizontal="center"/>
    </xf>
    <xf numFmtId="176" fontId="9" fillId="22" borderId="6" xfId="0" applyNumberFormat="1" applyFont="1" applyFill="1" applyBorder="1" applyAlignment="1">
      <alignment horizontal="center"/>
    </xf>
    <xf numFmtId="3" fontId="0" fillId="22" borderId="2" xfId="0" applyNumberFormat="1" applyFont="1" applyFill="1" applyBorder="1" applyAlignment="1">
      <alignment vertical="center"/>
    </xf>
    <xf numFmtId="176" fontId="0" fillId="22" borderId="2" xfId="8" applyNumberFormat="1" applyFont="1" applyFill="1" applyBorder="1" applyAlignment="1">
      <alignment vertical="center"/>
    </xf>
    <xf numFmtId="3" fontId="5" fillId="22" borderId="2" xfId="0" applyNumberFormat="1" applyFont="1" applyFill="1" applyBorder="1" applyAlignment="1"/>
    <xf numFmtId="176" fontId="5" fillId="22" borderId="2" xfId="8" applyNumberFormat="1" applyFont="1" applyFill="1" applyBorder="1"/>
    <xf numFmtId="0" fontId="5" fillId="22" borderId="3" xfId="0" applyFont="1" applyFill="1" applyBorder="1" applyAlignment="1">
      <alignment vertical="center"/>
    </xf>
    <xf numFmtId="176" fontId="5" fillId="22" borderId="2" xfId="8" applyNumberFormat="1" applyFont="1" applyFill="1" applyBorder="1" applyAlignment="1">
      <alignment vertical="center"/>
    </xf>
    <xf numFmtId="0" fontId="5" fillId="22" borderId="4" xfId="0" applyFont="1" applyFill="1" applyBorder="1" applyAlignment="1">
      <alignment vertical="center"/>
    </xf>
    <xf numFmtId="0" fontId="0" fillId="22" borderId="4" xfId="0" applyFont="1" applyFill="1" applyBorder="1" applyAlignment="1">
      <alignment vertical="center"/>
    </xf>
    <xf numFmtId="0" fontId="0" fillId="23" borderId="2" xfId="0" applyFont="1" applyFill="1" applyBorder="1" applyAlignment="1">
      <alignment horizontal="right"/>
    </xf>
    <xf numFmtId="0" fontId="0" fillId="23" borderId="2" xfId="0" applyFont="1" applyFill="1" applyBorder="1" applyAlignment="1"/>
    <xf numFmtId="16" fontId="0" fillId="23" borderId="2" xfId="0" applyNumberFormat="1" applyFont="1" applyFill="1" applyBorder="1" applyAlignment="1"/>
    <xf numFmtId="0" fontId="0" fillId="23" borderId="3" xfId="0" applyFont="1" applyFill="1" applyBorder="1" applyAlignment="1">
      <alignment horizontal="right"/>
    </xf>
    <xf numFmtId="0" fontId="0" fillId="23" borderId="4" xfId="0" applyFont="1" applyFill="1" applyBorder="1" applyAlignment="1">
      <alignment horizontal="right"/>
    </xf>
    <xf numFmtId="0" fontId="0" fillId="23" borderId="3" xfId="0" applyFont="1" applyFill="1" applyBorder="1" applyAlignment="1"/>
    <xf numFmtId="16" fontId="0" fillId="23" borderId="3" xfId="0" applyNumberFormat="1" applyFont="1" applyFill="1" applyBorder="1" applyAlignment="1"/>
    <xf numFmtId="0" fontId="0" fillId="23" borderId="3" xfId="0" applyFont="1" applyFill="1" applyBorder="1" applyAlignment="1">
      <alignment horizontal="right" vertical="center"/>
    </xf>
    <xf numFmtId="0" fontId="0" fillId="23" borderId="3" xfId="0" applyFont="1" applyFill="1" applyBorder="1" applyAlignment="1">
      <alignment horizontal="left" vertical="center"/>
    </xf>
    <xf numFmtId="0" fontId="0" fillId="23" borderId="2" xfId="0" applyFont="1" applyFill="1" applyBorder="1" applyAlignment="1">
      <alignment vertical="center"/>
    </xf>
    <xf numFmtId="0" fontId="0" fillId="23" borderId="4" xfId="0" applyFont="1" applyFill="1" applyBorder="1" applyAlignment="1">
      <alignment horizontal="right" vertical="center"/>
    </xf>
    <xf numFmtId="0" fontId="0" fillId="23" borderId="4" xfId="0" applyFont="1" applyFill="1" applyBorder="1" applyAlignment="1">
      <alignment horizontal="left" vertical="center"/>
    </xf>
    <xf numFmtId="16" fontId="0" fillId="23" borderId="3" xfId="0" applyNumberFormat="1" applyFont="1" applyFill="1" applyBorder="1" applyAlignment="1">
      <alignment vertical="center"/>
    </xf>
    <xf numFmtId="16" fontId="0" fillId="23" borderId="3" xfId="0" applyNumberFormat="1" applyFont="1" applyFill="1" applyBorder="1" applyAlignment="1">
      <alignment horizontal="right"/>
    </xf>
    <xf numFmtId="16" fontId="0" fillId="23" borderId="4" xfId="0" applyNumberFormat="1" applyFont="1" applyFill="1" applyBorder="1" applyAlignment="1">
      <alignment horizontal="right"/>
    </xf>
    <xf numFmtId="0" fontId="0" fillId="23" borderId="2" xfId="0" applyFont="1" applyFill="1" applyBorder="1" applyAlignment="1">
      <alignment wrapText="1"/>
    </xf>
    <xf numFmtId="0" fontId="0" fillId="23" borderId="2" xfId="0" applyFont="1" applyFill="1" applyBorder="1" applyAlignment="1">
      <alignment horizontal="right" vertical="center"/>
    </xf>
    <xf numFmtId="16" fontId="0" fillId="23" borderId="2" xfId="0" applyNumberFormat="1" applyFont="1" applyFill="1" applyBorder="1" applyAlignment="1">
      <alignment horizontal="right" vertical="center"/>
    </xf>
    <xf numFmtId="0" fontId="0" fillId="23" borderId="2" xfId="0" applyFont="1" applyFill="1" applyBorder="1" applyAlignment="1">
      <alignment horizontal="left" vertical="center"/>
    </xf>
    <xf numFmtId="16" fontId="0" fillId="23" borderId="3" xfId="0" applyNumberFormat="1" applyFont="1" applyFill="1" applyBorder="1" applyAlignment="1">
      <alignment horizontal="right" vertical="center"/>
    </xf>
    <xf numFmtId="16" fontId="0" fillId="23" borderId="4" xfId="0" applyNumberFormat="1" applyFont="1" applyFill="1" applyBorder="1" applyAlignment="1">
      <alignment horizontal="right" vertical="center"/>
    </xf>
    <xf numFmtId="0" fontId="0" fillId="23" borderId="3" xfId="0" applyFont="1" applyFill="1" applyBorder="1" applyAlignment="1">
      <alignment horizontal="left" vertical="center" wrapText="1"/>
    </xf>
    <xf numFmtId="16" fontId="0" fillId="23" borderId="2" xfId="0" applyNumberFormat="1" applyFont="1" applyFill="1" applyBorder="1" applyAlignment="1">
      <alignment vertical="center"/>
    </xf>
    <xf numFmtId="0" fontId="0" fillId="23" borderId="6" xfId="0" applyFont="1" applyFill="1" applyBorder="1" applyAlignment="1">
      <alignment horizontal="right" vertical="center"/>
    </xf>
    <xf numFmtId="0" fontId="0" fillId="23" borderId="4" xfId="0" applyFont="1" applyFill="1" applyBorder="1" applyAlignment="1">
      <alignment horizontal="left" vertical="center" wrapText="1"/>
    </xf>
    <xf numFmtId="0" fontId="0" fillId="23" borderId="6" xfId="0" applyFont="1" applyFill="1" applyBorder="1" applyAlignment="1">
      <alignment horizontal="left" vertical="center"/>
    </xf>
    <xf numFmtId="0" fontId="0" fillId="23" borderId="2" xfId="0" applyFont="1" applyFill="1" applyBorder="1" applyAlignment="1">
      <alignment vertical="center" wrapText="1"/>
    </xf>
    <xf numFmtId="0" fontId="0" fillId="23" borderId="3" xfId="0" applyFont="1" applyFill="1" applyBorder="1" applyAlignment="1">
      <alignment horizontal="center" vertical="center"/>
    </xf>
    <xf numFmtId="0" fontId="0" fillId="23" borderId="4" xfId="0" applyFont="1" applyFill="1" applyBorder="1" applyAlignment="1">
      <alignment horizontal="center" vertical="center"/>
    </xf>
    <xf numFmtId="0" fontId="0" fillId="23" borderId="3" xfId="0" applyFont="1" applyFill="1" applyBorder="1" applyAlignment="1">
      <alignment vertical="center"/>
    </xf>
    <xf numFmtId="0" fontId="0" fillId="23" borderId="4" xfId="0" applyFont="1" applyFill="1" applyBorder="1" applyAlignment="1">
      <alignment vertical="center"/>
    </xf>
    <xf numFmtId="0" fontId="0" fillId="24" borderId="2" xfId="0" applyFont="1" applyFill="1" applyBorder="1" applyAlignment="1">
      <alignment horizontal="right"/>
    </xf>
    <xf numFmtId="0" fontId="0" fillId="24" borderId="2" xfId="0" applyFont="1" applyFill="1" applyBorder="1" applyAlignment="1"/>
    <xf numFmtId="16" fontId="0" fillId="24" borderId="2" xfId="0" applyNumberFormat="1" applyFont="1" applyFill="1" applyBorder="1" applyAlignment="1"/>
    <xf numFmtId="0" fontId="0" fillId="24" borderId="2" xfId="0" applyFont="1" applyFill="1" applyBorder="1" applyAlignment="1">
      <alignment horizontal="right" vertical="center"/>
    </xf>
    <xf numFmtId="16" fontId="0" fillId="24" borderId="2" xfId="0" applyNumberFormat="1" applyFont="1" applyFill="1" applyBorder="1" applyAlignment="1">
      <alignment horizontal="right" vertical="center"/>
    </xf>
    <xf numFmtId="176" fontId="9" fillId="22" borderId="4" xfId="0" applyNumberFormat="1" applyFont="1" applyFill="1" applyBorder="1" applyAlignment="1">
      <alignment horizontal="center"/>
    </xf>
    <xf numFmtId="176" fontId="0" fillId="23" borderId="2" xfId="8" applyNumberFormat="1" applyFont="1" applyFill="1" applyBorder="1"/>
    <xf numFmtId="176" fontId="9" fillId="23" borderId="3" xfId="0" applyNumberFormat="1" applyFont="1" applyFill="1" applyBorder="1" applyAlignment="1">
      <alignment horizontal="center"/>
    </xf>
    <xf numFmtId="3" fontId="0" fillId="23" borderId="2" xfId="0" applyNumberFormat="1" applyFont="1" applyFill="1" applyBorder="1" applyAlignment="1"/>
    <xf numFmtId="176" fontId="9" fillId="23" borderId="6" xfId="0" applyNumberFormat="1" applyFont="1" applyFill="1" applyBorder="1" applyAlignment="1">
      <alignment horizontal="center"/>
    </xf>
    <xf numFmtId="0" fontId="5" fillId="23" borderId="2" xfId="0" applyFont="1" applyFill="1" applyBorder="1" applyAlignment="1"/>
    <xf numFmtId="0" fontId="5" fillId="23" borderId="2" xfId="0" applyFont="1" applyFill="1" applyBorder="1" applyAlignment="1">
      <alignment vertical="center" wrapText="1"/>
    </xf>
    <xf numFmtId="176" fontId="0" fillId="23" borderId="2" xfId="8" applyNumberFormat="1" applyFont="1" applyFill="1" applyBorder="1" applyAlignment="1">
      <alignment vertical="center"/>
    </xf>
    <xf numFmtId="0" fontId="5" fillId="23" borderId="2" xfId="0" applyFont="1" applyFill="1" applyBorder="1" applyAlignment="1">
      <alignment wrapText="1"/>
    </xf>
    <xf numFmtId="3" fontId="0" fillId="23" borderId="2" xfId="0" applyNumberFormat="1" applyFont="1" applyFill="1" applyBorder="1" applyAlignment="1">
      <alignment vertical="center"/>
    </xf>
    <xf numFmtId="0" fontId="5" fillId="23" borderId="3" xfId="0" applyFont="1" applyFill="1" applyBorder="1" applyAlignment="1">
      <alignment horizontal="left" vertical="center" wrapText="1"/>
    </xf>
    <xf numFmtId="0" fontId="5" fillId="23" borderId="4" xfId="0" applyFont="1" applyFill="1" applyBorder="1" applyAlignment="1">
      <alignment horizontal="left" vertical="center" wrapText="1"/>
    </xf>
    <xf numFmtId="0" fontId="0" fillId="23" borderId="4" xfId="0" applyFont="1" applyFill="1" applyBorder="1" applyAlignment="1"/>
    <xf numFmtId="176" fontId="9" fillId="23" borderId="4" xfId="0" applyNumberFormat="1" applyFont="1" applyFill="1" applyBorder="1" applyAlignment="1">
      <alignment horizontal="center"/>
    </xf>
    <xf numFmtId="3" fontId="0" fillId="24" borderId="2" xfId="0" applyNumberFormat="1" applyFont="1" applyFill="1" applyBorder="1" applyAlignment="1"/>
    <xf numFmtId="176" fontId="0" fillId="24" borderId="2" xfId="8" applyNumberFormat="1" applyFont="1" applyFill="1" applyBorder="1"/>
    <xf numFmtId="176" fontId="9" fillId="24" borderId="3" xfId="0" applyNumberFormat="1" applyFont="1" applyFill="1" applyBorder="1" applyAlignment="1">
      <alignment horizontal="center"/>
    </xf>
    <xf numFmtId="0" fontId="5" fillId="24" borderId="2" xfId="0" applyFont="1" applyFill="1" applyBorder="1" applyAlignment="1"/>
    <xf numFmtId="176" fontId="0" fillId="24" borderId="2" xfId="8" applyNumberFormat="1" applyFont="1" applyFill="1" applyBorder="1" applyAlignment="1">
      <alignment vertical="center"/>
    </xf>
    <xf numFmtId="176" fontId="9" fillId="24" borderId="6" xfId="0" applyNumberFormat="1" applyFont="1" applyFill="1" applyBorder="1" applyAlignment="1">
      <alignment horizontal="center"/>
    </xf>
    <xf numFmtId="0" fontId="0" fillId="24" borderId="3" xfId="0" applyFont="1" applyFill="1" applyBorder="1" applyAlignment="1">
      <alignment horizontal="right" vertical="center"/>
    </xf>
    <xf numFmtId="0" fontId="0" fillId="24" borderId="3" xfId="0" applyFont="1" applyFill="1" applyBorder="1" applyAlignment="1"/>
    <xf numFmtId="0" fontId="0" fillId="24" borderId="3" xfId="0" applyFont="1" applyFill="1" applyBorder="1" applyAlignment="1">
      <alignment horizontal="center" vertical="center"/>
    </xf>
    <xf numFmtId="0" fontId="0" fillId="24" borderId="3" xfId="0" applyFont="1" applyFill="1" applyBorder="1" applyAlignment="1">
      <alignment horizontal="left" vertical="center" wrapText="1"/>
    </xf>
    <xf numFmtId="0" fontId="0" fillId="24" borderId="4" xfId="0" applyFont="1" applyFill="1" applyBorder="1" applyAlignment="1">
      <alignment horizontal="right" vertical="center"/>
    </xf>
    <xf numFmtId="0" fontId="0" fillId="24" borderId="4" xfId="0" applyFont="1" applyFill="1" applyBorder="1" applyAlignment="1">
      <alignment horizontal="center" vertical="center"/>
    </xf>
    <xf numFmtId="0" fontId="0" fillId="24" borderId="4" xfId="0" applyFont="1" applyFill="1" applyBorder="1" applyAlignment="1">
      <alignment horizontal="left" vertical="center" wrapText="1"/>
    </xf>
    <xf numFmtId="0" fontId="0" fillId="24" borderId="3" xfId="0" applyFont="1" applyFill="1" applyBorder="1" applyAlignment="1">
      <alignment horizontal="right"/>
    </xf>
    <xf numFmtId="0" fontId="0" fillId="24" borderId="4" xfId="0" applyFont="1" applyFill="1" applyBorder="1" applyAlignment="1">
      <alignment horizontal="right"/>
    </xf>
    <xf numFmtId="0" fontId="0" fillId="24" borderId="3" xfId="0" applyFont="1" applyFill="1" applyBorder="1" applyAlignment="1">
      <alignment horizontal="left" vertical="center"/>
    </xf>
    <xf numFmtId="0" fontId="0" fillId="24" borderId="2" xfId="0" applyFont="1" applyFill="1" applyBorder="1" applyAlignment="1">
      <alignment vertical="center"/>
    </xf>
    <xf numFmtId="0" fontId="0" fillId="24" borderId="4" xfId="0" applyFont="1" applyFill="1" applyBorder="1" applyAlignment="1">
      <alignment horizontal="left" vertical="center"/>
    </xf>
    <xf numFmtId="0" fontId="5" fillId="24" borderId="3" xfId="0" applyFont="1" applyFill="1" applyBorder="1" applyAlignment="1">
      <alignment horizontal="right" vertical="center"/>
    </xf>
    <xf numFmtId="0" fontId="5" fillId="24" borderId="3" xfId="0" applyFont="1" applyFill="1" applyBorder="1" applyAlignment="1">
      <alignment horizontal="center" vertical="center"/>
    </xf>
    <xf numFmtId="0" fontId="5" fillId="24" borderId="3" xfId="0" applyFont="1" applyFill="1" applyBorder="1" applyAlignment="1">
      <alignment horizontal="left" vertical="center"/>
    </xf>
    <xf numFmtId="16" fontId="5" fillId="24" borderId="2" xfId="0" applyNumberFormat="1" applyFont="1" applyFill="1" applyBorder="1" applyAlignment="1">
      <alignment vertical="center"/>
    </xf>
    <xf numFmtId="0" fontId="5" fillId="24" borderId="2" xfId="0" applyFont="1" applyFill="1" applyBorder="1" applyAlignment="1">
      <alignment vertical="center"/>
    </xf>
    <xf numFmtId="0" fontId="5" fillId="24" borderId="4" xfId="0" applyFont="1" applyFill="1" applyBorder="1" applyAlignment="1">
      <alignment horizontal="right" vertical="center"/>
    </xf>
    <xf numFmtId="0" fontId="5" fillId="24" borderId="4" xfId="0" applyFont="1" applyFill="1" applyBorder="1" applyAlignment="1">
      <alignment horizontal="center" vertical="center"/>
    </xf>
    <xf numFmtId="0" fontId="5" fillId="24" borderId="4" xfId="0" applyFont="1" applyFill="1" applyBorder="1" applyAlignment="1">
      <alignment horizontal="left" vertical="center"/>
    </xf>
    <xf numFmtId="16" fontId="0" fillId="24" borderId="3" xfId="0" applyNumberFormat="1" applyFont="1" applyFill="1" applyBorder="1" applyAlignment="1">
      <alignment vertical="center"/>
    </xf>
    <xf numFmtId="0" fontId="0" fillId="24" borderId="3" xfId="0" applyFont="1" applyFill="1" applyBorder="1" applyAlignment="1">
      <alignment horizontal="left" wrapText="1"/>
    </xf>
    <xf numFmtId="0" fontId="0" fillId="24" borderId="4" xfId="0" applyFont="1" applyFill="1" applyBorder="1" applyAlignment="1">
      <alignment horizontal="left" wrapText="1"/>
    </xf>
    <xf numFmtId="0" fontId="0" fillId="15" borderId="3" xfId="0" applyFont="1" applyFill="1" applyBorder="1" applyAlignment="1">
      <alignment horizontal="right" vertical="center"/>
    </xf>
    <xf numFmtId="0" fontId="0" fillId="15" borderId="3" xfId="0" applyFont="1" applyFill="1" applyBorder="1" applyAlignment="1">
      <alignment vertical="center"/>
    </xf>
    <xf numFmtId="0" fontId="0" fillId="15" borderId="3" xfId="0" applyFont="1" applyFill="1" applyBorder="1" applyAlignment="1">
      <alignment horizontal="left" vertical="center"/>
    </xf>
    <xf numFmtId="16" fontId="0" fillId="15" borderId="3" xfId="0" applyNumberFormat="1" applyFont="1" applyFill="1" applyBorder="1" applyAlignment="1">
      <alignment vertical="center"/>
    </xf>
    <xf numFmtId="0" fontId="0" fillId="15" borderId="6" xfId="0" applyFont="1" applyFill="1" applyBorder="1" applyAlignment="1">
      <alignment horizontal="right" vertical="center"/>
    </xf>
    <xf numFmtId="0" fontId="0" fillId="15" borderId="6" xfId="0" applyFont="1" applyFill="1" applyBorder="1" applyAlignment="1">
      <alignment vertical="center"/>
    </xf>
    <xf numFmtId="0" fontId="0" fillId="15" borderId="6" xfId="0" applyFont="1" applyFill="1" applyBorder="1" applyAlignment="1">
      <alignment horizontal="left" vertical="center"/>
    </xf>
    <xf numFmtId="0" fontId="0" fillId="15" borderId="4" xfId="0" applyFont="1" applyFill="1" applyBorder="1" applyAlignment="1">
      <alignment horizontal="right" vertical="center"/>
    </xf>
    <xf numFmtId="0" fontId="0" fillId="15" borderId="4" xfId="0" applyFont="1" applyFill="1" applyBorder="1" applyAlignment="1">
      <alignment vertical="center"/>
    </xf>
    <xf numFmtId="0" fontId="0" fillId="15" borderId="4" xfId="0" applyFont="1" applyFill="1" applyBorder="1" applyAlignment="1">
      <alignment horizontal="left" vertical="center"/>
    </xf>
    <xf numFmtId="0" fontId="0" fillId="15" borderId="2" xfId="0" applyFont="1" applyFill="1" applyBorder="1" applyAlignment="1">
      <alignment horizontal="right" vertical="center"/>
    </xf>
    <xf numFmtId="16" fontId="0" fillId="15" borderId="2" xfId="0" applyNumberFormat="1" applyFont="1" applyFill="1" applyBorder="1" applyAlignment="1">
      <alignment horizontal="right" vertical="center"/>
    </xf>
    <xf numFmtId="0" fontId="0" fillId="15" borderId="3" xfId="0" applyFont="1" applyFill="1" applyBorder="1" applyAlignment="1">
      <alignment horizontal="left" vertical="center" wrapText="1"/>
    </xf>
    <xf numFmtId="16" fontId="0" fillId="15" borderId="2" xfId="0" applyNumberFormat="1" applyFont="1" applyFill="1" applyBorder="1" applyAlignment="1">
      <alignment vertical="center" wrapText="1"/>
    </xf>
    <xf numFmtId="16" fontId="0" fillId="15" borderId="2" xfId="0" applyNumberFormat="1" applyFont="1" applyFill="1" applyBorder="1" applyAlignment="1">
      <alignment vertical="center"/>
    </xf>
    <xf numFmtId="0" fontId="0" fillId="15" borderId="4" xfId="0" applyFont="1" applyFill="1" applyBorder="1" applyAlignment="1">
      <alignment horizontal="left" vertical="center" wrapText="1"/>
    </xf>
    <xf numFmtId="0" fontId="0" fillId="15" borderId="2" xfId="0" applyFont="1" applyFill="1" applyBorder="1" applyAlignment="1">
      <alignment horizontal="left" vertical="center" wrapText="1"/>
    </xf>
    <xf numFmtId="0" fontId="0" fillId="15" borderId="2" xfId="0" applyFont="1" applyFill="1" applyBorder="1" applyAlignment="1">
      <alignment horizontal="left" vertical="center"/>
    </xf>
    <xf numFmtId="0" fontId="0" fillId="15" borderId="4" xfId="0" applyFont="1" applyFill="1" applyBorder="1" applyAlignment="1">
      <alignment horizontal="center" vertical="center"/>
    </xf>
    <xf numFmtId="16" fontId="0" fillId="15" borderId="3" xfId="0" applyNumberFormat="1" applyFont="1" applyFill="1" applyBorder="1" applyAlignment="1">
      <alignment horizontal="right" vertical="center"/>
    </xf>
    <xf numFmtId="16" fontId="0" fillId="15" borderId="4" xfId="0" applyNumberFormat="1" applyFont="1" applyFill="1" applyBorder="1" applyAlignment="1">
      <alignment horizontal="right" vertical="center"/>
    </xf>
    <xf numFmtId="0" fontId="5" fillId="15" borderId="2" xfId="0" applyFont="1" applyFill="1" applyBorder="1" applyAlignment="1">
      <alignment horizontal="right" vertical="center"/>
    </xf>
    <xf numFmtId="0" fontId="5" fillId="15" borderId="2" xfId="0" applyFont="1" applyFill="1" applyBorder="1" applyAlignment="1">
      <alignment vertical="center"/>
    </xf>
    <xf numFmtId="16" fontId="5" fillId="15" borderId="2" xfId="0" applyNumberFormat="1" applyFont="1" applyFill="1" applyBorder="1" applyAlignment="1">
      <alignment horizontal="right" vertical="center"/>
    </xf>
    <xf numFmtId="0" fontId="5" fillId="15" borderId="2" xfId="0" applyFont="1" applyFill="1" applyBorder="1" applyAlignment="1">
      <alignment horizontal="left" vertical="center"/>
    </xf>
    <xf numFmtId="0" fontId="5" fillId="11" borderId="3" xfId="0" applyFont="1" applyFill="1" applyBorder="1" applyAlignment="1">
      <alignment horizontal="right" vertical="center"/>
    </xf>
    <xf numFmtId="0" fontId="5" fillId="11" borderId="3" xfId="0" applyFont="1" applyFill="1" applyBorder="1" applyAlignment="1">
      <alignment horizontal="left" vertical="center" wrapText="1"/>
    </xf>
    <xf numFmtId="16" fontId="5" fillId="11" borderId="2" xfId="0" applyNumberFormat="1" applyFont="1" applyFill="1" applyBorder="1" applyAlignment="1">
      <alignment horizontal="right" vertical="center"/>
    </xf>
    <xf numFmtId="0" fontId="5" fillId="11" borderId="2" xfId="0" applyFont="1" applyFill="1" applyBorder="1" applyAlignment="1">
      <alignment horizontal="right" vertical="center"/>
    </xf>
    <xf numFmtId="0" fontId="5" fillId="11" borderId="3" xfId="0" applyFont="1" applyFill="1" applyBorder="1" applyAlignment="1">
      <alignment horizontal="left" vertical="center"/>
    </xf>
    <xf numFmtId="0" fontId="5" fillId="11" borderId="6" xfId="0" applyFont="1" applyFill="1" applyBorder="1" applyAlignment="1">
      <alignment horizontal="right" vertical="center"/>
    </xf>
    <xf numFmtId="0" fontId="5" fillId="11" borderId="6" xfId="0" applyFont="1" applyFill="1" applyBorder="1" applyAlignment="1">
      <alignment horizontal="left" vertical="center" wrapText="1"/>
    </xf>
    <xf numFmtId="0" fontId="5" fillId="11" borderId="6" xfId="0" applyFont="1" applyFill="1" applyBorder="1" applyAlignment="1">
      <alignment horizontal="left" vertical="center"/>
    </xf>
    <xf numFmtId="0" fontId="5" fillId="11" borderId="4" xfId="0" applyFont="1" applyFill="1" applyBorder="1" applyAlignment="1">
      <alignment horizontal="right" vertical="center"/>
    </xf>
    <xf numFmtId="0" fontId="5" fillId="11" borderId="4" xfId="0" applyFont="1" applyFill="1" applyBorder="1" applyAlignment="1">
      <alignment horizontal="left" vertical="center" wrapText="1"/>
    </xf>
    <xf numFmtId="0" fontId="5" fillId="11" borderId="4" xfId="0" applyFont="1" applyFill="1" applyBorder="1" applyAlignment="1">
      <alignment horizontal="left" vertical="center"/>
    </xf>
    <xf numFmtId="0" fontId="11" fillId="11" borderId="4" xfId="0" applyFont="1" applyFill="1" applyBorder="1" applyAlignment="1">
      <alignment horizontal="right" vertical="center"/>
    </xf>
    <xf numFmtId="0" fontId="11" fillId="11" borderId="4" xfId="0" applyFont="1" applyFill="1" applyBorder="1" applyAlignment="1">
      <alignment horizontal="left" vertical="center"/>
    </xf>
    <xf numFmtId="16" fontId="11" fillId="11" borderId="2" xfId="0" applyNumberFormat="1" applyFont="1" applyFill="1" applyBorder="1" applyAlignment="1">
      <alignment horizontal="right" vertical="center"/>
    </xf>
    <xf numFmtId="0" fontId="11" fillId="11" borderId="2" xfId="0" applyFont="1" applyFill="1" applyBorder="1" applyAlignment="1">
      <alignment horizontal="right" vertical="center"/>
    </xf>
    <xf numFmtId="0" fontId="14" fillId="12" borderId="4" xfId="0" applyFont="1" applyFill="1" applyBorder="1" applyAlignment="1">
      <alignment horizontal="right" vertical="center"/>
    </xf>
    <xf numFmtId="0" fontId="14" fillId="12" borderId="4" xfId="0" applyFont="1" applyFill="1" applyBorder="1" applyAlignment="1">
      <alignment horizontal="left" vertical="center"/>
    </xf>
    <xf numFmtId="16" fontId="14" fillId="12" borderId="2" xfId="0" applyNumberFormat="1" applyFont="1" applyFill="1" applyBorder="1" applyAlignment="1">
      <alignment horizontal="right" vertical="center"/>
    </xf>
    <xf numFmtId="0" fontId="14" fillId="12" borderId="2" xfId="0" applyFont="1" applyFill="1" applyBorder="1" applyAlignment="1">
      <alignment horizontal="right" vertical="center"/>
    </xf>
    <xf numFmtId="0" fontId="11" fillId="22" borderId="4" xfId="0" applyFont="1" applyFill="1" applyBorder="1" applyAlignment="1">
      <alignment horizontal="right" vertical="center"/>
    </xf>
    <xf numFmtId="0" fontId="11" fillId="22" borderId="4" xfId="0" applyFont="1" applyFill="1" applyBorder="1" applyAlignment="1">
      <alignment horizontal="left" vertical="center"/>
    </xf>
    <xf numFmtId="16" fontId="11" fillId="22" borderId="2" xfId="0" applyNumberFormat="1" applyFont="1" applyFill="1" applyBorder="1" applyAlignment="1">
      <alignment horizontal="right" vertical="center"/>
    </xf>
    <xf numFmtId="0" fontId="11" fillId="22" borderId="2" xfId="0" applyFont="1" applyFill="1" applyBorder="1" applyAlignment="1">
      <alignment horizontal="right" vertical="center"/>
    </xf>
    <xf numFmtId="0" fontId="11" fillId="22" borderId="4" xfId="0" applyFont="1" applyFill="1" applyBorder="1" applyAlignment="1">
      <alignment horizontal="center" vertical="center"/>
    </xf>
    <xf numFmtId="0" fontId="0" fillId="22" borderId="2" xfId="0" applyFont="1" applyFill="1" applyBorder="1" applyAlignment="1">
      <alignment horizontal="right" vertical="center"/>
    </xf>
    <xf numFmtId="16" fontId="0" fillId="22" borderId="2" xfId="0" applyNumberFormat="1" applyFont="1" applyFill="1" applyBorder="1" applyAlignment="1">
      <alignment horizontal="right" vertical="center"/>
    </xf>
    <xf numFmtId="0" fontId="0" fillId="22" borderId="2" xfId="0" applyFont="1" applyFill="1" applyBorder="1" applyAlignment="1">
      <alignment horizontal="left" vertical="center"/>
    </xf>
    <xf numFmtId="0" fontId="11" fillId="24" borderId="3" xfId="0" applyFont="1" applyFill="1" applyBorder="1" applyAlignment="1">
      <alignment horizontal="left"/>
    </xf>
    <xf numFmtId="0" fontId="11" fillId="24" borderId="4" xfId="0" applyFont="1" applyFill="1" applyBorder="1" applyAlignment="1">
      <alignment horizontal="left"/>
    </xf>
    <xf numFmtId="3" fontId="0" fillId="24" borderId="2" xfId="0" applyNumberFormat="1" applyFont="1" applyFill="1" applyBorder="1" applyAlignment="1">
      <alignment vertical="center"/>
    </xf>
    <xf numFmtId="3" fontId="5" fillId="24" borderId="2" xfId="0" applyNumberFormat="1" applyFont="1" applyFill="1" applyBorder="1" applyAlignment="1">
      <alignment vertical="center"/>
    </xf>
    <xf numFmtId="176" fontId="5" fillId="24" borderId="2" xfId="8" applyNumberFormat="1" applyFont="1" applyFill="1" applyBorder="1" applyAlignment="1">
      <alignment vertical="center"/>
    </xf>
    <xf numFmtId="176" fontId="9" fillId="24" borderId="4" xfId="0" applyNumberFormat="1" applyFont="1" applyFill="1" applyBorder="1" applyAlignment="1">
      <alignment horizontal="center"/>
    </xf>
    <xf numFmtId="3" fontId="0" fillId="15" borderId="2" xfId="0" applyNumberFormat="1" applyFont="1" applyFill="1" applyBorder="1" applyAlignment="1">
      <alignment vertical="center"/>
    </xf>
    <xf numFmtId="176" fontId="0" fillId="15" borderId="2" xfId="8" applyNumberFormat="1" applyFont="1" applyFill="1" applyBorder="1" applyAlignment="1">
      <alignment vertical="center"/>
    </xf>
    <xf numFmtId="0" fontId="5" fillId="15" borderId="3" xfId="0" applyFont="1" applyFill="1" applyBorder="1" applyAlignment="1">
      <alignment horizontal="left" vertical="center"/>
    </xf>
    <xf numFmtId="0" fontId="5" fillId="15" borderId="4" xfId="0" applyFont="1" applyFill="1" applyBorder="1" applyAlignment="1">
      <alignment horizontal="left" vertical="center"/>
    </xf>
    <xf numFmtId="0" fontId="11" fillId="15" borderId="2" xfId="0" applyFont="1" applyFill="1" applyBorder="1" applyAlignment="1">
      <alignment vertical="center"/>
    </xf>
    <xf numFmtId="0" fontId="0" fillId="15" borderId="6" xfId="0" applyFont="1" applyFill="1" applyBorder="1" applyAlignment="1">
      <alignment horizontal="left" vertical="center" wrapText="1"/>
    </xf>
    <xf numFmtId="176" fontId="5" fillId="15" borderId="2" xfId="8" applyNumberFormat="1" applyFont="1" applyFill="1" applyBorder="1" applyAlignment="1">
      <alignment vertical="center"/>
    </xf>
    <xf numFmtId="0" fontId="5" fillId="11" borderId="2" xfId="0" applyFont="1" applyFill="1" applyBorder="1" applyAlignment="1">
      <alignment vertical="center"/>
    </xf>
    <xf numFmtId="176" fontId="5" fillId="11" borderId="2" xfId="8" applyNumberFormat="1" applyFont="1" applyFill="1" applyBorder="1" applyAlignment="1">
      <alignment vertical="center"/>
    </xf>
    <xf numFmtId="176" fontId="9" fillId="11" borderId="3" xfId="0" applyNumberFormat="1" applyFont="1" applyFill="1" applyBorder="1" applyAlignment="1">
      <alignment horizontal="center"/>
    </xf>
    <xf numFmtId="176" fontId="9" fillId="11" borderId="6" xfId="0" applyNumberFormat="1" applyFont="1" applyFill="1" applyBorder="1" applyAlignment="1">
      <alignment horizontal="center"/>
    </xf>
    <xf numFmtId="0" fontId="11" fillId="11" borderId="2" xfId="0" applyFont="1" applyFill="1" applyBorder="1" applyAlignment="1">
      <alignment vertical="center"/>
    </xf>
    <xf numFmtId="176" fontId="11" fillId="11" borderId="2" xfId="8" applyNumberFormat="1" applyFont="1" applyFill="1" applyBorder="1" applyAlignment="1">
      <alignment vertical="center"/>
    </xf>
    <xf numFmtId="0" fontId="14" fillId="12" borderId="2" xfId="0" applyFont="1" applyFill="1" applyBorder="1" applyAlignment="1">
      <alignment vertical="center"/>
    </xf>
    <xf numFmtId="176" fontId="14" fillId="12" borderId="2" xfId="8" applyNumberFormat="1" applyFont="1" applyFill="1" applyBorder="1" applyAlignment="1">
      <alignment vertical="center"/>
    </xf>
    <xf numFmtId="176" fontId="9" fillId="11" borderId="4" xfId="0" applyNumberFormat="1" applyFont="1" applyFill="1" applyBorder="1" applyAlignment="1">
      <alignment horizontal="center"/>
    </xf>
    <xf numFmtId="0" fontId="11" fillId="22" borderId="2" xfId="0" applyFont="1" applyFill="1" applyBorder="1" applyAlignment="1">
      <alignment vertical="center"/>
    </xf>
    <xf numFmtId="176" fontId="11" fillId="22" borderId="2" xfId="8" applyNumberFormat="1" applyFont="1" applyFill="1" applyBorder="1" applyAlignment="1">
      <alignment vertical="center"/>
    </xf>
    <xf numFmtId="176" fontId="15" fillId="22" borderId="3" xfId="0" applyNumberFormat="1" applyFont="1" applyFill="1" applyBorder="1" applyAlignment="1">
      <alignment horizontal="center"/>
    </xf>
    <xf numFmtId="176" fontId="15" fillId="22" borderId="6" xfId="0" applyNumberFormat="1" applyFont="1" applyFill="1" applyBorder="1" applyAlignment="1">
      <alignment horizontal="center"/>
    </xf>
    <xf numFmtId="16" fontId="0" fillId="22" borderId="2" xfId="0" applyNumberFormat="1" applyFont="1" applyFill="1" applyBorder="1" applyAlignment="1">
      <alignment horizontal="right" vertical="center" wrapText="1"/>
    </xf>
    <xf numFmtId="16" fontId="0" fillId="22" borderId="3" xfId="0" applyNumberFormat="1" applyFont="1" applyFill="1" applyBorder="1" applyAlignment="1">
      <alignment horizontal="right" vertical="center" wrapText="1"/>
    </xf>
    <xf numFmtId="16" fontId="0" fillId="22" borderId="3" xfId="0" applyNumberFormat="1" applyFont="1" applyFill="1" applyBorder="1" applyAlignment="1">
      <alignment horizontal="right" wrapText="1"/>
    </xf>
    <xf numFmtId="16" fontId="0" fillId="22" borderId="3" xfId="0" applyNumberFormat="1" applyFont="1" applyFill="1" applyBorder="1" applyAlignment="1">
      <alignment horizontal="right"/>
    </xf>
    <xf numFmtId="16" fontId="0" fillId="23" borderId="4" xfId="0" applyNumberFormat="1" applyFont="1" applyFill="1" applyBorder="1" applyAlignment="1"/>
    <xf numFmtId="16" fontId="5" fillId="23" borderId="2" xfId="0" applyNumberFormat="1" applyFont="1" applyFill="1" applyBorder="1" applyAlignment="1"/>
    <xf numFmtId="0" fontId="11" fillId="23" borderId="4" xfId="0" applyFont="1" applyFill="1" applyBorder="1" applyAlignment="1"/>
    <xf numFmtId="0" fontId="11" fillId="23" borderId="2" xfId="0" applyFont="1" applyFill="1" applyBorder="1" applyAlignment="1"/>
    <xf numFmtId="16" fontId="11" fillId="23" borderId="4" xfId="0" applyNumberFormat="1" applyFont="1" applyFill="1" applyBorder="1" applyAlignment="1"/>
    <xf numFmtId="0" fontId="11" fillId="7" borderId="4" xfId="0" applyFont="1" applyFill="1" applyBorder="1" applyAlignment="1"/>
    <xf numFmtId="0" fontId="11" fillId="7" borderId="2" xfId="0" applyFont="1" applyFill="1" applyBorder="1" applyAlignment="1"/>
    <xf numFmtId="16" fontId="11" fillId="7" borderId="4" xfId="0" applyNumberFormat="1" applyFont="1" applyFill="1" applyBorder="1" applyAlignment="1"/>
    <xf numFmtId="0" fontId="0" fillId="7" borderId="4" xfId="0" applyFont="1" applyFill="1" applyBorder="1" applyAlignment="1">
      <alignment horizontal="right"/>
    </xf>
    <xf numFmtId="0" fontId="0" fillId="7" borderId="4" xfId="0" applyFont="1" applyFill="1" applyBorder="1" applyAlignment="1"/>
    <xf numFmtId="16" fontId="0" fillId="7" borderId="4" xfId="0" applyNumberFormat="1" applyFont="1" applyFill="1" applyBorder="1" applyAlignment="1">
      <alignment horizontal="right"/>
    </xf>
    <xf numFmtId="16" fontId="0" fillId="7" borderId="4" xfId="0" applyNumberFormat="1" applyFont="1" applyFill="1" applyBorder="1" applyAlignment="1"/>
    <xf numFmtId="0" fontId="0" fillId="7" borderId="2" xfId="0" applyFont="1" applyFill="1" applyBorder="1" applyAlignment="1">
      <alignment wrapText="1"/>
    </xf>
    <xf numFmtId="0" fontId="0" fillId="4" borderId="4" xfId="0" applyFont="1" applyFill="1" applyBorder="1" applyAlignment="1">
      <alignment horizontal="right"/>
    </xf>
    <xf numFmtId="0" fontId="0" fillId="4" borderId="4" xfId="0" applyFont="1" applyFill="1" applyBorder="1" applyAlignment="1"/>
    <xf numFmtId="16" fontId="0" fillId="4" borderId="4" xfId="0" applyNumberFormat="1" applyFont="1" applyFill="1" applyBorder="1" applyAlignment="1"/>
    <xf numFmtId="176" fontId="15" fillId="22" borderId="4" xfId="0" applyNumberFormat="1" applyFont="1" applyFill="1" applyBorder="1" applyAlignment="1">
      <alignment horizontal="center"/>
    </xf>
    <xf numFmtId="3" fontId="5" fillId="23" borderId="2" xfId="0" applyNumberFormat="1" applyFont="1" applyFill="1" applyBorder="1" applyAlignment="1"/>
    <xf numFmtId="176" fontId="5" fillId="23" borderId="2" xfId="8" applyNumberFormat="1" applyFont="1" applyFill="1" applyBorder="1"/>
    <xf numFmtId="3" fontId="11" fillId="23" borderId="2" xfId="0" applyNumberFormat="1" applyFont="1" applyFill="1" applyBorder="1" applyAlignment="1"/>
    <xf numFmtId="176" fontId="11" fillId="23" borderId="2" xfId="8" applyNumberFormat="1" applyFont="1" applyFill="1" applyBorder="1"/>
    <xf numFmtId="3" fontId="11" fillId="7" borderId="2" xfId="0" applyNumberFormat="1" applyFont="1" applyFill="1" applyBorder="1" applyAlignment="1"/>
    <xf numFmtId="176" fontId="11" fillId="7" borderId="2" xfId="8" applyNumberFormat="1" applyFont="1" applyFill="1" applyBorder="1"/>
    <xf numFmtId="176" fontId="9" fillId="4" borderId="6" xfId="0" applyNumberFormat="1" applyFont="1" applyFill="1" applyBorder="1" applyAlignment="1">
      <alignment horizontal="center"/>
    </xf>
    <xf numFmtId="0" fontId="0" fillId="8" borderId="4" xfId="0" applyFont="1" applyFill="1" applyBorder="1" applyAlignment="1">
      <alignment horizontal="right"/>
    </xf>
    <xf numFmtId="0" fontId="0" fillId="8" borderId="4" xfId="0" applyFont="1" applyFill="1" applyBorder="1" applyAlignment="1"/>
    <xf numFmtId="16" fontId="0" fillId="8" borderId="4" xfId="0" applyNumberFormat="1" applyFont="1" applyFill="1" applyBorder="1" applyAlignment="1"/>
    <xf numFmtId="0" fontId="0" fillId="22" borderId="4" xfId="0" applyFont="1" applyFill="1" applyBorder="1" applyAlignment="1"/>
    <xf numFmtId="16" fontId="0" fillId="22" borderId="4" xfId="0" applyNumberFormat="1" applyFont="1" applyFill="1" applyBorder="1" applyAlignment="1"/>
    <xf numFmtId="16" fontId="0" fillId="22" borderId="4" xfId="0" applyNumberFormat="1" applyFont="1" applyFill="1" applyBorder="1" applyAlignment="1">
      <alignment horizontal="right"/>
    </xf>
    <xf numFmtId="0" fontId="5" fillId="22" borderId="4" xfId="0" applyFont="1" applyFill="1" applyBorder="1" applyAlignment="1">
      <alignment horizontal="right"/>
    </xf>
    <xf numFmtId="0" fontId="5" fillId="22" borderId="4" xfId="0" applyFont="1" applyFill="1" applyBorder="1" applyAlignment="1"/>
    <xf numFmtId="16" fontId="5" fillId="22" borderId="4" xfId="0" applyNumberFormat="1" applyFont="1" applyFill="1" applyBorder="1" applyAlignment="1">
      <alignment horizontal="right"/>
    </xf>
    <xf numFmtId="176" fontId="9" fillId="4" borderId="4" xfId="0" applyNumberFormat="1" applyFont="1" applyFill="1" applyBorder="1" applyAlignment="1">
      <alignment horizontal="center"/>
    </xf>
    <xf numFmtId="176" fontId="0" fillId="8" borderId="2" xfId="0" applyNumberFormat="1" applyFont="1" applyFill="1" applyBorder="1" applyAlignment="1"/>
    <xf numFmtId="0" fontId="0" fillId="11" borderId="4" xfId="0" applyFont="1" applyFill="1" applyBorder="1" applyAlignment="1">
      <alignment horizontal="right"/>
    </xf>
    <xf numFmtId="0" fontId="0" fillId="11" borderId="4" xfId="0" applyFont="1" applyFill="1" applyBorder="1" applyAlignment="1"/>
    <xf numFmtId="16" fontId="0" fillId="11" borderId="4" xfId="0" applyNumberFormat="1" applyFont="1" applyFill="1" applyBorder="1" applyAlignment="1">
      <alignment horizontal="right"/>
    </xf>
    <xf numFmtId="0" fontId="0" fillId="13" borderId="2" xfId="0" applyFont="1" applyFill="1" applyBorder="1" applyAlignment="1">
      <alignment horizontal="right"/>
    </xf>
    <xf numFmtId="176" fontId="9" fillId="8" borderId="3" xfId="0" applyNumberFormat="1" applyFont="1" applyFill="1" applyBorder="1" applyAlignment="1">
      <alignment horizontal="center"/>
    </xf>
    <xf numFmtId="176" fontId="9" fillId="8" borderId="6" xfId="0" applyNumberFormat="1" applyFont="1" applyFill="1" applyBorder="1" applyAlignment="1">
      <alignment horizontal="center"/>
    </xf>
    <xf numFmtId="176" fontId="9" fillId="8" borderId="4" xfId="0" applyNumberFormat="1" applyFont="1" applyFill="1" applyBorder="1" applyAlignment="1">
      <alignment horizontal="center"/>
    </xf>
    <xf numFmtId="176" fontId="9" fillId="13" borderId="3" xfId="0" applyNumberFormat="1" applyFont="1" applyFill="1" applyBorder="1" applyAlignment="1">
      <alignment horizontal="center"/>
    </xf>
    <xf numFmtId="0" fontId="9" fillId="13" borderId="6" xfId="0" applyFont="1" applyFill="1" applyBorder="1" applyAlignment="1">
      <alignment horizontal="center"/>
    </xf>
    <xf numFmtId="0" fontId="9" fillId="13" borderId="4" xfId="0" applyFont="1" applyFill="1" applyBorder="1" applyAlignment="1">
      <alignment horizontal="center"/>
    </xf>
    <xf numFmtId="0" fontId="9" fillId="15" borderId="6" xfId="0" applyFont="1" applyFill="1" applyBorder="1" applyAlignment="1">
      <alignment horizontal="center"/>
    </xf>
    <xf numFmtId="0" fontId="9" fillId="15" borderId="4" xfId="0" applyFont="1" applyFill="1" applyBorder="1" applyAlignment="1">
      <alignment horizontal="center"/>
    </xf>
    <xf numFmtId="176" fontId="9" fillId="9" borderId="2" xfId="0" applyNumberFormat="1" applyFont="1" applyFill="1" applyBorder="1" applyAlignment="1"/>
    <xf numFmtId="176" fontId="0" fillId="0" borderId="2" xfId="8" applyNumberFormat="1" applyFont="1" applyFill="1" applyBorder="1"/>
    <xf numFmtId="0" fontId="9" fillId="0" borderId="0" xfId="0" applyFont="1" applyFill="1" applyAlignment="1">
      <alignment horizontal="right"/>
    </xf>
    <xf numFmtId="0" fontId="16" fillId="0" borderId="0" xfId="0" applyFont="1"/>
    <xf numFmtId="0" fontId="0" fillId="12" borderId="3" xfId="0" applyFont="1" applyFill="1" applyBorder="1" applyAlignment="1">
      <alignment horizontal="center"/>
    </xf>
    <xf numFmtId="0" fontId="0" fillId="12" borderId="3" xfId="0" applyFont="1" applyFill="1" applyBorder="1" applyAlignment="1">
      <alignment horizontal="left"/>
    </xf>
    <xf numFmtId="0" fontId="0" fillId="12" borderId="6" xfId="0" applyFont="1" applyFill="1" applyBorder="1" applyAlignment="1">
      <alignment horizontal="left"/>
    </xf>
    <xf numFmtId="0" fontId="0" fillId="12" borderId="4" xfId="0" applyFont="1" applyFill="1" applyBorder="1" applyAlignment="1">
      <alignment horizontal="left"/>
    </xf>
    <xf numFmtId="0" fontId="0" fillId="21" borderId="2" xfId="0" applyFont="1" applyFill="1" applyBorder="1" applyAlignment="1">
      <alignment horizontal="right"/>
    </xf>
    <xf numFmtId="0" fontId="0" fillId="25" borderId="2" xfId="0" applyFont="1" applyFill="1" applyBorder="1" applyAlignment="1">
      <alignment horizontal="right"/>
    </xf>
    <xf numFmtId="0" fontId="0" fillId="25" borderId="2" xfId="0" applyFont="1" applyFill="1" applyBorder="1" applyAlignment="1"/>
    <xf numFmtId="16" fontId="0" fillId="25" borderId="2" xfId="0" applyNumberFormat="1" applyFont="1" applyFill="1" applyBorder="1" applyAlignment="1"/>
    <xf numFmtId="176" fontId="0" fillId="12" borderId="2" xfId="0" applyNumberFormat="1" applyFont="1" applyFill="1" applyBorder="1" applyAlignment="1"/>
    <xf numFmtId="176" fontId="0" fillId="16" borderId="2" xfId="0" applyNumberFormat="1" applyFont="1" applyFill="1" applyBorder="1" applyAlignment="1"/>
    <xf numFmtId="0" fontId="0" fillId="16" borderId="6" xfId="0" applyFont="1" applyFill="1" applyBorder="1" applyAlignment="1">
      <alignment horizontal="center"/>
    </xf>
    <xf numFmtId="3" fontId="0" fillId="16" borderId="2" xfId="0" applyNumberFormat="1" applyFont="1" applyFill="1" applyBorder="1" applyAlignment="1"/>
    <xf numFmtId="0" fontId="0" fillId="16" borderId="4" xfId="0" applyFont="1" applyFill="1" applyBorder="1" applyAlignment="1">
      <alignment horizontal="center"/>
    </xf>
    <xf numFmtId="0" fontId="0" fillId="21" borderId="4" xfId="0" applyFont="1" applyFill="1" applyBorder="1" applyAlignment="1">
      <alignment horizontal="center"/>
    </xf>
    <xf numFmtId="176" fontId="9" fillId="21" borderId="6" xfId="0" applyNumberFormat="1" applyFont="1" applyFill="1" applyBorder="1" applyAlignment="1">
      <alignment horizontal="center"/>
    </xf>
    <xf numFmtId="176" fontId="0" fillId="21" borderId="2" xfId="8" applyNumberFormat="1" applyFont="1" applyFill="1" applyBorder="1" applyAlignment="1"/>
    <xf numFmtId="176" fontId="9" fillId="21" borderId="4" xfId="0" applyNumberFormat="1" applyFont="1" applyFill="1" applyBorder="1" applyAlignment="1">
      <alignment horizontal="center"/>
    </xf>
    <xf numFmtId="176" fontId="0" fillId="25" borderId="2" xfId="8" applyNumberFormat="1" applyFont="1" applyFill="1" applyBorder="1"/>
    <xf numFmtId="176" fontId="9" fillId="25" borderId="3" xfId="0" applyNumberFormat="1" applyFont="1" applyFill="1" applyBorder="1" applyAlignment="1">
      <alignment horizontal="center"/>
    </xf>
    <xf numFmtId="0" fontId="0" fillId="25" borderId="3" xfId="0" applyFont="1" applyFill="1" applyBorder="1" applyAlignment="1">
      <alignment horizontal="right" vertical="center"/>
    </xf>
    <xf numFmtId="0" fontId="0" fillId="25" borderId="3" xfId="0" applyFont="1" applyFill="1" applyBorder="1" applyAlignment="1"/>
    <xf numFmtId="16" fontId="0" fillId="25" borderId="3" xfId="0" applyNumberFormat="1" applyFont="1" applyFill="1" applyBorder="1" applyAlignment="1">
      <alignment horizontal="right" vertical="center"/>
    </xf>
    <xf numFmtId="0" fontId="0" fillId="25" borderId="4" xfId="0" applyFont="1" applyFill="1" applyBorder="1" applyAlignment="1">
      <alignment horizontal="right" vertical="center"/>
    </xf>
    <xf numFmtId="0" fontId="0" fillId="25" borderId="4" xfId="0" applyFont="1" applyFill="1" applyBorder="1" applyAlignment="1"/>
    <xf numFmtId="16" fontId="0" fillId="25" borderId="4" xfId="0" applyNumberFormat="1" applyFont="1" applyFill="1" applyBorder="1" applyAlignment="1">
      <alignment horizontal="right" vertical="center"/>
    </xf>
    <xf numFmtId="0" fontId="0" fillId="3" borderId="2" xfId="0" applyFont="1" applyFill="1" applyBorder="1" applyAlignment="1">
      <alignment horizontal="right"/>
    </xf>
    <xf numFmtId="0" fontId="0" fillId="3" borderId="2" xfId="0" applyFont="1" applyFill="1" applyBorder="1" applyAlignment="1"/>
    <xf numFmtId="16" fontId="0" fillId="3" borderId="2" xfId="0" applyNumberFormat="1" applyFont="1" applyFill="1" applyBorder="1" applyAlignment="1"/>
    <xf numFmtId="0" fontId="13" fillId="15" borderId="2" xfId="0" applyFont="1" applyFill="1" applyBorder="1" applyAlignment="1"/>
    <xf numFmtId="0" fontId="0" fillId="15" borderId="3" xfId="0" applyFont="1" applyFill="1" applyBorder="1" applyAlignment="1">
      <alignment horizontal="right"/>
    </xf>
    <xf numFmtId="0" fontId="13" fillId="15" borderId="3" xfId="0" applyFont="1" applyFill="1" applyBorder="1" applyAlignment="1"/>
    <xf numFmtId="0" fontId="0" fillId="15" borderId="3" xfId="0" applyFont="1" applyFill="1" applyBorder="1" applyAlignment="1"/>
    <xf numFmtId="16" fontId="0" fillId="15" borderId="3" xfId="0" applyNumberFormat="1" applyFont="1" applyFill="1" applyBorder="1" applyAlignment="1"/>
    <xf numFmtId="0" fontId="13" fillId="15" borderId="3" xfId="0" applyFont="1" applyFill="1" applyBorder="1" applyAlignment="1">
      <alignment horizontal="right" vertical="center"/>
    </xf>
    <xf numFmtId="0" fontId="13" fillId="15" borderId="4" xfId="0" applyFont="1" applyFill="1" applyBorder="1" applyAlignment="1">
      <alignment horizontal="right" vertical="center"/>
    </xf>
    <xf numFmtId="0" fontId="17" fillId="14" borderId="5" xfId="0" applyFont="1" applyFill="1" applyBorder="1" applyAlignment="1">
      <alignment horizontal="center" vertical="top" wrapText="1"/>
    </xf>
    <xf numFmtId="0" fontId="13" fillId="12" borderId="2" xfId="0" applyFont="1" applyFill="1" applyBorder="1" applyAlignment="1">
      <alignment vertical="center"/>
    </xf>
    <xf numFmtId="0" fontId="0" fillId="12" borderId="2" xfId="0" applyFont="1" applyFill="1" applyBorder="1" applyAlignment="1">
      <alignment horizontal="right" vertical="center"/>
    </xf>
    <xf numFmtId="0" fontId="0" fillId="12" borderId="2" xfId="0" applyFont="1" applyFill="1" applyBorder="1" applyAlignment="1">
      <alignment horizontal="left" vertical="center"/>
    </xf>
    <xf numFmtId="16" fontId="0" fillId="12" borderId="2" xfId="0" applyNumberFormat="1" applyFont="1" applyFill="1" applyBorder="1" applyAlignment="1">
      <alignment horizontal="right" vertical="center"/>
    </xf>
    <xf numFmtId="176" fontId="9" fillId="25" borderId="6" xfId="0" applyNumberFormat="1" applyFont="1" applyFill="1" applyBorder="1" applyAlignment="1">
      <alignment horizontal="center"/>
    </xf>
    <xf numFmtId="3" fontId="0" fillId="25" borderId="2" xfId="0" applyNumberFormat="1" applyFont="1" applyFill="1" applyBorder="1" applyAlignment="1"/>
    <xf numFmtId="176" fontId="9" fillId="25" borderId="4" xfId="0" applyNumberFormat="1" applyFont="1" applyFill="1" applyBorder="1" applyAlignment="1">
      <alignment horizontal="center"/>
    </xf>
    <xf numFmtId="3" fontId="0" fillId="3" borderId="2" xfId="0" applyNumberFormat="1" applyFont="1" applyFill="1" applyBorder="1" applyAlignment="1"/>
    <xf numFmtId="176" fontId="0" fillId="3" borderId="2" xfId="8" applyNumberFormat="1" applyFont="1" applyFill="1" applyBorder="1"/>
    <xf numFmtId="176" fontId="0" fillId="3" borderId="3" xfId="0" applyNumberFormat="1" applyFont="1" applyFill="1" applyBorder="1" applyAlignment="1">
      <alignment horizontal="center"/>
    </xf>
    <xf numFmtId="176" fontId="0" fillId="3" borderId="6" xfId="0" applyNumberFormat="1" applyFont="1" applyFill="1" applyBorder="1" applyAlignment="1">
      <alignment horizontal="center"/>
    </xf>
    <xf numFmtId="176" fontId="0" fillId="3" borderId="4" xfId="0" applyNumberFormat="1" applyFont="1" applyFill="1" applyBorder="1" applyAlignment="1">
      <alignment horizontal="center"/>
    </xf>
    <xf numFmtId="0" fontId="1" fillId="12" borderId="0" xfId="0" applyNumberFormat="1" applyFont="1" applyFill="1" applyBorder="1" applyAlignment="1"/>
    <xf numFmtId="0" fontId="0" fillId="21" borderId="2" xfId="0" applyFont="1" applyFill="1" applyBorder="1" applyAlignment="1">
      <alignment horizontal="right" vertical="center"/>
    </xf>
    <xf numFmtId="0" fontId="0" fillId="21" borderId="2" xfId="0" applyFont="1" applyFill="1" applyBorder="1" applyAlignment="1">
      <alignment horizontal="center" vertical="center"/>
    </xf>
    <xf numFmtId="0" fontId="0" fillId="21" borderId="2" xfId="0" applyFont="1" applyFill="1" applyBorder="1" applyAlignment="1">
      <alignment horizontal="left" vertical="center"/>
    </xf>
    <xf numFmtId="16" fontId="0" fillId="21" borderId="2" xfId="0" applyNumberFormat="1" applyFont="1" applyFill="1" applyBorder="1" applyAlignment="1">
      <alignment horizontal="right"/>
    </xf>
    <xf numFmtId="0" fontId="0" fillId="21" borderId="2" xfId="0" applyFont="1" applyFill="1" applyBorder="1" applyAlignment="1">
      <alignment vertical="center"/>
    </xf>
    <xf numFmtId="0" fontId="0" fillId="3" borderId="2" xfId="0" applyFont="1" applyFill="1" applyBorder="1" applyAlignment="1">
      <alignment horizontal="right" vertical="center"/>
    </xf>
    <xf numFmtId="0" fontId="0" fillId="3" borderId="2" xfId="0" applyFont="1" applyFill="1" applyBorder="1" applyAlignment="1">
      <alignment vertical="center"/>
    </xf>
    <xf numFmtId="16" fontId="0" fillId="3" borderId="2" xfId="0" applyNumberFormat="1" applyFont="1" applyFill="1" applyBorder="1" applyAlignment="1">
      <alignment horizontal="right" vertical="center"/>
    </xf>
    <xf numFmtId="0" fontId="0" fillId="3" borderId="2" xfId="0" applyFont="1" applyFill="1" applyBorder="1" applyAlignment="1">
      <alignment horizontal="left" vertical="center"/>
    </xf>
    <xf numFmtId="16" fontId="0" fillId="3" borderId="2" xfId="0" applyNumberFormat="1" applyFont="1" applyFill="1" applyBorder="1" applyAlignment="1">
      <alignment horizontal="right"/>
    </xf>
    <xf numFmtId="0" fontId="0" fillId="3" borderId="2" xfId="0" applyFont="1" applyFill="1" applyBorder="1" applyAlignment="1">
      <alignment horizontal="left" vertical="center" wrapText="1"/>
    </xf>
    <xf numFmtId="0" fontId="0" fillId="3" borderId="2" xfId="0" applyFont="1" applyFill="1" applyBorder="1" applyAlignment="1">
      <alignment horizontal="center" vertical="center"/>
    </xf>
    <xf numFmtId="16" fontId="0" fillId="3" borderId="3" xfId="0" applyNumberFormat="1" applyFont="1" applyFill="1" applyBorder="1" applyAlignment="1">
      <alignment horizontal="right" vertical="center"/>
    </xf>
    <xf numFmtId="16" fontId="0" fillId="3" borderId="4" xfId="0" applyNumberFormat="1" applyFont="1" applyFill="1" applyBorder="1" applyAlignment="1">
      <alignment horizontal="right" vertical="center"/>
    </xf>
    <xf numFmtId="0" fontId="0" fillId="23" borderId="2" xfId="0" applyFont="1" applyFill="1" applyBorder="1" applyAlignment="1">
      <alignment horizontal="center" vertical="center"/>
    </xf>
    <xf numFmtId="0" fontId="13" fillId="25" borderId="2" xfId="0" applyFont="1" applyFill="1" applyBorder="1" applyAlignment="1"/>
    <xf numFmtId="176" fontId="0" fillId="3" borderId="2" xfId="8" applyNumberFormat="1" applyFont="1" applyFill="1" applyBorder="1" applyAlignment="1">
      <alignment vertical="center"/>
    </xf>
    <xf numFmtId="176" fontId="9" fillId="3" borderId="3" xfId="0" applyNumberFormat="1" applyFont="1" applyFill="1" applyBorder="1" applyAlignment="1">
      <alignment horizontal="center"/>
    </xf>
    <xf numFmtId="176" fontId="9" fillId="3" borderId="6" xfId="0" applyNumberFormat="1" applyFont="1" applyFill="1" applyBorder="1" applyAlignment="1">
      <alignment horizontal="center"/>
    </xf>
    <xf numFmtId="176" fontId="9" fillId="3" borderId="4" xfId="0" applyNumberFormat="1" applyFont="1" applyFill="1" applyBorder="1" applyAlignment="1">
      <alignment horizontal="center"/>
    </xf>
    <xf numFmtId="0" fontId="0" fillId="25" borderId="2" xfId="0" applyFont="1" applyFill="1" applyBorder="1" applyAlignment="1">
      <alignment wrapText="1"/>
    </xf>
    <xf numFmtId="0" fontId="0" fillId="26" borderId="2" xfId="0" applyFont="1" applyFill="1" applyBorder="1" applyAlignment="1">
      <alignment horizontal="right"/>
    </xf>
    <xf numFmtId="0" fontId="0" fillId="26" borderId="2" xfId="0" applyFont="1" applyFill="1" applyBorder="1" applyAlignment="1"/>
    <xf numFmtId="16" fontId="0" fillId="26" borderId="2" xfId="0" applyNumberFormat="1" applyFont="1" applyFill="1" applyBorder="1" applyAlignment="1"/>
    <xf numFmtId="0" fontId="0" fillId="11" borderId="2" xfId="0" applyFont="1" applyFill="1" applyBorder="1" applyAlignment="1">
      <alignment horizontal="right" vertical="center"/>
    </xf>
    <xf numFmtId="16" fontId="0" fillId="11" borderId="2" xfId="0" applyNumberFormat="1" applyFont="1" applyFill="1" applyBorder="1" applyAlignment="1">
      <alignment horizontal="right" vertical="center"/>
    </xf>
    <xf numFmtId="0" fontId="0" fillId="11" borderId="2" xfId="0" applyFont="1" applyFill="1" applyBorder="1" applyAlignment="1">
      <alignment horizontal="left"/>
    </xf>
    <xf numFmtId="0" fontId="0" fillId="11" borderId="3" xfId="0" applyFont="1" applyFill="1" applyBorder="1" applyAlignment="1"/>
    <xf numFmtId="0" fontId="0" fillId="11" borderId="3" xfId="0" applyFont="1" applyFill="1" applyBorder="1" applyAlignment="1">
      <alignment horizontal="right"/>
    </xf>
    <xf numFmtId="0" fontId="0" fillId="11" borderId="3" xfId="0" applyFont="1" applyFill="1" applyBorder="1" applyAlignment="1">
      <alignment horizontal="right" vertical="center"/>
    </xf>
    <xf numFmtId="0" fontId="0" fillId="11" borderId="3" xfId="0" applyFont="1" applyFill="1" applyBorder="1" applyAlignment="1">
      <alignment horizontal="left" vertical="center"/>
    </xf>
    <xf numFmtId="16" fontId="0" fillId="11" borderId="2" xfId="0" applyNumberFormat="1" applyFont="1" applyFill="1" applyBorder="1" applyAlignment="1">
      <alignment vertical="center"/>
    </xf>
    <xf numFmtId="0" fontId="0" fillId="11" borderId="2" xfId="0" applyFont="1" applyFill="1" applyBorder="1" applyAlignment="1">
      <alignment vertical="center"/>
    </xf>
    <xf numFmtId="176" fontId="0" fillId="26" borderId="2" xfId="8" applyNumberFormat="1" applyFont="1" applyFill="1" applyBorder="1"/>
    <xf numFmtId="176" fontId="9" fillId="26" borderId="4" xfId="0" applyNumberFormat="1" applyFont="1" applyFill="1" applyBorder="1" applyAlignment="1">
      <alignment horizontal="center"/>
    </xf>
    <xf numFmtId="176" fontId="0" fillId="11" borderId="2" xfId="8" applyNumberFormat="1" applyFont="1" applyFill="1" applyBorder="1" applyAlignment="1">
      <alignment vertical="center"/>
    </xf>
    <xf numFmtId="176" fontId="0" fillId="23" borderId="3" xfId="0" applyNumberFormat="1" applyFont="1" applyFill="1" applyBorder="1" applyAlignment="1">
      <alignment horizontal="center"/>
    </xf>
    <xf numFmtId="176" fontId="0" fillId="23" borderId="6" xfId="0" applyNumberFormat="1" applyFont="1" applyFill="1" applyBorder="1" applyAlignment="1">
      <alignment horizontal="center"/>
    </xf>
    <xf numFmtId="176" fontId="0" fillId="23" borderId="4" xfId="0" applyNumberFormat="1" applyFont="1" applyFill="1" applyBorder="1" applyAlignment="1">
      <alignment horizontal="center"/>
    </xf>
    <xf numFmtId="0" fontId="0" fillId="0" borderId="2" xfId="0" applyFont="1" applyFill="1" applyBorder="1" applyAlignment="1">
      <alignment horizontal="right"/>
    </xf>
    <xf numFmtId="176" fontId="0" fillId="13" borderId="2" xfId="0" applyNumberFormat="1" applyFont="1" applyFill="1" applyBorder="1" applyAlignment="1"/>
    <xf numFmtId="176" fontId="0" fillId="25" borderId="2" xfId="0" applyNumberFormat="1" applyFont="1" applyFill="1" applyBorder="1" applyAlignment="1"/>
    <xf numFmtId="0" fontId="8" fillId="0" borderId="2" xfId="0" applyFont="1" applyFill="1" applyBorder="1" applyAlignment="1">
      <alignment horizontal="right" vertical="center" wrapText="1"/>
    </xf>
    <xf numFmtId="176" fontId="0" fillId="3" borderId="2" xfId="0" applyNumberFormat="1" applyFont="1" applyFill="1" applyBorder="1" applyAlignment="1"/>
    <xf numFmtId="0" fontId="0" fillId="3" borderId="6" xfId="0" applyFont="1" applyFill="1" applyBorder="1" applyAlignment="1">
      <alignment horizontal="center"/>
    </xf>
    <xf numFmtId="0" fontId="0" fillId="3" borderId="4" xfId="0" applyFont="1" applyFill="1" applyBorder="1" applyAlignment="1">
      <alignment horizontal="center"/>
    </xf>
    <xf numFmtId="176" fontId="0" fillId="22" borderId="2" xfId="0" applyNumberFormat="1" applyFont="1" applyFill="1" applyBorder="1" applyAlignment="1"/>
    <xf numFmtId="176" fontId="0" fillId="22" borderId="3" xfId="0" applyNumberFormat="1" applyFont="1" applyFill="1" applyBorder="1" applyAlignment="1">
      <alignment horizontal="center"/>
    </xf>
    <xf numFmtId="0" fontId="0" fillId="22" borderId="6" xfId="0" applyFont="1" applyFill="1" applyBorder="1" applyAlignment="1">
      <alignment horizontal="center"/>
    </xf>
    <xf numFmtId="0" fontId="0" fillId="27" borderId="2" xfId="0" applyFont="1" applyFill="1" applyBorder="1" applyAlignment="1"/>
    <xf numFmtId="16" fontId="0" fillId="27" borderId="2" xfId="0" applyNumberFormat="1" applyFont="1" applyFill="1" applyBorder="1" applyAlignment="1"/>
    <xf numFmtId="0" fontId="0" fillId="27" borderId="2" xfId="0" applyFont="1" applyFill="1" applyBorder="1" applyAlignment="1">
      <alignment horizontal="right"/>
    </xf>
    <xf numFmtId="0" fontId="0" fillId="27" borderId="0" xfId="0" applyFont="1" applyFill="1" applyAlignment="1"/>
    <xf numFmtId="0" fontId="0" fillId="11" borderId="0" xfId="0" applyFont="1" applyFill="1" applyAlignment="1"/>
    <xf numFmtId="3" fontId="0" fillId="27" borderId="2" xfId="0" applyNumberFormat="1" applyFont="1" applyFill="1" applyBorder="1" applyAlignment="1"/>
    <xf numFmtId="176" fontId="0" fillId="27" borderId="2" xfId="8" applyNumberFormat="1" applyFont="1" applyFill="1" applyBorder="1"/>
    <xf numFmtId="176" fontId="0" fillId="27" borderId="2" xfId="0" applyNumberFormat="1" applyFont="1" applyFill="1" applyBorder="1" applyAlignment="1"/>
    <xf numFmtId="176" fontId="0" fillId="27" borderId="3" xfId="0" applyNumberFormat="1" applyFont="1" applyFill="1" applyBorder="1" applyAlignment="1">
      <alignment horizontal="center"/>
    </xf>
    <xf numFmtId="0" fontId="0" fillId="27" borderId="6" xfId="0" applyFont="1" applyFill="1" applyBorder="1" applyAlignment="1">
      <alignment horizontal="center"/>
    </xf>
    <xf numFmtId="0" fontId="0" fillId="27" borderId="4" xfId="0" applyFont="1" applyFill="1" applyBorder="1" applyAlignment="1">
      <alignment horizontal="center"/>
    </xf>
    <xf numFmtId="176" fontId="0" fillId="11" borderId="2" xfId="0" applyNumberFormat="1" applyFont="1" applyFill="1" applyBorder="1" applyAlignment="1"/>
    <xf numFmtId="0" fontId="0" fillId="11" borderId="6" xfId="0" applyFont="1" applyFill="1" applyBorder="1" applyAlignment="1">
      <alignment horizontal="center"/>
    </xf>
    <xf numFmtId="0" fontId="0" fillId="21" borderId="3" xfId="0" applyFont="1" applyFill="1" applyBorder="1" applyAlignment="1">
      <alignment horizontal="right" vertical="center"/>
    </xf>
    <xf numFmtId="0" fontId="0" fillId="21" borderId="3" xfId="0" applyFont="1" applyFill="1" applyBorder="1" applyAlignment="1">
      <alignment horizontal="center" vertical="center"/>
    </xf>
    <xf numFmtId="0" fontId="0" fillId="21" borderId="4" xfId="0" applyFont="1" applyFill="1" applyBorder="1" applyAlignment="1">
      <alignment horizontal="right" vertical="center"/>
    </xf>
    <xf numFmtId="0" fontId="0" fillId="21" borderId="4" xfId="0" applyFont="1" applyFill="1" applyBorder="1" applyAlignment="1">
      <alignment horizontal="center" vertical="center"/>
    </xf>
    <xf numFmtId="0" fontId="0" fillId="21" borderId="6" xfId="0" applyFont="1" applyFill="1" applyBorder="1" applyAlignment="1"/>
    <xf numFmtId="0" fontId="0" fillId="21" borderId="3" xfId="0" applyFont="1" applyFill="1" applyBorder="1" applyAlignment="1">
      <alignment horizontal="right"/>
    </xf>
    <xf numFmtId="0" fontId="0" fillId="21" borderId="3" xfId="0" applyFont="1" applyFill="1" applyBorder="1" applyAlignment="1"/>
    <xf numFmtId="0" fontId="0" fillId="21" borderId="3" xfId="0" applyFont="1" applyFill="1" applyBorder="1" applyAlignment="1">
      <alignment horizontal="left" vertical="center"/>
    </xf>
    <xf numFmtId="16" fontId="0" fillId="21" borderId="2" xfId="0" applyNumberFormat="1" applyFont="1" applyFill="1" applyBorder="1" applyAlignment="1">
      <alignment vertical="center"/>
    </xf>
    <xf numFmtId="0" fontId="0" fillId="21" borderId="6" xfId="0" applyFont="1" applyFill="1" applyBorder="1" applyAlignment="1">
      <alignment horizontal="right" vertical="center"/>
    </xf>
    <xf numFmtId="0" fontId="0" fillId="21" borderId="4" xfId="0" applyFont="1" applyFill="1" applyBorder="1" applyAlignment="1">
      <alignment horizontal="left" vertical="center"/>
    </xf>
    <xf numFmtId="0" fontId="0" fillId="21" borderId="6" xfId="0" applyFont="1" applyFill="1" applyBorder="1" applyAlignment="1">
      <alignment horizontal="left" vertical="center"/>
    </xf>
    <xf numFmtId="0" fontId="0" fillId="21" borderId="2" xfId="0" applyFont="1" applyFill="1" applyBorder="1" applyAlignment="1">
      <alignment horizontal="left" vertical="center" wrapText="1"/>
    </xf>
    <xf numFmtId="0" fontId="0" fillId="21" borderId="6" xfId="0" applyFont="1" applyFill="1" applyBorder="1" applyAlignment="1">
      <alignment horizontal="left" vertical="center" wrapText="1"/>
    </xf>
    <xf numFmtId="16" fontId="0" fillId="21" borderId="4" xfId="0" applyNumberFormat="1" applyFont="1" applyFill="1" applyBorder="1" applyAlignment="1">
      <alignment vertical="center"/>
    </xf>
    <xf numFmtId="0" fontId="0" fillId="21" borderId="4" xfId="0" applyFont="1" applyFill="1" applyBorder="1" applyAlignment="1">
      <alignment vertical="center"/>
    </xf>
    <xf numFmtId="0" fontId="0" fillId="21" borderId="6" xfId="0" applyFont="1" applyFill="1" applyBorder="1" applyAlignment="1">
      <alignment vertical="center"/>
    </xf>
    <xf numFmtId="0" fontId="0" fillId="21" borderId="4" xfId="0" applyFont="1" applyFill="1" applyBorder="1" applyAlignment="1"/>
    <xf numFmtId="0" fontId="0" fillId="28" borderId="3" xfId="0" applyFont="1" applyFill="1" applyBorder="1" applyAlignment="1">
      <alignment horizontal="right"/>
    </xf>
    <xf numFmtId="0" fontId="0" fillId="28" borderId="2" xfId="0" applyFont="1" applyFill="1" applyBorder="1" applyAlignment="1"/>
    <xf numFmtId="0" fontId="0" fillId="28" borderId="3" xfId="0" applyFont="1" applyFill="1" applyBorder="1" applyAlignment="1"/>
    <xf numFmtId="16" fontId="0" fillId="28" borderId="2" xfId="0" applyNumberFormat="1" applyFont="1" applyFill="1" applyBorder="1" applyAlignment="1"/>
    <xf numFmtId="0" fontId="0" fillId="28" borderId="2" xfId="0" applyFont="1" applyFill="1" applyBorder="1" applyAlignment="1">
      <alignment horizontal="right"/>
    </xf>
    <xf numFmtId="0" fontId="0" fillId="12" borderId="4" xfId="0" applyFont="1" applyFill="1" applyBorder="1" applyAlignment="1">
      <alignment horizontal="right"/>
    </xf>
    <xf numFmtId="16" fontId="0" fillId="12" borderId="2" xfId="0" applyNumberFormat="1" applyFont="1" applyFill="1" applyBorder="1" applyAlignment="1">
      <alignment vertical="center"/>
    </xf>
    <xf numFmtId="0" fontId="0" fillId="12" borderId="3" xfId="0" applyFont="1" applyFill="1" applyBorder="1" applyAlignment="1">
      <alignment horizontal="center" vertical="center" wrapText="1"/>
    </xf>
    <xf numFmtId="0" fontId="0" fillId="12" borderId="4" xfId="0" applyFont="1" applyFill="1" applyBorder="1" applyAlignment="1">
      <alignment horizontal="center" vertical="center" wrapText="1"/>
    </xf>
    <xf numFmtId="0" fontId="0" fillId="11" borderId="4" xfId="0" applyFont="1" applyFill="1" applyBorder="1" applyAlignment="1">
      <alignment horizontal="center"/>
    </xf>
    <xf numFmtId="176" fontId="0" fillId="21" borderId="2" xfId="0" applyNumberFormat="1" applyFont="1" applyFill="1" applyBorder="1" applyAlignment="1"/>
    <xf numFmtId="176" fontId="0" fillId="21" borderId="3" xfId="0" applyNumberFormat="1" applyFont="1" applyFill="1" applyBorder="1" applyAlignment="1">
      <alignment horizontal="center"/>
    </xf>
    <xf numFmtId="0" fontId="0" fillId="21" borderId="6" xfId="0" applyFont="1" applyFill="1" applyBorder="1" applyAlignment="1">
      <alignment horizontal="center"/>
    </xf>
    <xf numFmtId="3" fontId="0" fillId="21" borderId="2" xfId="0" applyNumberFormat="1" applyFont="1" applyFill="1" applyBorder="1" applyAlignment="1">
      <alignment vertical="center"/>
    </xf>
    <xf numFmtId="176" fontId="0" fillId="21" borderId="2" xfId="8" applyNumberFormat="1" applyFont="1" applyFill="1" applyBorder="1" applyAlignment="1">
      <alignment vertical="center"/>
    </xf>
    <xf numFmtId="176" fontId="0" fillId="21" borderId="2" xfId="0" applyNumberFormat="1" applyFont="1" applyFill="1" applyBorder="1" applyAlignment="1">
      <alignment vertical="center"/>
    </xf>
    <xf numFmtId="3" fontId="0" fillId="21" borderId="4" xfId="0" applyNumberFormat="1" applyFont="1" applyFill="1" applyBorder="1" applyAlignment="1">
      <alignment vertical="center"/>
    </xf>
    <xf numFmtId="176" fontId="0" fillId="21" borderId="4" xfId="8" applyNumberFormat="1" applyFont="1" applyFill="1" applyBorder="1" applyAlignment="1">
      <alignment vertical="center"/>
    </xf>
    <xf numFmtId="176" fontId="0" fillId="21" borderId="4" xfId="0" applyNumberFormat="1" applyFont="1" applyFill="1" applyBorder="1" applyAlignment="1">
      <alignment vertical="center"/>
    </xf>
    <xf numFmtId="176" fontId="0" fillId="28" borderId="2" xfId="8" applyNumberFormat="1" applyFont="1" applyFill="1" applyBorder="1"/>
    <xf numFmtId="176" fontId="0" fillId="28" borderId="2" xfId="0" applyNumberFormat="1" applyFont="1" applyFill="1" applyBorder="1" applyAlignment="1"/>
    <xf numFmtId="176" fontId="0" fillId="28" borderId="3" xfId="0" applyNumberFormat="1" applyFont="1" applyFill="1" applyBorder="1" applyAlignment="1">
      <alignment horizontal="center"/>
    </xf>
    <xf numFmtId="0" fontId="0" fillId="28" borderId="6" xfId="0" applyFont="1" applyFill="1" applyBorder="1" applyAlignment="1">
      <alignment horizontal="center"/>
    </xf>
    <xf numFmtId="3" fontId="0" fillId="28" borderId="2" xfId="0" applyNumberFormat="1" applyFont="1" applyFill="1" applyBorder="1" applyAlignment="1"/>
    <xf numFmtId="0" fontId="0" fillId="28" borderId="4" xfId="0" applyFont="1" applyFill="1" applyBorder="1" applyAlignment="1">
      <alignment horizontal="center"/>
    </xf>
    <xf numFmtId="176" fontId="0" fillId="12" borderId="2" xfId="0" applyNumberFormat="1" applyFont="1" applyFill="1" applyBorder="1" applyAlignment="1">
      <alignment vertical="center"/>
    </xf>
    <xf numFmtId="0" fontId="0" fillId="0" borderId="7" xfId="0" applyFont="1" applyFill="1" applyBorder="1" applyAlignment="1">
      <alignment horizontal="left" vertical="center" wrapText="1"/>
    </xf>
    <xf numFmtId="3" fontId="0" fillId="12" borderId="2" xfId="0" applyNumberFormat="1" applyFont="1" applyFill="1" applyBorder="1" applyAlignment="1">
      <alignment vertical="center"/>
    </xf>
    <xf numFmtId="0" fontId="0" fillId="0" borderId="7" xfId="0" applyFont="1" applyFill="1" applyBorder="1" applyAlignment="1">
      <alignment horizontal="left" vertical="center"/>
    </xf>
    <xf numFmtId="0" fontId="18" fillId="0" borderId="0" xfId="0" applyFont="1" applyFill="1" applyAlignment="1"/>
    <xf numFmtId="0" fontId="18" fillId="2" borderId="0" xfId="0" applyFont="1" applyFill="1" applyAlignment="1"/>
    <xf numFmtId="0" fontId="18" fillId="0" borderId="0" xfId="0" applyFont="1" applyFill="1" applyAlignment="1">
      <alignment wrapText="1"/>
    </xf>
    <xf numFmtId="0" fontId="18" fillId="0" borderId="0" xfId="0" applyFont="1"/>
    <xf numFmtId="0" fontId="19" fillId="0" borderId="0" xfId="0" applyFont="1" applyFill="1" applyAlignment="1">
      <alignment horizontal="center"/>
    </xf>
    <xf numFmtId="0" fontId="19" fillId="0" borderId="0" xfId="0" applyFont="1" applyFill="1" applyAlignment="1">
      <alignment horizontal="center" wrapText="1"/>
    </xf>
    <xf numFmtId="0" fontId="20" fillId="0" borderId="0" xfId="0" applyFont="1" applyFill="1" applyBorder="1" applyAlignment="1">
      <alignment vertical="center" wrapText="1"/>
    </xf>
    <xf numFmtId="0" fontId="18" fillId="0" borderId="0" xfId="0" applyFont="1" applyFill="1" applyBorder="1" applyAlignment="1">
      <alignment horizontal="center" wrapText="1"/>
    </xf>
    <xf numFmtId="176" fontId="18" fillId="0" borderId="0" xfId="0" applyNumberFormat="1" applyFont="1" applyFill="1" applyBorder="1" applyAlignment="1">
      <alignment horizontal="center"/>
    </xf>
    <xf numFmtId="0" fontId="19" fillId="0" borderId="0" xfId="0" applyFont="1" applyFill="1" applyBorder="1" applyAlignment="1">
      <alignment horizontal="center"/>
    </xf>
    <xf numFmtId="0" fontId="20" fillId="3" borderId="2" xfId="0" applyFont="1" applyFill="1" applyBorder="1" applyAlignment="1">
      <alignment vertical="center" wrapText="1"/>
    </xf>
    <xf numFmtId="0" fontId="20" fillId="3" borderId="1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 wrapText="1"/>
    </xf>
    <xf numFmtId="178" fontId="20" fillId="0" borderId="2" xfId="0" applyNumberFormat="1" applyFont="1" applyFill="1" applyBorder="1" applyAlignment="1">
      <alignment horizontal="center" vertical="center" wrapText="1"/>
    </xf>
    <xf numFmtId="0" fontId="20" fillId="0" borderId="2" xfId="0" applyNumberFormat="1" applyFont="1" applyFill="1" applyBorder="1" applyAlignment="1">
      <alignment horizontal="center" vertical="center" wrapText="1"/>
    </xf>
    <xf numFmtId="0" fontId="18" fillId="29" borderId="2" xfId="0" applyFont="1" applyFill="1" applyBorder="1" applyAlignment="1"/>
    <xf numFmtId="16" fontId="18" fillId="29" borderId="2" xfId="0" applyNumberFormat="1" applyFont="1" applyFill="1" applyBorder="1" applyAlignment="1"/>
    <xf numFmtId="0" fontId="18" fillId="29" borderId="2" xfId="0" applyFont="1" applyFill="1" applyBorder="1" applyAlignment="1">
      <alignment horizontal="right"/>
    </xf>
    <xf numFmtId="0" fontId="18" fillId="29" borderId="2" xfId="0" applyFont="1" applyFill="1" applyBorder="1" applyAlignment="1">
      <alignment wrapText="1"/>
    </xf>
    <xf numFmtId="0" fontId="18" fillId="21" borderId="2" xfId="0" applyFont="1" applyFill="1" applyBorder="1" applyAlignment="1"/>
    <xf numFmtId="0" fontId="18" fillId="21" borderId="2" xfId="0" applyFont="1" applyFill="1" applyBorder="1" applyAlignment="1">
      <alignment wrapText="1"/>
    </xf>
    <xf numFmtId="16" fontId="18" fillId="21" borderId="2" xfId="0" applyNumberFormat="1" applyFont="1" applyFill="1" applyBorder="1" applyAlignment="1"/>
    <xf numFmtId="0" fontId="18" fillId="21" borderId="2" xfId="0" applyFont="1" applyFill="1" applyBorder="1" applyAlignment="1">
      <alignment horizontal="right"/>
    </xf>
    <xf numFmtId="0" fontId="18" fillId="21" borderId="2" xfId="0" applyFont="1" applyFill="1" applyBorder="1" applyAlignment="1">
      <alignment horizontal="left" wrapText="1"/>
    </xf>
    <xf numFmtId="0" fontId="18" fillId="3" borderId="2" xfId="0" applyFont="1" applyFill="1" applyBorder="1" applyAlignment="1"/>
    <xf numFmtId="0" fontId="18" fillId="3" borderId="2" xfId="0" applyFont="1" applyFill="1" applyBorder="1" applyAlignment="1">
      <alignment wrapText="1"/>
    </xf>
    <xf numFmtId="16" fontId="18" fillId="3" borderId="2" xfId="0" applyNumberFormat="1" applyFont="1" applyFill="1" applyBorder="1" applyAlignment="1"/>
    <xf numFmtId="0" fontId="18" fillId="3" borderId="2" xfId="0" applyFont="1" applyFill="1" applyBorder="1" applyAlignment="1">
      <alignment horizontal="right"/>
    </xf>
    <xf numFmtId="0" fontId="18" fillId="3" borderId="2" xfId="0" applyFont="1" applyFill="1" applyBorder="1" applyAlignment="1">
      <alignment horizontal="left" vertical="top"/>
    </xf>
    <xf numFmtId="0" fontId="18" fillId="7" borderId="2" xfId="0" applyFont="1" applyFill="1" applyBorder="1" applyAlignment="1"/>
    <xf numFmtId="0" fontId="18" fillId="7" borderId="2" xfId="0" applyFont="1" applyFill="1" applyBorder="1" applyAlignment="1">
      <alignment wrapText="1"/>
    </xf>
    <xf numFmtId="16" fontId="18" fillId="7" borderId="2" xfId="0" applyNumberFormat="1" applyFont="1" applyFill="1" applyBorder="1" applyAlignment="1"/>
    <xf numFmtId="0" fontId="18" fillId="7" borderId="2" xfId="0" applyFont="1" applyFill="1" applyBorder="1" applyAlignment="1">
      <alignment horizontal="right"/>
    </xf>
    <xf numFmtId="0" fontId="18" fillId="3" borderId="2" xfId="0" applyFont="1" applyFill="1" applyBorder="1" applyAlignment="1">
      <alignment horizontal="center"/>
    </xf>
    <xf numFmtId="176" fontId="18" fillId="3" borderId="2" xfId="0" applyNumberFormat="1" applyFont="1" applyFill="1" applyBorder="1" applyAlignment="1">
      <alignment horizontal="center"/>
    </xf>
    <xf numFmtId="0" fontId="21" fillId="0" borderId="0" xfId="0" applyFont="1" applyFill="1" applyAlignment="1"/>
    <xf numFmtId="0" fontId="19" fillId="3" borderId="2" xfId="0" applyFont="1" applyFill="1" applyBorder="1" applyAlignment="1">
      <alignment horizontal="center"/>
    </xf>
    <xf numFmtId="0" fontId="22" fillId="0" borderId="2" xfId="0" applyFont="1" applyFill="1" applyBorder="1" applyAlignment="1">
      <alignment horizontal="right" vertical="center" wrapText="1"/>
    </xf>
    <xf numFmtId="0" fontId="22" fillId="0" borderId="2" xfId="0" applyFont="1" applyFill="1" applyBorder="1" applyAlignment="1">
      <alignment horizontal="center" vertical="center" wrapText="1"/>
    </xf>
    <xf numFmtId="176" fontId="18" fillId="29" borderId="2" xfId="8" applyNumberFormat="1" applyFont="1" applyFill="1" applyBorder="1"/>
    <xf numFmtId="176" fontId="18" fillId="29" borderId="2" xfId="0" applyNumberFormat="1" applyFont="1" applyFill="1" applyBorder="1" applyAlignment="1"/>
    <xf numFmtId="176" fontId="19" fillId="29" borderId="3" xfId="0" applyNumberFormat="1" applyFont="1" applyFill="1" applyBorder="1" applyAlignment="1">
      <alignment horizontal="center" vertical="center"/>
    </xf>
    <xf numFmtId="0" fontId="18" fillId="0" borderId="2" xfId="0" applyFont="1" applyFill="1" applyBorder="1" applyAlignment="1"/>
    <xf numFmtId="0" fontId="19" fillId="29" borderId="6" xfId="0" applyFont="1" applyFill="1" applyBorder="1" applyAlignment="1">
      <alignment horizontal="center" vertical="center"/>
    </xf>
    <xf numFmtId="3" fontId="18" fillId="29" borderId="2" xfId="0" applyNumberFormat="1" applyFont="1" applyFill="1" applyBorder="1" applyAlignment="1"/>
    <xf numFmtId="0" fontId="19" fillId="29" borderId="4" xfId="0" applyFont="1" applyFill="1" applyBorder="1" applyAlignment="1">
      <alignment horizontal="center" vertical="center"/>
    </xf>
    <xf numFmtId="176" fontId="18" fillId="21" borderId="2" xfId="8" applyNumberFormat="1" applyFont="1" applyFill="1" applyBorder="1"/>
    <xf numFmtId="176" fontId="18" fillId="21" borderId="2" xfId="0" applyNumberFormat="1" applyFont="1" applyFill="1" applyBorder="1" applyAlignment="1"/>
    <xf numFmtId="176" fontId="19" fillId="21" borderId="3" xfId="0" applyNumberFormat="1" applyFont="1" applyFill="1" applyBorder="1" applyAlignment="1">
      <alignment horizontal="center" vertical="center"/>
    </xf>
    <xf numFmtId="0" fontId="18" fillId="2" borderId="2" xfId="0" applyFont="1" applyFill="1" applyBorder="1" applyAlignment="1"/>
    <xf numFmtId="0" fontId="19" fillId="21" borderId="6" xfId="0" applyFont="1" applyFill="1" applyBorder="1" applyAlignment="1">
      <alignment horizontal="center" vertical="center"/>
    </xf>
    <xf numFmtId="0" fontId="19" fillId="21" borderId="4" xfId="0" applyFont="1" applyFill="1" applyBorder="1" applyAlignment="1">
      <alignment horizontal="center" vertical="center"/>
    </xf>
    <xf numFmtId="176" fontId="18" fillId="3" borderId="2" xfId="8" applyNumberFormat="1" applyFont="1" applyFill="1" applyBorder="1"/>
    <xf numFmtId="176" fontId="18" fillId="3" borderId="2" xfId="0" applyNumberFormat="1" applyFont="1" applyFill="1" applyBorder="1" applyAlignment="1"/>
    <xf numFmtId="176" fontId="18" fillId="3" borderId="3" xfId="0" applyNumberFormat="1" applyFont="1" applyFill="1" applyBorder="1" applyAlignment="1">
      <alignment horizontal="center"/>
    </xf>
    <xf numFmtId="0" fontId="18" fillId="3" borderId="6" xfId="0" applyFont="1" applyFill="1" applyBorder="1" applyAlignment="1">
      <alignment horizontal="center"/>
    </xf>
    <xf numFmtId="0" fontId="18" fillId="12" borderId="2" xfId="0" applyFont="1" applyFill="1" applyBorder="1" applyAlignment="1"/>
    <xf numFmtId="0" fontId="18" fillId="3" borderId="4" xfId="0" applyFont="1" applyFill="1" applyBorder="1" applyAlignment="1">
      <alignment horizontal="center"/>
    </xf>
    <xf numFmtId="176" fontId="18" fillId="7" borderId="2" xfId="8" applyNumberFormat="1" applyFont="1" applyFill="1" applyBorder="1"/>
    <xf numFmtId="176" fontId="18" fillId="7" borderId="2" xfId="0" applyNumberFormat="1" applyFont="1" applyFill="1" applyBorder="1" applyAlignment="1"/>
    <xf numFmtId="176" fontId="18" fillId="7" borderId="3" xfId="0" applyNumberFormat="1" applyFont="1" applyFill="1" applyBorder="1" applyAlignment="1">
      <alignment horizontal="center"/>
    </xf>
    <xf numFmtId="3" fontId="18" fillId="7" borderId="2" xfId="0" applyNumberFormat="1" applyFont="1" applyFill="1" applyBorder="1" applyAlignment="1"/>
    <xf numFmtId="0" fontId="18" fillId="7" borderId="6" xfId="0" applyFont="1" applyFill="1" applyBorder="1" applyAlignment="1">
      <alignment horizontal="center"/>
    </xf>
    <xf numFmtId="0" fontId="18" fillId="15" borderId="2" xfId="0" applyFont="1" applyFill="1" applyBorder="1" applyAlignment="1">
      <alignment horizontal="right"/>
    </xf>
    <xf numFmtId="0" fontId="18" fillId="15" borderId="2" xfId="0" applyFont="1" applyFill="1" applyBorder="1" applyAlignment="1"/>
    <xf numFmtId="0" fontId="18" fillId="15" borderId="2" xfId="0" applyFont="1" applyFill="1" applyBorder="1" applyAlignment="1">
      <alignment wrapText="1"/>
    </xf>
    <xf numFmtId="16" fontId="18" fillId="15" borderId="2" xfId="0" applyNumberFormat="1" applyFont="1" applyFill="1" applyBorder="1" applyAlignment="1"/>
    <xf numFmtId="0" fontId="18" fillId="15" borderId="2" xfId="0" applyFont="1" applyFill="1" applyBorder="1" applyAlignment="1">
      <alignment horizontal="left"/>
    </xf>
    <xf numFmtId="0" fontId="18" fillId="11" borderId="2" xfId="0" applyFont="1" applyFill="1" applyBorder="1" applyAlignment="1">
      <alignment horizontal="right"/>
    </xf>
    <xf numFmtId="0" fontId="18" fillId="11" borderId="2" xfId="0" applyFont="1" applyFill="1" applyBorder="1" applyAlignment="1"/>
    <xf numFmtId="0" fontId="18" fillId="11" borderId="2" xfId="0" applyFont="1" applyFill="1" applyBorder="1" applyAlignment="1">
      <alignment wrapText="1"/>
    </xf>
    <xf numFmtId="16" fontId="18" fillId="11" borderId="2" xfId="0" applyNumberFormat="1" applyFont="1" applyFill="1" applyBorder="1" applyAlignment="1"/>
    <xf numFmtId="0" fontId="18" fillId="11" borderId="2" xfId="0" applyFont="1" applyFill="1" applyBorder="1" applyAlignment="1">
      <alignment horizontal="left" wrapText="1"/>
    </xf>
    <xf numFmtId="0" fontId="18" fillId="22" borderId="2" xfId="0" applyFont="1" applyFill="1" applyBorder="1" applyAlignment="1">
      <alignment horizontal="right"/>
    </xf>
    <xf numFmtId="0" fontId="18" fillId="22" borderId="2" xfId="0" applyFont="1" applyFill="1" applyBorder="1" applyAlignment="1"/>
    <xf numFmtId="16" fontId="18" fillId="22" borderId="2" xfId="0" applyNumberFormat="1" applyFont="1" applyFill="1" applyBorder="1" applyAlignment="1"/>
    <xf numFmtId="0" fontId="18" fillId="22" borderId="2" xfId="0" applyFont="1" applyFill="1" applyBorder="1" applyAlignment="1">
      <alignment horizontal="right" vertical="center"/>
    </xf>
    <xf numFmtId="0" fontId="18" fillId="22" borderId="2" xfId="0" applyFont="1" applyFill="1" applyBorder="1" applyAlignment="1">
      <alignment horizontal="left" vertical="top"/>
    </xf>
    <xf numFmtId="0" fontId="18" fillId="22" borderId="2" xfId="0" applyFont="1" applyFill="1" applyBorder="1" applyAlignment="1">
      <alignment wrapText="1"/>
    </xf>
    <xf numFmtId="0" fontId="18" fillId="12" borderId="2" xfId="0" applyFont="1" applyFill="1" applyBorder="1" applyAlignment="1">
      <alignment wrapText="1"/>
    </xf>
    <xf numFmtId="16" fontId="18" fillId="12" borderId="2" xfId="0" applyNumberFormat="1" applyFont="1" applyFill="1" applyBorder="1" applyAlignment="1"/>
    <xf numFmtId="0" fontId="18" fillId="12" borderId="2" xfId="0" applyFont="1" applyFill="1" applyBorder="1" applyAlignment="1">
      <alignment horizontal="right" vertical="center"/>
    </xf>
    <xf numFmtId="0" fontId="18" fillId="12" borderId="2" xfId="0" applyFont="1" applyFill="1" applyBorder="1" applyAlignment="1">
      <alignment horizontal="left" vertical="top"/>
    </xf>
    <xf numFmtId="0" fontId="18" fillId="12" borderId="2" xfId="0" applyFont="1" applyFill="1" applyBorder="1" applyAlignment="1">
      <alignment horizontal="left" vertical="top" wrapText="1"/>
    </xf>
    <xf numFmtId="0" fontId="18" fillId="7" borderId="4" xfId="0" applyFont="1" applyFill="1" applyBorder="1" applyAlignment="1">
      <alignment horizontal="center"/>
    </xf>
    <xf numFmtId="176" fontId="18" fillId="15" borderId="2" xfId="8" applyNumberFormat="1" applyFont="1" applyFill="1" applyBorder="1"/>
    <xf numFmtId="176" fontId="18" fillId="15" borderId="2" xfId="0" applyNumberFormat="1" applyFont="1" applyFill="1" applyBorder="1" applyAlignment="1"/>
    <xf numFmtId="176" fontId="19" fillId="15" borderId="3" xfId="0" applyNumberFormat="1" applyFont="1" applyFill="1" applyBorder="1" applyAlignment="1">
      <alignment horizontal="center" vertical="center"/>
    </xf>
    <xf numFmtId="0" fontId="19" fillId="15" borderId="6" xfId="0" applyFont="1" applyFill="1" applyBorder="1" applyAlignment="1">
      <alignment horizontal="center" vertical="center"/>
    </xf>
    <xf numFmtId="0" fontId="19" fillId="15" borderId="4" xfId="0" applyFont="1" applyFill="1" applyBorder="1" applyAlignment="1">
      <alignment horizontal="center" vertical="center"/>
    </xf>
    <xf numFmtId="176" fontId="19" fillId="3" borderId="3" xfId="0" applyNumberFormat="1" applyFont="1" applyFill="1" applyBorder="1" applyAlignment="1">
      <alignment horizontal="center" vertical="center"/>
    </xf>
    <xf numFmtId="3" fontId="18" fillId="3" borderId="2" xfId="0" applyNumberFormat="1" applyFont="1" applyFill="1" applyBorder="1" applyAlignment="1"/>
    <xf numFmtId="0" fontId="19" fillId="3" borderId="6" xfId="0" applyFont="1" applyFill="1" applyBorder="1" applyAlignment="1">
      <alignment horizontal="center" vertical="center"/>
    </xf>
    <xf numFmtId="0" fontId="19" fillId="3" borderId="4" xfId="0" applyFont="1" applyFill="1" applyBorder="1" applyAlignment="1">
      <alignment horizontal="center" vertical="center"/>
    </xf>
    <xf numFmtId="176" fontId="18" fillId="11" borderId="2" xfId="8" applyNumberFormat="1" applyFont="1" applyFill="1" applyBorder="1"/>
    <xf numFmtId="176" fontId="18" fillId="11" borderId="2" xfId="0" applyNumberFormat="1" applyFont="1" applyFill="1" applyBorder="1" applyAlignment="1"/>
    <xf numFmtId="176" fontId="19" fillId="11" borderId="3" xfId="0" applyNumberFormat="1" applyFont="1" applyFill="1" applyBorder="1" applyAlignment="1">
      <alignment horizontal="center"/>
    </xf>
    <xf numFmtId="0" fontId="19" fillId="11" borderId="6" xfId="0" applyFont="1" applyFill="1" applyBorder="1" applyAlignment="1">
      <alignment horizontal="center"/>
    </xf>
    <xf numFmtId="3" fontId="18" fillId="11" borderId="2" xfId="0" applyNumberFormat="1" applyFont="1" applyFill="1" applyBorder="1" applyAlignment="1"/>
    <xf numFmtId="0" fontId="19" fillId="11" borderId="4" xfId="0" applyFont="1" applyFill="1" applyBorder="1" applyAlignment="1">
      <alignment horizontal="center"/>
    </xf>
    <xf numFmtId="176" fontId="18" fillId="22" borderId="2" xfId="8" applyNumberFormat="1" applyFont="1" applyFill="1" applyBorder="1"/>
    <xf numFmtId="176" fontId="18" fillId="22" borderId="2" xfId="0" applyNumberFormat="1" applyFont="1" applyFill="1" applyBorder="1" applyAlignment="1"/>
    <xf numFmtId="176" fontId="19" fillId="22" borderId="3" xfId="0" applyNumberFormat="1" applyFont="1" applyFill="1" applyBorder="1" applyAlignment="1">
      <alignment horizontal="center"/>
    </xf>
    <xf numFmtId="0" fontId="19" fillId="22" borderId="6" xfId="0" applyFont="1" applyFill="1" applyBorder="1" applyAlignment="1">
      <alignment horizontal="center"/>
    </xf>
    <xf numFmtId="0" fontId="19" fillId="22" borderId="4" xfId="0" applyFont="1" applyFill="1" applyBorder="1" applyAlignment="1">
      <alignment horizontal="center"/>
    </xf>
    <xf numFmtId="176" fontId="19" fillId="15" borderId="3" xfId="0" applyNumberFormat="1" applyFont="1" applyFill="1" applyBorder="1" applyAlignment="1">
      <alignment horizontal="center"/>
    </xf>
    <xf numFmtId="0" fontId="19" fillId="15" borderId="6" xfId="0" applyFont="1" applyFill="1" applyBorder="1" applyAlignment="1">
      <alignment horizontal="center"/>
    </xf>
    <xf numFmtId="3" fontId="18" fillId="15" borderId="2" xfId="0" applyNumberFormat="1" applyFont="1" applyFill="1" applyBorder="1" applyAlignment="1"/>
    <xf numFmtId="0" fontId="19" fillId="15" borderId="4" xfId="0" applyFont="1" applyFill="1" applyBorder="1" applyAlignment="1">
      <alignment horizontal="center"/>
    </xf>
    <xf numFmtId="3" fontId="18" fillId="12" borderId="2" xfId="0" applyNumberFormat="1" applyFont="1" applyFill="1" applyBorder="1" applyAlignment="1"/>
    <xf numFmtId="176" fontId="18" fillId="12" borderId="2" xfId="8" applyNumberFormat="1" applyFont="1" applyFill="1" applyBorder="1"/>
    <xf numFmtId="176" fontId="18" fillId="12" borderId="2" xfId="0" applyNumberFormat="1" applyFont="1" applyFill="1" applyBorder="1" applyAlignment="1"/>
    <xf numFmtId="176" fontId="19" fillId="12" borderId="3" xfId="0" applyNumberFormat="1" applyFont="1" applyFill="1" applyBorder="1" applyAlignment="1">
      <alignment horizontal="center"/>
    </xf>
    <xf numFmtId="0" fontId="19" fillId="12" borderId="6" xfId="0" applyFont="1" applyFill="1" applyBorder="1" applyAlignment="1">
      <alignment horizontal="center"/>
    </xf>
    <xf numFmtId="0" fontId="18" fillId="12" borderId="2" xfId="0" applyFont="1" applyFill="1" applyBorder="1" applyAlignment="1">
      <alignment horizontal="right"/>
    </xf>
    <xf numFmtId="0" fontId="18" fillId="12" borderId="2" xfId="0" applyFont="1" applyFill="1" applyBorder="1" applyAlignment="1">
      <alignment vertical="top" wrapText="1"/>
    </xf>
    <xf numFmtId="0" fontId="18" fillId="12" borderId="2" xfId="0" applyFont="1" applyFill="1" applyBorder="1" applyAlignment="1">
      <alignment horizontal="left"/>
    </xf>
    <xf numFmtId="0" fontId="18" fillId="7" borderId="2" xfId="0" applyFont="1" applyFill="1" applyBorder="1" applyAlignment="1">
      <alignment horizontal="left"/>
    </xf>
    <xf numFmtId="0" fontId="18" fillId="27" borderId="2" xfId="0" applyFont="1" applyFill="1" applyBorder="1" applyAlignment="1"/>
    <xf numFmtId="0" fontId="18" fillId="27" borderId="2" xfId="0" applyFont="1" applyFill="1" applyBorder="1" applyAlignment="1">
      <alignment wrapText="1"/>
    </xf>
    <xf numFmtId="16" fontId="18" fillId="27" borderId="2" xfId="0" applyNumberFormat="1" applyFont="1" applyFill="1" applyBorder="1" applyAlignment="1"/>
    <xf numFmtId="0" fontId="18" fillId="27" borderId="2" xfId="0" applyFont="1" applyFill="1" applyBorder="1" applyAlignment="1">
      <alignment horizontal="right"/>
    </xf>
    <xf numFmtId="0" fontId="19" fillId="12" borderId="4" xfId="0" applyFont="1" applyFill="1" applyBorder="1" applyAlignment="1">
      <alignment horizontal="center"/>
    </xf>
    <xf numFmtId="176" fontId="19" fillId="7" borderId="3" xfId="0" applyNumberFormat="1" applyFont="1" applyFill="1" applyBorder="1" applyAlignment="1">
      <alignment horizontal="center"/>
    </xf>
    <xf numFmtId="0" fontId="19" fillId="7" borderId="6" xfId="0" applyFont="1" applyFill="1" applyBorder="1" applyAlignment="1">
      <alignment horizontal="center"/>
    </xf>
    <xf numFmtId="0" fontId="19" fillId="7" borderId="4" xfId="0" applyFont="1" applyFill="1" applyBorder="1" applyAlignment="1">
      <alignment horizontal="center"/>
    </xf>
    <xf numFmtId="3" fontId="18" fillId="27" borderId="2" xfId="0" applyNumberFormat="1" applyFont="1" applyFill="1" applyBorder="1" applyAlignment="1"/>
    <xf numFmtId="176" fontId="18" fillId="27" borderId="2" xfId="8" applyNumberFormat="1" applyFont="1" applyFill="1" applyBorder="1"/>
    <xf numFmtId="176" fontId="18" fillId="27" borderId="2" xfId="0" applyNumberFormat="1" applyFont="1" applyFill="1" applyBorder="1" applyAlignment="1"/>
    <xf numFmtId="176" fontId="19" fillId="27" borderId="3" xfId="0" applyNumberFormat="1" applyFont="1" applyFill="1" applyBorder="1" applyAlignment="1">
      <alignment horizontal="center"/>
    </xf>
    <xf numFmtId="0" fontId="19" fillId="27" borderId="6" xfId="0" applyFont="1" applyFill="1" applyBorder="1" applyAlignment="1">
      <alignment horizontal="center"/>
    </xf>
    <xf numFmtId="0" fontId="19" fillId="27" borderId="4" xfId="0" applyFont="1" applyFill="1" applyBorder="1" applyAlignment="1">
      <alignment horizontal="center"/>
    </xf>
    <xf numFmtId="176" fontId="19" fillId="11" borderId="2" xfId="0" applyNumberFormat="1" applyFont="1" applyFill="1" applyBorder="1" applyAlignment="1"/>
    <xf numFmtId="3" fontId="18" fillId="22" borderId="2" xfId="0" applyNumberFormat="1" applyFont="1" applyFill="1" applyBorder="1" applyAlignment="1"/>
    <xf numFmtId="176" fontId="18" fillId="22" borderId="3" xfId="0" applyNumberFormat="1" applyFont="1" applyFill="1" applyBorder="1" applyAlignment="1">
      <alignment horizontal="center"/>
    </xf>
    <xf numFmtId="0" fontId="18" fillId="22" borderId="6" xfId="0" applyFont="1" applyFill="1" applyBorder="1" applyAlignment="1">
      <alignment horizontal="center"/>
    </xf>
    <xf numFmtId="0" fontId="18" fillId="0" borderId="2" xfId="0" applyFont="1" applyFill="1" applyBorder="1" applyAlignment="1">
      <alignment wrapText="1"/>
    </xf>
    <xf numFmtId="0" fontId="18" fillId="22" borderId="4" xfId="0" applyFont="1" applyFill="1" applyBorder="1" applyAlignment="1">
      <alignment horizontal="center"/>
    </xf>
    <xf numFmtId="176" fontId="18" fillId="0" borderId="2" xfId="8" applyNumberFormat="1" applyFont="1" applyBorder="1"/>
    <xf numFmtId="176" fontId="18" fillId="0" borderId="2" xfId="0" applyNumberFormat="1" applyFont="1" applyFill="1" applyBorder="1" applyAlignment="1"/>
    <xf numFmtId="0" fontId="0" fillId="2" borderId="0" xfId="0" applyFont="1" applyFill="1" applyBorder="1" applyAlignment="1"/>
    <xf numFmtId="0" fontId="3" fillId="3" borderId="2" xfId="0" applyFont="1" applyFill="1" applyBorder="1" applyAlignment="1">
      <alignment horizontal="center" vertical="center" wrapText="1"/>
    </xf>
    <xf numFmtId="0" fontId="3" fillId="16" borderId="2" xfId="0" applyFont="1" applyFill="1" applyBorder="1" applyAlignment="1">
      <alignment horizontal="center" vertical="center" wrapText="1"/>
    </xf>
    <xf numFmtId="0" fontId="3" fillId="16" borderId="3" xfId="0" applyFont="1" applyFill="1" applyBorder="1" applyAlignment="1">
      <alignment horizontal="center" vertical="center" wrapText="1"/>
    </xf>
    <xf numFmtId="178" fontId="3" fillId="16" borderId="2" xfId="0" applyNumberFormat="1" applyFont="1" applyFill="1" applyBorder="1" applyAlignment="1">
      <alignment horizontal="center" vertical="center" wrapText="1"/>
    </xf>
    <xf numFmtId="0" fontId="3" fillId="16" borderId="2" xfId="0" applyNumberFormat="1" applyFont="1" applyFill="1" applyBorder="1" applyAlignment="1">
      <alignment horizontal="center" vertical="center" wrapText="1"/>
    </xf>
    <xf numFmtId="0" fontId="3" fillId="16" borderId="4" xfId="0" applyFont="1" applyFill="1" applyBorder="1" applyAlignment="1">
      <alignment horizontal="center" vertical="center" wrapText="1"/>
    </xf>
    <xf numFmtId="0" fontId="0" fillId="17" borderId="2" xfId="0" applyFont="1" applyFill="1" applyBorder="1" applyAlignment="1">
      <alignment wrapText="1"/>
    </xf>
    <xf numFmtId="0" fontId="0" fillId="17" borderId="2" xfId="0" applyFont="1" applyFill="1" applyBorder="1" applyAlignment="1">
      <alignment horizontal="right" wrapText="1"/>
    </xf>
    <xf numFmtId="0" fontId="0" fillId="17" borderId="3" xfId="0" applyFont="1" applyFill="1" applyBorder="1" applyAlignment="1">
      <alignment horizontal="center"/>
    </xf>
    <xf numFmtId="0" fontId="0" fillId="17" borderId="3" xfId="0" applyFont="1" applyFill="1" applyBorder="1" applyAlignment="1">
      <alignment horizontal="left" wrapText="1"/>
    </xf>
    <xf numFmtId="0" fontId="0" fillId="17" borderId="4" xfId="0" applyFont="1" applyFill="1" applyBorder="1" applyAlignment="1">
      <alignment horizontal="center"/>
    </xf>
    <xf numFmtId="0" fontId="0" fillId="17" borderId="4" xfId="0" applyFont="1" applyFill="1" applyBorder="1" applyAlignment="1">
      <alignment horizontal="left" wrapText="1"/>
    </xf>
    <xf numFmtId="0" fontId="0" fillId="17" borderId="6" xfId="0" applyFont="1" applyFill="1" applyBorder="1" applyAlignment="1">
      <alignment horizontal="center"/>
    </xf>
    <xf numFmtId="0" fontId="0" fillId="17" borderId="6" xfId="0" applyFont="1" applyFill="1" applyBorder="1" applyAlignment="1">
      <alignment horizontal="left" wrapText="1"/>
    </xf>
    <xf numFmtId="0" fontId="0" fillId="17" borderId="3" xfId="0" applyFont="1" applyFill="1" applyBorder="1" applyAlignment="1">
      <alignment horizontal="right"/>
    </xf>
    <xf numFmtId="0" fontId="0" fillId="17" borderId="3" xfId="0" applyFont="1" applyFill="1" applyBorder="1" applyAlignment="1"/>
    <xf numFmtId="0" fontId="0" fillId="17" borderId="3" xfId="0" applyFont="1" applyFill="1" applyBorder="1" applyAlignment="1">
      <alignment horizontal="left"/>
    </xf>
    <xf numFmtId="0" fontId="0" fillId="17" borderId="4" xfId="0" applyFont="1" applyFill="1" applyBorder="1" applyAlignment="1"/>
    <xf numFmtId="0" fontId="0" fillId="17" borderId="4" xfId="0" applyFont="1" applyFill="1" applyBorder="1" applyAlignment="1">
      <alignment horizontal="right"/>
    </xf>
    <xf numFmtId="0" fontId="0" fillId="17" borderId="4" xfId="0" applyFont="1" applyFill="1" applyBorder="1" applyAlignment="1">
      <alignment horizontal="left"/>
    </xf>
    <xf numFmtId="0" fontId="0" fillId="17" borderId="3" xfId="0" applyFont="1" applyFill="1" applyBorder="1" applyAlignment="1">
      <alignment horizontal="right" vertical="center"/>
    </xf>
    <xf numFmtId="0" fontId="0" fillId="17" borderId="3" xfId="0" applyFont="1" applyFill="1" applyBorder="1" applyAlignment="1">
      <alignment horizontal="left" vertical="center"/>
    </xf>
    <xf numFmtId="16" fontId="0" fillId="17" borderId="2" xfId="0" applyNumberFormat="1" applyFont="1" applyFill="1" applyBorder="1" applyAlignment="1">
      <alignment vertical="center"/>
    </xf>
    <xf numFmtId="0" fontId="0" fillId="17" borderId="2" xfId="0" applyFont="1" applyFill="1" applyBorder="1" applyAlignment="1">
      <alignment vertical="center"/>
    </xf>
    <xf numFmtId="0" fontId="0" fillId="17" borderId="4" xfId="0" applyFont="1" applyFill="1" applyBorder="1" applyAlignment="1">
      <alignment horizontal="right" vertical="center"/>
    </xf>
    <xf numFmtId="0" fontId="0" fillId="17" borderId="4" xfId="0" applyFont="1" applyFill="1" applyBorder="1" applyAlignment="1">
      <alignment horizontal="left" vertical="center"/>
    </xf>
    <xf numFmtId="0" fontId="0" fillId="0" borderId="0" xfId="0" applyFont="1" applyFill="1" applyBorder="1" applyAlignment="1"/>
    <xf numFmtId="0" fontId="8" fillId="16" borderId="2" xfId="0" applyFont="1" applyFill="1" applyBorder="1" applyAlignment="1">
      <alignment horizontal="right" vertical="center" wrapText="1"/>
    </xf>
    <xf numFmtId="0" fontId="8" fillId="16" borderId="2" xfId="0" applyFont="1" applyFill="1" applyBorder="1" applyAlignment="1">
      <alignment horizontal="center" vertical="center" wrapText="1"/>
    </xf>
    <xf numFmtId="176" fontId="0" fillId="17" borderId="2" xfId="0" applyNumberFormat="1" applyFont="1" applyFill="1" applyBorder="1" applyAlignment="1"/>
    <xf numFmtId="176" fontId="9" fillId="17" borderId="3" xfId="0" applyNumberFormat="1" applyFont="1" applyFill="1" applyBorder="1" applyAlignment="1">
      <alignment horizontal="center"/>
    </xf>
    <xf numFmtId="0" fontId="9" fillId="17" borderId="6" xfId="0" applyFont="1" applyFill="1" applyBorder="1" applyAlignment="1">
      <alignment horizontal="center"/>
    </xf>
    <xf numFmtId="176" fontId="0" fillId="17" borderId="2" xfId="8" applyNumberFormat="1" applyFont="1" applyFill="1" applyBorder="1" applyAlignment="1">
      <alignment horizontal="right"/>
    </xf>
    <xf numFmtId="3" fontId="0" fillId="17" borderId="2" xfId="0" applyNumberFormat="1" applyFont="1" applyFill="1" applyBorder="1" applyAlignment="1">
      <alignment vertical="center"/>
    </xf>
    <xf numFmtId="176" fontId="0" fillId="17" borderId="2" xfId="8" applyNumberFormat="1" applyFont="1" applyFill="1" applyBorder="1" applyAlignment="1">
      <alignment vertical="center"/>
    </xf>
    <xf numFmtId="176" fontId="0" fillId="17" borderId="2" xfId="0" applyNumberFormat="1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0" fontId="9" fillId="17" borderId="4" xfId="0" applyFont="1" applyFill="1" applyBorder="1" applyAlignment="1">
      <alignment horizontal="center"/>
    </xf>
    <xf numFmtId="0" fontId="0" fillId="23" borderId="6" xfId="0" applyFont="1" applyFill="1" applyBorder="1" applyAlignment="1">
      <alignment horizontal="center" vertical="center"/>
    </xf>
    <xf numFmtId="0" fontId="0" fillId="30" borderId="3" xfId="0" applyFont="1" applyFill="1" applyBorder="1" applyAlignment="1"/>
    <xf numFmtId="16" fontId="0" fillId="30" borderId="3" xfId="0" applyNumberFormat="1" applyFont="1" applyFill="1" applyBorder="1" applyAlignment="1"/>
    <xf numFmtId="0" fontId="0" fillId="30" borderId="2" xfId="0" applyFont="1" applyFill="1" applyBorder="1" applyAlignment="1"/>
    <xf numFmtId="16" fontId="0" fillId="30" borderId="2" xfId="0" applyNumberFormat="1" applyFont="1" applyFill="1" applyBorder="1" applyAlignment="1"/>
    <xf numFmtId="16" fontId="0" fillId="30" borderId="4" xfId="0" applyNumberFormat="1" applyFont="1" applyFill="1" applyBorder="1" applyAlignment="1"/>
    <xf numFmtId="0" fontId="0" fillId="30" borderId="4" xfId="0" applyFont="1" applyFill="1" applyBorder="1" applyAlignment="1"/>
    <xf numFmtId="0" fontId="0" fillId="30" borderId="2" xfId="0" applyFont="1" applyFill="1" applyBorder="1" applyAlignment="1">
      <alignment horizontal="right"/>
    </xf>
    <xf numFmtId="0" fontId="0" fillId="30" borderId="3" xfId="0" applyFont="1" applyFill="1" applyBorder="1" applyAlignment="1">
      <alignment horizontal="right" vertical="center"/>
    </xf>
    <xf numFmtId="0" fontId="0" fillId="30" borderId="2" xfId="0" applyFont="1" applyFill="1" applyBorder="1" applyAlignment="1">
      <alignment vertical="center"/>
    </xf>
    <xf numFmtId="0" fontId="0" fillId="30" borderId="3" xfId="0" applyFont="1" applyFill="1" applyBorder="1" applyAlignment="1">
      <alignment horizontal="left" vertical="center"/>
    </xf>
    <xf numFmtId="16" fontId="0" fillId="30" borderId="2" xfId="0" applyNumberFormat="1" applyFont="1" applyFill="1" applyBorder="1" applyAlignment="1">
      <alignment vertical="center"/>
    </xf>
    <xf numFmtId="0" fontId="0" fillId="30" borderId="4" xfId="0" applyFont="1" applyFill="1" applyBorder="1" applyAlignment="1">
      <alignment horizontal="right" vertical="center"/>
    </xf>
    <xf numFmtId="0" fontId="0" fillId="30" borderId="4" xfId="0" applyFont="1" applyFill="1" applyBorder="1" applyAlignment="1">
      <alignment horizontal="left" vertical="center"/>
    </xf>
    <xf numFmtId="0" fontId="0" fillId="30" borderId="2" xfId="0" applyFont="1" applyFill="1" applyBorder="1" applyAlignment="1">
      <alignment horizontal="right" vertical="center"/>
    </xf>
    <xf numFmtId="0" fontId="0" fillId="30" borderId="2" xfId="0" applyFont="1" applyFill="1" applyBorder="1" applyAlignment="1">
      <alignment horizontal="left" vertical="top"/>
    </xf>
    <xf numFmtId="0" fontId="0" fillId="8" borderId="2" xfId="0" applyFont="1" applyFill="1" applyBorder="1" applyAlignment="1">
      <alignment wrapText="1"/>
    </xf>
    <xf numFmtId="176" fontId="0" fillId="23" borderId="2" xfId="0" applyNumberFormat="1" applyFont="1" applyFill="1" applyBorder="1" applyAlignment="1">
      <alignment vertical="center"/>
    </xf>
    <xf numFmtId="0" fontId="9" fillId="23" borderId="6" xfId="0" applyFont="1" applyFill="1" applyBorder="1" applyAlignment="1">
      <alignment horizontal="center"/>
    </xf>
    <xf numFmtId="176" fontId="0" fillId="23" borderId="2" xfId="0" applyNumberFormat="1" applyFont="1" applyFill="1" applyBorder="1" applyAlignment="1"/>
    <xf numFmtId="0" fontId="9" fillId="23" borderId="4" xfId="0" applyFont="1" applyFill="1" applyBorder="1" applyAlignment="1">
      <alignment horizontal="center"/>
    </xf>
    <xf numFmtId="3" fontId="0" fillId="30" borderId="3" xfId="0" applyNumberFormat="1" applyFont="1" applyFill="1" applyBorder="1" applyAlignment="1"/>
    <xf numFmtId="176" fontId="0" fillId="30" borderId="3" xfId="8" applyNumberFormat="1" applyFont="1" applyFill="1" applyBorder="1"/>
    <xf numFmtId="176" fontId="0" fillId="30" borderId="3" xfId="0" applyNumberFormat="1" applyFont="1" applyFill="1" applyBorder="1" applyAlignment="1"/>
    <xf numFmtId="176" fontId="23" fillId="30" borderId="3" xfId="0" applyNumberFormat="1" applyFont="1" applyFill="1" applyBorder="1" applyAlignment="1">
      <alignment horizontal="center" vertical="center"/>
    </xf>
    <xf numFmtId="3" fontId="0" fillId="30" borderId="2" xfId="0" applyNumberFormat="1" applyFont="1" applyFill="1" applyBorder="1" applyAlignment="1"/>
    <xf numFmtId="176" fontId="0" fillId="30" borderId="2" xfId="8" applyNumberFormat="1" applyFont="1" applyFill="1" applyBorder="1"/>
    <xf numFmtId="176" fontId="0" fillId="30" borderId="2" xfId="0" applyNumberFormat="1" applyFont="1" applyFill="1" applyBorder="1" applyAlignment="1"/>
    <xf numFmtId="0" fontId="23" fillId="30" borderId="6" xfId="0" applyFont="1" applyFill="1" applyBorder="1" applyAlignment="1">
      <alignment horizontal="center" vertical="center"/>
    </xf>
    <xf numFmtId="3" fontId="0" fillId="30" borderId="4" xfId="0" applyNumberFormat="1" applyFont="1" applyFill="1" applyBorder="1" applyAlignment="1"/>
    <xf numFmtId="3" fontId="0" fillId="30" borderId="2" xfId="0" applyNumberFormat="1" applyFont="1" applyFill="1" applyBorder="1" applyAlignment="1">
      <alignment vertical="center"/>
    </xf>
    <xf numFmtId="176" fontId="0" fillId="30" borderId="2" xfId="8" applyNumberFormat="1" applyFont="1" applyFill="1" applyBorder="1" applyAlignment="1">
      <alignment vertical="center"/>
    </xf>
    <xf numFmtId="176" fontId="0" fillId="30" borderId="2" xfId="0" applyNumberFormat="1" applyFont="1" applyFill="1" applyBorder="1" applyAlignment="1">
      <alignment vertical="center"/>
    </xf>
    <xf numFmtId="0" fontId="0" fillId="0" borderId="2" xfId="0" applyFont="1" applyFill="1" applyBorder="1" applyAlignment="1">
      <alignment horizontal="left" vertical="center" wrapText="1"/>
    </xf>
    <xf numFmtId="0" fontId="23" fillId="30" borderId="4" xfId="0" applyFont="1" applyFill="1" applyBorder="1" applyAlignment="1">
      <alignment horizontal="center" vertical="center"/>
    </xf>
    <xf numFmtId="176" fontId="23" fillId="12" borderId="4" xfId="0" applyNumberFormat="1" applyFont="1" applyFill="1" applyBorder="1" applyAlignment="1">
      <alignment horizontal="center" vertical="center"/>
    </xf>
    <xf numFmtId="176" fontId="0" fillId="7" borderId="2" xfId="0" applyNumberFormat="1" applyFont="1" applyFill="1" applyBorder="1" applyAlignment="1"/>
    <xf numFmtId="176" fontId="23" fillId="7" borderId="2" xfId="0" applyNumberFormat="1" applyFont="1" applyFill="1" applyBorder="1" applyAlignment="1">
      <alignment horizontal="center" vertical="center"/>
    </xf>
    <xf numFmtId="0" fontId="23" fillId="7" borderId="2" xfId="0" applyFont="1" applyFill="1" applyBorder="1" applyAlignment="1">
      <alignment horizontal="center" vertical="center"/>
    </xf>
    <xf numFmtId="176" fontId="23" fillId="22" borderId="3" xfId="0" applyNumberFormat="1" applyFont="1" applyFill="1" applyBorder="1" applyAlignment="1">
      <alignment horizontal="center" vertical="center"/>
    </xf>
    <xf numFmtId="176" fontId="23" fillId="22" borderId="6" xfId="0" applyNumberFormat="1" applyFont="1" applyFill="1" applyBorder="1" applyAlignment="1">
      <alignment horizontal="center" vertical="center"/>
    </xf>
    <xf numFmtId="176" fontId="23" fillId="22" borderId="4" xfId="0" applyNumberFormat="1" applyFont="1" applyFill="1" applyBorder="1" applyAlignment="1">
      <alignment horizontal="center" vertical="center"/>
    </xf>
    <xf numFmtId="176" fontId="9" fillId="27" borderId="3" xfId="0" applyNumberFormat="1" applyFont="1" applyFill="1" applyBorder="1" applyAlignment="1"/>
    <xf numFmtId="0" fontId="9" fillId="8" borderId="6" xfId="0" applyFont="1" applyFill="1" applyBorder="1" applyAlignment="1">
      <alignment horizontal="center"/>
    </xf>
    <xf numFmtId="0" fontId="0" fillId="11" borderId="2" xfId="0" applyFont="1" applyFill="1" applyBorder="1" applyAlignment="1">
      <alignment wrapText="1"/>
    </xf>
    <xf numFmtId="0" fontId="0" fillId="31" borderId="2" xfId="0" applyFont="1" applyFill="1" applyBorder="1" applyAlignment="1"/>
    <xf numFmtId="16" fontId="0" fillId="31" borderId="2" xfId="0" applyNumberFormat="1" applyFont="1" applyFill="1" applyBorder="1" applyAlignment="1"/>
    <xf numFmtId="0" fontId="0" fillId="31" borderId="2" xfId="0" applyFont="1" applyFill="1" applyBorder="1" applyAlignment="1">
      <alignment horizontal="right"/>
    </xf>
    <xf numFmtId="0" fontId="0" fillId="31" borderId="2" xfId="0" applyFont="1" applyFill="1" applyBorder="1" applyAlignment="1">
      <alignment wrapText="1"/>
    </xf>
    <xf numFmtId="0" fontId="0" fillId="32" borderId="0" xfId="0" applyFont="1" applyFill="1" applyAlignment="1"/>
    <xf numFmtId="0" fontId="0" fillId="32" borderId="2" xfId="0" applyFont="1" applyFill="1" applyBorder="1" applyAlignment="1"/>
    <xf numFmtId="16" fontId="0" fillId="32" borderId="2" xfId="0" applyNumberFormat="1" applyFont="1" applyFill="1" applyBorder="1" applyAlignment="1"/>
    <xf numFmtId="16" fontId="0" fillId="15" borderId="2" xfId="0" applyNumberFormat="1" applyFont="1" applyFill="1" applyBorder="1" applyAlignment="1">
      <alignment horizontal="right"/>
    </xf>
    <xf numFmtId="0" fontId="9" fillId="8" borderId="4" xfId="0" applyFont="1" applyFill="1" applyBorder="1" applyAlignment="1">
      <alignment horizontal="center"/>
    </xf>
    <xf numFmtId="176" fontId="0" fillId="3" borderId="2" xfId="8" applyNumberFormat="1" applyFont="1" applyFill="1" applyBorder="1" applyAlignment="1">
      <alignment horizontal="right"/>
    </xf>
    <xf numFmtId="0" fontId="0" fillId="8" borderId="6" xfId="0" applyFont="1" applyFill="1" applyBorder="1" applyAlignment="1">
      <alignment horizontal="center"/>
    </xf>
    <xf numFmtId="0" fontId="24" fillId="0" borderId="2" xfId="0" applyFont="1" applyFill="1" applyBorder="1"/>
    <xf numFmtId="0" fontId="0" fillId="8" borderId="4" xfId="0" applyFont="1" applyFill="1" applyBorder="1" applyAlignment="1">
      <alignment horizontal="center"/>
    </xf>
    <xf numFmtId="3" fontId="0" fillId="31" borderId="2" xfId="0" applyNumberFormat="1" applyFont="1" applyFill="1" applyBorder="1" applyAlignment="1"/>
    <xf numFmtId="176" fontId="0" fillId="31" borderId="2" xfId="8" applyNumberFormat="1" applyFont="1" applyFill="1" applyBorder="1"/>
    <xf numFmtId="176" fontId="0" fillId="31" borderId="2" xfId="0" applyNumberFormat="1" applyFont="1" applyFill="1" applyBorder="1" applyAlignment="1"/>
    <xf numFmtId="176" fontId="0" fillId="31" borderId="3" xfId="0" applyNumberFormat="1" applyFont="1" applyFill="1" applyBorder="1" applyAlignment="1">
      <alignment horizontal="center"/>
    </xf>
    <xf numFmtId="0" fontId="0" fillId="31" borderId="6" xfId="0" applyFont="1" applyFill="1" applyBorder="1" applyAlignment="1">
      <alignment horizontal="center"/>
    </xf>
    <xf numFmtId="0" fontId="7" fillId="0" borderId="2" xfId="0" applyFont="1" applyFill="1" applyBorder="1"/>
    <xf numFmtId="0" fontId="7" fillId="0" borderId="2" xfId="0" applyFont="1" applyFill="1" applyBorder="1" applyAlignment="1">
      <alignment vertical="top" wrapText="1"/>
    </xf>
    <xf numFmtId="0" fontId="0" fillId="31" borderId="4" xfId="0" applyFont="1" applyFill="1" applyBorder="1" applyAlignment="1">
      <alignment horizontal="center"/>
    </xf>
    <xf numFmtId="3" fontId="0" fillId="32" borderId="2" xfId="0" applyNumberFormat="1" applyFont="1" applyFill="1" applyBorder="1" applyAlignment="1"/>
    <xf numFmtId="176" fontId="0" fillId="32" borderId="2" xfId="8" applyNumberFormat="1" applyFont="1" applyFill="1" applyBorder="1"/>
    <xf numFmtId="176" fontId="0" fillId="32" borderId="2" xfId="0" applyNumberFormat="1" applyFont="1" applyFill="1" applyBorder="1" applyAlignment="1"/>
    <xf numFmtId="176" fontId="0" fillId="32" borderId="3" xfId="0" applyNumberFormat="1" applyFont="1" applyFill="1" applyBorder="1" applyAlignment="1">
      <alignment horizontal="center"/>
    </xf>
    <xf numFmtId="0" fontId="0" fillId="32" borderId="4" xfId="0" applyFont="1" applyFill="1" applyBorder="1" applyAlignment="1">
      <alignment horizontal="center"/>
    </xf>
    <xf numFmtId="176" fontId="0" fillId="15" borderId="2" xfId="0" applyNumberFormat="1" applyFont="1" applyFill="1" applyBorder="1" applyAlignment="1"/>
    <xf numFmtId="176" fontId="0" fillId="4" borderId="2" xfId="0" applyNumberFormat="1" applyFont="1" applyFill="1" applyBorder="1" applyAlignment="1"/>
    <xf numFmtId="0" fontId="0" fillId="0" borderId="0" xfId="0" applyFont="1" applyFill="1" applyAlignment="1">
      <alignment wrapText="1"/>
    </xf>
    <xf numFmtId="3" fontId="0" fillId="0" borderId="0" xfId="0" applyNumberFormat="1" applyFont="1" applyFill="1" applyAlignment="1"/>
    <xf numFmtId="0" fontId="2" fillId="0" borderId="0" xfId="0" applyFont="1" applyFill="1" applyAlignment="1">
      <alignment horizontal="center" wrapText="1"/>
    </xf>
    <xf numFmtId="0" fontId="0" fillId="0" borderId="0" xfId="0" applyFont="1" applyFill="1" applyBorder="1" applyAlignment="1">
      <alignment horizontal="center" wrapText="1"/>
    </xf>
    <xf numFmtId="0" fontId="19" fillId="0" borderId="0" xfId="0" applyFont="1" applyFill="1" applyAlignment="1">
      <alignment horizontal="right"/>
    </xf>
    <xf numFmtId="0" fontId="19" fillId="0" borderId="0" xfId="0" applyFont="1" applyFill="1" applyAlignment="1"/>
    <xf numFmtId="0" fontId="0" fillId="12" borderId="2" xfId="0" applyFont="1" applyFill="1" applyBorder="1" applyAlignment="1">
      <alignment wrapText="1"/>
    </xf>
    <xf numFmtId="0" fontId="0" fillId="12" borderId="2" xfId="0" applyFont="1" applyFill="1" applyBorder="1" applyAlignment="1">
      <alignment horizontal="left" vertical="top" wrapText="1"/>
    </xf>
    <xf numFmtId="0" fontId="0" fillId="6" borderId="2" xfId="0" applyFont="1" applyFill="1" applyBorder="1" applyAlignment="1">
      <alignment wrapText="1"/>
    </xf>
    <xf numFmtId="0" fontId="0" fillId="6" borderId="3" xfId="0" applyFont="1" applyFill="1" applyBorder="1" applyAlignment="1">
      <alignment wrapText="1"/>
    </xf>
    <xf numFmtId="16" fontId="0" fillId="6" borderId="3" xfId="0" applyNumberFormat="1" applyFont="1" applyFill="1" applyBorder="1" applyAlignment="1">
      <alignment horizontal="right"/>
    </xf>
    <xf numFmtId="0" fontId="0" fillId="6" borderId="3" xfId="0" applyFont="1" applyFill="1" applyBorder="1" applyAlignment="1">
      <alignment horizontal="left"/>
    </xf>
    <xf numFmtId="16" fontId="0" fillId="6" borderId="4" xfId="0" applyNumberFormat="1" applyFont="1" applyFill="1" applyBorder="1" applyAlignment="1">
      <alignment horizontal="right"/>
    </xf>
    <xf numFmtId="0" fontId="0" fillId="6" borderId="4" xfId="0" applyFont="1" applyFill="1" applyBorder="1" applyAlignment="1">
      <alignment horizontal="left"/>
    </xf>
    <xf numFmtId="0" fontId="0" fillId="6" borderId="2" xfId="0" applyFont="1" applyFill="1" applyBorder="1" applyAlignment="1">
      <alignment horizontal="left" vertical="top" wrapText="1"/>
    </xf>
    <xf numFmtId="0" fontId="0" fillId="6" borderId="2" xfId="0" applyFont="1" applyFill="1" applyBorder="1" applyAlignment="1">
      <alignment horizontal="left" indent="1"/>
    </xf>
    <xf numFmtId="0" fontId="0" fillId="33" borderId="2" xfId="0" applyFont="1" applyFill="1" applyBorder="1" applyAlignment="1"/>
    <xf numFmtId="0" fontId="0" fillId="33" borderId="2" xfId="0" applyFont="1" applyFill="1" applyBorder="1" applyAlignment="1">
      <alignment wrapText="1"/>
    </xf>
    <xf numFmtId="16" fontId="0" fillId="33" borderId="2" xfId="0" applyNumberFormat="1" applyFont="1" applyFill="1" applyBorder="1" applyAlignment="1"/>
    <xf numFmtId="0" fontId="13" fillId="33" borderId="0" xfId="0" applyFont="1" applyFill="1" applyAlignment="1"/>
    <xf numFmtId="0" fontId="0" fillId="33" borderId="3" xfId="0" applyFont="1" applyFill="1" applyBorder="1" applyAlignment="1"/>
    <xf numFmtId="16" fontId="0" fillId="33" borderId="3" xfId="0" applyNumberFormat="1" applyFont="1" applyFill="1" applyBorder="1" applyAlignment="1"/>
    <xf numFmtId="0" fontId="0" fillId="33" borderId="3" xfId="0" applyFont="1" applyFill="1" applyBorder="1" applyAlignment="1">
      <alignment horizontal="right"/>
    </xf>
    <xf numFmtId="0" fontId="0" fillId="33" borderId="3" xfId="0" applyFont="1" applyFill="1" applyBorder="1" applyAlignment="1">
      <alignment horizontal="center"/>
    </xf>
    <xf numFmtId="16" fontId="0" fillId="33" borderId="3" xfId="0" applyNumberFormat="1" applyFont="1" applyFill="1" applyBorder="1" applyAlignment="1">
      <alignment horizontal="right"/>
    </xf>
    <xf numFmtId="0" fontId="0" fillId="33" borderId="3" xfId="0" applyFont="1" applyFill="1" applyBorder="1" applyAlignment="1">
      <alignment horizontal="left"/>
    </xf>
    <xf numFmtId="0" fontId="0" fillId="33" borderId="4" xfId="0" applyFont="1" applyFill="1" applyBorder="1" applyAlignment="1">
      <alignment horizontal="right"/>
    </xf>
    <xf numFmtId="0" fontId="0" fillId="33" borderId="4" xfId="0" applyFont="1" applyFill="1" applyBorder="1" applyAlignment="1">
      <alignment horizontal="center"/>
    </xf>
    <xf numFmtId="16" fontId="0" fillId="33" borderId="4" xfId="0" applyNumberFormat="1" applyFont="1" applyFill="1" applyBorder="1" applyAlignment="1">
      <alignment horizontal="right"/>
    </xf>
    <xf numFmtId="0" fontId="0" fillId="33" borderId="4" xfId="0" applyFont="1" applyFill="1" applyBorder="1" applyAlignment="1">
      <alignment horizontal="left"/>
    </xf>
    <xf numFmtId="0" fontId="0" fillId="33" borderId="4" xfId="0" applyFont="1" applyFill="1" applyBorder="1" applyAlignment="1"/>
    <xf numFmtId="16" fontId="0" fillId="33" borderId="4" xfId="0" applyNumberFormat="1" applyFont="1" applyFill="1" applyBorder="1" applyAlignment="1"/>
    <xf numFmtId="0" fontId="0" fillId="33" borderId="4" xfId="0" applyFont="1" applyFill="1" applyBorder="1" applyAlignment="1">
      <alignment horizontal="right" wrapText="1"/>
    </xf>
    <xf numFmtId="0" fontId="0" fillId="33" borderId="4" xfId="0" applyFont="1" applyFill="1" applyBorder="1" applyAlignment="1">
      <alignment horizontal="center" wrapText="1"/>
    </xf>
    <xf numFmtId="0" fontId="0" fillId="33" borderId="2" xfId="0" applyFont="1" applyFill="1" applyBorder="1" applyAlignment="1">
      <alignment horizontal="left" wrapText="1"/>
    </xf>
    <xf numFmtId="16" fontId="0" fillId="33" borderId="4" xfId="0" applyNumberFormat="1" applyFont="1" applyFill="1" applyBorder="1" applyAlignment="1">
      <alignment horizontal="right" wrapText="1"/>
    </xf>
    <xf numFmtId="0" fontId="0" fillId="33" borderId="4" xfId="0" applyFont="1" applyFill="1" applyBorder="1" applyAlignment="1">
      <alignment horizontal="left" wrapText="1"/>
    </xf>
    <xf numFmtId="0" fontId="0" fillId="21" borderId="2" xfId="0" applyFont="1" applyFill="1" applyBorder="1" applyAlignment="1">
      <alignment wrapText="1"/>
    </xf>
    <xf numFmtId="0" fontId="0" fillId="22" borderId="2" xfId="0" applyFont="1" applyFill="1" applyBorder="1" applyAlignment="1">
      <alignment wrapText="1"/>
    </xf>
    <xf numFmtId="0" fontId="0" fillId="22" borderId="2" xfId="0" applyFont="1" applyFill="1" applyBorder="1" applyAlignment="1">
      <alignment vertical="center" wrapText="1"/>
    </xf>
    <xf numFmtId="16" fontId="0" fillId="22" borderId="2" xfId="0" applyNumberFormat="1" applyFont="1" applyFill="1" applyBorder="1" applyAlignment="1">
      <alignment vertical="center"/>
    </xf>
    <xf numFmtId="3" fontId="2" fillId="0" borderId="0" xfId="0" applyNumberFormat="1" applyFont="1" applyFill="1" applyAlignment="1">
      <alignment horizontal="center"/>
    </xf>
    <xf numFmtId="3" fontId="0" fillId="3" borderId="2" xfId="0" applyNumberFormat="1" applyFont="1" applyFill="1" applyBorder="1" applyAlignment="1">
      <alignment horizontal="center"/>
    </xf>
    <xf numFmtId="0" fontId="3" fillId="3" borderId="2" xfId="0" applyFont="1" applyFill="1" applyBorder="1" applyAlignment="1">
      <alignment vertical="center" wrapText="1"/>
    </xf>
    <xf numFmtId="0" fontId="19" fillId="3" borderId="2" xfId="0" applyFont="1" applyFill="1" applyBorder="1" applyAlignment="1"/>
    <xf numFmtId="3" fontId="8" fillId="0" borderId="2" xfId="0" applyNumberFormat="1" applyFont="1" applyFill="1" applyBorder="1" applyAlignment="1">
      <alignment horizontal="right" vertical="center" wrapText="1"/>
    </xf>
    <xf numFmtId="3" fontId="0" fillId="12" borderId="2" xfId="8" applyNumberFormat="1" applyFont="1" applyFill="1" applyBorder="1"/>
    <xf numFmtId="3" fontId="0" fillId="6" borderId="2" xfId="8" applyNumberFormat="1" applyFont="1" applyFill="1" applyBorder="1"/>
    <xf numFmtId="3" fontId="0" fillId="33" borderId="2" xfId="0" applyNumberFormat="1" applyFont="1" applyFill="1" applyBorder="1" applyAlignment="1"/>
    <xf numFmtId="176" fontId="0" fillId="33" borderId="2" xfId="8" applyNumberFormat="1" applyFont="1" applyFill="1" applyBorder="1"/>
    <xf numFmtId="3" fontId="0" fillId="33" borderId="2" xfId="8" applyNumberFormat="1" applyFont="1" applyFill="1" applyBorder="1"/>
    <xf numFmtId="3" fontId="0" fillId="33" borderId="2" xfId="8" applyNumberFormat="1" applyFont="1" applyFill="1" applyBorder="1" applyAlignment="1">
      <alignment wrapText="1"/>
    </xf>
    <xf numFmtId="176" fontId="0" fillId="33" borderId="2" xfId="8" applyNumberFormat="1" applyFont="1" applyFill="1" applyBorder="1" applyAlignment="1">
      <alignment wrapText="1"/>
    </xf>
    <xf numFmtId="0" fontId="0" fillId="0" borderId="2" xfId="0" applyFont="1" applyFill="1" applyBorder="1" applyAlignment="1">
      <alignment wrapText="1"/>
    </xf>
    <xf numFmtId="3" fontId="0" fillId="22" borderId="2" xfId="8" applyNumberFormat="1" applyFont="1" applyFill="1" applyBorder="1"/>
    <xf numFmtId="0" fontId="0" fillId="22" borderId="1" xfId="0" applyFont="1" applyFill="1" applyBorder="1" applyAlignment="1">
      <alignment vertical="center"/>
    </xf>
    <xf numFmtId="0" fontId="0" fillId="32" borderId="2" xfId="0" applyFont="1" applyFill="1" applyBorder="1" applyAlignment="1">
      <alignment wrapText="1"/>
    </xf>
    <xf numFmtId="0" fontId="0" fillId="15" borderId="2" xfId="0" applyFont="1" applyFill="1" applyBorder="1" applyAlignment="1">
      <alignment wrapText="1"/>
    </xf>
    <xf numFmtId="0" fontId="0" fillId="15" borderId="2" xfId="0" applyFont="1" applyFill="1" applyBorder="1" applyAlignment="1">
      <alignment horizontal="left" wrapText="1"/>
    </xf>
    <xf numFmtId="0" fontId="0" fillId="32" borderId="2" xfId="0" applyFont="1" applyFill="1" applyBorder="1" applyAlignment="1">
      <alignment horizontal="right"/>
    </xf>
    <xf numFmtId="0" fontId="0" fillId="32" borderId="2" xfId="0" applyFont="1" applyFill="1" applyBorder="1" applyAlignment="1">
      <alignment vertical="center"/>
    </xf>
    <xf numFmtId="0" fontId="0" fillId="29" borderId="2" xfId="0" applyFont="1" applyFill="1" applyBorder="1" applyAlignment="1"/>
    <xf numFmtId="0" fontId="0" fillId="29" borderId="2" xfId="0" applyFont="1" applyFill="1" applyBorder="1" applyAlignment="1">
      <alignment wrapText="1"/>
    </xf>
    <xf numFmtId="16" fontId="0" fillId="29" borderId="2" xfId="0" applyNumberFormat="1" applyFont="1" applyFill="1" applyBorder="1" applyAlignment="1"/>
    <xf numFmtId="0" fontId="0" fillId="2" borderId="2" xfId="0" applyFont="1" applyFill="1" applyBorder="1" applyAlignment="1"/>
    <xf numFmtId="3" fontId="0" fillId="22" borderId="2" xfId="8" applyNumberFormat="1" applyFont="1" applyFill="1" applyBorder="1" applyAlignment="1">
      <alignment vertical="center"/>
    </xf>
    <xf numFmtId="3" fontId="0" fillId="15" borderId="2" xfId="8" applyNumberFormat="1" applyFont="1" applyFill="1" applyBorder="1"/>
    <xf numFmtId="3" fontId="0" fillId="7" borderId="2" xfId="8" applyNumberFormat="1" applyFont="1" applyFill="1" applyBorder="1"/>
    <xf numFmtId="3" fontId="0" fillId="29" borderId="2" xfId="0" applyNumberFormat="1" applyFont="1" applyFill="1" applyBorder="1" applyAlignment="1"/>
    <xf numFmtId="176" fontId="0" fillId="29" borderId="2" xfId="8" applyNumberFormat="1" applyFont="1" applyFill="1" applyBorder="1"/>
    <xf numFmtId="0" fontId="0" fillId="29" borderId="2" xfId="0" applyFont="1" applyFill="1" applyBorder="1" applyAlignment="1">
      <alignment horizontal="right"/>
    </xf>
    <xf numFmtId="0" fontId="0" fillId="0" borderId="3" xfId="0" applyFont="1" applyFill="1" applyBorder="1" applyAlignment="1">
      <alignment horizontal="right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left" vertical="center" wrapText="1"/>
    </xf>
    <xf numFmtId="16" fontId="0" fillId="0" borderId="2" xfId="0" applyNumberFormat="1" applyFont="1" applyFill="1" applyBorder="1" applyAlignment="1"/>
    <xf numFmtId="0" fontId="0" fillId="0" borderId="4" xfId="0" applyFont="1" applyFill="1" applyBorder="1" applyAlignment="1">
      <alignment horizontal="right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left" vertical="center" wrapText="1"/>
    </xf>
    <xf numFmtId="0" fontId="0" fillId="19" borderId="6" xfId="0" applyFont="1" applyFill="1" applyBorder="1" applyAlignment="1">
      <alignment horizontal="right" vertical="center"/>
    </xf>
    <xf numFmtId="0" fontId="0" fillId="19" borderId="6" xfId="0" applyFont="1" applyFill="1" applyBorder="1" applyAlignment="1">
      <alignment horizontal="center" vertical="center"/>
    </xf>
    <xf numFmtId="0" fontId="0" fillId="19" borderId="6" xfId="0" applyFont="1" applyFill="1" applyBorder="1" applyAlignment="1">
      <alignment horizontal="left" vertical="center" wrapText="1"/>
    </xf>
    <xf numFmtId="0" fontId="0" fillId="29" borderId="3" xfId="0" applyFont="1" applyFill="1" applyBorder="1" applyAlignment="1">
      <alignment horizontal="right" vertical="center"/>
    </xf>
    <xf numFmtId="0" fontId="0" fillId="29" borderId="3" xfId="0" applyFont="1" applyFill="1" applyBorder="1" applyAlignment="1">
      <alignment horizontal="center" vertical="center"/>
    </xf>
    <xf numFmtId="0" fontId="0" fillId="29" borderId="3" xfId="0" applyFont="1" applyFill="1" applyBorder="1" applyAlignment="1">
      <alignment horizontal="left" vertical="center" wrapText="1"/>
    </xf>
    <xf numFmtId="0" fontId="0" fillId="29" borderId="4" xfId="0" applyFont="1" applyFill="1" applyBorder="1" applyAlignment="1">
      <alignment horizontal="right" vertical="center"/>
    </xf>
    <xf numFmtId="0" fontId="0" fillId="29" borderId="4" xfId="0" applyFont="1" applyFill="1" applyBorder="1" applyAlignment="1">
      <alignment horizontal="center" vertical="center"/>
    </xf>
    <xf numFmtId="0" fontId="0" fillId="29" borderId="4" xfId="0" applyFont="1" applyFill="1" applyBorder="1" applyAlignment="1">
      <alignment horizontal="left" vertical="center" wrapText="1"/>
    </xf>
    <xf numFmtId="0" fontId="0" fillId="29" borderId="3" xfId="0" applyFont="1" applyFill="1" applyBorder="1" applyAlignment="1">
      <alignment horizontal="right"/>
    </xf>
    <xf numFmtId="0" fontId="0" fillId="29" borderId="3" xfId="0" applyFont="1" applyFill="1" applyBorder="1" applyAlignment="1">
      <alignment horizontal="center"/>
    </xf>
    <xf numFmtId="0" fontId="0" fillId="29" borderId="3" xfId="0" applyFont="1" applyFill="1" applyBorder="1" applyAlignment="1">
      <alignment horizontal="center" wrapText="1"/>
    </xf>
    <xf numFmtId="0" fontId="0" fillId="29" borderId="4" xfId="0" applyFont="1" applyFill="1" applyBorder="1" applyAlignment="1">
      <alignment horizontal="right"/>
    </xf>
    <xf numFmtId="0" fontId="0" fillId="29" borderId="4" xfId="0" applyFont="1" applyFill="1" applyBorder="1" applyAlignment="1">
      <alignment horizontal="center"/>
    </xf>
    <xf numFmtId="0" fontId="0" fillId="29" borderId="4" xfId="0" applyFont="1" applyFill="1" applyBorder="1" applyAlignment="1">
      <alignment horizontal="center" wrapText="1"/>
    </xf>
    <xf numFmtId="0" fontId="0" fillId="19" borderId="2" xfId="0" applyFont="1" applyFill="1" applyBorder="1" applyAlignment="1">
      <alignment wrapText="1"/>
    </xf>
    <xf numFmtId="0" fontId="0" fillId="29" borderId="2" xfId="0" applyFont="1" applyFill="1" applyBorder="1" applyAlignment="1">
      <alignment horizontal="right" vertical="center"/>
    </xf>
    <xf numFmtId="0" fontId="0" fillId="29" borderId="2" xfId="0" applyFont="1" applyFill="1" applyBorder="1" applyAlignment="1">
      <alignment vertical="center"/>
    </xf>
    <xf numFmtId="0" fontId="0" fillId="29" borderId="2" xfId="0" applyFont="1" applyFill="1" applyBorder="1" applyAlignment="1">
      <alignment horizontal="left" vertical="center" wrapText="1"/>
    </xf>
    <xf numFmtId="16" fontId="0" fillId="29" borderId="2" xfId="0" applyNumberFormat="1" applyFont="1" applyFill="1" applyBorder="1" applyAlignment="1">
      <alignment vertical="center"/>
    </xf>
    <xf numFmtId="0" fontId="0" fillId="29" borderId="3" xfId="0" applyFont="1" applyFill="1" applyBorder="1" applyAlignment="1">
      <alignment horizontal="left" wrapText="1"/>
    </xf>
    <xf numFmtId="0" fontId="0" fillId="29" borderId="4" xfId="0" applyFont="1" applyFill="1" applyBorder="1" applyAlignment="1">
      <alignment horizontal="left" wrapText="1"/>
    </xf>
    <xf numFmtId="0" fontId="0" fillId="3" borderId="4" xfId="0" applyFont="1" applyFill="1" applyBorder="1" applyAlignment="1">
      <alignment horizontal="left" wrapText="1"/>
    </xf>
    <xf numFmtId="0" fontId="0" fillId="11" borderId="3" xfId="0" applyFont="1" applyFill="1" applyBorder="1" applyAlignment="1">
      <alignment horizontal="center"/>
    </xf>
    <xf numFmtId="0" fontId="0" fillId="11" borderId="3" xfId="0" applyFont="1" applyFill="1" applyBorder="1" applyAlignment="1">
      <alignment horizontal="left" wrapText="1"/>
    </xf>
    <xf numFmtId="0" fontId="0" fillId="11" borderId="4" xfId="0" applyFont="1" applyFill="1" applyBorder="1" applyAlignment="1">
      <alignment horizontal="left" wrapText="1"/>
    </xf>
    <xf numFmtId="0" fontId="0" fillId="11" borderId="2" xfId="0" applyFont="1" applyFill="1" applyBorder="1" applyAlignment="1">
      <alignment horizontal="left" wrapText="1"/>
    </xf>
    <xf numFmtId="3" fontId="0" fillId="29" borderId="2" xfId="8" applyNumberFormat="1" applyFont="1" applyFill="1" applyBorder="1"/>
    <xf numFmtId="3" fontId="0" fillId="0" borderId="2" xfId="8" applyNumberFormat="1" applyFont="1" applyFill="1" applyBorder="1"/>
    <xf numFmtId="3" fontId="0" fillId="19" borderId="2" xfId="8" applyNumberFormat="1" applyFont="1" applyFill="1" applyBorder="1"/>
    <xf numFmtId="3" fontId="0" fillId="29" borderId="2" xfId="0" applyNumberFormat="1" applyFont="1" applyFill="1" applyBorder="1" applyAlignment="1">
      <alignment vertical="center"/>
    </xf>
    <xf numFmtId="176" fontId="0" fillId="29" borderId="2" xfId="8" applyNumberFormat="1" applyFont="1" applyFill="1" applyBorder="1" applyAlignment="1">
      <alignment vertical="center"/>
    </xf>
    <xf numFmtId="0" fontId="7" fillId="0" borderId="2" xfId="0" applyFont="1" applyFill="1" applyBorder="1" applyAlignment="1"/>
    <xf numFmtId="0" fontId="18" fillId="0" borderId="0" xfId="0" applyFont="1" applyFill="1" applyAlignment="1">
      <alignment horizontal="right"/>
    </xf>
    <xf numFmtId="0" fontId="20" fillId="0" borderId="0" xfId="0" applyFont="1" applyFill="1" applyBorder="1" applyAlignment="1">
      <alignment horizontal="right" vertical="center" wrapText="1"/>
    </xf>
    <xf numFmtId="0" fontId="18" fillId="0" borderId="0" xfId="0" applyFont="1" applyFill="1" applyBorder="1" applyAlignment="1">
      <alignment horizontal="center"/>
    </xf>
    <xf numFmtId="176" fontId="18" fillId="0" borderId="0" xfId="0" applyNumberFormat="1" applyFont="1" applyFill="1" applyBorder="1" applyAlignment="1">
      <alignment horizontal="right"/>
    </xf>
    <xf numFmtId="0" fontId="20" fillId="0" borderId="2" xfId="0" applyFont="1" applyFill="1" applyBorder="1" applyAlignment="1">
      <alignment horizontal="right" vertical="center" wrapText="1"/>
    </xf>
    <xf numFmtId="0" fontId="20" fillId="0" borderId="3" xfId="0" applyFont="1" applyFill="1" applyBorder="1" applyAlignment="1">
      <alignment vertical="center" wrapText="1"/>
    </xf>
    <xf numFmtId="0" fontId="20" fillId="0" borderId="3" xfId="0" applyFont="1" applyFill="1" applyBorder="1" applyAlignment="1">
      <alignment horizontal="center" vertical="center" wrapText="1"/>
    </xf>
    <xf numFmtId="178" fontId="20" fillId="0" borderId="2" xfId="0" applyNumberFormat="1" applyFont="1" applyFill="1" applyBorder="1" applyAlignment="1">
      <alignment horizontal="right" vertical="center" wrapText="1"/>
    </xf>
    <xf numFmtId="0" fontId="20" fillId="0" borderId="4" xfId="0" applyFont="1" applyFill="1" applyBorder="1" applyAlignment="1">
      <alignment vertical="center" wrapText="1"/>
    </xf>
    <xf numFmtId="0" fontId="20" fillId="0" borderId="4" xfId="0" applyFont="1" applyFill="1" applyBorder="1" applyAlignment="1">
      <alignment horizontal="center" vertical="center" wrapText="1"/>
    </xf>
    <xf numFmtId="16" fontId="18" fillId="12" borderId="2" xfId="0" applyNumberFormat="1" applyFont="1" applyFill="1" applyBorder="1" applyAlignment="1">
      <alignment horizontal="right"/>
    </xf>
    <xf numFmtId="0" fontId="18" fillId="23" borderId="2" xfId="0" applyFont="1" applyFill="1" applyBorder="1" applyAlignment="1">
      <alignment horizontal="right"/>
    </xf>
    <xf numFmtId="0" fontId="18" fillId="23" borderId="2" xfId="0" applyFont="1" applyFill="1" applyBorder="1" applyAlignment="1"/>
    <xf numFmtId="16" fontId="18" fillId="23" borderId="2" xfId="0" applyNumberFormat="1" applyFont="1" applyFill="1" applyBorder="1" applyAlignment="1">
      <alignment horizontal="right"/>
    </xf>
    <xf numFmtId="0" fontId="18" fillId="23" borderId="3" xfId="0" applyFont="1" applyFill="1" applyBorder="1" applyAlignment="1">
      <alignment horizontal="right" vertical="center"/>
    </xf>
    <xf numFmtId="0" fontId="18" fillId="23" borderId="3" xfId="0" applyFont="1" applyFill="1" applyBorder="1" applyAlignment="1">
      <alignment horizontal="left" vertical="center"/>
    </xf>
    <xf numFmtId="0" fontId="18" fillId="23" borderId="4" xfId="0" applyFont="1" applyFill="1" applyBorder="1" applyAlignment="1">
      <alignment horizontal="right" vertical="center"/>
    </xf>
    <xf numFmtId="0" fontId="18" fillId="23" borderId="4" xfId="0" applyFont="1" applyFill="1" applyBorder="1" applyAlignment="1">
      <alignment horizontal="left" vertical="center"/>
    </xf>
    <xf numFmtId="16" fontId="18" fillId="15" borderId="2" xfId="0" applyNumberFormat="1" applyFont="1" applyFill="1" applyBorder="1" applyAlignment="1">
      <alignment horizontal="right"/>
    </xf>
    <xf numFmtId="0" fontId="18" fillId="15" borderId="3" xfId="0" applyFont="1" applyFill="1" applyBorder="1" applyAlignment="1">
      <alignment horizontal="right" vertical="center"/>
    </xf>
    <xf numFmtId="0" fontId="18" fillId="15" borderId="3" xfId="0" applyFont="1" applyFill="1" applyBorder="1" applyAlignment="1">
      <alignment vertical="center"/>
    </xf>
    <xf numFmtId="0" fontId="18" fillId="15" borderId="3" xfId="0" applyFont="1" applyFill="1" applyBorder="1" applyAlignment="1">
      <alignment horizontal="left" vertical="center"/>
    </xf>
    <xf numFmtId="0" fontId="18" fillId="15" borderId="4" xfId="0" applyFont="1" applyFill="1" applyBorder="1" applyAlignment="1">
      <alignment horizontal="right" vertical="center"/>
    </xf>
    <xf numFmtId="0" fontId="18" fillId="15" borderId="4" xfId="0" applyFont="1" applyFill="1" applyBorder="1" applyAlignment="1">
      <alignment vertical="center"/>
    </xf>
    <xf numFmtId="0" fontId="18" fillId="15" borderId="4" xfId="0" applyFont="1" applyFill="1" applyBorder="1" applyAlignment="1">
      <alignment horizontal="left" vertical="center"/>
    </xf>
    <xf numFmtId="16" fontId="18" fillId="27" borderId="2" xfId="0" applyNumberFormat="1" applyFont="1" applyFill="1" applyBorder="1" applyAlignment="1">
      <alignment horizontal="right"/>
    </xf>
    <xf numFmtId="0" fontId="22" fillId="0" borderId="2" xfId="0" applyFont="1" applyFill="1" applyBorder="1" applyAlignment="1">
      <alignment vertical="center" wrapText="1"/>
    </xf>
    <xf numFmtId="49" fontId="22" fillId="0" borderId="2" xfId="0" applyNumberFormat="1" applyFont="1" applyFill="1" applyBorder="1" applyAlignment="1">
      <alignment horizontal="center" vertical="center" wrapText="1"/>
    </xf>
    <xf numFmtId="49" fontId="22" fillId="0" borderId="2" xfId="0" applyNumberFormat="1" applyFont="1" applyFill="1" applyBorder="1" applyAlignment="1">
      <alignment horizontal="right" vertical="center" wrapText="1"/>
    </xf>
    <xf numFmtId="3" fontId="18" fillId="12" borderId="2" xfId="0" applyNumberFormat="1" applyFont="1" applyFill="1" applyBorder="1" applyAlignment="1">
      <alignment horizontal="right"/>
    </xf>
    <xf numFmtId="176" fontId="18" fillId="12" borderId="3" xfId="0" applyNumberFormat="1" applyFont="1" applyFill="1" applyBorder="1" applyAlignment="1">
      <alignment horizontal="center" vertical="center"/>
    </xf>
    <xf numFmtId="0" fontId="18" fillId="12" borderId="6" xfId="0" applyFont="1" applyFill="1" applyBorder="1" applyAlignment="1">
      <alignment horizontal="center" vertical="center"/>
    </xf>
    <xf numFmtId="0" fontId="18" fillId="12" borderId="1" xfId="0" applyFont="1" applyFill="1" applyBorder="1" applyAlignment="1"/>
    <xf numFmtId="0" fontId="18" fillId="12" borderId="4" xfId="0" applyFont="1" applyFill="1" applyBorder="1" applyAlignment="1">
      <alignment horizontal="center" vertical="center"/>
    </xf>
    <xf numFmtId="3" fontId="18" fillId="23" borderId="2" xfId="0" applyNumberFormat="1" applyFont="1" applyFill="1" applyBorder="1" applyAlignment="1"/>
    <xf numFmtId="176" fontId="18" fillId="23" borderId="2" xfId="8" applyNumberFormat="1" applyFont="1" applyFill="1" applyBorder="1"/>
    <xf numFmtId="176" fontId="18" fillId="23" borderId="2" xfId="0" applyNumberFormat="1" applyFont="1" applyFill="1" applyBorder="1" applyAlignment="1"/>
    <xf numFmtId="176" fontId="18" fillId="23" borderId="3" xfId="0" applyNumberFormat="1" applyFont="1" applyFill="1" applyBorder="1" applyAlignment="1">
      <alignment horizontal="center" vertical="center"/>
    </xf>
    <xf numFmtId="0" fontId="18" fillId="23" borderId="6" xfId="0" applyFont="1" applyFill="1" applyBorder="1" applyAlignment="1">
      <alignment horizontal="center" vertical="center"/>
    </xf>
    <xf numFmtId="0" fontId="18" fillId="23" borderId="4" xfId="0" applyFont="1" applyFill="1" applyBorder="1" applyAlignment="1">
      <alignment horizontal="center" vertical="center"/>
    </xf>
    <xf numFmtId="176" fontId="18" fillId="15" borderId="3" xfId="0" applyNumberFormat="1" applyFont="1" applyFill="1" applyBorder="1" applyAlignment="1">
      <alignment horizontal="center" vertical="center" wrapText="1"/>
    </xf>
    <xf numFmtId="0" fontId="18" fillId="15" borderId="6" xfId="0" applyFont="1" applyFill="1" applyBorder="1" applyAlignment="1">
      <alignment horizontal="center" vertical="center" wrapText="1"/>
    </xf>
    <xf numFmtId="0" fontId="18" fillId="15" borderId="4" xfId="0" applyFont="1" applyFill="1" applyBorder="1" applyAlignment="1">
      <alignment horizontal="center" vertical="center" wrapText="1"/>
    </xf>
    <xf numFmtId="176" fontId="18" fillId="27" borderId="3" xfId="0" applyNumberFormat="1" applyFont="1" applyFill="1" applyBorder="1" applyAlignment="1">
      <alignment horizontal="center"/>
    </xf>
    <xf numFmtId="0" fontId="18" fillId="27" borderId="6" xfId="0" applyFont="1" applyFill="1" applyBorder="1" applyAlignment="1">
      <alignment horizontal="center"/>
    </xf>
    <xf numFmtId="0" fontId="18" fillId="34" borderId="2" xfId="0" applyFont="1" applyFill="1" applyBorder="1" applyAlignment="1">
      <alignment horizontal="right"/>
    </xf>
    <xf numFmtId="0" fontId="18" fillId="34" borderId="2" xfId="0" applyFont="1" applyFill="1" applyBorder="1" applyAlignment="1"/>
    <xf numFmtId="16" fontId="18" fillId="34" borderId="2" xfId="0" applyNumberFormat="1" applyFont="1" applyFill="1" applyBorder="1" applyAlignment="1">
      <alignment horizontal="right"/>
    </xf>
    <xf numFmtId="0" fontId="18" fillId="34" borderId="3" xfId="0" applyFont="1" applyFill="1" applyBorder="1" applyAlignment="1">
      <alignment horizontal="right"/>
    </xf>
    <xf numFmtId="0" fontId="18" fillId="34" borderId="3" xfId="0" applyFont="1" applyFill="1" applyBorder="1" applyAlignment="1"/>
    <xf numFmtId="16" fontId="18" fillId="34" borderId="3" xfId="0" applyNumberFormat="1" applyFont="1" applyFill="1" applyBorder="1" applyAlignment="1">
      <alignment horizontal="right"/>
    </xf>
    <xf numFmtId="0" fontId="18" fillId="34" borderId="3" xfId="0" applyFont="1" applyFill="1" applyBorder="1" applyAlignment="1">
      <alignment horizontal="right" vertical="center"/>
    </xf>
    <xf numFmtId="0" fontId="18" fillId="34" borderId="3" xfId="0" applyFont="1" applyFill="1" applyBorder="1" applyAlignment="1">
      <alignment vertical="center"/>
    </xf>
    <xf numFmtId="0" fontId="18" fillId="34" borderId="3" xfId="0" applyFont="1" applyFill="1" applyBorder="1" applyAlignment="1">
      <alignment horizontal="center" vertical="center"/>
    </xf>
    <xf numFmtId="16" fontId="18" fillId="34" borderId="3" xfId="0" applyNumberFormat="1" applyFont="1" applyFill="1" applyBorder="1" applyAlignment="1">
      <alignment horizontal="right" vertical="center"/>
    </xf>
    <xf numFmtId="0" fontId="18" fillId="34" borderId="4" xfId="0" applyFont="1" applyFill="1" applyBorder="1" applyAlignment="1">
      <alignment horizontal="right" vertical="center"/>
    </xf>
    <xf numFmtId="0" fontId="18" fillId="34" borderId="4" xfId="0" applyFont="1" applyFill="1" applyBorder="1" applyAlignment="1">
      <alignment vertical="center"/>
    </xf>
    <xf numFmtId="0" fontId="18" fillId="34" borderId="4" xfId="0" applyFont="1" applyFill="1" applyBorder="1" applyAlignment="1">
      <alignment horizontal="center" vertical="center"/>
    </xf>
    <xf numFmtId="16" fontId="18" fillId="34" borderId="4" xfId="0" applyNumberFormat="1" applyFont="1" applyFill="1" applyBorder="1" applyAlignment="1">
      <alignment horizontal="right" vertical="center"/>
    </xf>
    <xf numFmtId="0" fontId="18" fillId="34" borderId="6" xfId="0" applyFont="1" applyFill="1" applyBorder="1" applyAlignment="1">
      <alignment horizontal="right" vertical="center"/>
    </xf>
    <xf numFmtId="0" fontId="18" fillId="34" borderId="6" xfId="0" applyFont="1" applyFill="1" applyBorder="1" applyAlignment="1">
      <alignment vertical="center"/>
    </xf>
    <xf numFmtId="0" fontId="18" fillId="34" borderId="4" xfId="0" applyFont="1" applyFill="1" applyBorder="1" applyAlignment="1">
      <alignment horizontal="left" vertical="center"/>
    </xf>
    <xf numFmtId="16" fontId="18" fillId="34" borderId="2" xfId="0" applyNumberFormat="1" applyFont="1" applyFill="1" applyBorder="1" applyAlignment="1"/>
    <xf numFmtId="0" fontId="18" fillId="34" borderId="2" xfId="0" applyFont="1" applyFill="1" applyBorder="1" applyAlignment="1">
      <alignment horizontal="left" vertical="center"/>
    </xf>
    <xf numFmtId="0" fontId="18" fillId="3" borderId="3" xfId="0" applyFont="1" applyFill="1" applyBorder="1" applyAlignment="1">
      <alignment horizontal="right"/>
    </xf>
    <xf numFmtId="0" fontId="18" fillId="3" borderId="3" xfId="0" applyFont="1" applyFill="1" applyBorder="1" applyAlignment="1"/>
    <xf numFmtId="0" fontId="18" fillId="3" borderId="2" xfId="0" applyFont="1" applyFill="1" applyBorder="1" applyAlignment="1">
      <alignment horizontal="left" vertical="center"/>
    </xf>
    <xf numFmtId="0" fontId="18" fillId="3" borderId="3" xfId="0" applyFont="1" applyFill="1" applyBorder="1" applyAlignment="1">
      <alignment vertical="center"/>
    </xf>
    <xf numFmtId="16" fontId="18" fillId="3" borderId="2" xfId="0" applyNumberFormat="1" applyFont="1" applyFill="1" applyBorder="1" applyAlignment="1">
      <alignment horizontal="right"/>
    </xf>
    <xf numFmtId="0" fontId="18" fillId="3" borderId="2" xfId="0" applyFont="1" applyFill="1" applyBorder="1" applyAlignment="1">
      <alignment vertical="center"/>
    </xf>
    <xf numFmtId="0" fontId="18" fillId="3" borderId="2" xfId="0" applyFont="1" applyFill="1" applyBorder="1" applyAlignment="1">
      <alignment horizontal="right" vertical="center"/>
    </xf>
    <xf numFmtId="0" fontId="18" fillId="3" borderId="3" xfId="0" applyFont="1" applyFill="1" applyBorder="1" applyAlignment="1">
      <alignment wrapText="1"/>
    </xf>
    <xf numFmtId="16" fontId="18" fillId="3" borderId="3" xfId="0" applyNumberFormat="1" applyFont="1" applyFill="1" applyBorder="1" applyAlignment="1"/>
    <xf numFmtId="0" fontId="18" fillId="3" borderId="3" xfId="0" applyFont="1" applyFill="1" applyBorder="1" applyAlignment="1">
      <alignment horizontal="left"/>
    </xf>
    <xf numFmtId="0" fontId="18" fillId="35" borderId="2" xfId="0" applyFont="1" applyFill="1" applyBorder="1" applyAlignment="1">
      <alignment vertical="center"/>
    </xf>
    <xf numFmtId="0" fontId="18" fillId="35" borderId="2" xfId="0" applyFont="1" applyFill="1" applyBorder="1" applyAlignment="1">
      <alignment horizontal="right" vertical="center"/>
    </xf>
    <xf numFmtId="0" fontId="18" fillId="35" borderId="3" xfId="0" applyFont="1" applyFill="1" applyBorder="1" applyAlignment="1">
      <alignment wrapText="1"/>
    </xf>
    <xf numFmtId="16" fontId="18" fillId="35" borderId="3" xfId="0" applyNumberFormat="1" applyFont="1" applyFill="1" applyBorder="1" applyAlignment="1"/>
    <xf numFmtId="0" fontId="18" fillId="35" borderId="3" xfId="0" applyFont="1" applyFill="1" applyBorder="1" applyAlignment="1"/>
    <xf numFmtId="0" fontId="18" fillId="35" borderId="2" xfId="0" applyFont="1" applyFill="1" applyBorder="1" applyAlignment="1"/>
    <xf numFmtId="0" fontId="18" fillId="35" borderId="3" xfId="0" applyFont="1" applyFill="1" applyBorder="1" applyAlignment="1">
      <alignment horizontal="left"/>
    </xf>
    <xf numFmtId="0" fontId="18" fillId="4" borderId="2" xfId="0" applyFont="1" applyFill="1" applyBorder="1" applyAlignment="1">
      <alignment horizontal="right"/>
    </xf>
    <xf numFmtId="0" fontId="18" fillId="4" borderId="2" xfId="0" applyFont="1" applyFill="1" applyBorder="1" applyAlignment="1"/>
    <xf numFmtId="16" fontId="18" fillId="4" borderId="2" xfId="0" applyNumberFormat="1" applyFont="1" applyFill="1" applyBorder="1" applyAlignment="1">
      <alignment horizontal="right"/>
    </xf>
    <xf numFmtId="0" fontId="18" fillId="4" borderId="2" xfId="0" applyFont="1" applyFill="1" applyBorder="1" applyAlignment="1">
      <alignment vertical="center"/>
    </xf>
    <xf numFmtId="0" fontId="18" fillId="4" borderId="2" xfId="0" applyFont="1" applyFill="1" applyBorder="1" applyAlignment="1">
      <alignment horizontal="right" vertical="center"/>
    </xf>
    <xf numFmtId="0" fontId="18" fillId="4" borderId="3" xfId="0" applyFont="1" applyFill="1" applyBorder="1" applyAlignment="1">
      <alignment wrapText="1"/>
    </xf>
    <xf numFmtId="16" fontId="18" fillId="4" borderId="3" xfId="0" applyNumberFormat="1" applyFont="1" applyFill="1" applyBorder="1" applyAlignment="1"/>
    <xf numFmtId="0" fontId="18" fillId="4" borderId="3" xfId="0" applyFont="1" applyFill="1" applyBorder="1" applyAlignment="1"/>
    <xf numFmtId="0" fontId="18" fillId="4" borderId="3" xfId="0" applyFont="1" applyFill="1" applyBorder="1" applyAlignment="1">
      <alignment horizontal="left"/>
    </xf>
    <xf numFmtId="0" fontId="18" fillId="4" borderId="4" xfId="0" applyFont="1" applyFill="1" applyBorder="1" applyAlignment="1">
      <alignment horizontal="right"/>
    </xf>
    <xf numFmtId="0" fontId="18" fillId="4" borderId="4" xfId="0" applyFont="1" applyFill="1" applyBorder="1" applyAlignment="1"/>
    <xf numFmtId="0" fontId="18" fillId="32" borderId="4" xfId="0" applyFont="1" applyFill="1" applyBorder="1" applyAlignment="1">
      <alignment horizontal="right"/>
    </xf>
    <xf numFmtId="0" fontId="18" fillId="32" borderId="4" xfId="0" applyFont="1" applyFill="1" applyBorder="1" applyAlignment="1"/>
    <xf numFmtId="0" fontId="18" fillId="32" borderId="2" xfId="0" applyFont="1" applyFill="1" applyBorder="1" applyAlignment="1"/>
    <xf numFmtId="16" fontId="18" fillId="32" borderId="2" xfId="0" applyNumberFormat="1" applyFont="1" applyFill="1" applyBorder="1" applyAlignment="1">
      <alignment horizontal="right"/>
    </xf>
    <xf numFmtId="0" fontId="18" fillId="32" borderId="4" xfId="0" applyFont="1" applyFill="1" applyBorder="1" applyAlignment="1">
      <alignment horizontal="right" vertical="center"/>
    </xf>
    <xf numFmtId="0" fontId="18" fillId="32" borderId="4" xfId="0" applyFont="1" applyFill="1" applyBorder="1" applyAlignment="1">
      <alignment vertical="center"/>
    </xf>
    <xf numFmtId="0" fontId="18" fillId="32" borderId="2" xfId="0" applyFont="1" applyFill="1" applyBorder="1" applyAlignment="1">
      <alignment horizontal="right"/>
    </xf>
    <xf numFmtId="0" fontId="18" fillId="32" borderId="2" xfId="0" applyFont="1" applyFill="1" applyBorder="1" applyAlignment="1">
      <alignment wrapText="1"/>
    </xf>
    <xf numFmtId="3" fontId="18" fillId="27" borderId="2" xfId="0" applyNumberFormat="1" applyFont="1" applyFill="1" applyBorder="1" applyAlignment="1">
      <alignment horizontal="right"/>
    </xf>
    <xf numFmtId="0" fontId="18" fillId="27" borderId="4" xfId="0" applyFont="1" applyFill="1" applyBorder="1" applyAlignment="1">
      <alignment horizontal="center"/>
    </xf>
    <xf numFmtId="3" fontId="18" fillId="34" borderId="2" xfId="0" applyNumberFormat="1" applyFont="1" applyFill="1" applyBorder="1" applyAlignment="1"/>
    <xf numFmtId="176" fontId="18" fillId="34" borderId="2" xfId="8" applyNumberFormat="1" applyFont="1" applyFill="1" applyBorder="1"/>
    <xf numFmtId="176" fontId="18" fillId="34" borderId="2" xfId="0" applyNumberFormat="1" applyFont="1" applyFill="1" applyBorder="1" applyAlignment="1"/>
    <xf numFmtId="176" fontId="18" fillId="34" borderId="3" xfId="0" applyNumberFormat="1" applyFont="1" applyFill="1" applyBorder="1" applyAlignment="1">
      <alignment horizontal="center"/>
    </xf>
    <xf numFmtId="0" fontId="18" fillId="34" borderId="6" xfId="0" applyFont="1" applyFill="1" applyBorder="1" applyAlignment="1">
      <alignment horizontal="center"/>
    </xf>
    <xf numFmtId="3" fontId="18" fillId="34" borderId="2" xfId="0" applyNumberFormat="1" applyFont="1" applyFill="1" applyBorder="1" applyAlignment="1">
      <alignment horizontal="right"/>
    </xf>
    <xf numFmtId="176" fontId="18" fillId="34" borderId="2" xfId="8" applyNumberFormat="1" applyFont="1" applyFill="1" applyBorder="1" applyAlignment="1"/>
    <xf numFmtId="0" fontId="18" fillId="34" borderId="4" xfId="0" applyFont="1" applyFill="1" applyBorder="1" applyAlignment="1">
      <alignment horizontal="center"/>
    </xf>
    <xf numFmtId="3" fontId="18" fillId="3" borderId="2" xfId="0" applyNumberFormat="1" applyFont="1" applyFill="1" applyBorder="1" applyAlignment="1">
      <alignment horizontal="right"/>
    </xf>
    <xf numFmtId="176" fontId="18" fillId="3" borderId="2" xfId="8" applyNumberFormat="1" applyFont="1" applyFill="1" applyBorder="1" applyAlignment="1">
      <alignment horizontal="right" indent="1"/>
    </xf>
    <xf numFmtId="176" fontId="18" fillId="35" borderId="2" xfId="8" applyNumberFormat="1" applyFont="1" applyFill="1" applyBorder="1" applyAlignment="1">
      <alignment horizontal="right" indent="1"/>
    </xf>
    <xf numFmtId="176" fontId="18" fillId="35" borderId="2" xfId="8" applyNumberFormat="1" applyFont="1" applyFill="1" applyBorder="1"/>
    <xf numFmtId="176" fontId="18" fillId="35" borderId="2" xfId="0" applyNumberFormat="1" applyFont="1" applyFill="1" applyBorder="1" applyAlignment="1"/>
    <xf numFmtId="176" fontId="18" fillId="35" borderId="3" xfId="0" applyNumberFormat="1" applyFont="1" applyFill="1" applyBorder="1" applyAlignment="1">
      <alignment horizontal="center"/>
    </xf>
    <xf numFmtId="0" fontId="18" fillId="35" borderId="4" xfId="0" applyFont="1" applyFill="1" applyBorder="1" applyAlignment="1">
      <alignment horizontal="center"/>
    </xf>
    <xf numFmtId="3" fontId="18" fillId="4" borderId="2" xfId="0" applyNumberFormat="1" applyFont="1" applyFill="1" applyBorder="1" applyAlignment="1"/>
    <xf numFmtId="176" fontId="18" fillId="4" borderId="2" xfId="8" applyNumberFormat="1" applyFont="1" applyFill="1" applyBorder="1"/>
    <xf numFmtId="176" fontId="18" fillId="4" borderId="2" xfId="0" applyNumberFormat="1" applyFont="1" applyFill="1" applyBorder="1" applyAlignment="1"/>
    <xf numFmtId="176" fontId="18" fillId="4" borderId="3" xfId="0" applyNumberFormat="1" applyFont="1" applyFill="1" applyBorder="1" applyAlignment="1">
      <alignment horizontal="center"/>
    </xf>
    <xf numFmtId="0" fontId="18" fillId="4" borderId="6" xfId="0" applyFont="1" applyFill="1" applyBorder="1" applyAlignment="1">
      <alignment horizontal="center"/>
    </xf>
    <xf numFmtId="176" fontId="18" fillId="4" borderId="2" xfId="8" applyNumberFormat="1" applyFont="1" applyFill="1" applyBorder="1" applyAlignment="1">
      <alignment horizontal="right" indent="1"/>
    </xf>
    <xf numFmtId="0" fontId="18" fillId="4" borderId="4" xfId="0" applyFont="1" applyFill="1" applyBorder="1" applyAlignment="1">
      <alignment horizontal="center"/>
    </xf>
    <xf numFmtId="3" fontId="18" fillId="32" borderId="2" xfId="0" applyNumberFormat="1" applyFont="1" applyFill="1" applyBorder="1" applyAlignment="1"/>
    <xf numFmtId="176" fontId="18" fillId="32" borderId="2" xfId="8" applyNumberFormat="1" applyFont="1" applyFill="1" applyBorder="1"/>
    <xf numFmtId="176" fontId="18" fillId="32" borderId="2" xfId="0" applyNumberFormat="1" applyFont="1" applyFill="1" applyBorder="1" applyAlignment="1"/>
    <xf numFmtId="176" fontId="18" fillId="32" borderId="3" xfId="0" applyNumberFormat="1" applyFont="1" applyFill="1" applyBorder="1" applyAlignment="1">
      <alignment horizontal="center"/>
    </xf>
    <xf numFmtId="0" fontId="18" fillId="32" borderId="6" xfId="0" applyFont="1" applyFill="1" applyBorder="1" applyAlignment="1">
      <alignment horizontal="center"/>
    </xf>
    <xf numFmtId="0" fontId="18" fillId="13" borderId="2" xfId="0" applyFont="1" applyFill="1" applyBorder="1" applyAlignment="1">
      <alignment horizontal="right"/>
    </xf>
    <xf numFmtId="0" fontId="18" fillId="13" borderId="2" xfId="0" applyFont="1" applyFill="1" applyBorder="1" applyAlignment="1"/>
    <xf numFmtId="16" fontId="18" fillId="13" borderId="2" xfId="0" applyNumberFormat="1" applyFont="1" applyFill="1" applyBorder="1" applyAlignment="1">
      <alignment horizontal="right"/>
    </xf>
    <xf numFmtId="0" fontId="18" fillId="34" borderId="2" xfId="0" applyFont="1" applyFill="1" applyBorder="1" applyAlignment="1">
      <alignment horizontal="center" vertical="center"/>
    </xf>
    <xf numFmtId="0" fontId="18" fillId="36" borderId="2" xfId="0" applyFont="1" applyFill="1" applyBorder="1" applyAlignment="1">
      <alignment horizontal="right"/>
    </xf>
    <xf numFmtId="0" fontId="18" fillId="36" borderId="2" xfId="0" applyFont="1" applyFill="1" applyBorder="1" applyAlignment="1"/>
    <xf numFmtId="0" fontId="18" fillId="36" borderId="2" xfId="0" applyFont="1" applyFill="1" applyBorder="1" applyAlignment="1">
      <alignment wrapText="1"/>
    </xf>
    <xf numFmtId="16" fontId="18" fillId="36" borderId="2" xfId="0" applyNumberFormat="1" applyFont="1" applyFill="1" applyBorder="1" applyAlignment="1"/>
    <xf numFmtId="16" fontId="18" fillId="36" borderId="2" xfId="0" applyNumberFormat="1" applyFont="1" applyFill="1" applyBorder="1" applyAlignment="1">
      <alignment horizontal="right"/>
    </xf>
    <xf numFmtId="0" fontId="18" fillId="19" borderId="2" xfId="0" applyFont="1" applyFill="1" applyBorder="1" applyAlignment="1">
      <alignment horizontal="right"/>
    </xf>
    <xf numFmtId="0" fontId="18" fillId="19" borderId="2" xfId="0" applyFont="1" applyFill="1" applyBorder="1" applyAlignment="1"/>
    <xf numFmtId="16" fontId="18" fillId="19" borderId="2" xfId="0" applyNumberFormat="1" applyFont="1" applyFill="1" applyBorder="1" applyAlignment="1"/>
    <xf numFmtId="16" fontId="18" fillId="19" borderId="2" xfId="0" applyNumberFormat="1" applyFont="1" applyFill="1" applyBorder="1" applyAlignment="1">
      <alignment horizontal="right"/>
    </xf>
    <xf numFmtId="0" fontId="18" fillId="19" borderId="2" xfId="0" applyFont="1" applyFill="1" applyBorder="1" applyAlignment="1">
      <alignment wrapText="1"/>
    </xf>
    <xf numFmtId="1" fontId="18" fillId="19" borderId="2" xfId="0" applyNumberFormat="1" applyFont="1" applyFill="1" applyBorder="1" applyAlignment="1"/>
    <xf numFmtId="0" fontId="18" fillId="16" borderId="2" xfId="0" applyFont="1" applyFill="1" applyBorder="1" applyAlignment="1">
      <alignment horizontal="right"/>
    </xf>
    <xf numFmtId="0" fontId="18" fillId="16" borderId="2" xfId="0" applyFont="1" applyFill="1" applyBorder="1" applyAlignment="1"/>
    <xf numFmtId="16" fontId="18" fillId="16" borderId="2" xfId="0" applyNumberFormat="1" applyFont="1" applyFill="1" applyBorder="1" applyAlignment="1">
      <alignment horizontal="right"/>
    </xf>
    <xf numFmtId="0" fontId="18" fillId="16" borderId="2" xfId="0" applyFont="1" applyFill="1" applyBorder="1" applyAlignment="1">
      <alignment wrapText="1"/>
    </xf>
    <xf numFmtId="3" fontId="18" fillId="32" borderId="2" xfId="0" applyNumberFormat="1" applyFont="1" applyFill="1" applyBorder="1" applyAlignment="1">
      <alignment horizontal="right"/>
    </xf>
    <xf numFmtId="0" fontId="18" fillId="32" borderId="4" xfId="0" applyFont="1" applyFill="1" applyBorder="1" applyAlignment="1">
      <alignment horizontal="center"/>
    </xf>
    <xf numFmtId="3" fontId="18" fillId="13" borderId="2" xfId="0" applyNumberFormat="1" applyFont="1" applyFill="1" applyBorder="1" applyAlignment="1"/>
    <xf numFmtId="176" fontId="18" fillId="13" borderId="2" xfId="8" applyNumberFormat="1" applyFont="1" applyFill="1" applyBorder="1"/>
    <xf numFmtId="176" fontId="18" fillId="13" borderId="2" xfId="0" applyNumberFormat="1" applyFont="1" applyFill="1" applyBorder="1" applyAlignment="1"/>
    <xf numFmtId="176" fontId="18" fillId="13" borderId="3" xfId="0" applyNumberFormat="1" applyFont="1" applyFill="1" applyBorder="1" applyAlignment="1">
      <alignment horizontal="center"/>
    </xf>
    <xf numFmtId="0" fontId="18" fillId="13" borderId="6" xfId="0" applyFont="1" applyFill="1" applyBorder="1" applyAlignment="1">
      <alignment horizontal="center"/>
    </xf>
    <xf numFmtId="0" fontId="18" fillId="13" borderId="4" xfId="0" applyFont="1" applyFill="1" applyBorder="1" applyAlignment="1">
      <alignment horizontal="center"/>
    </xf>
    <xf numFmtId="176" fontId="18" fillId="36" borderId="2" xfId="8" applyNumberFormat="1" applyFont="1" applyFill="1" applyBorder="1"/>
    <xf numFmtId="176" fontId="18" fillId="36" borderId="2" xfId="0" applyNumberFormat="1" applyFont="1" applyFill="1" applyBorder="1" applyAlignment="1"/>
    <xf numFmtId="176" fontId="18" fillId="36" borderId="3" xfId="0" applyNumberFormat="1" applyFont="1" applyFill="1" applyBorder="1" applyAlignment="1">
      <alignment horizontal="center"/>
    </xf>
    <xf numFmtId="3" fontId="18" fillId="36" borderId="2" xfId="0" applyNumberFormat="1" applyFont="1" applyFill="1" applyBorder="1" applyAlignment="1"/>
    <xf numFmtId="0" fontId="18" fillId="36" borderId="4" xfId="0" applyFont="1" applyFill="1" applyBorder="1" applyAlignment="1">
      <alignment horizontal="center"/>
    </xf>
    <xf numFmtId="3" fontId="18" fillId="19" borderId="2" xfId="0" applyNumberFormat="1" applyFont="1" applyFill="1" applyBorder="1" applyAlignment="1"/>
    <xf numFmtId="176" fontId="18" fillId="19" borderId="2" xfId="8" applyNumberFormat="1" applyFont="1" applyFill="1" applyBorder="1"/>
    <xf numFmtId="176" fontId="18" fillId="19" borderId="2" xfId="0" applyNumberFormat="1" applyFont="1" applyFill="1" applyBorder="1" applyAlignment="1"/>
    <xf numFmtId="176" fontId="18" fillId="19" borderId="3" xfId="0" applyNumberFormat="1" applyFont="1" applyFill="1" applyBorder="1" applyAlignment="1">
      <alignment horizontal="center"/>
    </xf>
    <xf numFmtId="0" fontId="18" fillId="19" borderId="6" xfId="0" applyFont="1" applyFill="1" applyBorder="1" applyAlignment="1">
      <alignment horizontal="center"/>
    </xf>
    <xf numFmtId="0" fontId="18" fillId="19" borderId="4" xfId="0" applyFont="1" applyFill="1" applyBorder="1" applyAlignment="1">
      <alignment horizontal="center"/>
    </xf>
    <xf numFmtId="3" fontId="18" fillId="16" borderId="2" xfId="0" applyNumberFormat="1" applyFont="1" applyFill="1" applyBorder="1" applyAlignment="1"/>
    <xf numFmtId="176" fontId="18" fillId="16" borderId="2" xfId="8" applyNumberFormat="1" applyFont="1" applyFill="1" applyBorder="1"/>
    <xf numFmtId="176" fontId="18" fillId="16" borderId="2" xfId="0" applyNumberFormat="1" applyFont="1" applyFill="1" applyBorder="1" applyAlignment="1"/>
    <xf numFmtId="176" fontId="18" fillId="16" borderId="3" xfId="0" applyNumberFormat="1" applyFont="1" applyFill="1" applyBorder="1" applyAlignment="1">
      <alignment horizontal="center"/>
    </xf>
    <xf numFmtId="0" fontId="18" fillId="16" borderId="6" xfId="0" applyFont="1" applyFill="1" applyBorder="1" applyAlignment="1">
      <alignment horizontal="center"/>
    </xf>
    <xf numFmtId="0" fontId="18" fillId="34" borderId="2" xfId="0" applyFont="1" applyFill="1" applyBorder="1" applyAlignment="1">
      <alignment wrapText="1"/>
    </xf>
    <xf numFmtId="0" fontId="18" fillId="16" borderId="4" xfId="0" applyFont="1" applyFill="1" applyBorder="1" applyAlignment="1">
      <alignment horizontal="center"/>
    </xf>
    <xf numFmtId="49" fontId="0" fillId="0" borderId="0" xfId="0" applyNumberFormat="1" applyFont="1" applyFill="1" applyAlignment="1">
      <alignment horizontal="right"/>
    </xf>
    <xf numFmtId="0" fontId="2" fillId="0" borderId="0" xfId="0" applyFont="1" applyFill="1" applyAlignment="1">
      <alignment horizontal="right"/>
    </xf>
    <xf numFmtId="0" fontId="3" fillId="0" borderId="0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right" vertical="center" wrapText="1"/>
    </xf>
    <xf numFmtId="0" fontId="3" fillId="0" borderId="2" xfId="0" applyNumberFormat="1" applyFont="1" applyFill="1" applyBorder="1" applyAlignment="1">
      <alignment horizontal="right" vertical="center" wrapText="1"/>
    </xf>
    <xf numFmtId="0" fontId="11" fillId="32" borderId="2" xfId="0" applyFont="1" applyFill="1" applyBorder="1" applyAlignment="1">
      <alignment horizontal="right" vertical="center" wrapText="1"/>
    </xf>
    <xf numFmtId="0" fontId="4" fillId="14" borderId="5" xfId="0" applyFont="1" applyFill="1" applyBorder="1" applyAlignment="1">
      <alignment vertical="top" wrapText="1"/>
    </xf>
    <xf numFmtId="0" fontId="11" fillId="32" borderId="2" xfId="0" applyNumberFormat="1" applyFont="1" applyFill="1" applyBorder="1" applyAlignment="1">
      <alignment horizontal="right" vertical="center" wrapText="1"/>
    </xf>
    <xf numFmtId="0" fontId="0" fillId="32" borderId="6" xfId="0" applyFont="1" applyFill="1" applyBorder="1" applyAlignment="1">
      <alignment horizontal="right"/>
    </xf>
    <xf numFmtId="179" fontId="0" fillId="32" borderId="2" xfId="0" applyNumberFormat="1" applyFont="1" applyFill="1" applyBorder="1" applyAlignment="1"/>
    <xf numFmtId="179" fontId="0" fillId="32" borderId="2" xfId="0" applyNumberFormat="1" applyFont="1" applyFill="1" applyBorder="1" applyAlignment="1">
      <alignment horizontal="right"/>
    </xf>
    <xf numFmtId="0" fontId="0" fillId="32" borderId="2" xfId="0" applyFont="1" applyFill="1" applyBorder="1" applyAlignment="1">
      <alignment horizontal="right" vertical="center"/>
    </xf>
    <xf numFmtId="0" fontId="0" fillId="32" borderId="2" xfId="0" applyFont="1" applyFill="1" applyBorder="1" applyAlignment="1">
      <alignment horizontal="left" vertical="top"/>
    </xf>
    <xf numFmtId="49" fontId="2" fillId="0" borderId="0" xfId="0" applyNumberFormat="1" applyFont="1" applyFill="1" applyAlignment="1">
      <alignment horizontal="right"/>
    </xf>
    <xf numFmtId="176" fontId="0" fillId="3" borderId="2" xfId="0" applyNumberFormat="1" applyFont="1" applyFill="1" applyBorder="1" applyAlignment="1">
      <alignment horizontal="right"/>
    </xf>
    <xf numFmtId="176" fontId="0" fillId="3" borderId="1" xfId="0" applyNumberFormat="1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right" vertical="center" wrapText="1"/>
    </xf>
    <xf numFmtId="3" fontId="0" fillId="32" borderId="2" xfId="0" applyNumberFormat="1" applyFont="1" applyFill="1" applyBorder="1" applyAlignment="1">
      <alignment horizontal="right"/>
    </xf>
    <xf numFmtId="49" fontId="0" fillId="0" borderId="2" xfId="8" applyNumberFormat="1" applyFont="1" applyFill="1" applyBorder="1" applyAlignment="1">
      <alignment horizontal="right"/>
    </xf>
    <xf numFmtId="0" fontId="11" fillId="0" borderId="2" xfId="0" applyFont="1" applyFill="1" applyBorder="1" applyAlignment="1">
      <alignment horizontal="right" vertical="center" wrapText="1"/>
    </xf>
    <xf numFmtId="3" fontId="0" fillId="4" borderId="2" xfId="0" applyNumberFormat="1" applyFont="1" applyFill="1" applyBorder="1" applyAlignment="1">
      <alignment horizontal="right"/>
    </xf>
    <xf numFmtId="3" fontId="0" fillId="29" borderId="2" xfId="0" applyNumberFormat="1" applyFont="1" applyFill="1" applyBorder="1" applyAlignment="1">
      <alignment horizontal="right"/>
    </xf>
    <xf numFmtId="3" fontId="0" fillId="27" borderId="2" xfId="0" applyNumberFormat="1" applyFont="1" applyFill="1" applyBorder="1" applyAlignment="1">
      <alignment horizontal="right"/>
    </xf>
    <xf numFmtId="3" fontId="0" fillId="23" borderId="2" xfId="0" applyNumberFormat="1" applyFont="1" applyFill="1" applyBorder="1" applyAlignment="1">
      <alignment horizontal="right"/>
    </xf>
    <xf numFmtId="3" fontId="0" fillId="13" borderId="2" xfId="0" applyNumberFormat="1" applyFont="1" applyFill="1" applyBorder="1" applyAlignment="1">
      <alignment horizontal="right"/>
    </xf>
    <xf numFmtId="16" fontId="0" fillId="17" borderId="2" xfId="0" applyNumberFormat="1" applyFont="1" applyFill="1" applyBorder="1" applyAlignment="1">
      <alignment horizontal="right"/>
    </xf>
    <xf numFmtId="0" fontId="0" fillId="17" borderId="2" xfId="0" applyFont="1" applyFill="1" applyBorder="1" applyAlignment="1">
      <alignment horizontal="left"/>
    </xf>
    <xf numFmtId="0" fontId="11" fillId="16" borderId="2" xfId="0" applyFont="1" applyFill="1" applyBorder="1" applyAlignment="1">
      <alignment horizontal="right"/>
    </xf>
    <xf numFmtId="0" fontId="11" fillId="16" borderId="2" xfId="0" applyFont="1" applyFill="1" applyBorder="1" applyAlignment="1"/>
    <xf numFmtId="16" fontId="11" fillId="16" borderId="2" xfId="0" applyNumberFormat="1" applyFont="1" applyFill="1" applyBorder="1" applyAlignment="1"/>
    <xf numFmtId="0" fontId="0" fillId="35" borderId="2" xfId="0" applyFont="1" applyFill="1" applyBorder="1" applyAlignment="1">
      <alignment horizontal="right"/>
    </xf>
    <xf numFmtId="0" fontId="0" fillId="35" borderId="2" xfId="0" applyFont="1" applyFill="1" applyBorder="1" applyAlignment="1"/>
    <xf numFmtId="16" fontId="0" fillId="35" borderId="2" xfId="0" applyNumberFormat="1" applyFont="1" applyFill="1" applyBorder="1" applyAlignment="1"/>
    <xf numFmtId="3" fontId="0" fillId="30" borderId="2" xfId="0" applyNumberFormat="1" applyFont="1" applyFill="1" applyBorder="1" applyAlignment="1">
      <alignment horizontal="right"/>
    </xf>
    <xf numFmtId="3" fontId="0" fillId="17" borderId="2" xfId="0" applyNumberFormat="1" applyFont="1" applyFill="1" applyBorder="1" applyAlignment="1">
      <alignment horizontal="right"/>
    </xf>
    <xf numFmtId="3" fontId="0" fillId="7" borderId="2" xfId="0" applyNumberFormat="1" applyFont="1" applyFill="1" applyBorder="1" applyAlignment="1">
      <alignment horizontal="right"/>
    </xf>
    <xf numFmtId="0" fontId="0" fillId="7" borderId="2" xfId="0" applyFont="1" applyFill="1" applyBorder="1" applyAlignment="1">
      <alignment horizontal="left" vertical="top"/>
    </xf>
    <xf numFmtId="3" fontId="0" fillId="16" borderId="2" xfId="0" applyNumberFormat="1" applyFont="1" applyFill="1" applyBorder="1" applyAlignment="1">
      <alignment horizontal="right"/>
    </xf>
    <xf numFmtId="176" fontId="11" fillId="16" borderId="2" xfId="8" applyNumberFormat="1" applyFont="1" applyFill="1" applyBorder="1"/>
    <xf numFmtId="49" fontId="11" fillId="0" borderId="2" xfId="8" applyNumberFormat="1" applyFont="1" applyFill="1" applyBorder="1" applyAlignment="1">
      <alignment horizontal="right"/>
    </xf>
    <xf numFmtId="3" fontId="0" fillId="35" borderId="2" xfId="0" applyNumberFormat="1" applyFont="1" applyFill="1" applyBorder="1" applyAlignment="1">
      <alignment horizontal="right"/>
    </xf>
    <xf numFmtId="176" fontId="0" fillId="35" borderId="2" xfId="8" applyNumberFormat="1" applyFont="1" applyFill="1" applyBorder="1"/>
    <xf numFmtId="3" fontId="0" fillId="3" borderId="2" xfId="0" applyNumberFormat="1" applyFont="1" applyFill="1" applyBorder="1" applyAlignment="1">
      <alignment horizontal="right"/>
    </xf>
    <xf numFmtId="0" fontId="0" fillId="36" borderId="2" xfId="0" applyFont="1" applyFill="1" applyBorder="1" applyAlignment="1">
      <alignment horizontal="right"/>
    </xf>
    <xf numFmtId="0" fontId="0" fillId="36" borderId="2" xfId="0" applyFont="1" applyFill="1" applyBorder="1" applyAlignment="1"/>
    <xf numFmtId="16" fontId="0" fillId="36" borderId="2" xfId="0" applyNumberFormat="1" applyFont="1" applyFill="1" applyBorder="1" applyAlignment="1"/>
    <xf numFmtId="0" fontId="25" fillId="22" borderId="0" xfId="0" applyFont="1" applyFill="1" applyAlignment="1"/>
    <xf numFmtId="0" fontId="0" fillId="16" borderId="3" xfId="0" applyFont="1" applyFill="1" applyBorder="1" applyAlignment="1">
      <alignment horizontal="center" vertical="center"/>
    </xf>
    <xf numFmtId="0" fontId="0" fillId="16" borderId="4" xfId="0" applyFont="1" applyFill="1" applyBorder="1" applyAlignment="1">
      <alignment horizontal="center" vertical="center"/>
    </xf>
    <xf numFmtId="0" fontId="0" fillId="16" borderId="3" xfId="0" applyFont="1" applyFill="1" applyBorder="1" applyAlignment="1">
      <alignment horizontal="right"/>
    </xf>
    <xf numFmtId="0" fontId="0" fillId="16" borderId="3" xfId="0" applyFont="1" applyFill="1" applyBorder="1" applyAlignment="1"/>
    <xf numFmtId="16" fontId="0" fillId="16" borderId="3" xfId="0" applyNumberFormat="1" applyFont="1" applyFill="1" applyBorder="1" applyAlignment="1"/>
    <xf numFmtId="3" fontId="0" fillId="36" borderId="2" xfId="0" applyNumberFormat="1" applyFont="1" applyFill="1" applyBorder="1" applyAlignment="1">
      <alignment horizontal="right"/>
    </xf>
    <xf numFmtId="176" fontId="0" fillId="36" borderId="2" xfId="8" applyNumberFormat="1" applyFont="1" applyFill="1" applyBorder="1"/>
    <xf numFmtId="3" fontId="0" fillId="22" borderId="2" xfId="0" applyNumberFormat="1" applyFont="1" applyFill="1" applyBorder="1" applyAlignment="1">
      <alignment horizontal="right"/>
    </xf>
    <xf numFmtId="3" fontId="0" fillId="19" borderId="2" xfId="0" applyNumberFormat="1" applyFont="1" applyFill="1" applyBorder="1" applyAlignment="1">
      <alignment horizontal="right"/>
    </xf>
    <xf numFmtId="49" fontId="0" fillId="0" borderId="2" xfId="0" applyNumberFormat="1" applyFont="1" applyFill="1" applyBorder="1" applyAlignment="1">
      <alignment horizontal="right"/>
    </xf>
    <xf numFmtId="0" fontId="4" fillId="0" borderId="2" xfId="0" applyFont="1" applyBorder="1" applyAlignment="1">
      <alignment horizontal="right"/>
    </xf>
    <xf numFmtId="176" fontId="0" fillId="16" borderId="3" xfId="8" applyNumberFormat="1" applyFont="1" applyFill="1" applyBorder="1"/>
    <xf numFmtId="0" fontId="2" fillId="2" borderId="0" xfId="0" applyFont="1" applyFill="1" applyAlignment="1">
      <alignment horizontal="center"/>
    </xf>
    <xf numFmtId="0" fontId="3" fillId="2" borderId="0" xfId="0" applyFont="1" applyFill="1" applyBorder="1" applyAlignment="1">
      <alignment vertical="center" wrapText="1"/>
    </xf>
    <xf numFmtId="0" fontId="0" fillId="2" borderId="0" xfId="0" applyFill="1" applyBorder="1" applyAlignment="1">
      <alignment horizontal="center"/>
    </xf>
    <xf numFmtId="176" fontId="0" fillId="2" borderId="0" xfId="0" applyNumberForma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178" fontId="3" fillId="2" borderId="2" xfId="0" applyNumberFormat="1" applyFont="1" applyFill="1" applyBorder="1" applyAlignment="1">
      <alignment horizontal="center" vertical="center" wrapText="1"/>
    </xf>
    <xf numFmtId="0" fontId="3" fillId="2" borderId="2" xfId="0" applyNumberFormat="1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0" fillId="2" borderId="2" xfId="0" applyFill="1" applyBorder="1"/>
    <xf numFmtId="16" fontId="0" fillId="2" borderId="2" xfId="0" applyNumberFormat="1" applyFill="1" applyBorder="1"/>
    <xf numFmtId="0" fontId="13" fillId="2" borderId="2" xfId="0" applyFont="1" applyFill="1" applyBorder="1"/>
    <xf numFmtId="16" fontId="13" fillId="2" borderId="2" xfId="0" applyNumberFormat="1" applyFont="1" applyFill="1" applyBorder="1"/>
    <xf numFmtId="0" fontId="0" fillId="2" borderId="3" xfId="0" applyFill="1" applyBorder="1" applyAlignment="1">
      <alignment horizontal="center" vertical="center"/>
    </xf>
    <xf numFmtId="0" fontId="0" fillId="2" borderId="3" xfId="0" applyFill="1" applyBorder="1" applyAlignment="1">
      <alignment vertical="center"/>
    </xf>
    <xf numFmtId="0" fontId="0" fillId="2" borderId="4" xfId="0" applyFill="1" applyBorder="1" applyAlignment="1">
      <alignment horizontal="center" vertical="center"/>
    </xf>
    <xf numFmtId="0" fontId="0" fillId="2" borderId="4" xfId="0" applyFill="1" applyBorder="1" applyAlignment="1">
      <alignment vertical="center"/>
    </xf>
    <xf numFmtId="0" fontId="0" fillId="2" borderId="6" xfId="0" applyFill="1" applyBorder="1"/>
    <xf numFmtId="0" fontId="0" fillId="2" borderId="2" xfId="0" applyFill="1" applyBorder="1" applyAlignment="1">
      <alignment horizontal="center"/>
    </xf>
    <xf numFmtId="176" fontId="0" fillId="2" borderId="2" xfId="0" applyNumberFormat="1" applyFill="1" applyBorder="1" applyAlignment="1">
      <alignment horizontal="center"/>
    </xf>
    <xf numFmtId="0" fontId="3" fillId="3" borderId="8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right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0" fillId="12" borderId="2" xfId="0" applyFill="1" applyBorder="1"/>
    <xf numFmtId="176" fontId="0" fillId="12" borderId="2" xfId="0" applyNumberFormat="1" applyFill="1" applyBorder="1"/>
    <xf numFmtId="3" fontId="0" fillId="12" borderId="6" xfId="0" applyNumberFormat="1" applyFill="1" applyBorder="1" applyAlignment="1">
      <alignment horizontal="center"/>
    </xf>
    <xf numFmtId="3" fontId="0" fillId="12" borderId="4" xfId="0" applyNumberFormat="1" applyFill="1" applyBorder="1" applyAlignment="1">
      <alignment horizontal="center"/>
    </xf>
    <xf numFmtId="0" fontId="0" fillId="27" borderId="2" xfId="0" applyFill="1" applyBorder="1"/>
    <xf numFmtId="176" fontId="0" fillId="27" borderId="2" xfId="0" applyNumberFormat="1" applyFill="1" applyBorder="1"/>
    <xf numFmtId="3" fontId="0" fillId="27" borderId="3" xfId="0" applyNumberFormat="1" applyFill="1" applyBorder="1" applyAlignment="1">
      <alignment horizontal="center"/>
    </xf>
    <xf numFmtId="176" fontId="13" fillId="2" borderId="2" xfId="8" applyNumberFormat="1" applyFont="1" applyFill="1" applyBorder="1"/>
    <xf numFmtId="0" fontId="9" fillId="27" borderId="2" xfId="0" applyFont="1" applyFill="1" applyBorder="1"/>
    <xf numFmtId="176" fontId="9" fillId="27" borderId="2" xfId="0" applyNumberFormat="1" applyFont="1" applyFill="1" applyBorder="1"/>
    <xf numFmtId="3" fontId="0" fillId="27" borderId="6" xfId="0" applyNumberFormat="1" applyFill="1" applyBorder="1" applyAlignment="1">
      <alignment horizontal="center"/>
    </xf>
    <xf numFmtId="3" fontId="0" fillId="27" borderId="4" xfId="0" applyNumberFormat="1" applyFill="1" applyBorder="1" applyAlignment="1">
      <alignment horizontal="center"/>
    </xf>
    <xf numFmtId="0" fontId="0" fillId="22" borderId="2" xfId="0" applyFill="1" applyBorder="1"/>
    <xf numFmtId="176" fontId="0" fillId="22" borderId="2" xfId="0" applyNumberFormat="1" applyFill="1" applyBorder="1"/>
    <xf numFmtId="176" fontId="0" fillId="22" borderId="3" xfId="0" applyNumberFormat="1" applyFill="1" applyBorder="1" applyAlignment="1">
      <alignment horizontal="center"/>
    </xf>
    <xf numFmtId="3" fontId="0" fillId="2" borderId="2" xfId="0" applyNumberFormat="1" applyFill="1" applyBorder="1"/>
    <xf numFmtId="176" fontId="0" fillId="22" borderId="6" xfId="0" applyNumberFormat="1" applyFill="1" applyBorder="1" applyAlignment="1">
      <alignment horizontal="center"/>
    </xf>
    <xf numFmtId="176" fontId="0" fillId="22" borderId="4" xfId="0" applyNumberFormat="1" applyFill="1" applyBorder="1" applyAlignment="1">
      <alignment horizontal="center"/>
    </xf>
    <xf numFmtId="0" fontId="0" fillId="21" borderId="2" xfId="0" applyFill="1" applyBorder="1"/>
    <xf numFmtId="176" fontId="0" fillId="21" borderId="2" xfId="0" applyNumberFormat="1" applyFill="1" applyBorder="1"/>
    <xf numFmtId="3" fontId="0" fillId="21" borderId="3" xfId="0" applyNumberFormat="1" applyFill="1" applyBorder="1" applyAlignment="1">
      <alignment horizontal="center"/>
    </xf>
    <xf numFmtId="3" fontId="0" fillId="21" borderId="6" xfId="0" applyNumberFormat="1" applyFill="1" applyBorder="1" applyAlignment="1">
      <alignment horizontal="center"/>
    </xf>
    <xf numFmtId="3" fontId="0" fillId="21" borderId="4" xfId="0" applyNumberFormat="1" applyFill="1" applyBorder="1" applyAlignment="1">
      <alignment horizontal="center"/>
    </xf>
    <xf numFmtId="0" fontId="0" fillId="30" borderId="2" xfId="0" applyFill="1" applyBorder="1"/>
    <xf numFmtId="176" fontId="0" fillId="30" borderId="2" xfId="0" applyNumberFormat="1" applyFill="1" applyBorder="1"/>
    <xf numFmtId="176" fontId="0" fillId="30" borderId="3" xfId="0" applyNumberFormat="1" applyFill="1" applyBorder="1" applyAlignment="1">
      <alignment horizontal="center"/>
    </xf>
    <xf numFmtId="176" fontId="0" fillId="30" borderId="4" xfId="0" applyNumberFormat="1" applyFill="1" applyBorder="1" applyAlignment="1">
      <alignment horizontal="center"/>
    </xf>
    <xf numFmtId="0" fontId="0" fillId="2" borderId="0" xfId="0" applyFill="1" applyBorder="1"/>
    <xf numFmtId="0" fontId="0" fillId="2" borderId="2" xfId="0" applyFill="1" applyBorder="1" applyAlignment="1">
      <alignment wrapText="1"/>
    </xf>
    <xf numFmtId="0" fontId="0" fillId="36" borderId="2" xfId="0" applyFill="1" applyBorder="1"/>
    <xf numFmtId="176" fontId="0" fillId="36" borderId="2" xfId="0" applyNumberFormat="1" applyFill="1" applyBorder="1"/>
    <xf numFmtId="3" fontId="0" fillId="36" borderId="3" xfId="0" applyNumberFormat="1" applyFill="1" applyBorder="1" applyAlignment="1">
      <alignment horizontal="center"/>
    </xf>
    <xf numFmtId="3" fontId="0" fillId="36" borderId="6" xfId="0" applyNumberFormat="1" applyFill="1" applyBorder="1" applyAlignment="1">
      <alignment horizontal="center"/>
    </xf>
    <xf numFmtId="3" fontId="0" fillId="36" borderId="4" xfId="0" applyNumberFormat="1" applyFill="1" applyBorder="1" applyAlignment="1">
      <alignment horizontal="center"/>
    </xf>
    <xf numFmtId="0" fontId="0" fillId="11" borderId="2" xfId="0" applyFill="1" applyBorder="1"/>
    <xf numFmtId="176" fontId="0" fillId="11" borderId="2" xfId="0" applyNumberFormat="1" applyFill="1" applyBorder="1"/>
    <xf numFmtId="176" fontId="0" fillId="11" borderId="3" xfId="8" applyNumberFormat="1" applyFont="1" applyFill="1" applyBorder="1" applyAlignment="1">
      <alignment horizontal="center"/>
    </xf>
    <xf numFmtId="176" fontId="0" fillId="11" borderId="6" xfId="8" applyNumberFormat="1" applyFont="1" applyFill="1" applyBorder="1" applyAlignment="1">
      <alignment horizontal="center"/>
    </xf>
    <xf numFmtId="176" fontId="0" fillId="11" borderId="4" xfId="8" applyNumberFormat="1" applyFont="1" applyFill="1" applyBorder="1" applyAlignment="1">
      <alignment horizontal="center"/>
    </xf>
    <xf numFmtId="0" fontId="0" fillId="16" borderId="2" xfId="0" applyFill="1" applyBorder="1"/>
    <xf numFmtId="176" fontId="0" fillId="16" borderId="2" xfId="0" applyNumberFormat="1" applyFill="1" applyBorder="1"/>
    <xf numFmtId="176" fontId="0" fillId="16" borderId="3" xfId="0" applyNumberFormat="1" applyFill="1" applyBorder="1" applyAlignment="1">
      <alignment horizontal="center"/>
    </xf>
    <xf numFmtId="176" fontId="0" fillId="16" borderId="6" xfId="0" applyNumberFormat="1" applyFill="1" applyBorder="1" applyAlignment="1">
      <alignment horizontal="center"/>
    </xf>
    <xf numFmtId="176" fontId="0" fillId="16" borderId="4" xfId="0" applyNumberFormat="1" applyFill="1" applyBorder="1" applyAlignment="1">
      <alignment horizontal="center"/>
    </xf>
    <xf numFmtId="0" fontId="0" fillId="13" borderId="2" xfId="0" applyFill="1" applyBorder="1"/>
    <xf numFmtId="176" fontId="0" fillId="13" borderId="2" xfId="0" applyNumberFormat="1" applyFill="1" applyBorder="1"/>
    <xf numFmtId="176" fontId="0" fillId="13" borderId="3" xfId="0" applyNumberFormat="1" applyFill="1" applyBorder="1" applyAlignment="1">
      <alignment horizontal="center"/>
    </xf>
    <xf numFmtId="176" fontId="0" fillId="13" borderId="6" xfId="0" applyNumberFormat="1" applyFill="1" applyBorder="1" applyAlignment="1">
      <alignment horizontal="center"/>
    </xf>
    <xf numFmtId="176" fontId="0" fillId="13" borderId="4" xfId="0" applyNumberFormat="1" applyFill="1" applyBorder="1" applyAlignment="1">
      <alignment horizontal="center"/>
    </xf>
    <xf numFmtId="0" fontId="0" fillId="23" borderId="2" xfId="0" applyFill="1" applyBorder="1"/>
    <xf numFmtId="176" fontId="0" fillId="23" borderId="2" xfId="0" applyNumberFormat="1" applyFill="1" applyBorder="1"/>
    <xf numFmtId="176" fontId="0" fillId="23" borderId="3" xfId="8" applyNumberFormat="1" applyFont="1" applyFill="1" applyBorder="1" applyAlignment="1">
      <alignment horizontal="center"/>
    </xf>
    <xf numFmtId="176" fontId="0" fillId="23" borderId="4" xfId="8" applyNumberFormat="1" applyFont="1" applyFill="1" applyBorder="1" applyAlignment="1">
      <alignment horizontal="center"/>
    </xf>
    <xf numFmtId="176" fontId="0" fillId="12" borderId="4" xfId="8" applyNumberFormat="1" applyFont="1" applyFill="1" applyBorder="1" applyAlignment="1">
      <alignment horizontal="center"/>
    </xf>
    <xf numFmtId="0" fontId="0" fillId="27" borderId="3" xfId="0" applyFill="1" applyBorder="1" applyAlignment="1">
      <alignment horizontal="center"/>
    </xf>
    <xf numFmtId="0" fontId="0" fillId="27" borderId="6" xfId="0" applyFill="1" applyBorder="1" applyAlignment="1">
      <alignment horizontal="center"/>
    </xf>
    <xf numFmtId="0" fontId="0" fillId="27" borderId="4" xfId="0" applyFill="1" applyBorder="1" applyAlignment="1">
      <alignment horizontal="center"/>
    </xf>
    <xf numFmtId="0" fontId="0" fillId="4" borderId="2" xfId="0" applyFill="1" applyBorder="1"/>
    <xf numFmtId="176" fontId="0" fillId="4" borderId="2" xfId="0" applyNumberFormat="1" applyFill="1" applyBorder="1"/>
    <xf numFmtId="0" fontId="0" fillId="4" borderId="3" xfId="0" applyFill="1" applyBorder="1" applyAlignment="1">
      <alignment horizontal="center"/>
    </xf>
    <xf numFmtId="0" fontId="0" fillId="4" borderId="6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0" fillId="11" borderId="3" xfId="0" applyFill="1" applyBorder="1" applyAlignment="1">
      <alignment horizontal="center"/>
    </xf>
    <xf numFmtId="0" fontId="0" fillId="11" borderId="6" xfId="0" applyFill="1" applyBorder="1" applyAlignment="1">
      <alignment horizontal="center"/>
    </xf>
    <xf numFmtId="0" fontId="0" fillId="11" borderId="4" xfId="0" applyFill="1" applyBorder="1" applyAlignment="1">
      <alignment horizontal="center"/>
    </xf>
    <xf numFmtId="0" fontId="0" fillId="37" borderId="2" xfId="0" applyFill="1" applyBorder="1"/>
    <xf numFmtId="176" fontId="0" fillId="37" borderId="2" xfId="0" applyNumberFormat="1" applyFill="1" applyBorder="1"/>
    <xf numFmtId="176" fontId="0" fillId="37" borderId="3" xfId="0" applyNumberFormat="1" applyFill="1" applyBorder="1" applyAlignment="1">
      <alignment horizontal="center"/>
    </xf>
    <xf numFmtId="176" fontId="0" fillId="37" borderId="6" xfId="0" applyNumberFormat="1" applyFill="1" applyBorder="1" applyAlignment="1">
      <alignment horizontal="center"/>
    </xf>
    <xf numFmtId="176" fontId="0" fillId="37" borderId="4" xfId="0" applyNumberFormat="1" applyFill="1" applyBorder="1" applyAlignment="1">
      <alignment horizontal="center"/>
    </xf>
    <xf numFmtId="0" fontId="0" fillId="19" borderId="2" xfId="0" applyFill="1" applyBorder="1"/>
    <xf numFmtId="176" fontId="0" fillId="19" borderId="2" xfId="0" applyNumberFormat="1" applyFill="1" applyBorder="1"/>
    <xf numFmtId="0" fontId="3" fillId="3" borderId="3" xfId="0" applyFont="1" applyFill="1" applyBorder="1" applyAlignment="1">
      <alignment horizontal="center" vertical="center" wrapText="1"/>
    </xf>
    <xf numFmtId="16" fontId="0" fillId="2" borderId="2" xfId="0" applyNumberFormat="1" applyFont="1" applyFill="1" applyBorder="1" applyAlignment="1"/>
    <xf numFmtId="0" fontId="0" fillId="2" borderId="6" xfId="0" applyFont="1" applyFill="1" applyBorder="1" applyAlignment="1"/>
    <xf numFmtId="16" fontId="0" fillId="2" borderId="0" xfId="0" applyNumberFormat="1" applyFont="1" applyFill="1" applyAlignment="1"/>
    <xf numFmtId="0" fontId="26" fillId="2" borderId="0" xfId="0" applyFont="1" applyFill="1" applyAlignment="1">
      <alignment vertical="center"/>
    </xf>
    <xf numFmtId="0" fontId="0" fillId="3" borderId="3" xfId="0" applyFont="1" applyFill="1" applyBorder="1" applyAlignment="1">
      <alignment horizontal="center"/>
    </xf>
    <xf numFmtId="176" fontId="0" fillId="12" borderId="2" xfId="0" applyNumberFormat="1" applyFont="1" applyFill="1" applyBorder="1" applyAlignment="1">
      <alignment horizontal="center"/>
    </xf>
    <xf numFmtId="176" fontId="0" fillId="0" borderId="0" xfId="8" applyNumberFormat="1" applyFont="1" applyFill="1"/>
    <xf numFmtId="3" fontId="0" fillId="2" borderId="2" xfId="0" applyNumberFormat="1" applyFont="1" applyFill="1" applyBorder="1" applyAlignment="1"/>
    <xf numFmtId="0" fontId="0" fillId="2" borderId="4" xfId="0" applyFont="1" applyFill="1" applyBorder="1" applyAlignment="1"/>
    <xf numFmtId="176" fontId="0" fillId="2" borderId="6" xfId="8" applyNumberFormat="1" applyFont="1" applyFill="1" applyBorder="1"/>
    <xf numFmtId="0" fontId="0" fillId="2" borderId="3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vertical="center"/>
    </xf>
    <xf numFmtId="0" fontId="0" fillId="2" borderId="4" xfId="0" applyFont="1" applyFill="1" applyBorder="1" applyAlignment="1">
      <alignment horizontal="center" vertical="center"/>
    </xf>
    <xf numFmtId="16" fontId="0" fillId="2" borderId="9" xfId="0" applyNumberFormat="1" applyFont="1" applyFill="1" applyBorder="1" applyAlignment="1"/>
    <xf numFmtId="3" fontId="0" fillId="2" borderId="4" xfId="0" applyNumberFormat="1" applyFont="1" applyFill="1" applyBorder="1" applyAlignment="1"/>
    <xf numFmtId="3" fontId="0" fillId="0" borderId="2" xfId="0" applyNumberFormat="1" applyFont="1" applyFill="1" applyBorder="1" applyAlignment="1"/>
    <xf numFmtId="176" fontId="0" fillId="2" borderId="2" xfId="0" applyNumberFormat="1" applyFont="1" applyFill="1" applyBorder="1" applyAlignment="1"/>
    <xf numFmtId="176" fontId="0" fillId="2" borderId="3" xfId="0" applyNumberFormat="1" applyFont="1" applyFill="1" applyBorder="1" applyAlignment="1">
      <alignment horizontal="center"/>
    </xf>
    <xf numFmtId="0" fontId="0" fillId="2" borderId="6" xfId="0" applyFont="1" applyFill="1" applyBorder="1" applyAlignment="1">
      <alignment horizontal="center"/>
    </xf>
    <xf numFmtId="0" fontId="0" fillId="2" borderId="4" xfId="0" applyFont="1" applyFill="1" applyBorder="1" applyAlignment="1">
      <alignment horizontal="center"/>
    </xf>
    <xf numFmtId="176" fontId="0" fillId="2" borderId="6" xfId="0" applyNumberFormat="1" applyFont="1" applyFill="1" applyBorder="1" applyAlignment="1"/>
    <xf numFmtId="0" fontId="0" fillId="2" borderId="2" xfId="0" applyFont="1" applyFill="1" applyBorder="1" applyAlignment="1">
      <alignment horizontal="right" vertical="center"/>
    </xf>
    <xf numFmtId="0" fontId="0" fillId="2" borderId="2" xfId="0" applyFont="1" applyFill="1" applyBorder="1" applyAlignment="1">
      <alignment horizontal="left" vertical="top"/>
    </xf>
    <xf numFmtId="0" fontId="0" fillId="2" borderId="3" xfId="0" applyFont="1" applyFill="1" applyBorder="1" applyAlignment="1">
      <alignment horizontal="center"/>
    </xf>
    <xf numFmtId="16" fontId="0" fillId="0" borderId="0" xfId="0" applyNumberFormat="1" applyFont="1" applyFill="1" applyAlignment="1"/>
    <xf numFmtId="0" fontId="0" fillId="0" borderId="6" xfId="0" applyFont="1" applyFill="1" applyBorder="1" applyAlignment="1"/>
    <xf numFmtId="0" fontId="0" fillId="0" borderId="3" xfId="0" applyFont="1" applyFill="1" applyBorder="1" applyAlignment="1">
      <alignment vertical="center"/>
    </xf>
    <xf numFmtId="0" fontId="0" fillId="0" borderId="3" xfId="0" applyFont="1" applyFill="1" applyBorder="1" applyAlignment="1"/>
    <xf numFmtId="0" fontId="0" fillId="0" borderId="6" xfId="0" applyFont="1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3" fontId="0" fillId="3" borderId="2" xfId="0" applyNumberFormat="1" applyFill="1" applyBorder="1" applyAlignment="1">
      <alignment horizontal="center"/>
    </xf>
    <xf numFmtId="176" fontId="0" fillId="3" borderId="2" xfId="0" applyNumberFormat="1" applyFill="1" applyBorder="1" applyAlignment="1">
      <alignment horizontal="center"/>
    </xf>
    <xf numFmtId="176" fontId="0" fillId="0" borderId="0" xfId="0" applyNumberFormat="1" applyFont="1" applyFill="1" applyAlignment="1"/>
    <xf numFmtId="0" fontId="0" fillId="2" borderId="2" xfId="0" applyNumberFormat="1" applyFont="1" applyFill="1" applyBorder="1" applyAlignment="1"/>
    <xf numFmtId="1" fontId="2" fillId="0" borderId="0" xfId="0" applyNumberFormat="1" applyFont="1" applyFill="1" applyAlignment="1">
      <alignment horizontal="center"/>
    </xf>
    <xf numFmtId="1" fontId="3" fillId="0" borderId="0" xfId="0" applyNumberFormat="1" applyFont="1" applyFill="1" applyBorder="1" applyAlignment="1">
      <alignment vertical="center" wrapText="1"/>
    </xf>
    <xf numFmtId="1" fontId="3" fillId="0" borderId="2" xfId="0" applyNumberFormat="1" applyFont="1" applyFill="1" applyBorder="1" applyAlignment="1">
      <alignment horizontal="center" vertical="center" wrapText="1"/>
    </xf>
    <xf numFmtId="1" fontId="0" fillId="2" borderId="2" xfId="0" applyNumberFormat="1" applyFont="1" applyFill="1" applyBorder="1" applyAlignment="1"/>
    <xf numFmtId="1" fontId="0" fillId="2" borderId="0" xfId="0" applyNumberFormat="1" applyFont="1" applyFill="1" applyBorder="1" applyAlignment="1"/>
    <xf numFmtId="0" fontId="27" fillId="2" borderId="2" xfId="0" applyFont="1" applyFill="1" applyBorder="1" applyAlignment="1"/>
    <xf numFmtId="1" fontId="0" fillId="2" borderId="2" xfId="0" applyNumberFormat="1" applyFont="1" applyFill="1" applyBorder="1" applyAlignment="1">
      <alignment horizontal="right"/>
    </xf>
    <xf numFmtId="1" fontId="27" fillId="2" borderId="2" xfId="0" applyNumberFormat="1" applyFont="1" applyFill="1" applyBorder="1" applyAlignment="1"/>
    <xf numFmtId="1" fontId="0" fillId="2" borderId="6" xfId="0" applyNumberFormat="1" applyFont="1" applyFill="1" applyBorder="1" applyAlignment="1"/>
    <xf numFmtId="37" fontId="0" fillId="0" borderId="0" xfId="0" applyNumberFormat="1" applyFont="1" applyFill="1" applyAlignment="1"/>
    <xf numFmtId="37" fontId="0" fillId="0" borderId="0" xfId="0" applyNumberFormat="1" applyFont="1" applyFill="1" applyBorder="1" applyAlignment="1">
      <alignment horizontal="center"/>
    </xf>
    <xf numFmtId="0" fontId="4" fillId="0" borderId="0" xfId="0" applyFont="1" applyAlignment="1"/>
    <xf numFmtId="37" fontId="0" fillId="0" borderId="0" xfId="0" applyNumberFormat="1" applyFont="1" applyFill="1" applyBorder="1" applyAlignment="1"/>
    <xf numFmtId="3" fontId="2" fillId="3" borderId="2" xfId="0" applyNumberFormat="1" applyFont="1" applyFill="1" applyBorder="1" applyAlignment="1">
      <alignment horizontal="center"/>
    </xf>
    <xf numFmtId="3" fontId="8" fillId="0" borderId="2" xfId="0" applyNumberFormat="1" applyFont="1" applyFill="1" applyBorder="1" applyAlignment="1">
      <alignment horizontal="center" vertical="center" wrapText="1"/>
    </xf>
    <xf numFmtId="37" fontId="8" fillId="0" borderId="2" xfId="0" applyNumberFormat="1" applyFont="1" applyFill="1" applyBorder="1" applyAlignment="1">
      <alignment horizontal="center" vertical="center" wrapText="1"/>
    </xf>
    <xf numFmtId="3" fontId="0" fillId="2" borderId="2" xfId="8" applyNumberFormat="1" applyFont="1" applyFill="1" applyBorder="1" applyAlignment="1"/>
    <xf numFmtId="3" fontId="0" fillId="2" borderId="2" xfId="8" applyNumberFormat="1" applyFont="1" applyFill="1" applyBorder="1"/>
    <xf numFmtId="37" fontId="0" fillId="2" borderId="2" xfId="0" applyNumberFormat="1" applyFont="1" applyFill="1" applyBorder="1" applyAlignment="1"/>
    <xf numFmtId="3" fontId="0" fillId="2" borderId="6" xfId="0" applyNumberFormat="1" applyFont="1" applyFill="1" applyBorder="1" applyAlignment="1"/>
    <xf numFmtId="3" fontId="0" fillId="2" borderId="3" xfId="0" applyNumberFormat="1" applyFont="1" applyFill="1" applyBorder="1" applyAlignment="1">
      <alignment horizontal="center"/>
    </xf>
    <xf numFmtId="3" fontId="0" fillId="2" borderId="6" xfId="0" applyNumberFormat="1" applyFont="1" applyFill="1" applyBorder="1" applyAlignment="1">
      <alignment horizontal="center"/>
    </xf>
    <xf numFmtId="1" fontId="0" fillId="2" borderId="3" xfId="0" applyNumberFormat="1" applyFon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left" vertical="center"/>
    </xf>
    <xf numFmtId="1" fontId="0" fillId="2" borderId="4" xfId="0" applyNumberFormat="1" applyFon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left" vertical="center"/>
    </xf>
    <xf numFmtId="1" fontId="0" fillId="2" borderId="3" xfId="0" applyNumberFormat="1" applyFont="1" applyFill="1" applyBorder="1" applyAlignment="1">
      <alignment horizontal="center" vertical="center" wrapText="1"/>
    </xf>
    <xf numFmtId="0" fontId="0" fillId="2" borderId="3" xfId="0" applyFont="1" applyFill="1" applyBorder="1" applyAlignment="1">
      <alignment horizontal="left" vertical="center" wrapText="1"/>
    </xf>
    <xf numFmtId="1" fontId="0" fillId="2" borderId="4" xfId="0" applyNumberFormat="1" applyFont="1" applyFill="1" applyBorder="1" applyAlignment="1">
      <alignment horizontal="center" vertical="center" wrapText="1"/>
    </xf>
    <xf numFmtId="0" fontId="0" fillId="2" borderId="4" xfId="0" applyFont="1" applyFill="1" applyBorder="1" applyAlignment="1">
      <alignment horizontal="left" vertical="center" wrapText="1"/>
    </xf>
    <xf numFmtId="1" fontId="0" fillId="2" borderId="3" xfId="0" applyNumberFormat="1" applyFont="1" applyFill="1" applyBorder="1" applyAlignment="1">
      <alignment horizontal="left" vertical="center"/>
    </xf>
    <xf numFmtId="1" fontId="0" fillId="2" borderId="4" xfId="0" applyNumberFormat="1" applyFont="1" applyFill="1" applyBorder="1" applyAlignment="1">
      <alignment horizontal="left" vertical="center"/>
    </xf>
    <xf numFmtId="0" fontId="0" fillId="2" borderId="3" xfId="0" applyFont="1" applyFill="1" applyBorder="1" applyAlignment="1">
      <alignment horizontal="right" vertical="center"/>
    </xf>
    <xf numFmtId="0" fontId="0" fillId="2" borderId="4" xfId="0" applyFont="1" applyFill="1" applyBorder="1" applyAlignment="1">
      <alignment horizontal="right" vertical="center"/>
    </xf>
    <xf numFmtId="1" fontId="0" fillId="2" borderId="3" xfId="0" applyNumberFormat="1" applyFont="1" applyFill="1" applyBorder="1" applyAlignment="1">
      <alignment horizontal="center"/>
    </xf>
    <xf numFmtId="1" fontId="0" fillId="2" borderId="4" xfId="0" applyNumberFormat="1" applyFont="1" applyFill="1" applyBorder="1" applyAlignment="1">
      <alignment horizontal="center"/>
    </xf>
    <xf numFmtId="1" fontId="0" fillId="2" borderId="2" xfId="0" applyNumberFormat="1" applyFont="1" applyFill="1" applyBorder="1" applyAlignment="1">
      <alignment horizontal="right" vertical="center"/>
    </xf>
    <xf numFmtId="0" fontId="0" fillId="2" borderId="3" xfId="0" applyFont="1" applyFill="1" applyBorder="1" applyAlignment="1">
      <alignment horizontal="left" wrapText="1"/>
    </xf>
    <xf numFmtId="1" fontId="0" fillId="2" borderId="6" xfId="0" applyNumberFormat="1" applyFont="1" applyFill="1" applyBorder="1" applyAlignment="1">
      <alignment horizontal="center"/>
    </xf>
    <xf numFmtId="0" fontId="0" fillId="2" borderId="6" xfId="0" applyFont="1" applyFill="1" applyBorder="1" applyAlignment="1">
      <alignment horizontal="left" wrapText="1"/>
    </xf>
    <xf numFmtId="0" fontId="0" fillId="2" borderId="4" xfId="0" applyFont="1" applyFill="1" applyBorder="1" applyAlignment="1">
      <alignment horizontal="left" wrapText="1"/>
    </xf>
    <xf numFmtId="1" fontId="13" fillId="2" borderId="2" xfId="0" applyNumberFormat="1" applyFont="1" applyFill="1" applyBorder="1" applyAlignment="1"/>
    <xf numFmtId="0" fontId="28" fillId="2" borderId="2" xfId="0" applyFont="1" applyFill="1" applyBorder="1" applyAlignment="1"/>
    <xf numFmtId="1" fontId="0" fillId="2" borderId="2" xfId="0" applyNumberFormat="1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wrapText="1"/>
    </xf>
    <xf numFmtId="0" fontId="0" fillId="2" borderId="4" xfId="0" applyFont="1" applyFill="1" applyBorder="1" applyAlignment="1">
      <alignment horizontal="center" wrapText="1"/>
    </xf>
    <xf numFmtId="3" fontId="0" fillId="2" borderId="4" xfId="0" applyNumberFormat="1" applyFont="1" applyFill="1" applyBorder="1" applyAlignment="1">
      <alignment horizontal="center"/>
    </xf>
    <xf numFmtId="37" fontId="0" fillId="2" borderId="3" xfId="0" applyNumberFormat="1" applyFont="1" applyFill="1" applyBorder="1" applyAlignment="1">
      <alignment vertical="center"/>
    </xf>
    <xf numFmtId="37" fontId="0" fillId="2" borderId="4" xfId="0" applyNumberFormat="1" applyFont="1" applyFill="1" applyBorder="1" applyAlignment="1">
      <alignment vertical="center"/>
    </xf>
    <xf numFmtId="1" fontId="0" fillId="0" borderId="2" xfId="0" applyNumberFormat="1" applyFont="1" applyFill="1" applyBorder="1" applyAlignment="1"/>
    <xf numFmtId="3" fontId="0" fillId="2" borderId="3" xfId="0" applyNumberFormat="1" applyFont="1" applyFill="1" applyBorder="1" applyAlignment="1"/>
    <xf numFmtId="37" fontId="0" fillId="2" borderId="3" xfId="0" applyNumberFormat="1" applyFont="1" applyFill="1" applyBorder="1" applyAlignment="1">
      <alignment horizontal="center"/>
    </xf>
    <xf numFmtId="176" fontId="0" fillId="2" borderId="2" xfId="8" applyNumberFormat="1" applyFont="1" applyFill="1" applyBorder="1" applyAlignment="1"/>
    <xf numFmtId="37" fontId="0" fillId="0" borderId="2" xfId="0" applyNumberFormat="1" applyFont="1" applyFill="1" applyBorder="1" applyAlignment="1"/>
    <xf numFmtId="0" fontId="0" fillId="38" borderId="2" xfId="0" applyFont="1" applyFill="1" applyBorder="1" applyAlignment="1"/>
    <xf numFmtId="16" fontId="0" fillId="38" borderId="2" xfId="0" applyNumberFormat="1" applyFont="1" applyFill="1" applyBorder="1" applyAlignment="1"/>
    <xf numFmtId="0" fontId="0" fillId="38" borderId="2" xfId="0" applyFont="1" applyFill="1" applyBorder="1" applyAlignment="1">
      <alignment horizontal="right" vertical="center"/>
    </xf>
    <xf numFmtId="0" fontId="0" fillId="38" borderId="2" xfId="0" applyFont="1" applyFill="1" applyBorder="1" applyAlignment="1">
      <alignment horizontal="left" vertical="top"/>
    </xf>
    <xf numFmtId="0" fontId="0" fillId="38" borderId="4" xfId="0" applyFont="1" applyFill="1" applyBorder="1" applyAlignment="1"/>
    <xf numFmtId="0" fontId="0" fillId="38" borderId="3" xfId="0" applyFont="1" applyFill="1" applyBorder="1" applyAlignment="1">
      <alignment horizontal="right" vertical="center"/>
    </xf>
    <xf numFmtId="0" fontId="0" fillId="38" borderId="3" xfId="0" applyFont="1" applyFill="1" applyBorder="1" applyAlignment="1">
      <alignment horizontal="center" vertical="center"/>
    </xf>
    <xf numFmtId="0" fontId="0" fillId="38" borderId="3" xfId="0" applyFont="1" applyFill="1" applyBorder="1" applyAlignment="1">
      <alignment horizontal="left" vertical="center"/>
    </xf>
    <xf numFmtId="0" fontId="0" fillId="38" borderId="4" xfId="0" applyFont="1" applyFill="1" applyBorder="1" applyAlignment="1">
      <alignment horizontal="right" vertical="center"/>
    </xf>
    <xf numFmtId="0" fontId="0" fillId="38" borderId="4" xfId="0" applyFont="1" applyFill="1" applyBorder="1" applyAlignment="1">
      <alignment horizontal="center" vertical="center"/>
    </xf>
    <xf numFmtId="0" fontId="0" fillId="38" borderId="4" xfId="0" applyFont="1" applyFill="1" applyBorder="1" applyAlignment="1">
      <alignment horizontal="left" vertical="center"/>
    </xf>
    <xf numFmtId="0" fontId="0" fillId="38" borderId="3" xfId="0" applyFont="1" applyFill="1" applyBorder="1" applyAlignment="1">
      <alignment horizontal="center"/>
    </xf>
    <xf numFmtId="0" fontId="0" fillId="38" borderId="4" xfId="0" applyFont="1" applyFill="1" applyBorder="1" applyAlignment="1">
      <alignment horizontal="center"/>
    </xf>
    <xf numFmtId="176" fontId="9" fillId="3" borderId="2" xfId="0" applyNumberFormat="1" applyFont="1" applyFill="1" applyBorder="1" applyAlignment="1">
      <alignment horizontal="center"/>
    </xf>
    <xf numFmtId="3" fontId="0" fillId="38" borderId="2" xfId="0" applyNumberFormat="1" applyFont="1" applyFill="1" applyBorder="1" applyAlignment="1"/>
    <xf numFmtId="176" fontId="0" fillId="38" borderId="2" xfId="8" applyNumberFormat="1" applyFont="1" applyFill="1" applyBorder="1"/>
    <xf numFmtId="176" fontId="0" fillId="38" borderId="2" xfId="0" applyNumberFormat="1" applyFont="1" applyFill="1" applyBorder="1" applyAlignment="1"/>
    <xf numFmtId="3" fontId="0" fillId="0" borderId="2" xfId="0" applyNumberFormat="1" applyFont="1" applyFill="1" applyBorder="1" applyAlignment="1">
      <alignment horizontal="center"/>
    </xf>
    <xf numFmtId="0" fontId="0" fillId="38" borderId="3" xfId="0" applyFont="1" applyFill="1" applyBorder="1" applyAlignment="1"/>
    <xf numFmtId="176" fontId="0" fillId="38" borderId="4" xfId="8" applyNumberFormat="1" applyFont="1" applyFill="1" applyBorder="1"/>
    <xf numFmtId="176" fontId="0" fillId="38" borderId="4" xfId="0" applyNumberFormat="1" applyFont="1" applyFill="1" applyBorder="1" applyAlignment="1"/>
    <xf numFmtId="3" fontId="0" fillId="12" borderId="2" xfId="0" applyNumberFormat="1" applyFont="1" applyFill="1" applyBorder="1" applyAlignment="1">
      <alignment horizontal="center"/>
    </xf>
    <xf numFmtId="3" fontId="0" fillId="38" borderId="3" xfId="0" applyNumberFormat="1" applyFont="1" applyFill="1" applyBorder="1" applyAlignment="1">
      <alignment horizontal="center"/>
    </xf>
    <xf numFmtId="3" fontId="0" fillId="38" borderId="6" xfId="0" applyNumberFormat="1" applyFont="1" applyFill="1" applyBorder="1" applyAlignment="1">
      <alignment horizontal="center"/>
    </xf>
    <xf numFmtId="0" fontId="0" fillId="38" borderId="2" xfId="0" applyFont="1" applyFill="1" applyBorder="1" applyAlignment="1">
      <alignment vertical="center"/>
    </xf>
    <xf numFmtId="16" fontId="0" fillId="38" borderId="3" xfId="0" applyNumberFormat="1" applyFont="1" applyFill="1" applyBorder="1" applyAlignment="1"/>
    <xf numFmtId="0" fontId="0" fillId="39" borderId="2" xfId="0" applyFont="1" applyFill="1" applyBorder="1" applyAlignment="1"/>
    <xf numFmtId="16" fontId="0" fillId="39" borderId="2" xfId="0" applyNumberFormat="1" applyFont="1" applyFill="1" applyBorder="1" applyAlignment="1"/>
    <xf numFmtId="0" fontId="0" fillId="40" borderId="2" xfId="0" applyFont="1" applyFill="1" applyBorder="1" applyAlignment="1"/>
    <xf numFmtId="16" fontId="0" fillId="40" borderId="2" xfId="0" applyNumberFormat="1" applyFont="1" applyFill="1" applyBorder="1" applyAlignment="1"/>
    <xf numFmtId="176" fontId="0" fillId="38" borderId="3" xfId="8" applyNumberFormat="1" applyFont="1" applyFill="1" applyBorder="1"/>
    <xf numFmtId="176" fontId="0" fillId="38" borderId="3" xfId="0" applyNumberFormat="1" applyFont="1" applyFill="1" applyBorder="1" applyAlignment="1"/>
    <xf numFmtId="3" fontId="0" fillId="38" borderId="4" xfId="0" applyNumberFormat="1" applyFont="1" applyFill="1" applyBorder="1" applyAlignment="1">
      <alignment horizontal="center"/>
    </xf>
    <xf numFmtId="176" fontId="0" fillId="39" borderId="2" xfId="8" applyNumberFormat="1" applyFont="1" applyFill="1" applyBorder="1"/>
    <xf numFmtId="176" fontId="0" fillId="39" borderId="2" xfId="0" applyNumberFormat="1" applyFont="1" applyFill="1" applyBorder="1" applyAlignment="1"/>
    <xf numFmtId="3" fontId="0" fillId="39" borderId="3" xfId="0" applyNumberFormat="1" applyFont="1" applyFill="1" applyBorder="1" applyAlignment="1">
      <alignment horizontal="center"/>
    </xf>
    <xf numFmtId="3" fontId="0" fillId="39" borderId="2" xfId="0" applyNumberFormat="1" applyFont="1" applyFill="1" applyBorder="1" applyAlignment="1"/>
    <xf numFmtId="3" fontId="0" fillId="39" borderId="6" xfId="0" applyNumberFormat="1" applyFont="1" applyFill="1" applyBorder="1" applyAlignment="1">
      <alignment horizontal="center"/>
    </xf>
    <xf numFmtId="3" fontId="0" fillId="39" borderId="4" xfId="0" applyNumberFormat="1" applyFont="1" applyFill="1" applyBorder="1" applyAlignment="1">
      <alignment horizontal="center"/>
    </xf>
    <xf numFmtId="176" fontId="0" fillId="40" borderId="2" xfId="8" applyNumberFormat="1" applyFont="1" applyFill="1" applyBorder="1"/>
    <xf numFmtId="176" fontId="0" fillId="40" borderId="2" xfId="0" applyNumberFormat="1" applyFont="1" applyFill="1" applyBorder="1" applyAlignment="1"/>
    <xf numFmtId="3" fontId="0" fillId="40" borderId="3" xfId="0" applyNumberFormat="1" applyFont="1" applyFill="1" applyBorder="1" applyAlignment="1">
      <alignment horizontal="center"/>
    </xf>
    <xf numFmtId="3" fontId="0" fillId="40" borderId="6" xfId="0" applyNumberFormat="1" applyFont="1" applyFill="1" applyBorder="1" applyAlignment="1">
      <alignment horizontal="center"/>
    </xf>
    <xf numFmtId="3" fontId="0" fillId="40" borderId="2" xfId="0" applyNumberFormat="1" applyFont="1" applyFill="1" applyBorder="1" applyAlignment="1"/>
    <xf numFmtId="3" fontId="0" fillId="40" borderId="4" xfId="0" applyNumberFormat="1" applyFont="1" applyFill="1" applyBorder="1" applyAlignment="1">
      <alignment horizontal="center"/>
    </xf>
    <xf numFmtId="3" fontId="0" fillId="0" borderId="0" xfId="0" applyNumberFormat="1"/>
    <xf numFmtId="0" fontId="2" fillId="0" borderId="0" xfId="0" applyFont="1" applyAlignment="1">
      <alignment horizontal="center"/>
    </xf>
    <xf numFmtId="0" fontId="0" fillId="0" borderId="0" xfId="0" applyFill="1" applyBorder="1" applyAlignment="1">
      <alignment horizontal="center"/>
    </xf>
    <xf numFmtId="176" fontId="0" fillId="0" borderId="0" xfId="0" applyNumberFormat="1" applyFill="1" applyBorder="1" applyAlignment="1">
      <alignment horizontal="center"/>
    </xf>
    <xf numFmtId="0" fontId="0" fillId="0" borderId="2" xfId="0" applyBorder="1"/>
    <xf numFmtId="16" fontId="0" fillId="0" borderId="2" xfId="0" applyNumberFormat="1" applyBorder="1"/>
    <xf numFmtId="0" fontId="0" fillId="0" borderId="3" xfId="0" applyBorder="1"/>
    <xf numFmtId="0" fontId="0" fillId="0" borderId="2" xfId="0" applyBorder="1" applyAlignment="1">
      <alignment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center" wrapText="1"/>
    </xf>
    <xf numFmtId="3" fontId="2" fillId="0" borderId="0" xfId="0" applyNumberFormat="1" applyFont="1" applyAlignment="1">
      <alignment horizontal="center"/>
    </xf>
    <xf numFmtId="3" fontId="0" fillId="0" borderId="2" xfId="8" applyNumberFormat="1" applyFont="1" applyBorder="1"/>
    <xf numFmtId="0" fontId="29" fillId="0" borderId="0" xfId="0" applyFont="1"/>
    <xf numFmtId="16" fontId="29" fillId="0" borderId="0" xfId="0" applyNumberFormat="1" applyFont="1"/>
    <xf numFmtId="3" fontId="0" fillId="0" borderId="2" xfId="0" applyNumberFormat="1" applyBorder="1"/>
    <xf numFmtId="0" fontId="29" fillId="0" borderId="10" xfId="0" applyFont="1" applyBorder="1"/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Fill="1" applyBorder="1"/>
    <xf numFmtId="16" fontId="0" fillId="0" borderId="0" xfId="0" applyNumberFormat="1"/>
    <xf numFmtId="0" fontId="0" fillId="0" borderId="11" xfId="0" applyFill="1" applyBorder="1"/>
    <xf numFmtId="0" fontId="0" fillId="0" borderId="2" xfId="0" applyFill="1" applyBorder="1"/>
    <xf numFmtId="0" fontId="0" fillId="0" borderId="0" xfId="0" applyAlignment="1">
      <alignment horizontal="center"/>
    </xf>
    <xf numFmtId="0" fontId="3" fillId="12" borderId="2" xfId="0" applyFont="1" applyFill="1" applyBorder="1" applyAlignment="1">
      <alignment horizontal="center" vertical="center" wrapText="1"/>
    </xf>
    <xf numFmtId="0" fontId="0" fillId="12" borderId="2" xfId="0" applyFill="1" applyBorder="1" applyAlignment="1">
      <alignment horizontal="center"/>
    </xf>
    <xf numFmtId="176" fontId="0" fillId="12" borderId="2" xfId="0" applyNumberForma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18" fillId="0" borderId="0" xfId="0" applyFont="1" applyFill="1" applyAlignment="1" applyProtection="1">
      <alignment vertical="center"/>
    </xf>
    <xf numFmtId="0" fontId="18" fillId="0" borderId="2" xfId="0" applyFont="1" applyFill="1" applyBorder="1" applyAlignment="1" applyProtection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2" Type="http://schemas.openxmlformats.org/officeDocument/2006/relationships/sharedStrings" Target="sharedStrings.xml"/><Relationship Id="rId21" Type="http://schemas.openxmlformats.org/officeDocument/2006/relationships/styles" Target="styles.xml"/><Relationship Id="rId20" Type="http://schemas.openxmlformats.org/officeDocument/2006/relationships/theme" Target="theme/theme1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comments" Target="../comments6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comments" Target="../comments7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comments" Target="../comments8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comments" Target="../comments9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comments" Target="../comments10.x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comments" Target="../comments11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comments" Target="../comments12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comments" Target="../comments13.xm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comments" Target="../comments14.xml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comments" Target="../comments15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comments" Target="../comments3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comments" Target="../comments4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1"/>
  <sheetViews>
    <sheetView workbookViewId="0">
      <selection activeCell="C1" sqref="C1"/>
    </sheetView>
  </sheetViews>
  <sheetFormatPr defaultColWidth="9.14166666666667" defaultRowHeight="18" customHeight="1" outlineLevelCol="3"/>
  <cols>
    <col min="1" max="1" width="13.125" style="1617" customWidth="1"/>
    <col min="2" max="2" width="11.125" style="1617"/>
    <col min="3" max="3" width="7.875" style="1617" customWidth="1"/>
    <col min="4" max="4" width="16.375" style="1617" customWidth="1"/>
    <col min="5" max="16384" width="9.14166666666667" style="1617"/>
  </cols>
  <sheetData>
    <row r="1" customHeight="1" spans="1:4">
      <c r="A1" s="1618" t="s">
        <v>0</v>
      </c>
      <c r="B1" s="1618">
        <v>270000000</v>
      </c>
      <c r="C1" s="1618" t="s">
        <v>1</v>
      </c>
      <c r="D1" s="30">
        <v>1076680000</v>
      </c>
    </row>
    <row r="2" customHeight="1" spans="1:4">
      <c r="A2" s="1618" t="s">
        <v>0</v>
      </c>
      <c r="B2" s="1618">
        <v>636320000</v>
      </c>
      <c r="C2" s="1618"/>
      <c r="D2" s="1617">
        <v>1558660000</v>
      </c>
    </row>
    <row r="3" customHeight="1" spans="1:3">
      <c r="A3" s="1618" t="s">
        <v>2</v>
      </c>
      <c r="B3" s="1618">
        <v>3112733300</v>
      </c>
      <c r="C3" s="1618"/>
    </row>
    <row r="4" customHeight="1" spans="1:3">
      <c r="A4" s="1618" t="s">
        <v>2</v>
      </c>
      <c r="B4" s="1618">
        <v>921256800</v>
      </c>
      <c r="C4" s="1618"/>
    </row>
    <row r="5" customHeight="1" spans="1:3">
      <c r="A5" s="1618" t="s">
        <v>3</v>
      </c>
      <c r="B5" s="1618">
        <v>1304979900</v>
      </c>
      <c r="C5" s="1618"/>
    </row>
    <row r="6" customHeight="1" spans="1:3">
      <c r="A6" s="1618" t="s">
        <v>4</v>
      </c>
      <c r="B6" s="1618">
        <v>2351540000</v>
      </c>
      <c r="C6" s="1618"/>
    </row>
    <row r="7" customHeight="1" spans="1:3">
      <c r="A7" s="1618" t="s">
        <v>5</v>
      </c>
      <c r="B7" s="1618">
        <v>2105594005</v>
      </c>
      <c r="C7" s="1618"/>
    </row>
    <row r="8" customHeight="1" spans="1:3">
      <c r="A8" s="1618" t="s">
        <v>6</v>
      </c>
      <c r="B8" s="1618">
        <v>2004314180</v>
      </c>
      <c r="C8" s="1618"/>
    </row>
    <row r="9" customHeight="1" spans="1:3">
      <c r="A9" s="1618" t="s">
        <v>7</v>
      </c>
      <c r="B9" s="1618">
        <v>1381552040</v>
      </c>
      <c r="C9" s="1618"/>
    </row>
    <row r="10" customHeight="1" spans="1:3">
      <c r="A10" s="1618" t="s">
        <v>8</v>
      </c>
      <c r="B10" s="1618">
        <v>-233010000</v>
      </c>
      <c r="C10" s="1618"/>
    </row>
    <row r="11" customHeight="1" spans="1:3">
      <c r="A11" s="1618" t="s">
        <v>9</v>
      </c>
      <c r="B11" s="1618">
        <v>-673880000</v>
      </c>
      <c r="C11" s="1618"/>
    </row>
    <row r="12" customHeight="1" spans="1:4">
      <c r="A12" s="1618" t="s">
        <v>10</v>
      </c>
      <c r="B12" s="1618">
        <v>-1076680000</v>
      </c>
      <c r="C12" s="1618"/>
      <c r="D12" s="30">
        <v>1076680000</v>
      </c>
    </row>
    <row r="13" customHeight="1" spans="1:4">
      <c r="A13" s="1618" t="s">
        <v>11</v>
      </c>
      <c r="B13" s="1618">
        <v>-1558660000</v>
      </c>
      <c r="C13" s="1618"/>
      <c r="D13" s="1049">
        <v>1558660000</v>
      </c>
    </row>
    <row r="14" customHeight="1" spans="1:4">
      <c r="A14" s="1618" t="s">
        <v>12</v>
      </c>
      <c r="B14" s="1618">
        <v>-957900000</v>
      </c>
      <c r="C14" s="1618"/>
      <c r="D14" s="1617">
        <v>957900000</v>
      </c>
    </row>
    <row r="15" customHeight="1" spans="1:4">
      <c r="A15" s="1618" t="s">
        <v>13</v>
      </c>
      <c r="B15" s="1618">
        <v>-1051700000</v>
      </c>
      <c r="C15" s="1618"/>
      <c r="D15" s="1617">
        <v>1028500000</v>
      </c>
    </row>
    <row r="16" customHeight="1" spans="1:3">
      <c r="A16" s="1618" t="s">
        <v>14</v>
      </c>
      <c r="B16" s="1618">
        <v>-1292081080</v>
      </c>
      <c r="C16" s="1618"/>
    </row>
    <row r="17" customHeight="1" spans="1:3">
      <c r="A17" s="1618" t="s">
        <v>15</v>
      </c>
      <c r="B17" s="1618">
        <v>-1729802000</v>
      </c>
      <c r="C17" s="1618"/>
    </row>
    <row r="18" customHeight="1" spans="1:3">
      <c r="A18" s="1618" t="s">
        <v>16</v>
      </c>
      <c r="B18" s="1618">
        <v>-1912590000</v>
      </c>
      <c r="C18" s="1618"/>
    </row>
    <row r="19" customHeight="1" spans="1:3">
      <c r="A19" s="1618" t="s">
        <v>6</v>
      </c>
      <c r="B19" s="1618">
        <v>-2326240000</v>
      </c>
      <c r="C19" s="1618"/>
    </row>
    <row r="20" customHeight="1" spans="1:3">
      <c r="A20" s="1618" t="s">
        <v>7</v>
      </c>
      <c r="B20" s="1618"/>
      <c r="C20" s="1618"/>
    </row>
    <row r="21" customHeight="1" spans="1:3">
      <c r="A21" s="1618" t="s">
        <v>17</v>
      </c>
      <c r="B21" s="1618">
        <f>SUM(B1:B20)</f>
        <v>1275747145</v>
      </c>
      <c r="C21" s="1618"/>
    </row>
  </sheetData>
  <pageMargins left="0.75" right="0.75" top="1" bottom="1" header="0.511805555555556" footer="0.511805555555556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91"/>
  <sheetViews>
    <sheetView workbookViewId="0">
      <selection activeCell="H4" sqref="H4:I4"/>
    </sheetView>
  </sheetViews>
  <sheetFormatPr defaultColWidth="9" defaultRowHeight="13.5"/>
  <cols>
    <col min="1" max="4" width="9" style="1"/>
    <col min="5" max="5" width="10.625" style="1" customWidth="1"/>
    <col min="6" max="10" width="9" style="1"/>
    <col min="11" max="11" width="12.375" style="1" customWidth="1"/>
    <col min="12" max="12" width="17.625" style="1" customWidth="1"/>
    <col min="13" max="14" width="17.625" style="1292" customWidth="1"/>
    <col min="15" max="16384" width="9" style="1"/>
  </cols>
  <sheetData>
    <row r="1" s="1" customFormat="1" ht="25.5" spans="1:14">
      <c r="A1" s="5" t="s">
        <v>1143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1305"/>
      <c r="N1" s="1305"/>
    </row>
    <row r="2" s="1" customFormat="1" ht="25.5" spans="1:14">
      <c r="A2" s="1293"/>
      <c r="B2" s="5"/>
      <c r="C2" s="5"/>
      <c r="D2" s="5"/>
      <c r="E2" s="5"/>
      <c r="F2" s="5"/>
      <c r="G2" s="1293"/>
      <c r="H2" s="1293"/>
      <c r="I2" s="1293"/>
      <c r="J2" s="5"/>
      <c r="K2" s="1293"/>
      <c r="L2" s="5"/>
      <c r="M2" s="1305"/>
      <c r="N2" s="1305"/>
    </row>
    <row r="3" s="1" customFormat="1" ht="25.5" spans="1:14">
      <c r="A3" s="1294"/>
      <c r="B3" s="6"/>
      <c r="C3" s="7"/>
      <c r="D3" s="8"/>
      <c r="E3" s="8"/>
      <c r="F3" s="9"/>
      <c r="G3" s="1293"/>
      <c r="H3" s="896" t="s">
        <v>21</v>
      </c>
      <c r="I3" s="896"/>
      <c r="J3" s="29">
        <f>SUM(J9:J245)-1</f>
        <v>534</v>
      </c>
      <c r="K3" s="1306"/>
      <c r="L3" s="30">
        <f>SUM(L9:L315)</f>
        <v>1912590000</v>
      </c>
      <c r="M3" s="1292" t="s">
        <v>1144</v>
      </c>
      <c r="N3" s="1292"/>
    </row>
    <row r="4" s="1" customFormat="1" ht="25.5" spans="1:14">
      <c r="A4" s="1294"/>
      <c r="B4" s="6"/>
      <c r="C4" s="7"/>
      <c r="D4" s="8"/>
      <c r="E4" s="8"/>
      <c r="F4" s="9"/>
      <c r="G4" s="1293"/>
      <c r="H4" s="896" t="s">
        <v>1145</v>
      </c>
      <c r="I4" s="896"/>
      <c r="J4" s="29"/>
      <c r="K4" s="1306"/>
      <c r="L4" s="1307">
        <v>2105594005</v>
      </c>
      <c r="M4" s="1292"/>
      <c r="N4" s="1292"/>
    </row>
    <row r="5" s="1" customFormat="1" ht="25.5" spans="1:14">
      <c r="A5" s="1294"/>
      <c r="B5" s="6"/>
      <c r="C5" s="7"/>
      <c r="D5" s="8"/>
      <c r="E5" s="8"/>
      <c r="F5" s="9"/>
      <c r="G5" s="1293"/>
      <c r="H5" s="896" t="s">
        <v>1146</v>
      </c>
      <c r="I5" s="896"/>
      <c r="J5" s="29"/>
      <c r="K5" s="1306"/>
      <c r="L5" s="1307">
        <f>Jun!L5</f>
        <v>23116920</v>
      </c>
      <c r="M5" s="1292"/>
      <c r="N5" s="1292"/>
    </row>
    <row r="6" s="1" customFormat="1" ht="25.5" spans="1:14">
      <c r="A6" s="1294"/>
      <c r="B6" s="6"/>
      <c r="C6" s="7"/>
      <c r="D6" s="8"/>
      <c r="E6" s="8"/>
      <c r="F6" s="9"/>
      <c r="G6" s="1293"/>
      <c r="H6" s="896"/>
      <c r="I6" s="896"/>
      <c r="J6" s="29"/>
      <c r="K6" s="1306"/>
      <c r="L6" s="1307">
        <f>L4+L5-L3</f>
        <v>216120925</v>
      </c>
      <c r="M6" s="1292"/>
      <c r="N6" s="1292"/>
    </row>
    <row r="7" s="1" customFormat="1" spans="1:14">
      <c r="A7" s="1295" t="s">
        <v>24</v>
      </c>
      <c r="B7" s="12" t="s">
        <v>25</v>
      </c>
      <c r="C7" s="12" t="s">
        <v>26</v>
      </c>
      <c r="D7" s="13" t="s">
        <v>27</v>
      </c>
      <c r="E7" s="13" t="s">
        <v>28</v>
      </c>
      <c r="F7" s="11" t="s">
        <v>29</v>
      </c>
      <c r="G7" s="1296" t="s">
        <v>30</v>
      </c>
      <c r="H7" s="14" t="s">
        <v>31</v>
      </c>
      <c r="I7" s="14"/>
      <c r="J7" s="14" t="s">
        <v>32</v>
      </c>
      <c r="K7" s="688" t="s">
        <v>33</v>
      </c>
      <c r="L7" s="1308" t="s">
        <v>34</v>
      </c>
      <c r="M7" s="1309" t="s">
        <v>1147</v>
      </c>
      <c r="N7" s="1309" t="s">
        <v>1148</v>
      </c>
    </row>
    <row r="8" s="1" customFormat="1" spans="1:14">
      <c r="A8" s="1295"/>
      <c r="B8" s="15"/>
      <c r="C8" s="15"/>
      <c r="D8" s="13"/>
      <c r="E8" s="13"/>
      <c r="F8" s="11"/>
      <c r="G8" s="1296"/>
      <c r="H8" s="14"/>
      <c r="I8" s="14"/>
      <c r="J8" s="14"/>
      <c r="K8" s="688"/>
      <c r="L8" s="1308"/>
      <c r="M8" s="1310"/>
      <c r="N8" s="1310"/>
    </row>
    <row r="9" s="1" customFormat="1" ht="14.25" spans="1:14">
      <c r="A9" s="1066">
        <v>300013</v>
      </c>
      <c r="B9" s="17">
        <v>1330080</v>
      </c>
      <c r="C9" s="984" t="s">
        <v>1149</v>
      </c>
      <c r="D9" s="985">
        <v>43282</v>
      </c>
      <c r="E9" s="985">
        <v>43283</v>
      </c>
      <c r="F9" s="984">
        <f t="shared" ref="F9:F72" si="0">E9-D9</f>
        <v>1</v>
      </c>
      <c r="G9" s="1066">
        <v>1</v>
      </c>
      <c r="H9" s="1066" t="s">
        <v>391</v>
      </c>
      <c r="I9" s="1066" t="s">
        <v>37</v>
      </c>
      <c r="J9" s="984">
        <f t="shared" ref="J9:J72" si="1">G9*F9</f>
        <v>1</v>
      </c>
      <c r="K9" s="1311">
        <v>3500000</v>
      </c>
      <c r="L9" s="1001">
        <f t="shared" ref="L9:L72" si="2">K9*F9*G9</f>
        <v>3500000</v>
      </c>
      <c r="M9" s="1312">
        <v>1326381</v>
      </c>
      <c r="N9" s="1312"/>
    </row>
    <row r="10" s="1" customFormat="1" ht="14.25" spans="1:14">
      <c r="A10" s="1066">
        <v>1339784</v>
      </c>
      <c r="B10" s="17">
        <v>1330071</v>
      </c>
      <c r="C10" s="984" t="s">
        <v>1150</v>
      </c>
      <c r="D10" s="985">
        <v>43282</v>
      </c>
      <c r="E10" s="985">
        <v>43284</v>
      </c>
      <c r="F10" s="984">
        <f t="shared" si="0"/>
        <v>2</v>
      </c>
      <c r="G10" s="1066">
        <v>1</v>
      </c>
      <c r="H10" s="1066" t="s">
        <v>391</v>
      </c>
      <c r="I10" s="1066" t="s">
        <v>37</v>
      </c>
      <c r="J10" s="984">
        <f t="shared" si="1"/>
        <v>2</v>
      </c>
      <c r="K10" s="1311">
        <v>4050000</v>
      </c>
      <c r="L10" s="1001">
        <f t="shared" si="2"/>
        <v>8100000</v>
      </c>
      <c r="M10" s="685">
        <v>1317544</v>
      </c>
      <c r="N10" s="685"/>
    </row>
    <row r="11" s="1" customFormat="1" ht="14.25" spans="1:14">
      <c r="A11" s="1066">
        <v>301265</v>
      </c>
      <c r="B11" s="1066">
        <v>1328898</v>
      </c>
      <c r="C11" s="984" t="s">
        <v>1151</v>
      </c>
      <c r="D11" s="985">
        <v>43282</v>
      </c>
      <c r="E11" s="985">
        <v>43284</v>
      </c>
      <c r="F11" s="984">
        <f t="shared" si="0"/>
        <v>2</v>
      </c>
      <c r="G11" s="1066">
        <v>1</v>
      </c>
      <c r="H11" s="1066" t="s">
        <v>53</v>
      </c>
      <c r="I11" s="1066" t="s">
        <v>37</v>
      </c>
      <c r="J11" s="984">
        <f t="shared" si="1"/>
        <v>2</v>
      </c>
      <c r="K11" s="1311">
        <v>3500000</v>
      </c>
      <c r="L11" s="1001">
        <f t="shared" si="2"/>
        <v>7000000</v>
      </c>
      <c r="M11" s="1312"/>
      <c r="N11" s="1312"/>
    </row>
    <row r="12" s="1" customFormat="1" ht="15" spans="1:14">
      <c r="A12" s="1297">
        <v>300580</v>
      </c>
      <c r="B12" s="1298">
        <v>1330086</v>
      </c>
      <c r="C12" s="984" t="s">
        <v>1152</v>
      </c>
      <c r="D12" s="985">
        <v>43282</v>
      </c>
      <c r="E12" s="985">
        <v>43284</v>
      </c>
      <c r="F12" s="984">
        <f t="shared" si="0"/>
        <v>2</v>
      </c>
      <c r="G12" s="1299">
        <v>1</v>
      </c>
      <c r="H12" s="1299" t="s">
        <v>53</v>
      </c>
      <c r="I12" s="1299" t="s">
        <v>37</v>
      </c>
      <c r="J12" s="984">
        <f t="shared" si="1"/>
        <v>2</v>
      </c>
      <c r="K12" s="1311">
        <v>3500000</v>
      </c>
      <c r="L12" s="1001">
        <f t="shared" si="2"/>
        <v>7000000</v>
      </c>
      <c r="M12" s="1313">
        <v>1327000</v>
      </c>
      <c r="N12" s="1313"/>
    </row>
    <row r="13" s="1" customFormat="1" spans="1:14">
      <c r="A13" s="1066">
        <v>301257</v>
      </c>
      <c r="B13" s="1066">
        <v>1328372</v>
      </c>
      <c r="C13" s="984" t="s">
        <v>1153</v>
      </c>
      <c r="D13" s="985">
        <v>43282</v>
      </c>
      <c r="E13" s="985">
        <v>43283</v>
      </c>
      <c r="F13" s="984">
        <f t="shared" si="0"/>
        <v>1</v>
      </c>
      <c r="G13" s="1066">
        <v>1</v>
      </c>
      <c r="H13" s="1066" t="s">
        <v>391</v>
      </c>
      <c r="I13" s="1066" t="s">
        <v>37</v>
      </c>
      <c r="J13" s="984">
        <f t="shared" si="1"/>
        <v>1</v>
      </c>
      <c r="K13" s="1311">
        <v>3500000</v>
      </c>
      <c r="L13" s="1001">
        <f t="shared" si="2"/>
        <v>3500000</v>
      </c>
      <c r="M13" s="1312"/>
      <c r="N13" s="1312"/>
    </row>
    <row r="14" s="1" customFormat="1" ht="14.25" spans="1:14">
      <c r="A14" s="1297">
        <v>301008</v>
      </c>
      <c r="B14" s="17">
        <v>1330094</v>
      </c>
      <c r="C14" s="984" t="s">
        <v>1154</v>
      </c>
      <c r="D14" s="985">
        <v>43282</v>
      </c>
      <c r="E14" s="985">
        <v>43283</v>
      </c>
      <c r="F14" s="984">
        <f t="shared" si="0"/>
        <v>1</v>
      </c>
      <c r="G14" s="1299">
        <v>1</v>
      </c>
      <c r="H14" s="1299" t="s">
        <v>53</v>
      </c>
      <c r="I14" s="1299" t="s">
        <v>37</v>
      </c>
      <c r="J14" s="984">
        <f t="shared" si="1"/>
        <v>1</v>
      </c>
      <c r="K14" s="1311">
        <v>3500000</v>
      </c>
      <c r="L14" s="1001">
        <f t="shared" si="2"/>
        <v>3500000</v>
      </c>
      <c r="M14" s="1313">
        <v>1328456</v>
      </c>
      <c r="N14" s="1313"/>
    </row>
    <row r="15" s="1" customFormat="1" spans="1:14">
      <c r="A15" s="1066">
        <v>299909</v>
      </c>
      <c r="B15" s="1066">
        <v>1325636</v>
      </c>
      <c r="C15" s="984" t="s">
        <v>1155</v>
      </c>
      <c r="D15" s="985">
        <v>43282</v>
      </c>
      <c r="E15" s="985">
        <v>43284</v>
      </c>
      <c r="F15" s="984">
        <f t="shared" si="0"/>
        <v>2</v>
      </c>
      <c r="G15" s="1066">
        <v>1</v>
      </c>
      <c r="H15" s="1066" t="s">
        <v>53</v>
      </c>
      <c r="I15" s="1066" t="s">
        <v>37</v>
      </c>
      <c r="J15" s="984">
        <f t="shared" si="1"/>
        <v>2</v>
      </c>
      <c r="K15" s="1311">
        <v>3500000</v>
      </c>
      <c r="L15" s="1001">
        <f t="shared" si="2"/>
        <v>7000000</v>
      </c>
      <c r="M15" s="1312"/>
      <c r="N15" s="1312"/>
    </row>
    <row r="16" s="1" customFormat="1" ht="14.25" spans="1:14">
      <c r="A16" s="1066">
        <v>300752</v>
      </c>
      <c r="B16" s="17">
        <v>1330088</v>
      </c>
      <c r="C16" s="984" t="s">
        <v>1156</v>
      </c>
      <c r="D16" s="985">
        <v>43282</v>
      </c>
      <c r="E16" s="985">
        <v>43286</v>
      </c>
      <c r="F16" s="984">
        <f t="shared" si="0"/>
        <v>4</v>
      </c>
      <c r="G16" s="1066">
        <v>2</v>
      </c>
      <c r="H16" s="1300" t="s">
        <v>53</v>
      </c>
      <c r="I16" s="1300" t="s">
        <v>37</v>
      </c>
      <c r="J16" s="984">
        <f t="shared" si="1"/>
        <v>8</v>
      </c>
      <c r="K16" s="1311">
        <v>3500000</v>
      </c>
      <c r="L16" s="1001">
        <f t="shared" si="2"/>
        <v>28000000</v>
      </c>
      <c r="M16" s="685">
        <v>1328071</v>
      </c>
      <c r="N16" s="685"/>
    </row>
    <row r="17" s="1" customFormat="1" ht="14.25" spans="1:14">
      <c r="A17" s="1066">
        <v>297726</v>
      </c>
      <c r="B17" s="17">
        <v>1330069</v>
      </c>
      <c r="C17" s="1301" t="s">
        <v>1157</v>
      </c>
      <c r="D17" s="985">
        <v>43282</v>
      </c>
      <c r="E17" s="985">
        <v>43284</v>
      </c>
      <c r="F17" s="984">
        <f t="shared" si="0"/>
        <v>2</v>
      </c>
      <c r="G17" s="1066">
        <v>1</v>
      </c>
      <c r="H17" s="1302" t="s">
        <v>391</v>
      </c>
      <c r="I17" s="1302" t="s">
        <v>37</v>
      </c>
      <c r="J17" s="984">
        <f t="shared" si="1"/>
        <v>2</v>
      </c>
      <c r="K17" s="1311">
        <v>4050000</v>
      </c>
      <c r="L17" s="1001">
        <f t="shared" si="2"/>
        <v>8100000</v>
      </c>
      <c r="M17" s="685">
        <v>1317539</v>
      </c>
      <c r="N17" s="685"/>
    </row>
    <row r="18" s="1" customFormat="1" spans="1:14">
      <c r="A18" s="1066">
        <v>299897</v>
      </c>
      <c r="B18" s="1066">
        <v>1325432</v>
      </c>
      <c r="C18" s="984" t="s">
        <v>1158</v>
      </c>
      <c r="D18" s="985">
        <v>43282</v>
      </c>
      <c r="E18" s="985">
        <v>43283</v>
      </c>
      <c r="F18" s="984">
        <f t="shared" si="0"/>
        <v>1</v>
      </c>
      <c r="G18" s="1066">
        <v>1</v>
      </c>
      <c r="H18" s="1066" t="s">
        <v>53</v>
      </c>
      <c r="I18" s="1066" t="s">
        <v>37</v>
      </c>
      <c r="J18" s="984">
        <f t="shared" si="1"/>
        <v>1</v>
      </c>
      <c r="K18" s="1311">
        <v>3500000</v>
      </c>
      <c r="L18" s="1001">
        <f t="shared" si="2"/>
        <v>3500000</v>
      </c>
      <c r="M18" s="1312"/>
      <c r="N18" s="1312"/>
    </row>
    <row r="19" s="1" customFormat="1" spans="1:14">
      <c r="A19" s="1066">
        <v>300100</v>
      </c>
      <c r="B19" s="1066">
        <v>1326104</v>
      </c>
      <c r="C19" s="984" t="s">
        <v>1159</v>
      </c>
      <c r="D19" s="985">
        <v>43283</v>
      </c>
      <c r="E19" s="985">
        <v>43284</v>
      </c>
      <c r="F19" s="984">
        <f t="shared" si="0"/>
        <v>1</v>
      </c>
      <c r="G19" s="1066">
        <v>1</v>
      </c>
      <c r="H19" s="1066" t="s">
        <v>53</v>
      </c>
      <c r="I19" s="1066" t="s">
        <v>37</v>
      </c>
      <c r="J19" s="984">
        <f t="shared" si="1"/>
        <v>1</v>
      </c>
      <c r="K19" s="1311">
        <v>3500000</v>
      </c>
      <c r="L19" s="1001">
        <f t="shared" si="2"/>
        <v>3500000</v>
      </c>
      <c r="M19" s="1312"/>
      <c r="N19" s="1312"/>
    </row>
    <row r="20" s="1" customFormat="1" spans="1:14">
      <c r="A20" s="1066" t="s">
        <v>1160</v>
      </c>
      <c r="B20" s="1066">
        <v>1324277</v>
      </c>
      <c r="C20" s="984" t="s">
        <v>1161</v>
      </c>
      <c r="D20" s="985">
        <v>43283</v>
      </c>
      <c r="E20" s="985">
        <v>43285</v>
      </c>
      <c r="F20" s="984">
        <f t="shared" si="0"/>
        <v>2</v>
      </c>
      <c r="G20" s="1066">
        <v>3</v>
      </c>
      <c r="H20" s="1066" t="s">
        <v>53</v>
      </c>
      <c r="I20" s="1066" t="s">
        <v>37</v>
      </c>
      <c r="J20" s="984">
        <f t="shared" si="1"/>
        <v>6</v>
      </c>
      <c r="K20" s="1311">
        <v>4050000</v>
      </c>
      <c r="L20" s="1001">
        <f t="shared" si="2"/>
        <v>24300000</v>
      </c>
      <c r="M20" s="1312"/>
      <c r="N20" s="1312"/>
    </row>
    <row r="21" s="1" customFormat="1" spans="1:14">
      <c r="A21" s="1303">
        <v>294360</v>
      </c>
      <c r="B21" s="1303">
        <v>1308764</v>
      </c>
      <c r="C21" s="1304" t="s">
        <v>1162</v>
      </c>
      <c r="D21" s="985">
        <v>43283</v>
      </c>
      <c r="E21" s="985">
        <v>43285</v>
      </c>
      <c r="F21" s="984">
        <f t="shared" si="0"/>
        <v>2</v>
      </c>
      <c r="G21" s="1066">
        <v>2</v>
      </c>
      <c r="H21" s="1066" t="s">
        <v>53</v>
      </c>
      <c r="I21" s="1066" t="s">
        <v>37</v>
      </c>
      <c r="J21" s="984">
        <f t="shared" si="1"/>
        <v>4</v>
      </c>
      <c r="K21" s="1311">
        <v>4050000</v>
      </c>
      <c r="L21" s="1001">
        <f t="shared" si="2"/>
        <v>16200000</v>
      </c>
      <c r="M21" s="1312"/>
      <c r="N21" s="1312"/>
    </row>
    <row r="22" s="1" customFormat="1" spans="1:14">
      <c r="A22" s="1066">
        <v>299911</v>
      </c>
      <c r="B22" s="1066">
        <v>1325885</v>
      </c>
      <c r="C22" s="984" t="s">
        <v>1163</v>
      </c>
      <c r="D22" s="985">
        <v>43283</v>
      </c>
      <c r="E22" s="985">
        <v>43285</v>
      </c>
      <c r="F22" s="984">
        <f t="shared" si="0"/>
        <v>2</v>
      </c>
      <c r="G22" s="1066">
        <v>1</v>
      </c>
      <c r="H22" s="1066" t="s">
        <v>53</v>
      </c>
      <c r="I22" s="1066" t="s">
        <v>37</v>
      </c>
      <c r="J22" s="984">
        <f t="shared" si="1"/>
        <v>2</v>
      </c>
      <c r="K22" s="1311">
        <v>3500000</v>
      </c>
      <c r="L22" s="1001">
        <f t="shared" si="2"/>
        <v>7000000</v>
      </c>
      <c r="M22" s="1312"/>
      <c r="N22" s="1312"/>
    </row>
    <row r="23" s="1" customFormat="1" spans="1:14">
      <c r="A23" s="1066">
        <v>301497</v>
      </c>
      <c r="B23" s="1066">
        <v>1328989</v>
      </c>
      <c r="C23" s="984" t="s">
        <v>1164</v>
      </c>
      <c r="D23" s="985">
        <v>43284</v>
      </c>
      <c r="E23" s="985">
        <v>43285</v>
      </c>
      <c r="F23" s="984">
        <f t="shared" si="0"/>
        <v>1</v>
      </c>
      <c r="G23" s="1066">
        <v>1</v>
      </c>
      <c r="H23" s="1066" t="s">
        <v>53</v>
      </c>
      <c r="I23" s="1066" t="s">
        <v>37</v>
      </c>
      <c r="J23" s="984">
        <f t="shared" si="1"/>
        <v>1</v>
      </c>
      <c r="K23" s="1311">
        <v>3500000</v>
      </c>
      <c r="L23" s="1001">
        <f t="shared" si="2"/>
        <v>3500000</v>
      </c>
      <c r="M23" s="1312"/>
      <c r="N23" s="1312"/>
    </row>
    <row r="24" s="1" customFormat="1" spans="1:14">
      <c r="A24" s="1066">
        <v>301266</v>
      </c>
      <c r="B24" s="1066">
        <v>1328826</v>
      </c>
      <c r="C24" s="984" t="s">
        <v>1165</v>
      </c>
      <c r="D24" s="985">
        <v>43286</v>
      </c>
      <c r="E24" s="985">
        <v>43289</v>
      </c>
      <c r="F24" s="984">
        <f t="shared" si="0"/>
        <v>3</v>
      </c>
      <c r="G24" s="1066">
        <v>1</v>
      </c>
      <c r="H24" s="1066" t="s">
        <v>53</v>
      </c>
      <c r="I24" s="1066" t="s">
        <v>37</v>
      </c>
      <c r="J24" s="984">
        <f t="shared" si="1"/>
        <v>3</v>
      </c>
      <c r="K24" s="1311">
        <v>3500000</v>
      </c>
      <c r="L24" s="1001">
        <f t="shared" si="2"/>
        <v>10500000</v>
      </c>
      <c r="M24" s="1312"/>
      <c r="N24" s="1312"/>
    </row>
    <row r="25" s="1" customFormat="1" spans="1:14">
      <c r="A25" s="1066">
        <v>300830</v>
      </c>
      <c r="B25" s="1066">
        <v>1327795</v>
      </c>
      <c r="C25" s="984" t="s">
        <v>1166</v>
      </c>
      <c r="D25" s="985">
        <v>43286</v>
      </c>
      <c r="E25" s="985">
        <v>43288</v>
      </c>
      <c r="F25" s="984">
        <f t="shared" si="0"/>
        <v>2</v>
      </c>
      <c r="G25" s="1066">
        <v>1</v>
      </c>
      <c r="H25" s="1066" t="s">
        <v>53</v>
      </c>
      <c r="I25" s="1066" t="s">
        <v>37</v>
      </c>
      <c r="J25" s="984">
        <f t="shared" si="1"/>
        <v>2</v>
      </c>
      <c r="K25" s="1311">
        <v>3500000</v>
      </c>
      <c r="L25" s="1001">
        <f t="shared" si="2"/>
        <v>7000000</v>
      </c>
      <c r="M25" s="1312"/>
      <c r="N25" s="1312"/>
    </row>
    <row r="26" s="1" customFormat="1" spans="1:14">
      <c r="A26" s="16">
        <v>301586</v>
      </c>
      <c r="B26" s="16">
        <v>1329653</v>
      </c>
      <c r="C26" s="18" t="s">
        <v>1167</v>
      </c>
      <c r="D26" s="19">
        <v>43284</v>
      </c>
      <c r="E26" s="19">
        <v>43285</v>
      </c>
      <c r="F26" s="18">
        <f t="shared" si="0"/>
        <v>1</v>
      </c>
      <c r="G26" s="16">
        <v>1</v>
      </c>
      <c r="H26" s="16" t="s">
        <v>53</v>
      </c>
      <c r="I26" s="16" t="s">
        <v>37</v>
      </c>
      <c r="J26" s="18">
        <f t="shared" si="1"/>
        <v>1</v>
      </c>
      <c r="K26" s="1314">
        <v>3500000</v>
      </c>
      <c r="L26" s="36">
        <f t="shared" si="2"/>
        <v>3500000</v>
      </c>
      <c r="M26" s="1312"/>
      <c r="N26" s="1312"/>
    </row>
    <row r="27" s="1" customFormat="1" spans="1:14">
      <c r="A27" s="16">
        <v>301705</v>
      </c>
      <c r="B27" s="16">
        <v>1330325</v>
      </c>
      <c r="C27" s="18" t="s">
        <v>1168</v>
      </c>
      <c r="D27" s="19">
        <v>43285</v>
      </c>
      <c r="E27" s="19">
        <v>43286</v>
      </c>
      <c r="F27" s="18">
        <f t="shared" si="0"/>
        <v>1</v>
      </c>
      <c r="G27" s="16">
        <v>1</v>
      </c>
      <c r="H27" s="16" t="s">
        <v>53</v>
      </c>
      <c r="I27" s="16" t="s">
        <v>37</v>
      </c>
      <c r="J27" s="18">
        <f t="shared" si="1"/>
        <v>1</v>
      </c>
      <c r="K27" s="1314">
        <v>3500000</v>
      </c>
      <c r="L27" s="36">
        <f t="shared" si="2"/>
        <v>3500000</v>
      </c>
      <c r="M27" s="1312"/>
      <c r="N27" s="1312"/>
    </row>
    <row r="28" s="1" customFormat="1" spans="1:14">
      <c r="A28" s="16">
        <v>299774</v>
      </c>
      <c r="B28" s="16">
        <v>1324909</v>
      </c>
      <c r="C28" s="18" t="s">
        <v>1169</v>
      </c>
      <c r="D28" s="19">
        <v>43287</v>
      </c>
      <c r="E28" s="19">
        <v>43288</v>
      </c>
      <c r="F28" s="18">
        <f t="shared" si="0"/>
        <v>1</v>
      </c>
      <c r="G28" s="16">
        <v>1</v>
      </c>
      <c r="H28" s="16" t="s">
        <v>53</v>
      </c>
      <c r="I28" s="16" t="s">
        <v>37</v>
      </c>
      <c r="J28" s="18">
        <f t="shared" si="1"/>
        <v>1</v>
      </c>
      <c r="K28" s="1314">
        <v>4050000</v>
      </c>
      <c r="L28" s="36">
        <f t="shared" si="2"/>
        <v>4050000</v>
      </c>
      <c r="M28" s="1312"/>
      <c r="N28" s="1312"/>
    </row>
    <row r="29" s="1" customFormat="1" spans="1:14">
      <c r="A29" s="16">
        <v>300516</v>
      </c>
      <c r="B29" s="16">
        <v>1326663</v>
      </c>
      <c r="C29" s="18" t="s">
        <v>1170</v>
      </c>
      <c r="D29" s="19">
        <v>43287</v>
      </c>
      <c r="E29" s="19">
        <v>43290</v>
      </c>
      <c r="F29" s="18">
        <f t="shared" si="0"/>
        <v>3</v>
      </c>
      <c r="G29" s="16">
        <v>1</v>
      </c>
      <c r="H29" s="16" t="s">
        <v>53</v>
      </c>
      <c r="I29" s="16" t="s">
        <v>37</v>
      </c>
      <c r="J29" s="18">
        <f t="shared" si="1"/>
        <v>3</v>
      </c>
      <c r="K29" s="1314">
        <v>3500000</v>
      </c>
      <c r="L29" s="36">
        <f t="shared" si="2"/>
        <v>10500000</v>
      </c>
      <c r="M29" s="1312"/>
      <c r="N29" s="1312"/>
    </row>
    <row r="30" s="1" customFormat="1" spans="1:14">
      <c r="A30" s="16">
        <v>299775</v>
      </c>
      <c r="B30" s="16">
        <v>1324910</v>
      </c>
      <c r="C30" s="18" t="s">
        <v>1171</v>
      </c>
      <c r="D30" s="19">
        <v>43287</v>
      </c>
      <c r="E30" s="19">
        <v>43288</v>
      </c>
      <c r="F30" s="18">
        <f t="shared" si="0"/>
        <v>1</v>
      </c>
      <c r="G30" s="16">
        <v>1</v>
      </c>
      <c r="H30" s="16" t="s">
        <v>53</v>
      </c>
      <c r="I30" s="16" t="s">
        <v>37</v>
      </c>
      <c r="J30" s="18">
        <f t="shared" si="1"/>
        <v>1</v>
      </c>
      <c r="K30" s="1314">
        <v>3500000</v>
      </c>
      <c r="L30" s="36">
        <f t="shared" si="2"/>
        <v>3500000</v>
      </c>
      <c r="M30" s="1312"/>
      <c r="N30" s="1312"/>
    </row>
    <row r="31" s="1" customFormat="1" spans="1:14">
      <c r="A31" s="16">
        <v>298780</v>
      </c>
      <c r="B31" s="16">
        <v>1322283</v>
      </c>
      <c r="C31" s="18" t="s">
        <v>1172</v>
      </c>
      <c r="D31" s="19">
        <v>43287</v>
      </c>
      <c r="E31" s="19">
        <v>43289</v>
      </c>
      <c r="F31" s="18">
        <f t="shared" si="0"/>
        <v>2</v>
      </c>
      <c r="G31" s="16">
        <v>1</v>
      </c>
      <c r="H31" s="16" t="s">
        <v>391</v>
      </c>
      <c r="I31" s="16" t="s">
        <v>37</v>
      </c>
      <c r="J31" s="18">
        <f t="shared" si="1"/>
        <v>2</v>
      </c>
      <c r="K31" s="1314">
        <v>4050000</v>
      </c>
      <c r="L31" s="36">
        <f t="shared" si="2"/>
        <v>8100000</v>
      </c>
      <c r="M31" s="1312"/>
      <c r="N31" s="1312"/>
    </row>
    <row r="32" s="1" customFormat="1" spans="1:14">
      <c r="A32" s="16">
        <v>301525</v>
      </c>
      <c r="B32" s="16">
        <v>1329080</v>
      </c>
      <c r="C32" s="18" t="s">
        <v>1173</v>
      </c>
      <c r="D32" s="19">
        <v>43287</v>
      </c>
      <c r="E32" s="19">
        <v>43292</v>
      </c>
      <c r="F32" s="18">
        <f t="shared" si="0"/>
        <v>5</v>
      </c>
      <c r="G32" s="16">
        <v>1</v>
      </c>
      <c r="H32" s="16" t="s">
        <v>53</v>
      </c>
      <c r="I32" s="16" t="s">
        <v>37</v>
      </c>
      <c r="J32" s="18">
        <f t="shared" si="1"/>
        <v>5</v>
      </c>
      <c r="K32" s="1314">
        <v>3500000</v>
      </c>
      <c r="L32" s="36">
        <f t="shared" si="2"/>
        <v>17500000</v>
      </c>
      <c r="M32" s="1312"/>
      <c r="N32" s="1312"/>
    </row>
    <row r="33" s="1" customFormat="1" spans="1:14">
      <c r="A33" s="16">
        <v>299901</v>
      </c>
      <c r="B33" s="16">
        <v>1325070</v>
      </c>
      <c r="C33" s="18" t="s">
        <v>1174</v>
      </c>
      <c r="D33" s="19">
        <v>43287</v>
      </c>
      <c r="E33" s="19">
        <v>43289</v>
      </c>
      <c r="F33" s="18">
        <f t="shared" si="0"/>
        <v>2</v>
      </c>
      <c r="G33" s="16">
        <v>1</v>
      </c>
      <c r="H33" s="16" t="s">
        <v>53</v>
      </c>
      <c r="I33" s="16" t="s">
        <v>37</v>
      </c>
      <c r="J33" s="18">
        <f t="shared" si="1"/>
        <v>2</v>
      </c>
      <c r="K33" s="1314">
        <v>3500000</v>
      </c>
      <c r="L33" s="36">
        <f t="shared" si="2"/>
        <v>7000000</v>
      </c>
      <c r="M33" s="1312"/>
      <c r="N33" s="1312"/>
    </row>
    <row r="34" s="1" customFormat="1" spans="1:14">
      <c r="A34" s="16">
        <v>301710</v>
      </c>
      <c r="B34" s="16">
        <v>1330375</v>
      </c>
      <c r="C34" s="18" t="s">
        <v>1175</v>
      </c>
      <c r="D34" s="19">
        <v>43288</v>
      </c>
      <c r="E34" s="19">
        <v>43290</v>
      </c>
      <c r="F34" s="18">
        <f t="shared" si="0"/>
        <v>2</v>
      </c>
      <c r="G34" s="16">
        <v>1</v>
      </c>
      <c r="H34" s="16" t="s">
        <v>391</v>
      </c>
      <c r="I34" s="16" t="s">
        <v>37</v>
      </c>
      <c r="J34" s="18">
        <f t="shared" si="1"/>
        <v>2</v>
      </c>
      <c r="K34" s="1314">
        <v>3500000</v>
      </c>
      <c r="L34" s="36">
        <f t="shared" si="2"/>
        <v>7000000</v>
      </c>
      <c r="M34" s="1312"/>
      <c r="N34" s="1312"/>
    </row>
    <row r="35" s="1" customFormat="1" spans="1:14">
      <c r="A35" s="16">
        <v>300756</v>
      </c>
      <c r="B35" s="16">
        <v>1327507</v>
      </c>
      <c r="C35" s="18" t="s">
        <v>1176</v>
      </c>
      <c r="D35" s="19">
        <v>43288</v>
      </c>
      <c r="E35" s="19">
        <v>43291</v>
      </c>
      <c r="F35" s="18">
        <f t="shared" si="0"/>
        <v>3</v>
      </c>
      <c r="G35" s="16">
        <v>1</v>
      </c>
      <c r="H35" s="16" t="s">
        <v>53</v>
      </c>
      <c r="I35" s="16" t="s">
        <v>37</v>
      </c>
      <c r="J35" s="18">
        <f t="shared" si="1"/>
        <v>3</v>
      </c>
      <c r="K35" s="1314">
        <v>3500000</v>
      </c>
      <c r="L35" s="36">
        <f t="shared" si="2"/>
        <v>10500000</v>
      </c>
      <c r="M35" s="1312"/>
      <c r="N35" s="1312"/>
    </row>
    <row r="36" s="1" customFormat="1" spans="1:14">
      <c r="A36" s="1077">
        <v>301861</v>
      </c>
      <c r="B36" s="1077">
        <v>1331411</v>
      </c>
      <c r="C36" s="1068" t="s">
        <v>1177</v>
      </c>
      <c r="D36" s="1070">
        <v>43286</v>
      </c>
      <c r="E36" s="1070">
        <v>43290</v>
      </c>
      <c r="F36" s="1068">
        <f t="shared" si="0"/>
        <v>4</v>
      </c>
      <c r="G36" s="1077">
        <v>1</v>
      </c>
      <c r="H36" s="1077"/>
      <c r="I36" s="1077" t="s">
        <v>37</v>
      </c>
      <c r="J36" s="1068">
        <f t="shared" si="1"/>
        <v>4</v>
      </c>
      <c r="K36" s="1315">
        <v>3500000</v>
      </c>
      <c r="L36" s="1076">
        <f t="shared" si="2"/>
        <v>14000000</v>
      </c>
      <c r="M36" s="1312"/>
      <c r="N36" s="1312"/>
    </row>
    <row r="37" s="1" customFormat="1" spans="1:14">
      <c r="A37" s="1077">
        <v>301795</v>
      </c>
      <c r="B37" s="1077">
        <v>1331048</v>
      </c>
      <c r="C37" s="1068" t="s">
        <v>1167</v>
      </c>
      <c r="D37" s="1070">
        <v>43286</v>
      </c>
      <c r="E37" s="1070">
        <v>43287</v>
      </c>
      <c r="F37" s="1068">
        <f t="shared" si="0"/>
        <v>1</v>
      </c>
      <c r="G37" s="1077">
        <v>1</v>
      </c>
      <c r="H37" s="1077"/>
      <c r="I37" s="1077" t="s">
        <v>37</v>
      </c>
      <c r="J37" s="1068">
        <f t="shared" si="1"/>
        <v>1</v>
      </c>
      <c r="K37" s="1315">
        <v>3500000</v>
      </c>
      <c r="L37" s="1076">
        <f t="shared" si="2"/>
        <v>3500000</v>
      </c>
      <c r="M37" s="1312"/>
      <c r="N37" s="1312"/>
    </row>
    <row r="38" s="1" customFormat="1" spans="1:14">
      <c r="A38" s="1077">
        <v>301815</v>
      </c>
      <c r="B38" s="1077">
        <v>1331171</v>
      </c>
      <c r="C38" s="1068" t="s">
        <v>1178</v>
      </c>
      <c r="D38" s="1070">
        <v>43286</v>
      </c>
      <c r="E38" s="1070">
        <v>43287</v>
      </c>
      <c r="F38" s="1068">
        <f t="shared" si="0"/>
        <v>1</v>
      </c>
      <c r="G38" s="1077">
        <v>1</v>
      </c>
      <c r="H38" s="1077"/>
      <c r="I38" s="1077" t="s">
        <v>37</v>
      </c>
      <c r="J38" s="1068">
        <f t="shared" si="1"/>
        <v>1</v>
      </c>
      <c r="K38" s="1315">
        <v>3500000</v>
      </c>
      <c r="L38" s="1076">
        <f t="shared" si="2"/>
        <v>3500000</v>
      </c>
      <c r="M38" s="1312"/>
      <c r="N38" s="1312"/>
    </row>
    <row r="39" s="1" customFormat="1" spans="1:14">
      <c r="A39" s="1077">
        <v>301644</v>
      </c>
      <c r="B39" s="1077">
        <v>1329521</v>
      </c>
      <c r="C39" s="1068" t="s">
        <v>1179</v>
      </c>
      <c r="D39" s="1070">
        <v>43287</v>
      </c>
      <c r="E39" s="1070">
        <v>43289</v>
      </c>
      <c r="F39" s="1068">
        <f t="shared" si="0"/>
        <v>2</v>
      </c>
      <c r="G39" s="1077">
        <v>1</v>
      </c>
      <c r="H39" s="1077" t="s">
        <v>391</v>
      </c>
      <c r="I39" s="1077" t="s">
        <v>37</v>
      </c>
      <c r="J39" s="1068">
        <f t="shared" si="1"/>
        <v>2</v>
      </c>
      <c r="K39" s="1315">
        <v>3500000</v>
      </c>
      <c r="L39" s="1076">
        <f t="shared" si="2"/>
        <v>7000000</v>
      </c>
      <c r="M39" s="1312"/>
      <c r="N39" s="1312"/>
    </row>
    <row r="40" s="1" customFormat="1" spans="1:14">
      <c r="A40" s="1077">
        <v>301715</v>
      </c>
      <c r="B40" s="1077">
        <v>1330295</v>
      </c>
      <c r="C40" s="1068" t="s">
        <v>1180</v>
      </c>
      <c r="D40" s="1070">
        <v>43287</v>
      </c>
      <c r="E40" s="1070">
        <v>43290</v>
      </c>
      <c r="F40" s="1068">
        <f t="shared" si="0"/>
        <v>3</v>
      </c>
      <c r="G40" s="1077">
        <v>1</v>
      </c>
      <c r="H40" s="1077" t="s">
        <v>53</v>
      </c>
      <c r="I40" s="1077" t="s">
        <v>37</v>
      </c>
      <c r="J40" s="1068">
        <f t="shared" si="1"/>
        <v>3</v>
      </c>
      <c r="K40" s="1315">
        <v>3500000</v>
      </c>
      <c r="L40" s="1076">
        <f t="shared" si="2"/>
        <v>10500000</v>
      </c>
      <c r="M40" s="1312"/>
      <c r="N40" s="1312"/>
    </row>
    <row r="41" s="1" customFormat="1" spans="1:14">
      <c r="A41" s="1077">
        <v>301716</v>
      </c>
      <c r="B41" s="1077">
        <v>1330292</v>
      </c>
      <c r="C41" s="1068" t="s">
        <v>1181</v>
      </c>
      <c r="D41" s="1070">
        <v>43287</v>
      </c>
      <c r="E41" s="1070">
        <v>43290</v>
      </c>
      <c r="F41" s="1068">
        <f t="shared" si="0"/>
        <v>3</v>
      </c>
      <c r="G41" s="1077">
        <v>4</v>
      </c>
      <c r="H41" s="1077"/>
      <c r="I41" s="1077" t="s">
        <v>37</v>
      </c>
      <c r="J41" s="1068">
        <f t="shared" si="1"/>
        <v>12</v>
      </c>
      <c r="K41" s="1315">
        <v>3500000</v>
      </c>
      <c r="L41" s="1076">
        <f t="shared" si="2"/>
        <v>42000000</v>
      </c>
      <c r="M41" s="1312"/>
      <c r="N41" s="1312"/>
    </row>
    <row r="42" s="1" customFormat="1" spans="1:14">
      <c r="A42" s="1077">
        <v>301862</v>
      </c>
      <c r="B42" s="1077">
        <v>1331416</v>
      </c>
      <c r="C42" s="1068" t="s">
        <v>1182</v>
      </c>
      <c r="D42" s="1070">
        <v>43288</v>
      </c>
      <c r="E42" s="1070">
        <v>43290</v>
      </c>
      <c r="F42" s="1068">
        <f t="shared" si="0"/>
        <v>2</v>
      </c>
      <c r="G42" s="1077">
        <v>1</v>
      </c>
      <c r="H42" s="1077"/>
      <c r="I42" s="1077" t="s">
        <v>37</v>
      </c>
      <c r="J42" s="1068">
        <f t="shared" si="1"/>
        <v>2</v>
      </c>
      <c r="K42" s="1315">
        <v>3500000</v>
      </c>
      <c r="L42" s="1076">
        <f t="shared" si="2"/>
        <v>7000000</v>
      </c>
      <c r="M42" s="1312"/>
      <c r="N42" s="1312"/>
    </row>
    <row r="43" s="1" customFormat="1" spans="1:14">
      <c r="A43" s="1077">
        <v>301762</v>
      </c>
      <c r="B43" s="1077">
        <v>1330704</v>
      </c>
      <c r="C43" s="1068" t="s">
        <v>1183</v>
      </c>
      <c r="D43" s="1070">
        <v>43288</v>
      </c>
      <c r="E43" s="1070">
        <v>43290</v>
      </c>
      <c r="F43" s="1068">
        <f t="shared" si="0"/>
        <v>2</v>
      </c>
      <c r="G43" s="1077">
        <v>1</v>
      </c>
      <c r="H43" s="1077"/>
      <c r="I43" s="1077" t="s">
        <v>37</v>
      </c>
      <c r="J43" s="1068">
        <f t="shared" si="1"/>
        <v>2</v>
      </c>
      <c r="K43" s="1315">
        <v>3500000</v>
      </c>
      <c r="L43" s="1076">
        <f t="shared" si="2"/>
        <v>7000000</v>
      </c>
      <c r="M43" s="1312"/>
      <c r="N43" s="1312"/>
    </row>
    <row r="44" s="1" customFormat="1" spans="1:14">
      <c r="A44" s="1077">
        <v>301763</v>
      </c>
      <c r="B44" s="1077">
        <v>1330696</v>
      </c>
      <c r="C44" s="1068" t="s">
        <v>1184</v>
      </c>
      <c r="D44" s="1070">
        <v>43288</v>
      </c>
      <c r="E44" s="1070">
        <v>43290</v>
      </c>
      <c r="F44" s="1068">
        <f t="shared" si="0"/>
        <v>2</v>
      </c>
      <c r="G44" s="1077">
        <v>1</v>
      </c>
      <c r="H44" s="1077"/>
      <c r="I44" s="1077" t="s">
        <v>37</v>
      </c>
      <c r="J44" s="1068">
        <f t="shared" si="1"/>
        <v>2</v>
      </c>
      <c r="K44" s="1315">
        <v>3500000</v>
      </c>
      <c r="L44" s="1076">
        <f t="shared" si="2"/>
        <v>7000000</v>
      </c>
      <c r="M44" s="1312"/>
      <c r="N44" s="1312"/>
    </row>
    <row r="45" s="1" customFormat="1" spans="1:14">
      <c r="A45" s="1077">
        <v>299869</v>
      </c>
      <c r="B45" s="1077">
        <v>1325513</v>
      </c>
      <c r="C45" s="1068" t="s">
        <v>1185</v>
      </c>
      <c r="D45" s="1070">
        <v>43289</v>
      </c>
      <c r="E45" s="1070">
        <v>43291</v>
      </c>
      <c r="F45" s="1068">
        <f t="shared" si="0"/>
        <v>2</v>
      </c>
      <c r="G45" s="1077">
        <v>1</v>
      </c>
      <c r="H45" s="1077" t="s">
        <v>53</v>
      </c>
      <c r="I45" s="1077" t="s">
        <v>37</v>
      </c>
      <c r="J45" s="1068">
        <f t="shared" si="1"/>
        <v>2</v>
      </c>
      <c r="K45" s="1315">
        <v>3500000</v>
      </c>
      <c r="L45" s="1076">
        <f t="shared" si="2"/>
        <v>7000000</v>
      </c>
      <c r="M45" s="1312"/>
      <c r="N45" s="1312"/>
    </row>
    <row r="46" s="1" customFormat="1" spans="1:14">
      <c r="A46" s="1077">
        <v>301800</v>
      </c>
      <c r="B46" s="1077">
        <v>1330840</v>
      </c>
      <c r="C46" s="1068" t="s">
        <v>1186</v>
      </c>
      <c r="D46" s="1070">
        <v>43290</v>
      </c>
      <c r="E46" s="1070">
        <v>43292</v>
      </c>
      <c r="F46" s="1068">
        <f t="shared" si="0"/>
        <v>2</v>
      </c>
      <c r="G46" s="1077">
        <v>1</v>
      </c>
      <c r="H46" s="1077"/>
      <c r="I46" s="1077" t="s">
        <v>37</v>
      </c>
      <c r="J46" s="1068">
        <f t="shared" si="1"/>
        <v>2</v>
      </c>
      <c r="K46" s="1315">
        <v>3500000</v>
      </c>
      <c r="L46" s="1076">
        <f t="shared" si="2"/>
        <v>7000000</v>
      </c>
      <c r="M46" s="1312"/>
      <c r="N46" s="1312"/>
    </row>
    <row r="47" s="1" customFormat="1" spans="1:14">
      <c r="A47" s="1077">
        <v>298225</v>
      </c>
      <c r="B47" s="1077">
        <v>1319318</v>
      </c>
      <c r="C47" s="1068" t="s">
        <v>1187</v>
      </c>
      <c r="D47" s="1070">
        <v>43290</v>
      </c>
      <c r="E47" s="1070">
        <v>43292</v>
      </c>
      <c r="F47" s="1068">
        <f t="shared" si="0"/>
        <v>2</v>
      </c>
      <c r="G47" s="1077">
        <v>2</v>
      </c>
      <c r="H47" s="1077" t="s">
        <v>53</v>
      </c>
      <c r="I47" s="1077" t="s">
        <v>37</v>
      </c>
      <c r="J47" s="1068">
        <f t="shared" si="1"/>
        <v>4</v>
      </c>
      <c r="K47" s="1315">
        <v>4050000</v>
      </c>
      <c r="L47" s="1076">
        <f t="shared" si="2"/>
        <v>16200000</v>
      </c>
      <c r="M47" s="1312"/>
      <c r="N47" s="1312"/>
    </row>
    <row r="48" s="1" customFormat="1" spans="1:14">
      <c r="A48" s="1077" t="s">
        <v>1188</v>
      </c>
      <c r="B48" s="1077">
        <v>1317867</v>
      </c>
      <c r="C48" s="1068" t="s">
        <v>1189</v>
      </c>
      <c r="D48" s="1070">
        <v>43290</v>
      </c>
      <c r="E48" s="1070">
        <v>43295</v>
      </c>
      <c r="F48" s="1068">
        <f t="shared" si="0"/>
        <v>5</v>
      </c>
      <c r="G48" s="1077">
        <v>3</v>
      </c>
      <c r="H48" s="1077" t="s">
        <v>53</v>
      </c>
      <c r="I48" s="1077" t="s">
        <v>37</v>
      </c>
      <c r="J48" s="1068">
        <f t="shared" si="1"/>
        <v>15</v>
      </c>
      <c r="K48" s="1315">
        <v>4050000</v>
      </c>
      <c r="L48" s="1076">
        <f t="shared" si="2"/>
        <v>60750000</v>
      </c>
      <c r="M48" s="1312"/>
      <c r="N48" s="1312"/>
    </row>
    <row r="49" s="1" customFormat="1" spans="1:14">
      <c r="A49" s="1077">
        <v>299002</v>
      </c>
      <c r="B49" s="1077">
        <v>1323411</v>
      </c>
      <c r="C49" s="1068" t="s">
        <v>1190</v>
      </c>
      <c r="D49" s="1070">
        <v>43291</v>
      </c>
      <c r="E49" s="1070">
        <v>43294</v>
      </c>
      <c r="F49" s="1068">
        <f t="shared" si="0"/>
        <v>3</v>
      </c>
      <c r="G49" s="1077">
        <v>1</v>
      </c>
      <c r="H49" s="1077" t="s">
        <v>53</v>
      </c>
      <c r="I49" s="1077" t="s">
        <v>37</v>
      </c>
      <c r="J49" s="1068">
        <f t="shared" si="1"/>
        <v>3</v>
      </c>
      <c r="K49" s="1315">
        <v>4050000</v>
      </c>
      <c r="L49" s="1076">
        <f t="shared" si="2"/>
        <v>12150000</v>
      </c>
      <c r="M49" s="1312"/>
      <c r="N49" s="1312"/>
    </row>
    <row r="50" s="1" customFormat="1" spans="1:14">
      <c r="A50" s="1077">
        <v>299004</v>
      </c>
      <c r="B50" s="1077">
        <v>1323318</v>
      </c>
      <c r="C50" s="1068" t="s">
        <v>1191</v>
      </c>
      <c r="D50" s="1070">
        <v>43291</v>
      </c>
      <c r="E50" s="1070">
        <v>43294</v>
      </c>
      <c r="F50" s="1068">
        <f t="shared" si="0"/>
        <v>3</v>
      </c>
      <c r="G50" s="1077">
        <v>1</v>
      </c>
      <c r="H50" s="1077" t="s">
        <v>391</v>
      </c>
      <c r="I50" s="1077" t="s">
        <v>37</v>
      </c>
      <c r="J50" s="1068">
        <f t="shared" si="1"/>
        <v>3</v>
      </c>
      <c r="K50" s="1315">
        <v>4050000</v>
      </c>
      <c r="L50" s="1076">
        <f t="shared" si="2"/>
        <v>12150000</v>
      </c>
      <c r="M50" s="1312"/>
      <c r="N50" s="1312"/>
    </row>
    <row r="51" s="1" customFormat="1" spans="1:14">
      <c r="A51" s="697">
        <v>301888</v>
      </c>
      <c r="B51" s="697">
        <v>1331518</v>
      </c>
      <c r="C51" s="695" t="s">
        <v>1192</v>
      </c>
      <c r="D51" s="696">
        <v>43287</v>
      </c>
      <c r="E51" s="696">
        <v>43288</v>
      </c>
      <c r="F51" s="695">
        <f t="shared" si="0"/>
        <v>1</v>
      </c>
      <c r="G51" s="697">
        <v>1</v>
      </c>
      <c r="H51" s="697"/>
      <c r="I51" s="697" t="s">
        <v>37</v>
      </c>
      <c r="J51" s="695">
        <f t="shared" si="1"/>
        <v>1</v>
      </c>
      <c r="K51" s="1316">
        <v>3500000</v>
      </c>
      <c r="L51" s="701">
        <f t="shared" si="2"/>
        <v>3500000</v>
      </c>
      <c r="M51" s="1312"/>
      <c r="N51" s="1312"/>
    </row>
    <row r="52" s="1" customFormat="1" spans="1:14">
      <c r="A52" s="697">
        <v>302113</v>
      </c>
      <c r="B52" s="697">
        <v>1331930</v>
      </c>
      <c r="C52" s="695" t="s">
        <v>1168</v>
      </c>
      <c r="D52" s="696">
        <v>43287</v>
      </c>
      <c r="E52" s="696">
        <v>43288</v>
      </c>
      <c r="F52" s="695">
        <f t="shared" si="0"/>
        <v>1</v>
      </c>
      <c r="G52" s="697">
        <v>1</v>
      </c>
      <c r="H52" s="697"/>
      <c r="I52" s="697" t="s">
        <v>37</v>
      </c>
      <c r="J52" s="695">
        <f t="shared" si="1"/>
        <v>1</v>
      </c>
      <c r="K52" s="1316">
        <v>3500000</v>
      </c>
      <c r="L52" s="701">
        <f t="shared" si="2"/>
        <v>3500000</v>
      </c>
      <c r="M52" s="1312"/>
      <c r="N52" s="1312"/>
    </row>
    <row r="53" s="1" customFormat="1" spans="1:14">
      <c r="A53" s="697">
        <v>302005</v>
      </c>
      <c r="B53" s="697">
        <v>1331789</v>
      </c>
      <c r="C53" s="695" t="s">
        <v>1193</v>
      </c>
      <c r="D53" s="696">
        <v>43287</v>
      </c>
      <c r="E53" s="696">
        <v>43290</v>
      </c>
      <c r="F53" s="695">
        <f t="shared" si="0"/>
        <v>3</v>
      </c>
      <c r="G53" s="697">
        <v>1</v>
      </c>
      <c r="H53" s="697"/>
      <c r="I53" s="697" t="s">
        <v>37</v>
      </c>
      <c r="J53" s="695">
        <f t="shared" si="1"/>
        <v>3</v>
      </c>
      <c r="K53" s="1316">
        <v>3500000</v>
      </c>
      <c r="L53" s="701">
        <f t="shared" si="2"/>
        <v>10500000</v>
      </c>
      <c r="M53" s="1312"/>
      <c r="N53" s="1312"/>
    </row>
    <row r="54" s="1" customFormat="1" spans="1:14">
      <c r="A54" s="697">
        <v>302001</v>
      </c>
      <c r="B54" s="697">
        <v>1331233</v>
      </c>
      <c r="C54" s="695" t="s">
        <v>1194</v>
      </c>
      <c r="D54" s="696">
        <v>43288</v>
      </c>
      <c r="E54" s="696">
        <v>43289</v>
      </c>
      <c r="F54" s="695">
        <f t="shared" si="0"/>
        <v>1</v>
      </c>
      <c r="G54" s="697">
        <v>1</v>
      </c>
      <c r="H54" s="697"/>
      <c r="I54" s="697" t="s">
        <v>37</v>
      </c>
      <c r="J54" s="695">
        <f t="shared" si="1"/>
        <v>1</v>
      </c>
      <c r="K54" s="1316">
        <v>3500000</v>
      </c>
      <c r="L54" s="701">
        <f t="shared" si="2"/>
        <v>3500000</v>
      </c>
      <c r="M54" s="1312"/>
      <c r="N54" s="1312"/>
    </row>
    <row r="55" s="1" customFormat="1" spans="1:14">
      <c r="A55" s="697">
        <v>302006</v>
      </c>
      <c r="B55" s="697">
        <v>1331793</v>
      </c>
      <c r="C55" s="695" t="s">
        <v>1195</v>
      </c>
      <c r="D55" s="696">
        <v>43291</v>
      </c>
      <c r="E55" s="696">
        <v>43292</v>
      </c>
      <c r="F55" s="695">
        <f t="shared" si="0"/>
        <v>1</v>
      </c>
      <c r="G55" s="697">
        <v>1</v>
      </c>
      <c r="H55" s="697"/>
      <c r="I55" s="697" t="s">
        <v>37</v>
      </c>
      <c r="J55" s="695">
        <f t="shared" si="1"/>
        <v>1</v>
      </c>
      <c r="K55" s="1316">
        <v>3500000</v>
      </c>
      <c r="L55" s="701">
        <f t="shared" si="2"/>
        <v>3500000</v>
      </c>
      <c r="M55" s="1312"/>
      <c r="N55" s="1312"/>
    </row>
    <row r="56" s="1" customFormat="1" spans="1:14">
      <c r="A56" s="385">
        <v>302227</v>
      </c>
      <c r="B56" s="385">
        <v>1332519</v>
      </c>
      <c r="C56" s="386" t="s">
        <v>1196</v>
      </c>
      <c r="D56" s="387">
        <v>43288</v>
      </c>
      <c r="E56" s="387">
        <v>43289</v>
      </c>
      <c r="F56" s="386">
        <f t="shared" si="0"/>
        <v>1</v>
      </c>
      <c r="G56" s="385">
        <v>1</v>
      </c>
      <c r="H56" s="385"/>
      <c r="I56" s="385" t="s">
        <v>37</v>
      </c>
      <c r="J56" s="386">
        <f t="shared" si="1"/>
        <v>1</v>
      </c>
      <c r="K56" s="1317">
        <v>3500000</v>
      </c>
      <c r="L56" s="422">
        <f t="shared" si="2"/>
        <v>3500000</v>
      </c>
      <c r="M56" s="1312"/>
      <c r="N56" s="1312"/>
    </row>
    <row r="57" s="1" customFormat="1" spans="1:14">
      <c r="A57" s="584">
        <v>302200</v>
      </c>
      <c r="B57" s="584">
        <v>1332380</v>
      </c>
      <c r="C57" s="140" t="s">
        <v>1197</v>
      </c>
      <c r="D57" s="139">
        <v>43288</v>
      </c>
      <c r="E57" s="139">
        <v>43290</v>
      </c>
      <c r="F57" s="140">
        <f t="shared" si="0"/>
        <v>2</v>
      </c>
      <c r="G57" s="584">
        <v>1</v>
      </c>
      <c r="H57" s="584"/>
      <c r="I57" s="584" t="s">
        <v>37</v>
      </c>
      <c r="J57" s="140">
        <f t="shared" si="1"/>
        <v>2</v>
      </c>
      <c r="K57" s="1318">
        <v>3500000</v>
      </c>
      <c r="L57" s="164">
        <f t="shared" si="2"/>
        <v>7000000</v>
      </c>
      <c r="M57" s="1312"/>
      <c r="N57" s="1312"/>
    </row>
    <row r="58" s="1" customFormat="1" spans="1:14">
      <c r="A58" s="584">
        <v>302246</v>
      </c>
      <c r="B58" s="584">
        <v>1332597</v>
      </c>
      <c r="C58" s="140" t="s">
        <v>1198</v>
      </c>
      <c r="D58" s="139">
        <v>43290</v>
      </c>
      <c r="E58" s="139">
        <v>43291</v>
      </c>
      <c r="F58" s="140">
        <f t="shared" si="0"/>
        <v>1</v>
      </c>
      <c r="G58" s="584">
        <v>1</v>
      </c>
      <c r="H58" s="584"/>
      <c r="I58" s="584" t="s">
        <v>37</v>
      </c>
      <c r="J58" s="140">
        <f t="shared" si="1"/>
        <v>1</v>
      </c>
      <c r="K58" s="1318">
        <v>3500000</v>
      </c>
      <c r="L58" s="164">
        <f t="shared" si="2"/>
        <v>3500000</v>
      </c>
      <c r="M58" s="1312"/>
      <c r="N58" s="1312"/>
    </row>
    <row r="59" s="1" customFormat="1" spans="1:14">
      <c r="A59" s="584">
        <v>302405</v>
      </c>
      <c r="B59" s="584">
        <v>1333099</v>
      </c>
      <c r="C59" s="140" t="s">
        <v>1199</v>
      </c>
      <c r="D59" s="139">
        <v>43290</v>
      </c>
      <c r="E59" s="139">
        <v>43292</v>
      </c>
      <c r="F59" s="140">
        <f t="shared" si="0"/>
        <v>2</v>
      </c>
      <c r="G59" s="584">
        <v>1</v>
      </c>
      <c r="H59" s="584"/>
      <c r="I59" s="584" t="s">
        <v>37</v>
      </c>
      <c r="J59" s="140">
        <f t="shared" si="1"/>
        <v>2</v>
      </c>
      <c r="K59" s="1318">
        <v>3500000</v>
      </c>
      <c r="L59" s="164">
        <f t="shared" si="2"/>
        <v>7000000</v>
      </c>
      <c r="M59" s="1312"/>
      <c r="N59" s="1312"/>
    </row>
    <row r="60" s="1" customFormat="1" spans="1:14">
      <c r="A60" s="584">
        <v>302458</v>
      </c>
      <c r="B60" s="584">
        <v>1333227</v>
      </c>
      <c r="C60" s="140" t="s">
        <v>1200</v>
      </c>
      <c r="D60" s="139">
        <v>43290</v>
      </c>
      <c r="E60" s="139">
        <v>43292</v>
      </c>
      <c r="F60" s="140">
        <f t="shared" si="0"/>
        <v>2</v>
      </c>
      <c r="G60" s="584">
        <v>1</v>
      </c>
      <c r="H60" s="584"/>
      <c r="I60" s="584" t="s">
        <v>37</v>
      </c>
      <c r="J60" s="140">
        <f t="shared" si="1"/>
        <v>2</v>
      </c>
      <c r="K60" s="1318">
        <v>3500000</v>
      </c>
      <c r="L60" s="164">
        <f t="shared" si="2"/>
        <v>7000000</v>
      </c>
      <c r="M60" s="1312"/>
      <c r="N60" s="1312"/>
    </row>
    <row r="61" s="1" customFormat="1" spans="1:14">
      <c r="A61" s="584">
        <v>300614</v>
      </c>
      <c r="B61" s="584">
        <v>1327260</v>
      </c>
      <c r="C61" s="140" t="s">
        <v>1201</v>
      </c>
      <c r="D61" s="139">
        <v>43292</v>
      </c>
      <c r="E61" s="139">
        <v>43293</v>
      </c>
      <c r="F61" s="140">
        <f t="shared" si="0"/>
        <v>1</v>
      </c>
      <c r="G61" s="584">
        <v>1</v>
      </c>
      <c r="H61" s="584" t="s">
        <v>53</v>
      </c>
      <c r="I61" s="584" t="s">
        <v>37</v>
      </c>
      <c r="J61" s="140">
        <f t="shared" si="1"/>
        <v>1</v>
      </c>
      <c r="K61" s="1318">
        <v>3500000</v>
      </c>
      <c r="L61" s="164">
        <f t="shared" si="2"/>
        <v>3500000</v>
      </c>
      <c r="M61" s="1312"/>
      <c r="N61" s="1312"/>
    </row>
    <row r="62" s="1" customFormat="1" spans="1:14">
      <c r="A62" s="584">
        <v>299244</v>
      </c>
      <c r="B62" s="584">
        <v>1323949</v>
      </c>
      <c r="C62" s="140" t="s">
        <v>1202</v>
      </c>
      <c r="D62" s="139">
        <v>43293</v>
      </c>
      <c r="E62" s="139">
        <v>43294</v>
      </c>
      <c r="F62" s="140">
        <f t="shared" si="0"/>
        <v>1</v>
      </c>
      <c r="G62" s="584">
        <v>1</v>
      </c>
      <c r="H62" s="584" t="s">
        <v>391</v>
      </c>
      <c r="I62" s="584" t="s">
        <v>37</v>
      </c>
      <c r="J62" s="140">
        <f t="shared" si="1"/>
        <v>1</v>
      </c>
      <c r="K62" s="1318">
        <v>4050000</v>
      </c>
      <c r="L62" s="164">
        <f t="shared" si="2"/>
        <v>4050000</v>
      </c>
      <c r="M62" s="1312"/>
      <c r="N62" s="1312"/>
    </row>
    <row r="63" s="1" customFormat="1" spans="1:14">
      <c r="A63" s="584">
        <v>297064</v>
      </c>
      <c r="B63" s="584">
        <v>1314447</v>
      </c>
      <c r="C63" s="140" t="s">
        <v>1203</v>
      </c>
      <c r="D63" s="139">
        <v>43293</v>
      </c>
      <c r="E63" s="139">
        <v>43294</v>
      </c>
      <c r="F63" s="140">
        <f t="shared" si="0"/>
        <v>1</v>
      </c>
      <c r="G63" s="584">
        <v>1</v>
      </c>
      <c r="H63" s="584" t="s">
        <v>53</v>
      </c>
      <c r="I63" s="584" t="s">
        <v>37</v>
      </c>
      <c r="J63" s="140">
        <f t="shared" si="1"/>
        <v>1</v>
      </c>
      <c r="K63" s="1318">
        <v>4050000</v>
      </c>
      <c r="L63" s="164">
        <f t="shared" si="2"/>
        <v>4050000</v>
      </c>
      <c r="M63" s="1312"/>
      <c r="N63" s="1312"/>
    </row>
    <row r="64" s="1" customFormat="1" spans="1:14">
      <c r="A64" s="584">
        <v>302202</v>
      </c>
      <c r="B64" s="584">
        <v>1332355</v>
      </c>
      <c r="C64" s="140" t="s">
        <v>1204</v>
      </c>
      <c r="D64" s="139">
        <v>43293</v>
      </c>
      <c r="E64" s="139">
        <v>43295</v>
      </c>
      <c r="F64" s="140">
        <f t="shared" si="0"/>
        <v>2</v>
      </c>
      <c r="G64" s="584">
        <v>1</v>
      </c>
      <c r="H64" s="584"/>
      <c r="I64" s="584" t="s">
        <v>37</v>
      </c>
      <c r="J64" s="140">
        <f t="shared" si="1"/>
        <v>2</v>
      </c>
      <c r="K64" s="1318">
        <v>3500000</v>
      </c>
      <c r="L64" s="164">
        <f t="shared" si="2"/>
        <v>7000000</v>
      </c>
      <c r="M64" s="1312"/>
      <c r="N64" s="1312"/>
    </row>
    <row r="65" s="1" customFormat="1" spans="1:14">
      <c r="A65" s="584">
        <v>301660</v>
      </c>
      <c r="B65" s="584">
        <v>1329812</v>
      </c>
      <c r="C65" s="140" t="s">
        <v>1205</v>
      </c>
      <c r="D65" s="139">
        <v>43293</v>
      </c>
      <c r="E65" s="139">
        <v>43295</v>
      </c>
      <c r="F65" s="140">
        <f t="shared" si="0"/>
        <v>2</v>
      </c>
      <c r="G65" s="584">
        <v>1</v>
      </c>
      <c r="H65" s="584"/>
      <c r="I65" s="584" t="s">
        <v>37</v>
      </c>
      <c r="J65" s="140">
        <f t="shared" si="1"/>
        <v>2</v>
      </c>
      <c r="K65" s="1318">
        <v>3500000</v>
      </c>
      <c r="L65" s="164">
        <f t="shared" si="2"/>
        <v>7000000</v>
      </c>
      <c r="M65" s="1312"/>
      <c r="N65" s="1312"/>
    </row>
    <row r="66" s="1" customFormat="1" spans="1:14">
      <c r="A66" s="584">
        <v>301591</v>
      </c>
      <c r="B66" s="584">
        <v>1329461</v>
      </c>
      <c r="C66" s="140" t="s">
        <v>1206</v>
      </c>
      <c r="D66" s="139">
        <v>43293</v>
      </c>
      <c r="E66" s="139">
        <v>43295</v>
      </c>
      <c r="F66" s="140">
        <f t="shared" si="0"/>
        <v>2</v>
      </c>
      <c r="G66" s="584">
        <v>1</v>
      </c>
      <c r="H66" s="584" t="s">
        <v>53</v>
      </c>
      <c r="I66" s="584" t="s">
        <v>37</v>
      </c>
      <c r="J66" s="140">
        <f t="shared" si="1"/>
        <v>2</v>
      </c>
      <c r="K66" s="1318">
        <v>3500000</v>
      </c>
      <c r="L66" s="164">
        <f t="shared" si="2"/>
        <v>7000000</v>
      </c>
      <c r="M66" s="1312"/>
      <c r="N66" s="1312"/>
    </row>
    <row r="67" s="1" customFormat="1" spans="1:14">
      <c r="A67" s="941" t="s">
        <v>1207</v>
      </c>
      <c r="B67" s="941">
        <v>1333996</v>
      </c>
      <c r="C67" s="937" t="s">
        <v>1208</v>
      </c>
      <c r="D67" s="938">
        <v>43291</v>
      </c>
      <c r="E67" s="938">
        <v>43292</v>
      </c>
      <c r="F67" s="937">
        <f t="shared" si="0"/>
        <v>1</v>
      </c>
      <c r="G67" s="941">
        <v>2</v>
      </c>
      <c r="H67" s="941"/>
      <c r="I67" s="941" t="s">
        <v>37</v>
      </c>
      <c r="J67" s="937">
        <f t="shared" si="1"/>
        <v>2</v>
      </c>
      <c r="K67" s="1327">
        <v>3500000</v>
      </c>
      <c r="L67" s="960">
        <f t="shared" si="2"/>
        <v>7000000</v>
      </c>
      <c r="M67" s="1312"/>
      <c r="N67" s="1312"/>
    </row>
    <row r="68" s="1" customFormat="1" spans="1:14">
      <c r="A68" s="941" t="s">
        <v>1209</v>
      </c>
      <c r="B68" s="941">
        <v>1334142</v>
      </c>
      <c r="C68" s="937" t="s">
        <v>1210</v>
      </c>
      <c r="D68" s="938">
        <v>43291</v>
      </c>
      <c r="E68" s="938">
        <v>43293</v>
      </c>
      <c r="F68" s="937">
        <f t="shared" si="0"/>
        <v>2</v>
      </c>
      <c r="G68" s="941">
        <v>2</v>
      </c>
      <c r="H68" s="941"/>
      <c r="I68" s="941" t="s">
        <v>37</v>
      </c>
      <c r="J68" s="937">
        <f t="shared" si="1"/>
        <v>4</v>
      </c>
      <c r="K68" s="1327">
        <v>3500000</v>
      </c>
      <c r="L68" s="960">
        <f t="shared" si="2"/>
        <v>14000000</v>
      </c>
      <c r="M68" s="1312"/>
      <c r="N68" s="1312"/>
    </row>
    <row r="69" s="1" customFormat="1" spans="1:14">
      <c r="A69" s="941">
        <v>302161</v>
      </c>
      <c r="B69" s="941">
        <v>1331833</v>
      </c>
      <c r="C69" s="937" t="s">
        <v>1211</v>
      </c>
      <c r="D69" s="938">
        <v>43294</v>
      </c>
      <c r="E69" s="938">
        <v>43297</v>
      </c>
      <c r="F69" s="937">
        <f t="shared" si="0"/>
        <v>3</v>
      </c>
      <c r="G69" s="941">
        <v>2</v>
      </c>
      <c r="H69" s="941"/>
      <c r="I69" s="941" t="s">
        <v>37</v>
      </c>
      <c r="J69" s="937">
        <f t="shared" si="1"/>
        <v>6</v>
      </c>
      <c r="K69" s="1327">
        <v>3500000</v>
      </c>
      <c r="L69" s="960">
        <f t="shared" si="2"/>
        <v>21000000</v>
      </c>
      <c r="M69" s="1312"/>
      <c r="N69" s="1312"/>
    </row>
    <row r="70" s="1" customFormat="1" spans="1:14">
      <c r="A70" s="941">
        <v>302501</v>
      </c>
      <c r="B70" s="941">
        <v>1333548</v>
      </c>
      <c r="C70" s="937" t="s">
        <v>1212</v>
      </c>
      <c r="D70" s="938">
        <v>43294</v>
      </c>
      <c r="E70" s="938">
        <v>43295</v>
      </c>
      <c r="F70" s="937">
        <f t="shared" si="0"/>
        <v>1</v>
      </c>
      <c r="G70" s="941">
        <v>1</v>
      </c>
      <c r="H70" s="941"/>
      <c r="I70" s="941" t="s">
        <v>37</v>
      </c>
      <c r="J70" s="937">
        <f t="shared" si="1"/>
        <v>1</v>
      </c>
      <c r="K70" s="1327">
        <v>3500000</v>
      </c>
      <c r="L70" s="960">
        <f t="shared" si="2"/>
        <v>3500000</v>
      </c>
      <c r="M70" s="1312"/>
      <c r="N70" s="1312"/>
    </row>
    <row r="71" s="1" customFormat="1" spans="1:14">
      <c r="A71" s="941">
        <v>299520</v>
      </c>
      <c r="B71" s="941">
        <v>1324237</v>
      </c>
      <c r="C71" s="937" t="s">
        <v>1213</v>
      </c>
      <c r="D71" s="938">
        <v>43295</v>
      </c>
      <c r="E71" s="938">
        <v>43296</v>
      </c>
      <c r="F71" s="937">
        <f t="shared" si="0"/>
        <v>1</v>
      </c>
      <c r="G71" s="941">
        <v>1</v>
      </c>
      <c r="H71" s="941" t="s">
        <v>53</v>
      </c>
      <c r="I71" s="941" t="s">
        <v>37</v>
      </c>
      <c r="J71" s="937">
        <f t="shared" si="1"/>
        <v>1</v>
      </c>
      <c r="K71" s="1327">
        <v>4050000</v>
      </c>
      <c r="L71" s="960">
        <f t="shared" si="2"/>
        <v>4050000</v>
      </c>
      <c r="M71" s="1312"/>
      <c r="N71" s="1312"/>
    </row>
    <row r="72" s="1" customFormat="1" spans="1:14">
      <c r="A72" s="941">
        <v>302015</v>
      </c>
      <c r="B72" s="941">
        <v>1331528</v>
      </c>
      <c r="C72" s="937" t="s">
        <v>1214</v>
      </c>
      <c r="D72" s="938">
        <v>43295</v>
      </c>
      <c r="E72" s="938">
        <v>43296</v>
      </c>
      <c r="F72" s="937">
        <f t="shared" si="0"/>
        <v>1</v>
      </c>
      <c r="G72" s="941">
        <v>1</v>
      </c>
      <c r="H72" s="941"/>
      <c r="I72" s="941" t="s">
        <v>37</v>
      </c>
      <c r="J72" s="937">
        <f t="shared" si="1"/>
        <v>1</v>
      </c>
      <c r="K72" s="1327">
        <v>3500000</v>
      </c>
      <c r="L72" s="960">
        <f t="shared" si="2"/>
        <v>3500000</v>
      </c>
      <c r="M72" s="1312"/>
      <c r="N72" s="1312"/>
    </row>
    <row r="73" s="1" customFormat="1" spans="1:14">
      <c r="A73" s="941">
        <v>302510</v>
      </c>
      <c r="B73" s="941">
        <v>1333561</v>
      </c>
      <c r="C73" s="937" t="s">
        <v>1215</v>
      </c>
      <c r="D73" s="938">
        <v>43296</v>
      </c>
      <c r="E73" s="938">
        <v>43297</v>
      </c>
      <c r="F73" s="937">
        <f t="shared" ref="F73:F136" si="3">E73-D73</f>
        <v>1</v>
      </c>
      <c r="G73" s="941">
        <v>1</v>
      </c>
      <c r="H73" s="941"/>
      <c r="I73" s="941" t="s">
        <v>37</v>
      </c>
      <c r="J73" s="937">
        <f t="shared" ref="J73:J136" si="4">G73*F73</f>
        <v>1</v>
      </c>
      <c r="K73" s="1327">
        <v>3500000</v>
      </c>
      <c r="L73" s="960">
        <f t="shared" ref="L73:L136" si="5">K73*F73*G73</f>
        <v>3500000</v>
      </c>
      <c r="M73" s="1312"/>
      <c r="N73" s="1312"/>
    </row>
    <row r="74" s="1" customFormat="1" spans="1:14">
      <c r="A74" s="941">
        <v>301840</v>
      </c>
      <c r="B74" s="941">
        <v>1331092</v>
      </c>
      <c r="C74" s="937" t="s">
        <v>1216</v>
      </c>
      <c r="D74" s="938">
        <v>43296</v>
      </c>
      <c r="E74" s="938">
        <v>43300</v>
      </c>
      <c r="F74" s="937">
        <f t="shared" si="3"/>
        <v>4</v>
      </c>
      <c r="G74" s="941">
        <v>1</v>
      </c>
      <c r="H74" s="941"/>
      <c r="I74" s="941" t="s">
        <v>37</v>
      </c>
      <c r="J74" s="937">
        <f t="shared" si="4"/>
        <v>4</v>
      </c>
      <c r="K74" s="1327">
        <v>3500000</v>
      </c>
      <c r="L74" s="960">
        <f t="shared" si="5"/>
        <v>14000000</v>
      </c>
      <c r="M74" s="1312"/>
      <c r="N74" s="1312"/>
    </row>
    <row r="75" s="1" customFormat="1" spans="1:14">
      <c r="A75" s="268">
        <v>302882</v>
      </c>
      <c r="B75" s="268">
        <v>1334997</v>
      </c>
      <c r="C75" s="255" t="s">
        <v>1210</v>
      </c>
      <c r="D75" s="256">
        <v>43293</v>
      </c>
      <c r="E75" s="256">
        <v>43294</v>
      </c>
      <c r="F75" s="255">
        <f t="shared" si="3"/>
        <v>1</v>
      </c>
      <c r="G75" s="268">
        <v>2</v>
      </c>
      <c r="H75" s="268"/>
      <c r="I75" s="268" t="s">
        <v>37</v>
      </c>
      <c r="J75" s="255">
        <f t="shared" si="4"/>
        <v>2</v>
      </c>
      <c r="K75" s="1328">
        <v>3500000</v>
      </c>
      <c r="L75" s="264">
        <f t="shared" si="5"/>
        <v>7000000</v>
      </c>
      <c r="M75" s="1312"/>
      <c r="N75" s="1312"/>
    </row>
    <row r="76" s="1" customFormat="1" spans="1:14">
      <c r="A76" s="268" t="s">
        <v>1217</v>
      </c>
      <c r="B76" s="268">
        <v>1335084</v>
      </c>
      <c r="C76" s="255" t="s">
        <v>1208</v>
      </c>
      <c r="D76" s="1319">
        <v>43293</v>
      </c>
      <c r="E76" s="1319">
        <v>43294</v>
      </c>
      <c r="F76" s="255">
        <f t="shared" si="3"/>
        <v>1</v>
      </c>
      <c r="G76" s="255">
        <v>2</v>
      </c>
      <c r="H76" s="1320"/>
      <c r="I76" s="268" t="s">
        <v>37</v>
      </c>
      <c r="J76" s="255">
        <f t="shared" si="4"/>
        <v>2</v>
      </c>
      <c r="K76" s="1328">
        <v>3500000</v>
      </c>
      <c r="L76" s="264">
        <f t="shared" si="5"/>
        <v>7000000</v>
      </c>
      <c r="M76" s="1312"/>
      <c r="N76" s="1312"/>
    </row>
    <row r="77" s="1" customFormat="1" spans="1:14">
      <c r="A77" s="268">
        <v>302922</v>
      </c>
      <c r="B77" s="268">
        <v>1335138</v>
      </c>
      <c r="C77" s="255" t="s">
        <v>1218</v>
      </c>
      <c r="D77" s="256">
        <v>43293</v>
      </c>
      <c r="E77" s="256">
        <v>43297</v>
      </c>
      <c r="F77" s="255">
        <f t="shared" si="3"/>
        <v>4</v>
      </c>
      <c r="G77" s="268">
        <v>1</v>
      </c>
      <c r="H77" s="268"/>
      <c r="I77" s="268" t="s">
        <v>37</v>
      </c>
      <c r="J77" s="255">
        <f t="shared" si="4"/>
        <v>4</v>
      </c>
      <c r="K77" s="1328">
        <v>3500000</v>
      </c>
      <c r="L77" s="264">
        <f t="shared" si="5"/>
        <v>14000000</v>
      </c>
      <c r="M77" s="1312"/>
      <c r="N77" s="1312"/>
    </row>
    <row r="78" s="1" customFormat="1" spans="1:14">
      <c r="A78" s="268">
        <v>302663</v>
      </c>
      <c r="B78" s="268">
        <v>1333939</v>
      </c>
      <c r="C78" s="255" t="s">
        <v>1219</v>
      </c>
      <c r="D78" s="256">
        <v>43294</v>
      </c>
      <c r="E78" s="256">
        <v>43297</v>
      </c>
      <c r="F78" s="255">
        <f t="shared" si="3"/>
        <v>3</v>
      </c>
      <c r="G78" s="268">
        <v>1</v>
      </c>
      <c r="H78" s="268"/>
      <c r="I78" s="268" t="s">
        <v>37</v>
      </c>
      <c r="J78" s="255">
        <f t="shared" si="4"/>
        <v>3</v>
      </c>
      <c r="K78" s="1328">
        <v>3500000</v>
      </c>
      <c r="L78" s="264">
        <f t="shared" si="5"/>
        <v>10500000</v>
      </c>
      <c r="M78" s="1312"/>
      <c r="N78" s="1312"/>
    </row>
    <row r="79" s="1" customFormat="1" spans="1:14">
      <c r="A79" s="268">
        <v>302877</v>
      </c>
      <c r="B79" s="268">
        <v>1334950</v>
      </c>
      <c r="C79" s="255" t="s">
        <v>1220</v>
      </c>
      <c r="D79" s="256">
        <v>43294</v>
      </c>
      <c r="E79" s="256">
        <v>43296</v>
      </c>
      <c r="F79" s="255">
        <f t="shared" si="3"/>
        <v>2</v>
      </c>
      <c r="G79" s="268">
        <v>1</v>
      </c>
      <c r="H79" s="268"/>
      <c r="I79" s="268" t="s">
        <v>37</v>
      </c>
      <c r="J79" s="255">
        <f t="shared" si="4"/>
        <v>2</v>
      </c>
      <c r="K79" s="1328">
        <v>3500000</v>
      </c>
      <c r="L79" s="264">
        <f t="shared" si="5"/>
        <v>7000000</v>
      </c>
      <c r="M79" s="1312"/>
      <c r="N79" s="1312"/>
    </row>
    <row r="80" s="1" customFormat="1" spans="1:14">
      <c r="A80" s="268">
        <v>302750</v>
      </c>
      <c r="B80" s="268">
        <v>1334278</v>
      </c>
      <c r="C80" s="255" t="s">
        <v>1221</v>
      </c>
      <c r="D80" s="256">
        <v>43294</v>
      </c>
      <c r="E80" s="256">
        <v>43297</v>
      </c>
      <c r="F80" s="255">
        <f t="shared" si="3"/>
        <v>3</v>
      </c>
      <c r="G80" s="268">
        <v>1</v>
      </c>
      <c r="H80" s="268"/>
      <c r="I80" s="268" t="s">
        <v>37</v>
      </c>
      <c r="J80" s="255">
        <f t="shared" si="4"/>
        <v>3</v>
      </c>
      <c r="K80" s="1328">
        <v>3500000</v>
      </c>
      <c r="L80" s="264">
        <f t="shared" si="5"/>
        <v>10500000</v>
      </c>
      <c r="M80" s="1312"/>
      <c r="N80" s="1312"/>
    </row>
    <row r="81" s="1" customFormat="1" spans="1:14">
      <c r="A81" s="268">
        <v>302749</v>
      </c>
      <c r="B81" s="268">
        <v>1334281</v>
      </c>
      <c r="C81" s="255" t="s">
        <v>1222</v>
      </c>
      <c r="D81" s="256">
        <v>43294</v>
      </c>
      <c r="E81" s="256">
        <v>43297</v>
      </c>
      <c r="F81" s="255">
        <f t="shared" si="3"/>
        <v>3</v>
      </c>
      <c r="G81" s="268">
        <v>1</v>
      </c>
      <c r="H81" s="268"/>
      <c r="I81" s="268" t="s">
        <v>37</v>
      </c>
      <c r="J81" s="255">
        <f t="shared" si="4"/>
        <v>3</v>
      </c>
      <c r="K81" s="1328">
        <v>3500000</v>
      </c>
      <c r="L81" s="264">
        <f t="shared" si="5"/>
        <v>10500000</v>
      </c>
      <c r="M81" s="1312"/>
      <c r="N81" s="1312"/>
    </row>
    <row r="82" s="1" customFormat="1" spans="1:14">
      <c r="A82" s="268">
        <v>302818</v>
      </c>
      <c r="B82" s="268">
        <v>1334607</v>
      </c>
      <c r="C82" s="255" t="s">
        <v>1223</v>
      </c>
      <c r="D82" s="256">
        <v>43295</v>
      </c>
      <c r="E82" s="256">
        <v>43297</v>
      </c>
      <c r="F82" s="255">
        <f t="shared" si="3"/>
        <v>2</v>
      </c>
      <c r="G82" s="268">
        <v>1</v>
      </c>
      <c r="H82" s="268"/>
      <c r="I82" s="268" t="s">
        <v>37</v>
      </c>
      <c r="J82" s="255">
        <f t="shared" si="4"/>
        <v>2</v>
      </c>
      <c r="K82" s="1328">
        <v>3500000</v>
      </c>
      <c r="L82" s="264">
        <f t="shared" si="5"/>
        <v>7000000</v>
      </c>
      <c r="M82" s="1312"/>
      <c r="N82" s="1312"/>
    </row>
    <row r="83" s="1" customFormat="1" spans="1:14">
      <c r="A83" s="49">
        <v>303245</v>
      </c>
      <c r="B83" s="49">
        <v>1336009</v>
      </c>
      <c r="C83" s="50" t="s">
        <v>1224</v>
      </c>
      <c r="D83" s="51">
        <v>43295</v>
      </c>
      <c r="E83" s="51">
        <v>43297</v>
      </c>
      <c r="F83" s="50">
        <f t="shared" si="3"/>
        <v>2</v>
      </c>
      <c r="G83" s="49">
        <v>1</v>
      </c>
      <c r="H83" s="49"/>
      <c r="I83" s="49" t="s">
        <v>37</v>
      </c>
      <c r="J83" s="50">
        <f t="shared" si="4"/>
        <v>2</v>
      </c>
      <c r="K83" s="1329">
        <v>3500000</v>
      </c>
      <c r="L83" s="79">
        <f t="shared" si="5"/>
        <v>7000000</v>
      </c>
      <c r="M83" s="1312"/>
      <c r="N83" s="1312"/>
    </row>
    <row r="84" s="1" customFormat="1" spans="1:14">
      <c r="A84" s="49">
        <v>303256</v>
      </c>
      <c r="B84" s="49">
        <v>1335892</v>
      </c>
      <c r="C84" s="50" t="s">
        <v>1225</v>
      </c>
      <c r="D84" s="51">
        <v>43296</v>
      </c>
      <c r="E84" s="51">
        <v>43297</v>
      </c>
      <c r="F84" s="50">
        <f t="shared" si="3"/>
        <v>1</v>
      </c>
      <c r="G84" s="49">
        <v>1</v>
      </c>
      <c r="H84" s="49"/>
      <c r="I84" s="49" t="s">
        <v>37</v>
      </c>
      <c r="J84" s="50">
        <f t="shared" si="4"/>
        <v>1</v>
      </c>
      <c r="K84" s="1329">
        <v>3500000</v>
      </c>
      <c r="L84" s="79">
        <f t="shared" si="5"/>
        <v>3500000</v>
      </c>
      <c r="M84" s="1312"/>
      <c r="N84" s="1312"/>
    </row>
    <row r="85" s="1" customFormat="1" spans="1:14">
      <c r="A85" s="49">
        <v>301624</v>
      </c>
      <c r="B85" s="49">
        <v>1329260</v>
      </c>
      <c r="C85" s="50" t="s">
        <v>1226</v>
      </c>
      <c r="D85" s="51">
        <v>43297</v>
      </c>
      <c r="E85" s="51">
        <v>43299</v>
      </c>
      <c r="F85" s="50">
        <f t="shared" si="3"/>
        <v>2</v>
      </c>
      <c r="G85" s="49">
        <v>1</v>
      </c>
      <c r="H85" s="49" t="s">
        <v>53</v>
      </c>
      <c r="I85" s="49" t="s">
        <v>37</v>
      </c>
      <c r="J85" s="50">
        <f t="shared" si="4"/>
        <v>2</v>
      </c>
      <c r="K85" s="1329">
        <v>3500000</v>
      </c>
      <c r="L85" s="79">
        <f t="shared" si="5"/>
        <v>7000000</v>
      </c>
      <c r="M85" s="1312"/>
      <c r="N85" s="1312"/>
    </row>
    <row r="86" s="1" customFormat="1" spans="1:14">
      <c r="A86" s="49">
        <v>302788</v>
      </c>
      <c r="B86" s="49">
        <v>1334243</v>
      </c>
      <c r="C86" s="50" t="s">
        <v>1227</v>
      </c>
      <c r="D86" s="51">
        <v>43297</v>
      </c>
      <c r="E86" s="51">
        <v>43299</v>
      </c>
      <c r="F86" s="50">
        <f t="shared" si="3"/>
        <v>2</v>
      </c>
      <c r="G86" s="49">
        <v>1</v>
      </c>
      <c r="H86" s="49"/>
      <c r="I86" s="49" t="s">
        <v>37</v>
      </c>
      <c r="J86" s="50">
        <f t="shared" si="4"/>
        <v>2</v>
      </c>
      <c r="K86" s="1329">
        <v>3500000</v>
      </c>
      <c r="L86" s="79">
        <f t="shared" si="5"/>
        <v>7000000</v>
      </c>
      <c r="M86" s="1312"/>
      <c r="N86" s="1312"/>
    </row>
    <row r="87" s="1" customFormat="1" spans="1:14">
      <c r="A87" s="49">
        <v>303258</v>
      </c>
      <c r="B87" s="49">
        <v>1335997</v>
      </c>
      <c r="C87" s="50" t="s">
        <v>1228</v>
      </c>
      <c r="D87" s="51">
        <v>43297</v>
      </c>
      <c r="E87" s="51">
        <v>43300</v>
      </c>
      <c r="F87" s="50">
        <f t="shared" si="3"/>
        <v>3</v>
      </c>
      <c r="G87" s="49">
        <v>1</v>
      </c>
      <c r="H87" s="49"/>
      <c r="I87" s="49" t="s">
        <v>37</v>
      </c>
      <c r="J87" s="50">
        <f t="shared" si="4"/>
        <v>3</v>
      </c>
      <c r="K87" s="1329">
        <v>3500000</v>
      </c>
      <c r="L87" s="79">
        <f t="shared" si="5"/>
        <v>10500000</v>
      </c>
      <c r="M87" s="1312"/>
      <c r="N87" s="1312"/>
    </row>
    <row r="88" s="1" customFormat="1" spans="1:14">
      <c r="A88" s="49" t="s">
        <v>1229</v>
      </c>
      <c r="B88" s="49">
        <v>1330622</v>
      </c>
      <c r="C88" s="50" t="s">
        <v>1230</v>
      </c>
      <c r="D88" s="51">
        <v>43298</v>
      </c>
      <c r="E88" s="51">
        <v>43300</v>
      </c>
      <c r="F88" s="50">
        <f t="shared" si="3"/>
        <v>2</v>
      </c>
      <c r="G88" s="49">
        <v>2</v>
      </c>
      <c r="H88" s="49"/>
      <c r="I88" s="49" t="s">
        <v>37</v>
      </c>
      <c r="J88" s="50">
        <f t="shared" si="4"/>
        <v>4</v>
      </c>
      <c r="K88" s="1329">
        <v>3500000</v>
      </c>
      <c r="L88" s="79">
        <f t="shared" si="5"/>
        <v>14000000</v>
      </c>
      <c r="M88" s="1312"/>
      <c r="N88" s="1312"/>
    </row>
    <row r="89" s="1" customFormat="1" spans="1:14">
      <c r="A89" s="49">
        <v>301027</v>
      </c>
      <c r="B89" s="49">
        <v>1328000</v>
      </c>
      <c r="C89" s="50" t="s">
        <v>1231</v>
      </c>
      <c r="D89" s="51">
        <v>43298</v>
      </c>
      <c r="E89" s="51">
        <v>43300</v>
      </c>
      <c r="F89" s="50">
        <f t="shared" si="3"/>
        <v>2</v>
      </c>
      <c r="G89" s="49">
        <v>1</v>
      </c>
      <c r="H89" s="49" t="s">
        <v>391</v>
      </c>
      <c r="I89" s="49" t="s">
        <v>37</v>
      </c>
      <c r="J89" s="50">
        <f t="shared" si="4"/>
        <v>2</v>
      </c>
      <c r="K89" s="1329">
        <v>3500000</v>
      </c>
      <c r="L89" s="79">
        <f t="shared" si="5"/>
        <v>7000000</v>
      </c>
      <c r="M89" s="1312"/>
      <c r="N89" s="1312"/>
    </row>
    <row r="90" s="1" customFormat="1" spans="1:14">
      <c r="A90" s="49">
        <v>301755</v>
      </c>
      <c r="B90" s="49">
        <v>1328964</v>
      </c>
      <c r="C90" s="50" t="s">
        <v>1232</v>
      </c>
      <c r="D90" s="51">
        <v>43298</v>
      </c>
      <c r="E90" s="51">
        <v>43300</v>
      </c>
      <c r="F90" s="50">
        <f t="shared" si="3"/>
        <v>2</v>
      </c>
      <c r="G90" s="49">
        <v>1</v>
      </c>
      <c r="H90" s="49"/>
      <c r="I90" s="1330" t="s">
        <v>1233</v>
      </c>
      <c r="J90" s="50">
        <f t="shared" si="4"/>
        <v>2</v>
      </c>
      <c r="K90" s="1329">
        <v>3780000</v>
      </c>
      <c r="L90" s="79">
        <f t="shared" si="5"/>
        <v>7560000</v>
      </c>
      <c r="M90" s="1312"/>
      <c r="N90" s="1312"/>
    </row>
    <row r="91" s="1" customFormat="1" spans="1:14">
      <c r="A91" s="49">
        <v>302203</v>
      </c>
      <c r="B91" s="49">
        <v>1332342</v>
      </c>
      <c r="C91" s="50" t="s">
        <v>1234</v>
      </c>
      <c r="D91" s="51">
        <v>43300</v>
      </c>
      <c r="E91" s="51">
        <v>43302</v>
      </c>
      <c r="F91" s="50">
        <f t="shared" si="3"/>
        <v>2</v>
      </c>
      <c r="G91" s="49">
        <v>1</v>
      </c>
      <c r="H91" s="49"/>
      <c r="I91" s="49" t="s">
        <v>37</v>
      </c>
      <c r="J91" s="50">
        <f t="shared" si="4"/>
        <v>2</v>
      </c>
      <c r="K91" s="1329">
        <v>3500000</v>
      </c>
      <c r="L91" s="79">
        <f t="shared" si="5"/>
        <v>7000000</v>
      </c>
      <c r="M91" s="1312"/>
      <c r="N91" s="1312"/>
    </row>
    <row r="92" s="1" customFormat="1" spans="1:14">
      <c r="A92" s="49">
        <v>302790</v>
      </c>
      <c r="B92" s="49">
        <v>1334237</v>
      </c>
      <c r="C92" s="50" t="s">
        <v>1235</v>
      </c>
      <c r="D92" s="51">
        <v>43300</v>
      </c>
      <c r="E92" s="51">
        <v>43302</v>
      </c>
      <c r="F92" s="50">
        <f t="shared" si="3"/>
        <v>2</v>
      </c>
      <c r="G92" s="49">
        <v>1</v>
      </c>
      <c r="H92" s="49"/>
      <c r="I92" s="49" t="s">
        <v>37</v>
      </c>
      <c r="J92" s="50">
        <f t="shared" si="4"/>
        <v>2</v>
      </c>
      <c r="K92" s="1329">
        <v>3500000</v>
      </c>
      <c r="L92" s="79">
        <f t="shared" si="5"/>
        <v>7000000</v>
      </c>
      <c r="M92" s="1312"/>
      <c r="N92" s="1312"/>
    </row>
    <row r="93" s="1" customFormat="1" spans="1:14">
      <c r="A93" s="49">
        <v>300518</v>
      </c>
      <c r="B93" s="49">
        <v>1326730</v>
      </c>
      <c r="C93" s="50" t="s">
        <v>1236</v>
      </c>
      <c r="D93" s="51">
        <v>43300</v>
      </c>
      <c r="E93" s="51">
        <v>43302</v>
      </c>
      <c r="F93" s="50">
        <f t="shared" si="3"/>
        <v>2</v>
      </c>
      <c r="G93" s="49">
        <v>1</v>
      </c>
      <c r="H93" s="49" t="s">
        <v>391</v>
      </c>
      <c r="I93" s="49" t="s">
        <v>37</v>
      </c>
      <c r="J93" s="50">
        <f t="shared" si="4"/>
        <v>2</v>
      </c>
      <c r="K93" s="1329">
        <v>3500000</v>
      </c>
      <c r="L93" s="79">
        <f t="shared" si="5"/>
        <v>7000000</v>
      </c>
      <c r="M93" s="1312"/>
      <c r="N93" s="1312"/>
    </row>
    <row r="94" s="1" customFormat="1" spans="1:14">
      <c r="A94" s="49" t="s">
        <v>1237</v>
      </c>
      <c r="B94" s="49">
        <v>1327892</v>
      </c>
      <c r="C94" s="50" t="s">
        <v>1238</v>
      </c>
      <c r="D94" s="51">
        <v>43300</v>
      </c>
      <c r="E94" s="51">
        <v>43303</v>
      </c>
      <c r="F94" s="50">
        <f t="shared" si="3"/>
        <v>3</v>
      </c>
      <c r="G94" s="49">
        <v>2</v>
      </c>
      <c r="H94" s="49" t="s">
        <v>53</v>
      </c>
      <c r="I94" s="49" t="s">
        <v>37</v>
      </c>
      <c r="J94" s="50">
        <f t="shared" si="4"/>
        <v>6</v>
      </c>
      <c r="K94" s="1329">
        <v>3500000</v>
      </c>
      <c r="L94" s="79">
        <f t="shared" si="5"/>
        <v>21000000</v>
      </c>
      <c r="M94" s="1312"/>
      <c r="N94" s="1312"/>
    </row>
    <row r="95" s="1" customFormat="1" spans="1:14">
      <c r="A95" s="1321">
        <v>301833</v>
      </c>
      <c r="B95" s="1321">
        <v>1331224</v>
      </c>
      <c r="C95" s="1322" t="s">
        <v>1239</v>
      </c>
      <c r="D95" s="1323">
        <v>43286</v>
      </c>
      <c r="E95" s="1323">
        <v>43296</v>
      </c>
      <c r="F95" s="1322">
        <f t="shared" si="3"/>
        <v>10</v>
      </c>
      <c r="G95" s="1321">
        <v>1</v>
      </c>
      <c r="H95" s="1321"/>
      <c r="I95" s="1321" t="s">
        <v>37</v>
      </c>
      <c r="J95" s="1322">
        <f t="shared" si="4"/>
        <v>10</v>
      </c>
      <c r="K95" s="1331">
        <v>3500000</v>
      </c>
      <c r="L95" s="1332">
        <f t="shared" si="5"/>
        <v>35000000</v>
      </c>
      <c r="M95" s="1333"/>
      <c r="N95" s="1333"/>
    </row>
    <row r="96" s="1" customFormat="1" spans="1:14">
      <c r="A96" s="218">
        <v>303315</v>
      </c>
      <c r="B96" s="218">
        <v>1336349</v>
      </c>
      <c r="C96" s="210" t="s">
        <v>1240</v>
      </c>
      <c r="D96" s="211">
        <v>43296</v>
      </c>
      <c r="E96" s="211">
        <v>43297</v>
      </c>
      <c r="F96" s="210">
        <f t="shared" si="3"/>
        <v>1</v>
      </c>
      <c r="G96" s="218">
        <v>1</v>
      </c>
      <c r="H96" s="218"/>
      <c r="I96" s="218" t="s">
        <v>37</v>
      </c>
      <c r="J96" s="210">
        <f t="shared" si="4"/>
        <v>1</v>
      </c>
      <c r="K96" s="1331">
        <v>3500000</v>
      </c>
      <c r="L96" s="238">
        <f t="shared" si="5"/>
        <v>3500000</v>
      </c>
      <c r="M96" s="1312"/>
      <c r="N96" s="1312"/>
    </row>
    <row r="97" s="1" customFormat="1" spans="1:14">
      <c r="A97" s="218" t="s">
        <v>1241</v>
      </c>
      <c r="B97" s="218">
        <v>1336639</v>
      </c>
      <c r="C97" s="210" t="s">
        <v>1242</v>
      </c>
      <c r="D97" s="211">
        <v>43297</v>
      </c>
      <c r="E97" s="211">
        <v>43298</v>
      </c>
      <c r="F97" s="210">
        <f t="shared" si="3"/>
        <v>1</v>
      </c>
      <c r="G97" s="218">
        <v>2</v>
      </c>
      <c r="H97" s="218"/>
      <c r="I97" s="218" t="s">
        <v>37</v>
      </c>
      <c r="J97" s="210">
        <f t="shared" si="4"/>
        <v>2</v>
      </c>
      <c r="K97" s="1331">
        <v>3500000</v>
      </c>
      <c r="L97" s="238">
        <f t="shared" si="5"/>
        <v>7000000</v>
      </c>
      <c r="M97" s="1312"/>
      <c r="N97" s="1312"/>
    </row>
    <row r="98" s="1" customFormat="1" spans="1:14">
      <c r="A98" s="218">
        <v>303511</v>
      </c>
      <c r="B98" s="218">
        <v>1336355</v>
      </c>
      <c r="C98" s="210" t="s">
        <v>1243</v>
      </c>
      <c r="D98" s="211">
        <v>43299</v>
      </c>
      <c r="E98" s="211">
        <v>43301</v>
      </c>
      <c r="F98" s="210">
        <f t="shared" si="3"/>
        <v>2</v>
      </c>
      <c r="G98" s="218">
        <v>1</v>
      </c>
      <c r="H98" s="218"/>
      <c r="I98" s="218" t="s">
        <v>37</v>
      </c>
      <c r="J98" s="210">
        <f t="shared" si="4"/>
        <v>2</v>
      </c>
      <c r="K98" s="1331">
        <v>3500000</v>
      </c>
      <c r="L98" s="238">
        <f t="shared" si="5"/>
        <v>7000000</v>
      </c>
      <c r="M98" s="1312"/>
      <c r="N98" s="1312"/>
    </row>
    <row r="99" s="1" customFormat="1" spans="1:14">
      <c r="A99" s="218">
        <v>303512</v>
      </c>
      <c r="B99" s="218">
        <v>1336490</v>
      </c>
      <c r="C99" s="210" t="s">
        <v>1244</v>
      </c>
      <c r="D99" s="211">
        <v>43299</v>
      </c>
      <c r="E99" s="211">
        <v>43301</v>
      </c>
      <c r="F99" s="210">
        <f t="shared" si="3"/>
        <v>2</v>
      </c>
      <c r="G99" s="218">
        <v>1</v>
      </c>
      <c r="H99" s="218"/>
      <c r="I99" s="218" t="s">
        <v>37</v>
      </c>
      <c r="J99" s="210">
        <f t="shared" si="4"/>
        <v>2</v>
      </c>
      <c r="K99" s="1331">
        <v>3500000</v>
      </c>
      <c r="L99" s="238">
        <f t="shared" si="5"/>
        <v>7000000</v>
      </c>
      <c r="M99" s="1312"/>
      <c r="N99" s="1312"/>
    </row>
    <row r="100" s="1" customFormat="1" spans="1:14">
      <c r="A100" s="218">
        <v>303507</v>
      </c>
      <c r="B100" s="218">
        <v>1336481</v>
      </c>
      <c r="C100" s="210" t="s">
        <v>1245</v>
      </c>
      <c r="D100" s="211">
        <v>43298</v>
      </c>
      <c r="E100" s="211">
        <v>43301</v>
      </c>
      <c r="F100" s="210">
        <f t="shared" si="3"/>
        <v>3</v>
      </c>
      <c r="G100" s="218">
        <v>2</v>
      </c>
      <c r="H100" s="218"/>
      <c r="I100" s="218" t="s">
        <v>37</v>
      </c>
      <c r="J100" s="210">
        <f t="shared" si="4"/>
        <v>6</v>
      </c>
      <c r="K100" s="1331">
        <v>3500000</v>
      </c>
      <c r="L100" s="238">
        <f t="shared" si="5"/>
        <v>21000000</v>
      </c>
      <c r="M100" s="1312"/>
      <c r="N100" s="1312"/>
    </row>
    <row r="101" s="1" customFormat="1" spans="1:14">
      <c r="A101" s="218" t="s">
        <v>1246</v>
      </c>
      <c r="B101" s="218">
        <v>1332525</v>
      </c>
      <c r="C101" s="210" t="s">
        <v>1247</v>
      </c>
      <c r="D101" s="211">
        <v>43301</v>
      </c>
      <c r="E101" s="211">
        <v>43304</v>
      </c>
      <c r="F101" s="210">
        <f t="shared" si="3"/>
        <v>3</v>
      </c>
      <c r="G101" s="218">
        <v>2</v>
      </c>
      <c r="H101" s="218"/>
      <c r="I101" s="218" t="s">
        <v>37</v>
      </c>
      <c r="J101" s="210">
        <f t="shared" si="4"/>
        <v>6</v>
      </c>
      <c r="K101" s="1331">
        <v>3500000</v>
      </c>
      <c r="L101" s="238">
        <f t="shared" si="5"/>
        <v>21000000</v>
      </c>
      <c r="M101" s="1312"/>
      <c r="N101" s="1312"/>
    </row>
    <row r="102" s="1" customFormat="1" spans="1:14">
      <c r="A102" s="218">
        <v>303327</v>
      </c>
      <c r="B102" s="218">
        <v>1336114</v>
      </c>
      <c r="C102" s="210" t="s">
        <v>1248</v>
      </c>
      <c r="D102" s="211">
        <v>43301</v>
      </c>
      <c r="E102" s="211">
        <v>43303</v>
      </c>
      <c r="F102" s="210">
        <f t="shared" si="3"/>
        <v>2</v>
      </c>
      <c r="G102" s="218">
        <v>1</v>
      </c>
      <c r="H102" s="218"/>
      <c r="I102" s="218" t="s">
        <v>37</v>
      </c>
      <c r="J102" s="210">
        <f t="shared" si="4"/>
        <v>2</v>
      </c>
      <c r="K102" s="1331">
        <v>3500000</v>
      </c>
      <c r="L102" s="238">
        <f t="shared" si="5"/>
        <v>7000000</v>
      </c>
      <c r="M102" s="1312"/>
      <c r="N102" s="1312"/>
    </row>
    <row r="103" s="1" customFormat="1" spans="1:14">
      <c r="A103" s="218">
        <v>302791</v>
      </c>
      <c r="B103" s="218">
        <v>1334234</v>
      </c>
      <c r="C103" s="210" t="s">
        <v>1249</v>
      </c>
      <c r="D103" s="211">
        <v>43301</v>
      </c>
      <c r="E103" s="211">
        <v>43304</v>
      </c>
      <c r="F103" s="210">
        <f t="shared" si="3"/>
        <v>3</v>
      </c>
      <c r="G103" s="218">
        <v>1</v>
      </c>
      <c r="H103" s="218"/>
      <c r="I103" s="218" t="s">
        <v>37</v>
      </c>
      <c r="J103" s="210">
        <f t="shared" si="4"/>
        <v>3</v>
      </c>
      <c r="K103" s="1331">
        <v>3500000</v>
      </c>
      <c r="L103" s="238">
        <f t="shared" si="5"/>
        <v>10500000</v>
      </c>
      <c r="M103" s="1312"/>
      <c r="N103" s="1312"/>
    </row>
    <row r="104" s="1" customFormat="1" spans="1:14">
      <c r="A104" s="218">
        <v>300114</v>
      </c>
      <c r="B104" s="218">
        <v>1326280</v>
      </c>
      <c r="C104" s="210" t="s">
        <v>1250</v>
      </c>
      <c r="D104" s="211">
        <v>43302</v>
      </c>
      <c r="E104" s="211">
        <v>43305</v>
      </c>
      <c r="F104" s="210">
        <f t="shared" si="3"/>
        <v>3</v>
      </c>
      <c r="G104" s="218">
        <v>1</v>
      </c>
      <c r="H104" s="218" t="s">
        <v>53</v>
      </c>
      <c r="I104" s="218" t="s">
        <v>37</v>
      </c>
      <c r="J104" s="210">
        <f t="shared" si="4"/>
        <v>3</v>
      </c>
      <c r="K104" s="1331">
        <v>3500000</v>
      </c>
      <c r="L104" s="238">
        <f t="shared" si="5"/>
        <v>10500000</v>
      </c>
      <c r="M104" s="1312"/>
      <c r="N104" s="1312"/>
    </row>
    <row r="105" s="1" customFormat="1" spans="1:14">
      <c r="A105" s="218">
        <v>300740</v>
      </c>
      <c r="B105" s="218">
        <v>1327373</v>
      </c>
      <c r="C105" s="210" t="s">
        <v>1251</v>
      </c>
      <c r="D105" s="211">
        <v>43302</v>
      </c>
      <c r="E105" s="211">
        <v>43303</v>
      </c>
      <c r="F105" s="210">
        <f t="shared" si="3"/>
        <v>1</v>
      </c>
      <c r="G105" s="218">
        <v>1</v>
      </c>
      <c r="H105" s="218" t="s">
        <v>53</v>
      </c>
      <c r="I105" s="218" t="s">
        <v>37</v>
      </c>
      <c r="J105" s="210">
        <f t="shared" si="4"/>
        <v>1</v>
      </c>
      <c r="K105" s="1331">
        <v>3500000</v>
      </c>
      <c r="L105" s="238">
        <f t="shared" si="5"/>
        <v>3500000</v>
      </c>
      <c r="M105" s="1312"/>
      <c r="N105" s="1312"/>
    </row>
    <row r="106" s="1" customFormat="1" spans="1:14">
      <c r="A106" s="218">
        <v>302629</v>
      </c>
      <c r="B106" s="218">
        <v>1334012</v>
      </c>
      <c r="C106" s="210" t="s">
        <v>1252</v>
      </c>
      <c r="D106" s="211">
        <v>43302</v>
      </c>
      <c r="E106" s="211">
        <v>43304</v>
      </c>
      <c r="F106" s="210">
        <f t="shared" si="3"/>
        <v>2</v>
      </c>
      <c r="G106" s="218">
        <v>1</v>
      </c>
      <c r="H106" s="218"/>
      <c r="I106" s="218" t="s">
        <v>37</v>
      </c>
      <c r="J106" s="210">
        <f t="shared" si="4"/>
        <v>2</v>
      </c>
      <c r="K106" s="1331">
        <v>3500000</v>
      </c>
      <c r="L106" s="238">
        <f t="shared" si="5"/>
        <v>7000000</v>
      </c>
      <c r="M106" s="1312"/>
      <c r="N106" s="1312"/>
    </row>
    <row r="107" s="1" customFormat="1" spans="1:14">
      <c r="A107" s="218" t="s">
        <v>1253</v>
      </c>
      <c r="B107" s="218">
        <v>1335350</v>
      </c>
      <c r="C107" s="210" t="s">
        <v>1254</v>
      </c>
      <c r="D107" s="211">
        <v>43302</v>
      </c>
      <c r="E107" s="211">
        <v>43306</v>
      </c>
      <c r="F107" s="210">
        <f t="shared" si="3"/>
        <v>4</v>
      </c>
      <c r="G107" s="218">
        <v>2</v>
      </c>
      <c r="H107" s="218"/>
      <c r="I107" s="218" t="s">
        <v>37</v>
      </c>
      <c r="J107" s="210">
        <f t="shared" si="4"/>
        <v>8</v>
      </c>
      <c r="K107" s="1331">
        <v>3500000</v>
      </c>
      <c r="L107" s="238">
        <f t="shared" si="5"/>
        <v>28000000</v>
      </c>
      <c r="M107" s="1312"/>
      <c r="N107" s="1312"/>
    </row>
    <row r="108" s="1" customFormat="1" spans="1:14">
      <c r="A108" s="218" t="s">
        <v>1255</v>
      </c>
      <c r="B108" s="218">
        <v>1336178</v>
      </c>
      <c r="C108" s="210" t="s">
        <v>1256</v>
      </c>
      <c r="D108" s="211">
        <v>43302</v>
      </c>
      <c r="E108" s="211">
        <v>43303</v>
      </c>
      <c r="F108" s="210">
        <f t="shared" si="3"/>
        <v>1</v>
      </c>
      <c r="G108" s="218">
        <v>2</v>
      </c>
      <c r="H108" s="218"/>
      <c r="I108" s="218" t="s">
        <v>37</v>
      </c>
      <c r="J108" s="210">
        <f t="shared" si="4"/>
        <v>2</v>
      </c>
      <c r="K108" s="1331">
        <v>3500000</v>
      </c>
      <c r="L108" s="238">
        <f t="shared" si="5"/>
        <v>7000000</v>
      </c>
      <c r="M108" s="1312"/>
      <c r="N108" s="1312"/>
    </row>
    <row r="109" s="1" customFormat="1" spans="1:14">
      <c r="A109" s="16">
        <v>303566</v>
      </c>
      <c r="B109" s="16">
        <v>1336871</v>
      </c>
      <c r="C109" s="18" t="s">
        <v>1257</v>
      </c>
      <c r="D109" s="19">
        <v>43297</v>
      </c>
      <c r="E109" s="19">
        <v>43298</v>
      </c>
      <c r="F109" s="18">
        <f t="shared" si="3"/>
        <v>1</v>
      </c>
      <c r="G109" s="16">
        <v>1</v>
      </c>
      <c r="H109" s="16"/>
      <c r="I109" s="16" t="s">
        <v>37</v>
      </c>
      <c r="J109" s="18">
        <f t="shared" si="4"/>
        <v>1</v>
      </c>
      <c r="K109" s="1314">
        <v>3500000</v>
      </c>
      <c r="L109" s="36">
        <f t="shared" si="5"/>
        <v>3500000</v>
      </c>
      <c r="M109" s="1312"/>
      <c r="N109" s="1312"/>
    </row>
    <row r="110" s="1" customFormat="1" spans="1:14">
      <c r="A110" s="16">
        <v>303565</v>
      </c>
      <c r="B110" s="16">
        <v>1336869</v>
      </c>
      <c r="C110" s="18" t="s">
        <v>1258</v>
      </c>
      <c r="D110" s="19">
        <v>43297</v>
      </c>
      <c r="E110" s="19">
        <v>43299</v>
      </c>
      <c r="F110" s="18">
        <f t="shared" si="3"/>
        <v>2</v>
      </c>
      <c r="G110" s="16">
        <v>1</v>
      </c>
      <c r="H110" s="16"/>
      <c r="I110" s="16" t="s">
        <v>37</v>
      </c>
      <c r="J110" s="18">
        <f t="shared" si="4"/>
        <v>2</v>
      </c>
      <c r="K110" s="1314">
        <v>3500000</v>
      </c>
      <c r="L110" s="36">
        <f t="shared" si="5"/>
        <v>7000000</v>
      </c>
      <c r="M110" s="1312"/>
      <c r="N110" s="1312"/>
    </row>
    <row r="111" s="1" customFormat="1" spans="1:14">
      <c r="A111" s="16">
        <v>303563</v>
      </c>
      <c r="B111" s="16">
        <v>1336868</v>
      </c>
      <c r="C111" s="18" t="s">
        <v>1259</v>
      </c>
      <c r="D111" s="19">
        <v>43297</v>
      </c>
      <c r="E111" s="19">
        <v>43299</v>
      </c>
      <c r="F111" s="18">
        <f t="shared" si="3"/>
        <v>2</v>
      </c>
      <c r="G111" s="16">
        <v>1</v>
      </c>
      <c r="H111" s="16"/>
      <c r="I111" s="16" t="s">
        <v>37</v>
      </c>
      <c r="J111" s="18">
        <f t="shared" si="4"/>
        <v>2</v>
      </c>
      <c r="K111" s="1314">
        <v>3500000</v>
      </c>
      <c r="L111" s="36">
        <f t="shared" si="5"/>
        <v>7000000</v>
      </c>
      <c r="M111" s="1312"/>
      <c r="N111" s="1312"/>
    </row>
    <row r="112" s="1" customFormat="1" spans="1:14">
      <c r="A112" s="16">
        <v>302879</v>
      </c>
      <c r="B112" s="16">
        <v>1334781</v>
      </c>
      <c r="C112" s="18" t="s">
        <v>1260</v>
      </c>
      <c r="D112" s="19">
        <v>43298</v>
      </c>
      <c r="E112" s="19">
        <v>43300</v>
      </c>
      <c r="F112" s="18">
        <f t="shared" si="3"/>
        <v>2</v>
      </c>
      <c r="G112" s="16">
        <v>1</v>
      </c>
      <c r="H112" s="16"/>
      <c r="I112" s="16" t="s">
        <v>37</v>
      </c>
      <c r="J112" s="18">
        <f t="shared" si="4"/>
        <v>2</v>
      </c>
      <c r="K112" s="1314">
        <v>3500000</v>
      </c>
      <c r="L112" s="36">
        <f t="shared" si="5"/>
        <v>7000000</v>
      </c>
      <c r="M112" s="1312"/>
      <c r="N112" s="1312"/>
    </row>
    <row r="113" s="1" customFormat="1" spans="1:14">
      <c r="A113" s="16">
        <v>303587</v>
      </c>
      <c r="B113" s="16">
        <v>1336929</v>
      </c>
      <c r="C113" s="18" t="s">
        <v>1261</v>
      </c>
      <c r="D113" s="19">
        <v>43298</v>
      </c>
      <c r="E113" s="19">
        <v>43301</v>
      </c>
      <c r="F113" s="18">
        <f t="shared" si="3"/>
        <v>3</v>
      </c>
      <c r="G113" s="16">
        <v>1</v>
      </c>
      <c r="H113" s="16"/>
      <c r="I113" s="16" t="s">
        <v>37</v>
      </c>
      <c r="J113" s="18">
        <f t="shared" si="4"/>
        <v>3</v>
      </c>
      <c r="K113" s="1314">
        <v>3500000</v>
      </c>
      <c r="L113" s="36">
        <f t="shared" si="5"/>
        <v>10500000</v>
      </c>
      <c r="M113" s="1312"/>
      <c r="N113" s="1312"/>
    </row>
    <row r="114" s="1" customFormat="1" spans="1:14">
      <c r="A114" s="1324">
        <v>303685</v>
      </c>
      <c r="B114" s="1324">
        <v>1336936</v>
      </c>
      <c r="C114" s="1325" t="s">
        <v>1262</v>
      </c>
      <c r="D114" s="1326">
        <v>43298</v>
      </c>
      <c r="E114" s="1326">
        <v>43299</v>
      </c>
      <c r="F114" s="1325">
        <f t="shared" si="3"/>
        <v>1</v>
      </c>
      <c r="G114" s="1324">
        <v>3</v>
      </c>
      <c r="H114" s="1324"/>
      <c r="I114" s="1324" t="s">
        <v>37</v>
      </c>
      <c r="J114" s="1325">
        <f t="shared" si="4"/>
        <v>3</v>
      </c>
      <c r="K114" s="1334">
        <v>3500000</v>
      </c>
      <c r="L114" s="1335">
        <f t="shared" si="5"/>
        <v>10500000</v>
      </c>
      <c r="M114" s="1312"/>
      <c r="N114" s="1312"/>
    </row>
    <row r="115" s="1" customFormat="1" spans="1:14">
      <c r="A115" s="622">
        <v>303772</v>
      </c>
      <c r="B115" s="622">
        <v>1337535</v>
      </c>
      <c r="C115" s="623" t="s">
        <v>1259</v>
      </c>
      <c r="D115" s="624">
        <v>43299</v>
      </c>
      <c r="E115" s="624">
        <v>43301</v>
      </c>
      <c r="F115" s="623">
        <f t="shared" si="3"/>
        <v>2</v>
      </c>
      <c r="G115" s="622">
        <v>1</v>
      </c>
      <c r="H115" s="622"/>
      <c r="I115" s="622" t="s">
        <v>37</v>
      </c>
      <c r="J115" s="623">
        <f t="shared" si="4"/>
        <v>2</v>
      </c>
      <c r="K115" s="1336">
        <v>3500000</v>
      </c>
      <c r="L115" s="641">
        <f t="shared" si="5"/>
        <v>7000000</v>
      </c>
      <c r="M115" s="1312"/>
      <c r="N115" s="1312"/>
    </row>
    <row r="116" s="1" customFormat="1" spans="1:14">
      <c r="A116" s="622">
        <v>303773</v>
      </c>
      <c r="B116" s="622">
        <v>1337569</v>
      </c>
      <c r="C116" s="623" t="s">
        <v>1263</v>
      </c>
      <c r="D116" s="624">
        <v>43299</v>
      </c>
      <c r="E116" s="624">
        <v>43300</v>
      </c>
      <c r="F116" s="623">
        <f t="shared" si="3"/>
        <v>1</v>
      </c>
      <c r="G116" s="622">
        <v>2</v>
      </c>
      <c r="H116" s="622"/>
      <c r="I116" s="622" t="s">
        <v>37</v>
      </c>
      <c r="J116" s="623">
        <f t="shared" si="4"/>
        <v>2</v>
      </c>
      <c r="K116" s="1336">
        <v>3500000</v>
      </c>
      <c r="L116" s="641">
        <f t="shared" si="5"/>
        <v>7000000</v>
      </c>
      <c r="M116" s="1312"/>
      <c r="N116" s="1312"/>
    </row>
    <row r="117" s="1" customFormat="1" spans="1:14">
      <c r="A117" s="622">
        <v>303776</v>
      </c>
      <c r="B117" s="622">
        <v>1337485</v>
      </c>
      <c r="C117" s="623" t="s">
        <v>1264</v>
      </c>
      <c r="D117" s="624">
        <v>43299</v>
      </c>
      <c r="E117" s="624">
        <v>43301</v>
      </c>
      <c r="F117" s="623">
        <f t="shared" si="3"/>
        <v>2</v>
      </c>
      <c r="G117" s="622">
        <v>1</v>
      </c>
      <c r="H117" s="622"/>
      <c r="I117" s="622" t="s">
        <v>37</v>
      </c>
      <c r="J117" s="623">
        <f t="shared" si="4"/>
        <v>2</v>
      </c>
      <c r="K117" s="1336">
        <v>3500000</v>
      </c>
      <c r="L117" s="641">
        <f t="shared" si="5"/>
        <v>7000000</v>
      </c>
      <c r="M117" s="1312"/>
      <c r="N117" s="1312"/>
    </row>
    <row r="118" s="1" customFormat="1" spans="1:14">
      <c r="A118" s="622">
        <v>303778</v>
      </c>
      <c r="B118" s="622">
        <v>1337618</v>
      </c>
      <c r="C118" s="623" t="s">
        <v>1265</v>
      </c>
      <c r="D118" s="624">
        <v>43299</v>
      </c>
      <c r="E118" s="624">
        <v>43301</v>
      </c>
      <c r="F118" s="623">
        <f t="shared" si="3"/>
        <v>2</v>
      </c>
      <c r="G118" s="622">
        <v>1</v>
      </c>
      <c r="H118" s="622"/>
      <c r="I118" s="622" t="s">
        <v>37</v>
      </c>
      <c r="J118" s="623">
        <f t="shared" si="4"/>
        <v>2</v>
      </c>
      <c r="K118" s="1336">
        <v>3500000</v>
      </c>
      <c r="L118" s="641">
        <f t="shared" si="5"/>
        <v>7000000</v>
      </c>
      <c r="M118" s="1312"/>
      <c r="N118" s="1312"/>
    </row>
    <row r="119" s="1" customFormat="1" spans="1:14">
      <c r="A119" s="622">
        <v>303793</v>
      </c>
      <c r="B119" s="622">
        <v>1337678</v>
      </c>
      <c r="C119" s="623" t="s">
        <v>1266</v>
      </c>
      <c r="D119" s="624">
        <v>43300</v>
      </c>
      <c r="E119" s="624">
        <v>43303</v>
      </c>
      <c r="F119" s="623">
        <f t="shared" si="3"/>
        <v>3</v>
      </c>
      <c r="G119" s="622">
        <v>1</v>
      </c>
      <c r="H119" s="622"/>
      <c r="I119" s="622" t="s">
        <v>37</v>
      </c>
      <c r="J119" s="623">
        <f t="shared" si="4"/>
        <v>3</v>
      </c>
      <c r="K119" s="1336">
        <v>3500000</v>
      </c>
      <c r="L119" s="641">
        <f t="shared" si="5"/>
        <v>10500000</v>
      </c>
      <c r="M119" s="1312"/>
      <c r="N119" s="1312"/>
    </row>
    <row r="120" s="1" customFormat="1" spans="1:14">
      <c r="A120" s="622">
        <v>300606</v>
      </c>
      <c r="B120" s="622">
        <v>1327102</v>
      </c>
      <c r="C120" s="623" t="s">
        <v>1267</v>
      </c>
      <c r="D120" s="624">
        <v>43303</v>
      </c>
      <c r="E120" s="624">
        <v>43307</v>
      </c>
      <c r="F120" s="623">
        <f t="shared" si="3"/>
        <v>4</v>
      </c>
      <c r="G120" s="622">
        <v>1</v>
      </c>
      <c r="H120" s="622" t="s">
        <v>53</v>
      </c>
      <c r="I120" s="622" t="s">
        <v>37</v>
      </c>
      <c r="J120" s="623">
        <f t="shared" si="4"/>
        <v>4</v>
      </c>
      <c r="K120" s="1336">
        <v>3500000</v>
      </c>
      <c r="L120" s="641">
        <f t="shared" si="5"/>
        <v>14000000</v>
      </c>
      <c r="M120" s="1312"/>
      <c r="N120" s="1312"/>
    </row>
    <row r="121" s="1" customFormat="1" spans="1:14">
      <c r="A121" s="622">
        <v>303691</v>
      </c>
      <c r="B121" s="622">
        <v>1337128</v>
      </c>
      <c r="C121" s="623" t="s">
        <v>1268</v>
      </c>
      <c r="D121" s="624">
        <v>43303</v>
      </c>
      <c r="E121" s="624">
        <v>43305</v>
      </c>
      <c r="F121" s="623">
        <f t="shared" si="3"/>
        <v>2</v>
      </c>
      <c r="G121" s="622">
        <v>1</v>
      </c>
      <c r="H121" s="622"/>
      <c r="I121" s="622" t="s">
        <v>37</v>
      </c>
      <c r="J121" s="623">
        <f t="shared" si="4"/>
        <v>2</v>
      </c>
      <c r="K121" s="1336">
        <v>3500000</v>
      </c>
      <c r="L121" s="641">
        <f t="shared" si="5"/>
        <v>7000000</v>
      </c>
      <c r="M121" s="1312"/>
      <c r="N121" s="1312"/>
    </row>
    <row r="122" s="1" customFormat="1" spans="1:14">
      <c r="A122" s="622">
        <v>303692</v>
      </c>
      <c r="B122" s="622">
        <v>1337131</v>
      </c>
      <c r="C122" s="623" t="s">
        <v>1269</v>
      </c>
      <c r="D122" s="624">
        <v>43303</v>
      </c>
      <c r="E122" s="624">
        <v>43305</v>
      </c>
      <c r="F122" s="623">
        <f t="shared" si="3"/>
        <v>2</v>
      </c>
      <c r="G122" s="622">
        <v>1</v>
      </c>
      <c r="H122" s="622"/>
      <c r="I122" s="622" t="s">
        <v>37</v>
      </c>
      <c r="J122" s="623">
        <f t="shared" si="4"/>
        <v>2</v>
      </c>
      <c r="K122" s="1336">
        <v>3500000</v>
      </c>
      <c r="L122" s="641">
        <f t="shared" si="5"/>
        <v>7000000</v>
      </c>
      <c r="M122" s="1312"/>
      <c r="N122" s="1312"/>
    </row>
    <row r="123" s="1" customFormat="1" spans="1:14">
      <c r="A123" s="622">
        <v>301548</v>
      </c>
      <c r="B123" s="622">
        <v>1329370</v>
      </c>
      <c r="C123" s="623" t="s">
        <v>1270</v>
      </c>
      <c r="D123" s="624">
        <v>43304</v>
      </c>
      <c r="E123" s="624">
        <v>43305</v>
      </c>
      <c r="F123" s="623">
        <f t="shared" si="3"/>
        <v>1</v>
      </c>
      <c r="G123" s="622">
        <v>1</v>
      </c>
      <c r="H123" s="622" t="s">
        <v>53</v>
      </c>
      <c r="I123" s="622" t="s">
        <v>37</v>
      </c>
      <c r="J123" s="623">
        <f t="shared" si="4"/>
        <v>1</v>
      </c>
      <c r="K123" s="1336">
        <v>3500000</v>
      </c>
      <c r="L123" s="641">
        <f t="shared" si="5"/>
        <v>3500000</v>
      </c>
      <c r="M123" s="1312"/>
      <c r="N123" s="1312"/>
    </row>
    <row r="124" s="1" customFormat="1" spans="1:14">
      <c r="A124" s="622">
        <v>302029</v>
      </c>
      <c r="B124" s="622">
        <v>1331354</v>
      </c>
      <c r="C124" s="623" t="s">
        <v>1271</v>
      </c>
      <c r="D124" s="624">
        <v>43304</v>
      </c>
      <c r="E124" s="624">
        <v>43306</v>
      </c>
      <c r="F124" s="623">
        <f t="shared" si="3"/>
        <v>2</v>
      </c>
      <c r="G124" s="622">
        <v>1</v>
      </c>
      <c r="H124" s="622"/>
      <c r="I124" s="622" t="s">
        <v>37</v>
      </c>
      <c r="J124" s="623">
        <f t="shared" si="4"/>
        <v>2</v>
      </c>
      <c r="K124" s="1336">
        <v>3500000</v>
      </c>
      <c r="L124" s="641">
        <f t="shared" si="5"/>
        <v>7000000</v>
      </c>
      <c r="M124" s="1312"/>
      <c r="N124" s="1312"/>
    </row>
    <row r="125" s="1" customFormat="1" spans="1:14">
      <c r="A125" s="941">
        <v>303982</v>
      </c>
      <c r="B125" s="941">
        <v>1338363</v>
      </c>
      <c r="C125" s="937" t="s">
        <v>1272</v>
      </c>
      <c r="D125" s="938">
        <v>43300</v>
      </c>
      <c r="E125" s="938">
        <v>43301</v>
      </c>
      <c r="F125" s="937">
        <f t="shared" si="3"/>
        <v>1</v>
      </c>
      <c r="G125" s="941">
        <v>1</v>
      </c>
      <c r="H125" s="941"/>
      <c r="I125" s="941" t="s">
        <v>37</v>
      </c>
      <c r="J125" s="937">
        <f t="shared" si="4"/>
        <v>1</v>
      </c>
      <c r="K125" s="1327">
        <v>3500000</v>
      </c>
      <c r="L125" s="960">
        <f t="shared" si="5"/>
        <v>3500000</v>
      </c>
      <c r="M125" s="1312"/>
      <c r="N125" s="1312"/>
    </row>
    <row r="126" s="1" customFormat="1" spans="1:14">
      <c r="A126" s="941">
        <v>303906</v>
      </c>
      <c r="B126" s="941">
        <v>1338011</v>
      </c>
      <c r="C126" s="937" t="s">
        <v>1273</v>
      </c>
      <c r="D126" s="938">
        <v>43300</v>
      </c>
      <c r="E126" s="938">
        <v>43302</v>
      </c>
      <c r="F126" s="937">
        <f t="shared" si="3"/>
        <v>2</v>
      </c>
      <c r="G126" s="941">
        <v>1</v>
      </c>
      <c r="H126" s="941"/>
      <c r="I126" s="941" t="s">
        <v>37</v>
      </c>
      <c r="J126" s="937">
        <f t="shared" si="4"/>
        <v>2</v>
      </c>
      <c r="K126" s="1327">
        <v>3500000</v>
      </c>
      <c r="L126" s="960">
        <f t="shared" si="5"/>
        <v>7000000</v>
      </c>
      <c r="M126" s="1312"/>
      <c r="N126" s="1312"/>
    </row>
    <row r="127" s="1" customFormat="1" spans="1:14">
      <c r="A127" s="941">
        <v>303941</v>
      </c>
      <c r="B127" s="941">
        <v>1337901</v>
      </c>
      <c r="C127" s="937" t="s">
        <v>1274</v>
      </c>
      <c r="D127" s="938">
        <v>43300</v>
      </c>
      <c r="E127" s="938">
        <v>43302</v>
      </c>
      <c r="F127" s="937">
        <f t="shared" si="3"/>
        <v>2</v>
      </c>
      <c r="G127" s="941">
        <v>1</v>
      </c>
      <c r="H127" s="941"/>
      <c r="I127" s="941" t="s">
        <v>37</v>
      </c>
      <c r="J127" s="937">
        <f t="shared" si="4"/>
        <v>2</v>
      </c>
      <c r="K127" s="1327">
        <v>3500000</v>
      </c>
      <c r="L127" s="960">
        <f t="shared" si="5"/>
        <v>7000000</v>
      </c>
      <c r="M127" s="1312"/>
      <c r="N127" s="1312"/>
    </row>
    <row r="128" s="1" customFormat="1" spans="1:14">
      <c r="A128" s="941">
        <v>303983</v>
      </c>
      <c r="B128" s="941">
        <v>1338356</v>
      </c>
      <c r="C128" s="937" t="s">
        <v>1259</v>
      </c>
      <c r="D128" s="938">
        <v>43301</v>
      </c>
      <c r="E128" s="938">
        <v>43304</v>
      </c>
      <c r="F128" s="937">
        <f t="shared" si="3"/>
        <v>3</v>
      </c>
      <c r="G128" s="941">
        <v>1</v>
      </c>
      <c r="H128" s="941"/>
      <c r="I128" s="941" t="s">
        <v>37</v>
      </c>
      <c r="J128" s="937">
        <f t="shared" si="4"/>
        <v>3</v>
      </c>
      <c r="K128" s="1327">
        <v>3500000</v>
      </c>
      <c r="L128" s="960">
        <f t="shared" si="5"/>
        <v>10500000</v>
      </c>
      <c r="M128" s="1312"/>
      <c r="N128" s="1312"/>
    </row>
    <row r="129" s="1" customFormat="1" spans="1:14">
      <c r="A129" s="1337">
        <v>304122</v>
      </c>
      <c r="B129" s="1337">
        <v>1338905</v>
      </c>
      <c r="C129" s="1338" t="s">
        <v>1275</v>
      </c>
      <c r="D129" s="1339">
        <v>43301</v>
      </c>
      <c r="E129" s="1339">
        <v>43302</v>
      </c>
      <c r="F129" s="1338">
        <f t="shared" si="3"/>
        <v>1</v>
      </c>
      <c r="G129" s="1337">
        <v>1</v>
      </c>
      <c r="H129" s="1337"/>
      <c r="I129" s="1337" t="s">
        <v>37</v>
      </c>
      <c r="J129" s="1338">
        <f t="shared" si="4"/>
        <v>1</v>
      </c>
      <c r="K129" s="1346">
        <v>3500000</v>
      </c>
      <c r="L129" s="1347">
        <f t="shared" si="5"/>
        <v>3500000</v>
      </c>
      <c r="M129" s="1312"/>
      <c r="N129" s="1312"/>
    </row>
    <row r="130" s="1" customFormat="1" spans="1:14">
      <c r="A130" s="1337">
        <v>304117</v>
      </c>
      <c r="B130" s="1337">
        <v>1338810</v>
      </c>
      <c r="C130" s="1338" t="s">
        <v>1276</v>
      </c>
      <c r="D130" s="1339">
        <v>43304</v>
      </c>
      <c r="E130" s="1339">
        <v>43305</v>
      </c>
      <c r="F130" s="1338">
        <f t="shared" si="3"/>
        <v>1</v>
      </c>
      <c r="G130" s="1337">
        <v>1</v>
      </c>
      <c r="H130" s="1337"/>
      <c r="I130" s="1337" t="s">
        <v>37</v>
      </c>
      <c r="J130" s="1338">
        <f t="shared" si="4"/>
        <v>1</v>
      </c>
      <c r="K130" s="1346">
        <v>3500000</v>
      </c>
      <c r="L130" s="1347">
        <f t="shared" si="5"/>
        <v>3500000</v>
      </c>
      <c r="M130" s="1312"/>
      <c r="N130" s="1312"/>
    </row>
    <row r="131" s="1" customFormat="1" spans="1:14">
      <c r="A131" s="1337">
        <v>304064</v>
      </c>
      <c r="B131" s="1337">
        <v>1338604</v>
      </c>
      <c r="C131" s="1338" t="s">
        <v>1277</v>
      </c>
      <c r="D131" s="1339">
        <v>43301</v>
      </c>
      <c r="E131" s="1339">
        <v>43302</v>
      </c>
      <c r="F131" s="1338">
        <f t="shared" si="3"/>
        <v>1</v>
      </c>
      <c r="G131" s="1337">
        <v>2</v>
      </c>
      <c r="H131" s="1337"/>
      <c r="I131" s="1337" t="s">
        <v>37</v>
      </c>
      <c r="J131" s="1338">
        <f t="shared" si="4"/>
        <v>2</v>
      </c>
      <c r="K131" s="1346">
        <v>3500000</v>
      </c>
      <c r="L131" s="1347">
        <f t="shared" si="5"/>
        <v>7000000</v>
      </c>
      <c r="M131" s="1312"/>
      <c r="N131" s="1312"/>
    </row>
    <row r="132" s="1" customFormat="1" spans="1:14">
      <c r="A132" s="1337">
        <v>304099</v>
      </c>
      <c r="B132" s="1337">
        <v>1338546</v>
      </c>
      <c r="C132" s="1338" t="s">
        <v>1278</v>
      </c>
      <c r="D132" s="1339">
        <v>43301</v>
      </c>
      <c r="E132" s="1339">
        <v>43302</v>
      </c>
      <c r="F132" s="1338">
        <f t="shared" si="3"/>
        <v>1</v>
      </c>
      <c r="G132" s="1337">
        <v>1</v>
      </c>
      <c r="H132" s="1337"/>
      <c r="I132" s="1337" t="s">
        <v>37</v>
      </c>
      <c r="J132" s="1338">
        <f t="shared" si="4"/>
        <v>1</v>
      </c>
      <c r="K132" s="1346">
        <v>3500000</v>
      </c>
      <c r="L132" s="1347">
        <f t="shared" si="5"/>
        <v>3500000</v>
      </c>
      <c r="M132" s="1312"/>
      <c r="N132" s="1312"/>
    </row>
    <row r="133" s="1" customFormat="1" spans="1:14">
      <c r="A133" s="1337">
        <v>304066</v>
      </c>
      <c r="B133" s="1337">
        <v>1338534</v>
      </c>
      <c r="C133" s="1338" t="s">
        <v>1279</v>
      </c>
      <c r="D133" s="1339">
        <v>43301</v>
      </c>
      <c r="E133" s="1339">
        <v>43302</v>
      </c>
      <c r="F133" s="1338">
        <f t="shared" si="3"/>
        <v>1</v>
      </c>
      <c r="G133" s="1337">
        <v>1</v>
      </c>
      <c r="H133" s="1337"/>
      <c r="I133" s="1337" t="s">
        <v>37</v>
      </c>
      <c r="J133" s="1338">
        <f t="shared" si="4"/>
        <v>1</v>
      </c>
      <c r="K133" s="1346">
        <v>3500000</v>
      </c>
      <c r="L133" s="1347">
        <f t="shared" si="5"/>
        <v>3500000</v>
      </c>
      <c r="M133" s="1312"/>
      <c r="N133" s="1312"/>
    </row>
    <row r="134" s="1" customFormat="1" spans="1:14">
      <c r="A134" s="1337">
        <v>304062</v>
      </c>
      <c r="B134" s="1337">
        <v>1338655</v>
      </c>
      <c r="C134" s="1338" t="s">
        <v>1280</v>
      </c>
      <c r="D134" s="1339">
        <v>43301</v>
      </c>
      <c r="E134" s="1339">
        <v>43303</v>
      </c>
      <c r="F134" s="1338">
        <f t="shared" si="3"/>
        <v>2</v>
      </c>
      <c r="G134" s="1337">
        <v>1</v>
      </c>
      <c r="H134" s="1337"/>
      <c r="I134" s="1337" t="s">
        <v>37</v>
      </c>
      <c r="J134" s="1338">
        <f t="shared" si="4"/>
        <v>2</v>
      </c>
      <c r="K134" s="1346">
        <v>3500000</v>
      </c>
      <c r="L134" s="1347">
        <f t="shared" si="5"/>
        <v>7000000</v>
      </c>
      <c r="M134" s="1312"/>
      <c r="N134" s="1312"/>
    </row>
    <row r="135" s="1" customFormat="1" spans="1:14">
      <c r="A135" s="1337">
        <v>304063</v>
      </c>
      <c r="B135" s="1337">
        <v>1338622</v>
      </c>
      <c r="C135" s="1338" t="s">
        <v>1281</v>
      </c>
      <c r="D135" s="1339">
        <v>43301</v>
      </c>
      <c r="E135" s="1339">
        <v>43303</v>
      </c>
      <c r="F135" s="1338">
        <f t="shared" si="3"/>
        <v>2</v>
      </c>
      <c r="G135" s="1337">
        <v>1</v>
      </c>
      <c r="H135" s="1337"/>
      <c r="I135" s="1337" t="s">
        <v>37</v>
      </c>
      <c r="J135" s="1338">
        <f t="shared" si="4"/>
        <v>2</v>
      </c>
      <c r="K135" s="1346">
        <v>3500000</v>
      </c>
      <c r="L135" s="1347">
        <f t="shared" si="5"/>
        <v>7000000</v>
      </c>
      <c r="M135" s="1312"/>
      <c r="N135" s="1312"/>
    </row>
    <row r="136" s="1" customFormat="1" spans="1:14">
      <c r="A136" s="1337">
        <v>304108</v>
      </c>
      <c r="B136" s="1337">
        <v>1338544</v>
      </c>
      <c r="C136" s="1338" t="s">
        <v>1282</v>
      </c>
      <c r="D136" s="1339">
        <v>43302</v>
      </c>
      <c r="E136" s="1339">
        <v>43304</v>
      </c>
      <c r="F136" s="1338">
        <f t="shared" si="3"/>
        <v>2</v>
      </c>
      <c r="G136" s="1337">
        <v>1</v>
      </c>
      <c r="H136" s="1337"/>
      <c r="I136" s="1337" t="s">
        <v>37</v>
      </c>
      <c r="J136" s="1338">
        <f t="shared" si="4"/>
        <v>2</v>
      </c>
      <c r="K136" s="1346">
        <v>3500000</v>
      </c>
      <c r="L136" s="1347">
        <f t="shared" si="5"/>
        <v>7000000</v>
      </c>
      <c r="M136" s="1312"/>
      <c r="N136" s="1312"/>
    </row>
    <row r="137" s="1" customFormat="1" spans="1:14">
      <c r="A137" s="1337">
        <v>304017</v>
      </c>
      <c r="B137" s="1337">
        <v>1338343</v>
      </c>
      <c r="C137" s="1338" t="s">
        <v>1283</v>
      </c>
      <c r="D137" s="1339">
        <v>43303</v>
      </c>
      <c r="E137" s="1339">
        <v>43307</v>
      </c>
      <c r="F137" s="1338">
        <f t="shared" ref="F137:F165" si="6">E137-D137</f>
        <v>4</v>
      </c>
      <c r="G137" s="1337">
        <v>1</v>
      </c>
      <c r="H137" s="1337"/>
      <c r="I137" s="1337" t="s">
        <v>37</v>
      </c>
      <c r="J137" s="1338">
        <f t="shared" ref="J137:J165" si="7">G137*F137</f>
        <v>4</v>
      </c>
      <c r="K137" s="1346">
        <v>3500000</v>
      </c>
      <c r="L137" s="1347">
        <f t="shared" ref="L137:L178" si="8">K137*F137*G137</f>
        <v>14000000</v>
      </c>
      <c r="M137" s="1312"/>
      <c r="N137" s="1312"/>
    </row>
    <row r="138" s="1" customFormat="1" spans="1:14">
      <c r="A138" s="1337">
        <v>304085</v>
      </c>
      <c r="B138" s="1337">
        <v>1338770</v>
      </c>
      <c r="C138" s="1338" t="s">
        <v>1284</v>
      </c>
      <c r="D138" s="1339">
        <v>43303</v>
      </c>
      <c r="E138" s="1339">
        <v>43304</v>
      </c>
      <c r="F138" s="1338">
        <f t="shared" si="6"/>
        <v>1</v>
      </c>
      <c r="G138" s="1337">
        <v>1</v>
      </c>
      <c r="H138" s="1337"/>
      <c r="I138" s="1337" t="s">
        <v>37</v>
      </c>
      <c r="J138" s="1338">
        <f t="shared" si="7"/>
        <v>1</v>
      </c>
      <c r="K138" s="1346">
        <v>3500000</v>
      </c>
      <c r="L138" s="1347">
        <f t="shared" si="8"/>
        <v>3500000</v>
      </c>
      <c r="M138" s="1312"/>
      <c r="N138" s="1312"/>
    </row>
    <row r="139" s="1" customFormat="1" spans="1:14">
      <c r="A139" s="1337">
        <v>302007</v>
      </c>
      <c r="B139" s="1337">
        <v>1331326</v>
      </c>
      <c r="C139" s="1338" t="s">
        <v>1285</v>
      </c>
      <c r="D139" s="1339">
        <v>43304</v>
      </c>
      <c r="E139" s="1339">
        <v>43308</v>
      </c>
      <c r="F139" s="1338">
        <f t="shared" si="6"/>
        <v>4</v>
      </c>
      <c r="G139" s="1337">
        <v>1</v>
      </c>
      <c r="H139" s="1337"/>
      <c r="I139" s="1337" t="s">
        <v>37</v>
      </c>
      <c r="J139" s="1338">
        <f t="shared" si="7"/>
        <v>4</v>
      </c>
      <c r="K139" s="1346">
        <v>3500000</v>
      </c>
      <c r="L139" s="1347">
        <f t="shared" si="8"/>
        <v>14000000</v>
      </c>
      <c r="M139" s="1312"/>
      <c r="N139" s="1312"/>
    </row>
    <row r="140" s="1" customFormat="1" spans="1:14">
      <c r="A140" s="1337">
        <v>303689</v>
      </c>
      <c r="B140" s="1337">
        <v>1336940</v>
      </c>
      <c r="C140" s="1338" t="s">
        <v>1286</v>
      </c>
      <c r="D140" s="1339">
        <v>43305</v>
      </c>
      <c r="E140" s="1339">
        <v>43307</v>
      </c>
      <c r="F140" s="1338">
        <f t="shared" si="6"/>
        <v>2</v>
      </c>
      <c r="G140" s="1337">
        <v>1</v>
      </c>
      <c r="H140" s="1337"/>
      <c r="I140" s="1337" t="s">
        <v>37</v>
      </c>
      <c r="J140" s="1338">
        <f t="shared" si="7"/>
        <v>2</v>
      </c>
      <c r="K140" s="1346">
        <v>3500000</v>
      </c>
      <c r="L140" s="1347">
        <f t="shared" si="8"/>
        <v>7000000</v>
      </c>
      <c r="M140" s="1312"/>
      <c r="N140" s="1312"/>
    </row>
    <row r="141" s="1" customFormat="1" spans="1:14">
      <c r="A141" s="1337">
        <v>302881</v>
      </c>
      <c r="B141" s="1337">
        <v>1334598</v>
      </c>
      <c r="C141" s="1338" t="s">
        <v>1287</v>
      </c>
      <c r="D141" s="1339">
        <v>43305</v>
      </c>
      <c r="E141" s="1339">
        <v>43308</v>
      </c>
      <c r="F141" s="1338">
        <f t="shared" si="6"/>
        <v>3</v>
      </c>
      <c r="G141" s="1337">
        <v>2</v>
      </c>
      <c r="H141" s="1337"/>
      <c r="I141" s="1337" t="s">
        <v>37</v>
      </c>
      <c r="J141" s="1338">
        <f t="shared" si="7"/>
        <v>6</v>
      </c>
      <c r="K141" s="1346">
        <v>3500000</v>
      </c>
      <c r="L141" s="1347">
        <f t="shared" si="8"/>
        <v>21000000</v>
      </c>
      <c r="M141" s="1312"/>
      <c r="N141" s="1312"/>
    </row>
    <row r="142" s="1" customFormat="1" spans="1:14">
      <c r="A142" s="1337">
        <v>302016</v>
      </c>
      <c r="B142" s="1337">
        <v>1331523</v>
      </c>
      <c r="C142" s="1338" t="s">
        <v>1288</v>
      </c>
      <c r="D142" s="1339">
        <v>43305</v>
      </c>
      <c r="E142" s="1339">
        <v>43309</v>
      </c>
      <c r="F142" s="1338">
        <f t="shared" si="6"/>
        <v>4</v>
      </c>
      <c r="G142" s="1337">
        <v>5</v>
      </c>
      <c r="H142" s="1337"/>
      <c r="I142" s="1337" t="s">
        <v>37</v>
      </c>
      <c r="J142" s="1338">
        <f t="shared" si="7"/>
        <v>20</v>
      </c>
      <c r="K142" s="1346">
        <v>3500000</v>
      </c>
      <c r="L142" s="1347">
        <f t="shared" si="8"/>
        <v>70000000</v>
      </c>
      <c r="M142" s="1312"/>
      <c r="N142" s="1312"/>
    </row>
    <row r="143" s="1" customFormat="1" spans="1:14">
      <c r="A143" s="1337" t="s">
        <v>1289</v>
      </c>
      <c r="B143" s="1337">
        <v>1334115</v>
      </c>
      <c r="C143" s="1338" t="s">
        <v>1290</v>
      </c>
      <c r="D143" s="1339">
        <v>43305</v>
      </c>
      <c r="E143" s="1339">
        <v>43306</v>
      </c>
      <c r="F143" s="1338">
        <f t="shared" si="6"/>
        <v>1</v>
      </c>
      <c r="G143" s="1337">
        <v>3</v>
      </c>
      <c r="H143" s="1337"/>
      <c r="I143" s="1337" t="s">
        <v>37</v>
      </c>
      <c r="J143" s="1338">
        <f t="shared" si="7"/>
        <v>3</v>
      </c>
      <c r="K143" s="1346">
        <v>3500000</v>
      </c>
      <c r="L143" s="1347">
        <f t="shared" si="8"/>
        <v>10500000</v>
      </c>
      <c r="M143" s="1312"/>
      <c r="N143" s="1312"/>
    </row>
    <row r="144" s="1" customFormat="1" spans="1:14">
      <c r="A144" s="1337">
        <v>303996</v>
      </c>
      <c r="B144" s="1337">
        <v>1337924</v>
      </c>
      <c r="C144" s="1338" t="s">
        <v>1291</v>
      </c>
      <c r="D144" s="1339">
        <v>43305</v>
      </c>
      <c r="E144" s="1339">
        <v>43307</v>
      </c>
      <c r="F144" s="1338">
        <f t="shared" si="6"/>
        <v>2</v>
      </c>
      <c r="G144" s="1337">
        <v>1</v>
      </c>
      <c r="H144" s="1337"/>
      <c r="I144" s="1337" t="s">
        <v>37</v>
      </c>
      <c r="J144" s="1338">
        <f t="shared" si="7"/>
        <v>2</v>
      </c>
      <c r="K144" s="1346">
        <v>3500000</v>
      </c>
      <c r="L144" s="1347">
        <f t="shared" si="8"/>
        <v>7000000</v>
      </c>
      <c r="M144" s="1312"/>
      <c r="N144" s="1312"/>
    </row>
    <row r="145" s="1" customFormat="1" spans="1:14">
      <c r="A145" s="339">
        <v>304335</v>
      </c>
      <c r="B145" s="339">
        <v>1339706</v>
      </c>
      <c r="C145" s="333" t="s">
        <v>1292</v>
      </c>
      <c r="D145" s="334">
        <v>43303</v>
      </c>
      <c r="E145" s="334">
        <v>43305</v>
      </c>
      <c r="F145" s="333">
        <f t="shared" si="6"/>
        <v>2</v>
      </c>
      <c r="G145" s="339">
        <v>1</v>
      </c>
      <c r="H145" s="339"/>
      <c r="I145" s="339" t="s">
        <v>37</v>
      </c>
      <c r="J145" s="333">
        <f t="shared" si="7"/>
        <v>2</v>
      </c>
      <c r="K145" s="1348">
        <v>3500000</v>
      </c>
      <c r="L145" s="374">
        <f t="shared" si="8"/>
        <v>7000000</v>
      </c>
      <c r="M145" s="1312"/>
      <c r="N145" s="1312"/>
    </row>
    <row r="146" s="1" customFormat="1" spans="1:14">
      <c r="A146" s="339">
        <v>304544</v>
      </c>
      <c r="B146" s="339">
        <v>1340147</v>
      </c>
      <c r="C146" s="333" t="s">
        <v>1293</v>
      </c>
      <c r="D146" s="334">
        <v>43304</v>
      </c>
      <c r="E146" s="334">
        <v>43305</v>
      </c>
      <c r="F146" s="333">
        <f t="shared" si="6"/>
        <v>1</v>
      </c>
      <c r="G146" s="339">
        <v>2</v>
      </c>
      <c r="H146" s="339"/>
      <c r="I146" s="339" t="s">
        <v>37</v>
      </c>
      <c r="J146" s="333">
        <f t="shared" si="7"/>
        <v>2</v>
      </c>
      <c r="K146" s="1348">
        <v>3500000</v>
      </c>
      <c r="L146" s="374">
        <f t="shared" si="8"/>
        <v>7000000</v>
      </c>
      <c r="M146" s="1312"/>
      <c r="N146" s="1312"/>
    </row>
    <row r="147" s="1" customFormat="1" spans="1:14">
      <c r="A147" s="339">
        <v>304331</v>
      </c>
      <c r="B147" s="339">
        <v>1339421</v>
      </c>
      <c r="C147" s="333" t="s">
        <v>1228</v>
      </c>
      <c r="D147" s="334">
        <v>43303</v>
      </c>
      <c r="E147" s="334">
        <v>43305</v>
      </c>
      <c r="F147" s="333">
        <f t="shared" si="6"/>
        <v>2</v>
      </c>
      <c r="G147" s="339">
        <v>1</v>
      </c>
      <c r="H147" s="339"/>
      <c r="I147" s="339" t="s">
        <v>37</v>
      </c>
      <c r="J147" s="333">
        <f t="shared" si="7"/>
        <v>2</v>
      </c>
      <c r="K147" s="1348">
        <v>3500000</v>
      </c>
      <c r="L147" s="374">
        <f t="shared" si="8"/>
        <v>7000000</v>
      </c>
      <c r="M147" s="1312"/>
      <c r="N147" s="1312"/>
    </row>
    <row r="148" s="1" customFormat="1" spans="1:14">
      <c r="A148" s="339" t="s">
        <v>1294</v>
      </c>
      <c r="B148" s="339">
        <v>1339311</v>
      </c>
      <c r="C148" s="333" t="s">
        <v>1295</v>
      </c>
      <c r="D148" s="334">
        <v>43303</v>
      </c>
      <c r="E148" s="334">
        <v>43306</v>
      </c>
      <c r="F148" s="333">
        <f t="shared" si="6"/>
        <v>3</v>
      </c>
      <c r="G148" s="339">
        <v>2</v>
      </c>
      <c r="H148" s="339"/>
      <c r="I148" s="339" t="s">
        <v>37</v>
      </c>
      <c r="J148" s="333">
        <f t="shared" si="7"/>
        <v>6</v>
      </c>
      <c r="K148" s="1348">
        <v>3500000</v>
      </c>
      <c r="L148" s="374">
        <f t="shared" si="8"/>
        <v>21000000</v>
      </c>
      <c r="M148" s="1312"/>
      <c r="N148" s="1312"/>
    </row>
    <row r="149" s="1" customFormat="1" spans="1:14">
      <c r="A149" s="339">
        <v>304332</v>
      </c>
      <c r="B149" s="339">
        <v>1339692</v>
      </c>
      <c r="C149" s="333" t="s">
        <v>1296</v>
      </c>
      <c r="D149" s="334">
        <v>43303</v>
      </c>
      <c r="E149" s="334">
        <v>43305</v>
      </c>
      <c r="F149" s="333">
        <f t="shared" si="6"/>
        <v>2</v>
      </c>
      <c r="G149" s="339">
        <v>1</v>
      </c>
      <c r="H149" s="339"/>
      <c r="I149" s="339" t="s">
        <v>37</v>
      </c>
      <c r="J149" s="333">
        <f t="shared" si="7"/>
        <v>2</v>
      </c>
      <c r="K149" s="1348">
        <v>3500000</v>
      </c>
      <c r="L149" s="374">
        <f t="shared" si="8"/>
        <v>7000000</v>
      </c>
      <c r="M149" s="1312"/>
      <c r="N149" s="1312"/>
    </row>
    <row r="150" s="1" customFormat="1" spans="1:14">
      <c r="A150" s="339">
        <v>304540</v>
      </c>
      <c r="B150" s="339">
        <v>1339889</v>
      </c>
      <c r="C150" s="333" t="s">
        <v>1296</v>
      </c>
      <c r="D150" s="334">
        <v>43305</v>
      </c>
      <c r="E150" s="334">
        <v>43306</v>
      </c>
      <c r="F150" s="333">
        <f t="shared" si="6"/>
        <v>1</v>
      </c>
      <c r="G150" s="339">
        <v>1</v>
      </c>
      <c r="H150" s="339"/>
      <c r="I150" s="339" t="s">
        <v>37</v>
      </c>
      <c r="J150" s="333">
        <f t="shared" si="7"/>
        <v>1</v>
      </c>
      <c r="K150" s="1348">
        <v>3500000</v>
      </c>
      <c r="L150" s="374">
        <f t="shared" si="8"/>
        <v>3500000</v>
      </c>
      <c r="M150" s="1312"/>
      <c r="N150" s="1312"/>
    </row>
    <row r="151" s="1" customFormat="1" ht="14.25" spans="1:14">
      <c r="A151" s="1340">
        <v>303974</v>
      </c>
      <c r="B151" s="339">
        <v>1338278</v>
      </c>
      <c r="C151" s="333" t="s">
        <v>1297</v>
      </c>
      <c r="D151" s="334">
        <v>43306</v>
      </c>
      <c r="E151" s="334">
        <v>43309</v>
      </c>
      <c r="F151" s="333">
        <f t="shared" si="6"/>
        <v>3</v>
      </c>
      <c r="G151" s="339">
        <v>3</v>
      </c>
      <c r="H151" s="339"/>
      <c r="I151" s="339" t="s">
        <v>37</v>
      </c>
      <c r="J151" s="333">
        <f t="shared" si="7"/>
        <v>9</v>
      </c>
      <c r="K151" s="1348">
        <v>3500000</v>
      </c>
      <c r="L151" s="374">
        <f t="shared" si="8"/>
        <v>31500000</v>
      </c>
      <c r="M151" s="1312"/>
      <c r="N151" s="1312"/>
    </row>
    <row r="152" s="1" customFormat="1" spans="1:14">
      <c r="A152" s="339">
        <v>301897</v>
      </c>
      <c r="B152" s="339">
        <v>1330095</v>
      </c>
      <c r="C152" s="333" t="s">
        <v>1298</v>
      </c>
      <c r="D152" s="334">
        <v>43306</v>
      </c>
      <c r="E152" s="334">
        <v>43310</v>
      </c>
      <c r="F152" s="333">
        <f t="shared" si="6"/>
        <v>4</v>
      </c>
      <c r="G152" s="339">
        <v>1</v>
      </c>
      <c r="H152" s="339"/>
      <c r="I152" s="339" t="s">
        <v>37</v>
      </c>
      <c r="J152" s="333">
        <f t="shared" si="7"/>
        <v>4</v>
      </c>
      <c r="K152" s="1348">
        <v>3500000</v>
      </c>
      <c r="L152" s="374">
        <f t="shared" si="8"/>
        <v>14000000</v>
      </c>
      <c r="M152" s="1312"/>
      <c r="N152" s="1312"/>
    </row>
    <row r="153" s="1" customFormat="1" spans="1:14">
      <c r="A153" s="339">
        <v>299522</v>
      </c>
      <c r="B153" s="339">
        <v>1324107</v>
      </c>
      <c r="C153" s="333" t="s">
        <v>1299</v>
      </c>
      <c r="D153" s="334">
        <v>43307</v>
      </c>
      <c r="E153" s="334">
        <v>43308</v>
      </c>
      <c r="F153" s="333">
        <f t="shared" si="6"/>
        <v>1</v>
      </c>
      <c r="G153" s="339">
        <v>1</v>
      </c>
      <c r="H153" s="339" t="s">
        <v>53</v>
      </c>
      <c r="I153" s="339" t="s">
        <v>37</v>
      </c>
      <c r="J153" s="333">
        <f t="shared" si="7"/>
        <v>1</v>
      </c>
      <c r="K153" s="1348">
        <v>4050000</v>
      </c>
      <c r="L153" s="374">
        <f t="shared" si="8"/>
        <v>4050000</v>
      </c>
      <c r="M153" s="1312"/>
      <c r="N153" s="1312"/>
    </row>
    <row r="154" s="1" customFormat="1" spans="1:14">
      <c r="A154" s="339">
        <v>302937</v>
      </c>
      <c r="B154" s="339">
        <v>1335215</v>
      </c>
      <c r="C154" s="333" t="s">
        <v>1300</v>
      </c>
      <c r="D154" s="334">
        <v>43307</v>
      </c>
      <c r="E154" s="334">
        <v>43309</v>
      </c>
      <c r="F154" s="333">
        <f t="shared" si="6"/>
        <v>2</v>
      </c>
      <c r="G154" s="339">
        <v>1</v>
      </c>
      <c r="H154" s="339"/>
      <c r="I154" s="339" t="s">
        <v>37</v>
      </c>
      <c r="J154" s="333">
        <f t="shared" si="7"/>
        <v>2</v>
      </c>
      <c r="K154" s="1348">
        <v>3500000</v>
      </c>
      <c r="L154" s="374">
        <f t="shared" si="8"/>
        <v>7000000</v>
      </c>
      <c r="M154" s="1312"/>
      <c r="N154" s="1312"/>
    </row>
    <row r="155" s="1" customFormat="1" spans="1:14">
      <c r="A155" s="339">
        <v>302624</v>
      </c>
      <c r="B155" s="339">
        <v>1333570</v>
      </c>
      <c r="C155" s="333" t="s">
        <v>1301</v>
      </c>
      <c r="D155" s="334">
        <v>43307</v>
      </c>
      <c r="E155" s="334">
        <v>43309</v>
      </c>
      <c r="F155" s="333">
        <f t="shared" si="6"/>
        <v>2</v>
      </c>
      <c r="G155" s="339">
        <v>3</v>
      </c>
      <c r="H155" s="339"/>
      <c r="I155" s="339" t="s">
        <v>37</v>
      </c>
      <c r="J155" s="333">
        <f t="shared" si="7"/>
        <v>6</v>
      </c>
      <c r="K155" s="1348">
        <v>3500000</v>
      </c>
      <c r="L155" s="374">
        <f t="shared" si="8"/>
        <v>21000000</v>
      </c>
      <c r="M155" s="1312"/>
      <c r="N155" s="1312"/>
    </row>
    <row r="156" s="1" customFormat="1" spans="1:14">
      <c r="A156" s="339">
        <v>302800</v>
      </c>
      <c r="B156" s="339">
        <v>1334091</v>
      </c>
      <c r="C156" s="333" t="s">
        <v>1302</v>
      </c>
      <c r="D156" s="334">
        <v>43307</v>
      </c>
      <c r="E156" s="334">
        <v>43309</v>
      </c>
      <c r="F156" s="333">
        <f t="shared" si="6"/>
        <v>2</v>
      </c>
      <c r="G156" s="339">
        <v>1</v>
      </c>
      <c r="H156" s="339"/>
      <c r="I156" s="339" t="s">
        <v>37</v>
      </c>
      <c r="J156" s="333">
        <f t="shared" si="7"/>
        <v>2</v>
      </c>
      <c r="K156" s="1348">
        <v>3500000</v>
      </c>
      <c r="L156" s="374">
        <f t="shared" si="8"/>
        <v>7000000</v>
      </c>
      <c r="M156" s="1312"/>
      <c r="N156" s="1312"/>
    </row>
    <row r="157" s="1" customFormat="1" spans="1:14">
      <c r="A157" s="339">
        <v>303254</v>
      </c>
      <c r="B157" s="339">
        <v>1335799</v>
      </c>
      <c r="C157" s="333" t="s">
        <v>1303</v>
      </c>
      <c r="D157" s="334">
        <v>43307</v>
      </c>
      <c r="E157" s="334">
        <v>43308</v>
      </c>
      <c r="F157" s="333">
        <f t="shared" si="6"/>
        <v>1</v>
      </c>
      <c r="G157" s="339">
        <v>2</v>
      </c>
      <c r="H157" s="339"/>
      <c r="I157" s="339" t="s">
        <v>37</v>
      </c>
      <c r="J157" s="333">
        <f t="shared" si="7"/>
        <v>2</v>
      </c>
      <c r="K157" s="1348">
        <v>3500000</v>
      </c>
      <c r="L157" s="374">
        <f t="shared" si="8"/>
        <v>7000000</v>
      </c>
      <c r="M157" s="1312"/>
      <c r="N157" s="1312"/>
    </row>
    <row r="158" s="1" customFormat="1" spans="1:14">
      <c r="A158" s="339">
        <v>303576</v>
      </c>
      <c r="B158" s="339">
        <v>1336637</v>
      </c>
      <c r="C158" s="333" t="s">
        <v>1304</v>
      </c>
      <c r="D158" s="334">
        <v>43307</v>
      </c>
      <c r="E158" s="334">
        <v>43310</v>
      </c>
      <c r="F158" s="333">
        <f t="shared" si="6"/>
        <v>3</v>
      </c>
      <c r="G158" s="339">
        <v>1</v>
      </c>
      <c r="H158" s="339"/>
      <c r="I158" s="339" t="s">
        <v>37</v>
      </c>
      <c r="J158" s="333">
        <f t="shared" si="7"/>
        <v>3</v>
      </c>
      <c r="K158" s="1348">
        <v>3500000</v>
      </c>
      <c r="L158" s="374">
        <f t="shared" si="8"/>
        <v>10500000</v>
      </c>
      <c r="M158" s="1312"/>
      <c r="N158" s="1312"/>
    </row>
    <row r="159" s="1" customFormat="1" spans="1:14">
      <c r="A159" s="1337">
        <v>304658</v>
      </c>
      <c r="B159" s="1337">
        <v>1340495</v>
      </c>
      <c r="C159" s="1338" t="s">
        <v>1305</v>
      </c>
      <c r="D159" s="1339">
        <v>43305</v>
      </c>
      <c r="E159" s="1339">
        <v>43306</v>
      </c>
      <c r="F159" s="1338">
        <f t="shared" si="6"/>
        <v>1</v>
      </c>
      <c r="G159" s="1337">
        <v>3</v>
      </c>
      <c r="H159" s="1337"/>
      <c r="I159" s="1337" t="s">
        <v>37</v>
      </c>
      <c r="J159" s="1338">
        <f t="shared" si="7"/>
        <v>3</v>
      </c>
      <c r="K159" s="1346">
        <v>3500000</v>
      </c>
      <c r="L159" s="1347">
        <f t="shared" si="8"/>
        <v>10500000</v>
      </c>
      <c r="M159" s="1312"/>
      <c r="N159" s="1312"/>
    </row>
    <row r="160" s="1" customFormat="1" spans="1:14">
      <c r="A160" s="1337">
        <v>304659</v>
      </c>
      <c r="B160" s="1337">
        <v>1340610</v>
      </c>
      <c r="C160" s="1338" t="s">
        <v>1306</v>
      </c>
      <c r="D160" s="1339">
        <v>43305</v>
      </c>
      <c r="E160" s="1339">
        <v>43306</v>
      </c>
      <c r="F160" s="1338">
        <f t="shared" si="6"/>
        <v>1</v>
      </c>
      <c r="G160" s="1337">
        <v>1</v>
      </c>
      <c r="H160" s="1337"/>
      <c r="I160" s="1337" t="s">
        <v>37</v>
      </c>
      <c r="J160" s="1338">
        <f t="shared" si="7"/>
        <v>1</v>
      </c>
      <c r="K160" s="1346">
        <v>3500000</v>
      </c>
      <c r="L160" s="1347">
        <f t="shared" si="8"/>
        <v>3500000</v>
      </c>
      <c r="M160" s="1312"/>
      <c r="N160" s="1312"/>
    </row>
    <row r="161" s="1" customFormat="1" spans="1:14">
      <c r="A161" s="1337" t="s">
        <v>1307</v>
      </c>
      <c r="B161" s="1337">
        <v>1338202</v>
      </c>
      <c r="C161" s="1338" t="s">
        <v>1308</v>
      </c>
      <c r="D161" s="1339">
        <v>43308</v>
      </c>
      <c r="E161" s="1339">
        <v>43313</v>
      </c>
      <c r="F161" s="1338">
        <f t="shared" si="6"/>
        <v>5</v>
      </c>
      <c r="G161" s="1337">
        <v>10</v>
      </c>
      <c r="H161" s="1337"/>
      <c r="I161" s="1337" t="s">
        <v>37</v>
      </c>
      <c r="J161" s="1338">
        <f t="shared" si="7"/>
        <v>50</v>
      </c>
      <c r="K161" s="1346">
        <v>3500000</v>
      </c>
      <c r="L161" s="1347">
        <f t="shared" si="8"/>
        <v>175000000</v>
      </c>
      <c r="M161" s="1312"/>
      <c r="N161" s="1312"/>
    </row>
    <row r="162" s="1" customFormat="1" spans="1:14">
      <c r="A162" s="1337">
        <v>301273</v>
      </c>
      <c r="B162" s="1337">
        <v>1328448</v>
      </c>
      <c r="C162" s="1338" t="s">
        <v>1309</v>
      </c>
      <c r="D162" s="1339">
        <v>43308</v>
      </c>
      <c r="E162" s="1339">
        <v>43311</v>
      </c>
      <c r="F162" s="1338">
        <f t="shared" si="6"/>
        <v>3</v>
      </c>
      <c r="G162" s="1337">
        <v>2</v>
      </c>
      <c r="H162" s="1337" t="s">
        <v>391</v>
      </c>
      <c r="I162" s="1337" t="s">
        <v>37</v>
      </c>
      <c r="J162" s="1338">
        <f t="shared" si="7"/>
        <v>6</v>
      </c>
      <c r="K162" s="1346">
        <v>3500000</v>
      </c>
      <c r="L162" s="1347">
        <f t="shared" si="8"/>
        <v>21000000</v>
      </c>
      <c r="M162" s="1312"/>
      <c r="N162" s="1312"/>
    </row>
    <row r="163" s="1" customFormat="1" spans="1:14">
      <c r="A163" s="1337" t="s">
        <v>1310</v>
      </c>
      <c r="B163" s="1337">
        <v>1287400</v>
      </c>
      <c r="C163" s="1338" t="s">
        <v>1311</v>
      </c>
      <c r="D163" s="1339">
        <v>43308</v>
      </c>
      <c r="E163" s="1339">
        <v>43311</v>
      </c>
      <c r="F163" s="1338">
        <f t="shared" si="6"/>
        <v>3</v>
      </c>
      <c r="G163" s="1337">
        <v>2</v>
      </c>
      <c r="H163" s="1337"/>
      <c r="I163" s="1337" t="s">
        <v>37</v>
      </c>
      <c r="J163" s="1338">
        <f t="shared" si="7"/>
        <v>6</v>
      </c>
      <c r="K163" s="1346">
        <v>4050000</v>
      </c>
      <c r="L163" s="1347">
        <f t="shared" si="8"/>
        <v>24300000</v>
      </c>
      <c r="M163" s="1312"/>
      <c r="N163" s="1312"/>
    </row>
    <row r="164" s="1" customFormat="1" spans="1:14">
      <c r="A164" s="1337">
        <v>299247</v>
      </c>
      <c r="B164" s="1337">
        <v>1323968</v>
      </c>
      <c r="C164" s="1338" t="s">
        <v>1312</v>
      </c>
      <c r="D164" s="1339">
        <v>43308</v>
      </c>
      <c r="E164" s="1339">
        <v>43309</v>
      </c>
      <c r="F164" s="1338">
        <f t="shared" si="6"/>
        <v>1</v>
      </c>
      <c r="G164" s="1337">
        <v>1</v>
      </c>
      <c r="H164" s="1337" t="s">
        <v>53</v>
      </c>
      <c r="I164" s="1337" t="s">
        <v>37</v>
      </c>
      <c r="J164" s="1338">
        <f t="shared" si="7"/>
        <v>1</v>
      </c>
      <c r="K164" s="1346">
        <v>4050000</v>
      </c>
      <c r="L164" s="1347">
        <f t="shared" si="8"/>
        <v>4050000</v>
      </c>
      <c r="M164" s="1312"/>
      <c r="N164" s="1312"/>
    </row>
    <row r="165" s="1" customFormat="1" spans="1:14">
      <c r="A165" s="1337">
        <v>302249</v>
      </c>
      <c r="B165" s="1337">
        <v>1332557</v>
      </c>
      <c r="C165" s="1338" t="s">
        <v>1313</v>
      </c>
      <c r="D165" s="1339">
        <v>43308</v>
      </c>
      <c r="E165" s="1339">
        <v>43311</v>
      </c>
      <c r="F165" s="1338">
        <f t="shared" si="6"/>
        <v>3</v>
      </c>
      <c r="G165" s="1337">
        <v>1</v>
      </c>
      <c r="H165" s="1337"/>
      <c r="I165" s="1337" t="s">
        <v>37</v>
      </c>
      <c r="J165" s="1338">
        <f t="shared" si="7"/>
        <v>3</v>
      </c>
      <c r="K165" s="1346">
        <v>3500000</v>
      </c>
      <c r="L165" s="1347">
        <f t="shared" si="8"/>
        <v>10500000</v>
      </c>
      <c r="M165" s="1312"/>
      <c r="N165" s="1312"/>
    </row>
    <row r="166" s="1" customFormat="1" spans="1:14">
      <c r="A166" s="272">
        <v>303925</v>
      </c>
      <c r="B166" s="272">
        <v>1341530</v>
      </c>
      <c r="C166" s="273" t="s">
        <v>1314</v>
      </c>
      <c r="D166" s="274"/>
      <c r="E166" s="274" t="s">
        <v>1315</v>
      </c>
      <c r="F166" s="273">
        <v>5</v>
      </c>
      <c r="G166" s="272">
        <v>4</v>
      </c>
      <c r="H166" s="272"/>
      <c r="I166" s="272"/>
      <c r="J166" s="273"/>
      <c r="K166" s="1349">
        <v>280000</v>
      </c>
      <c r="L166" s="280">
        <f t="shared" si="8"/>
        <v>5600000</v>
      </c>
      <c r="M166" s="1312"/>
      <c r="N166" s="1312"/>
    </row>
    <row r="167" s="1" customFormat="1" spans="1:14">
      <c r="A167" s="272">
        <v>304012</v>
      </c>
      <c r="B167" s="272">
        <v>1338397</v>
      </c>
      <c r="C167" s="273" t="s">
        <v>1316</v>
      </c>
      <c r="D167" s="274">
        <v>43309</v>
      </c>
      <c r="E167" s="274">
        <v>43313</v>
      </c>
      <c r="F167" s="273">
        <f t="shared" ref="F167:F191" si="9">E167-D167</f>
        <v>4</v>
      </c>
      <c r="G167" s="272">
        <v>2</v>
      </c>
      <c r="H167" s="272"/>
      <c r="I167" s="272" t="s">
        <v>37</v>
      </c>
      <c r="J167" s="273">
        <f t="shared" ref="J167:J191" si="10">G167*F167</f>
        <v>8</v>
      </c>
      <c r="K167" s="1349">
        <v>3500000</v>
      </c>
      <c r="L167" s="280">
        <f t="shared" si="8"/>
        <v>28000000</v>
      </c>
      <c r="M167" s="1312"/>
      <c r="N167" s="1312"/>
    </row>
    <row r="168" s="1" customFormat="1" spans="1:14">
      <c r="A168" s="272">
        <v>301024</v>
      </c>
      <c r="B168" s="272">
        <v>1328353</v>
      </c>
      <c r="C168" s="273" t="s">
        <v>1317</v>
      </c>
      <c r="D168" s="274">
        <v>43309</v>
      </c>
      <c r="E168" s="274">
        <v>43310</v>
      </c>
      <c r="F168" s="273">
        <f t="shared" si="9"/>
        <v>1</v>
      </c>
      <c r="G168" s="272">
        <v>1</v>
      </c>
      <c r="H168" s="272" t="s">
        <v>53</v>
      </c>
      <c r="I168" s="272" t="s">
        <v>37</v>
      </c>
      <c r="J168" s="273">
        <f t="shared" si="10"/>
        <v>1</v>
      </c>
      <c r="K168" s="1349">
        <v>3500000</v>
      </c>
      <c r="L168" s="280">
        <f t="shared" si="8"/>
        <v>3500000</v>
      </c>
      <c r="M168" s="1312"/>
      <c r="N168" s="1312"/>
    </row>
    <row r="169" s="1" customFormat="1" spans="1:14">
      <c r="A169" s="272" t="s">
        <v>1318</v>
      </c>
      <c r="B169" s="272">
        <v>1326457</v>
      </c>
      <c r="C169" s="273" t="s">
        <v>1319</v>
      </c>
      <c r="D169" s="274">
        <v>43309</v>
      </c>
      <c r="E169" s="274">
        <v>43311</v>
      </c>
      <c r="F169" s="273">
        <f t="shared" si="9"/>
        <v>2</v>
      </c>
      <c r="G169" s="272">
        <v>2</v>
      </c>
      <c r="H169" s="272" t="s">
        <v>53</v>
      </c>
      <c r="I169" s="272" t="s">
        <v>37</v>
      </c>
      <c r="J169" s="273">
        <f t="shared" si="10"/>
        <v>4</v>
      </c>
      <c r="K169" s="1349">
        <v>3500000</v>
      </c>
      <c r="L169" s="280">
        <f t="shared" si="8"/>
        <v>14000000</v>
      </c>
      <c r="M169" s="1312"/>
      <c r="N169" s="1312"/>
    </row>
    <row r="170" s="1" customFormat="1" spans="1:14">
      <c r="A170" s="272">
        <v>303578</v>
      </c>
      <c r="B170" s="272">
        <v>1336886</v>
      </c>
      <c r="C170" s="273" t="s">
        <v>1320</v>
      </c>
      <c r="D170" s="274">
        <v>43309</v>
      </c>
      <c r="E170" s="274">
        <v>43312</v>
      </c>
      <c r="F170" s="273">
        <f t="shared" si="9"/>
        <v>3</v>
      </c>
      <c r="G170" s="272">
        <v>1</v>
      </c>
      <c r="H170" s="272"/>
      <c r="I170" s="272" t="s">
        <v>37</v>
      </c>
      <c r="J170" s="273">
        <f t="shared" si="10"/>
        <v>3</v>
      </c>
      <c r="K170" s="1349">
        <v>3500000</v>
      </c>
      <c r="L170" s="280">
        <f t="shared" si="8"/>
        <v>10500000</v>
      </c>
      <c r="M170" s="1312"/>
      <c r="N170" s="1312"/>
    </row>
    <row r="171" s="1" customFormat="1" spans="1:14">
      <c r="A171" s="272">
        <v>303865</v>
      </c>
      <c r="B171" s="272">
        <v>1337777</v>
      </c>
      <c r="C171" s="273" t="s">
        <v>1321</v>
      </c>
      <c r="D171" s="274">
        <v>43309</v>
      </c>
      <c r="E171" s="274">
        <v>43310</v>
      </c>
      <c r="F171" s="273">
        <f t="shared" si="9"/>
        <v>1</v>
      </c>
      <c r="G171" s="272">
        <v>1</v>
      </c>
      <c r="H171" s="272"/>
      <c r="I171" s="272" t="s">
        <v>37</v>
      </c>
      <c r="J171" s="273">
        <f t="shared" si="10"/>
        <v>1</v>
      </c>
      <c r="K171" s="1349">
        <v>3500000</v>
      </c>
      <c r="L171" s="273">
        <f t="shared" si="8"/>
        <v>3500000</v>
      </c>
      <c r="M171" s="1350"/>
      <c r="N171" s="1350"/>
    </row>
    <row r="172" s="1" customFormat="1" spans="1:14">
      <c r="A172" s="272">
        <v>301268</v>
      </c>
      <c r="B172" s="272">
        <v>1328376</v>
      </c>
      <c r="C172" s="273" t="s">
        <v>1322</v>
      </c>
      <c r="D172" s="274">
        <v>43310</v>
      </c>
      <c r="E172" s="274">
        <v>43311</v>
      </c>
      <c r="F172" s="273">
        <f t="shared" si="9"/>
        <v>1</v>
      </c>
      <c r="G172" s="272">
        <v>1</v>
      </c>
      <c r="H172" s="272" t="s">
        <v>53</v>
      </c>
      <c r="I172" s="272" t="s">
        <v>37</v>
      </c>
      <c r="J172" s="273">
        <f t="shared" si="10"/>
        <v>1</v>
      </c>
      <c r="K172" s="1349">
        <v>3500000</v>
      </c>
      <c r="L172" s="280">
        <f t="shared" si="8"/>
        <v>3500000</v>
      </c>
      <c r="M172" s="1312"/>
      <c r="N172" s="1312"/>
    </row>
    <row r="173" s="1" customFormat="1" spans="1:14">
      <c r="A173" s="272">
        <v>301272</v>
      </c>
      <c r="B173" s="272">
        <v>1328404</v>
      </c>
      <c r="C173" s="273" t="s">
        <v>1323</v>
      </c>
      <c r="D173" s="274">
        <v>43311</v>
      </c>
      <c r="E173" s="274">
        <v>43312</v>
      </c>
      <c r="F173" s="273">
        <f t="shared" si="9"/>
        <v>1</v>
      </c>
      <c r="G173" s="272">
        <v>1</v>
      </c>
      <c r="H173" s="272" t="s">
        <v>53</v>
      </c>
      <c r="I173" s="272" t="s">
        <v>37</v>
      </c>
      <c r="J173" s="273">
        <f t="shared" si="10"/>
        <v>1</v>
      </c>
      <c r="K173" s="1349">
        <v>3500000</v>
      </c>
      <c r="L173" s="280">
        <f t="shared" si="8"/>
        <v>3500000</v>
      </c>
      <c r="M173" s="1312"/>
      <c r="N173" s="1312"/>
    </row>
    <row r="174" s="1" customFormat="1" ht="14.25" spans="1:14">
      <c r="A174" s="272">
        <v>299915</v>
      </c>
      <c r="B174" s="17">
        <v>1345898</v>
      </c>
      <c r="C174" s="273" t="s">
        <v>1324</v>
      </c>
      <c r="D174" s="274">
        <v>43311</v>
      </c>
      <c r="E174" s="274">
        <v>43313</v>
      </c>
      <c r="F174" s="273">
        <f t="shared" si="9"/>
        <v>2</v>
      </c>
      <c r="G174" s="272">
        <v>1</v>
      </c>
      <c r="H174" s="272" t="s">
        <v>53</v>
      </c>
      <c r="I174" s="272" t="s">
        <v>37</v>
      </c>
      <c r="J174" s="273">
        <f t="shared" si="10"/>
        <v>2</v>
      </c>
      <c r="K174" s="1349">
        <v>3500000</v>
      </c>
      <c r="L174" s="280">
        <f t="shared" si="8"/>
        <v>7000000</v>
      </c>
      <c r="M174" s="685">
        <v>1325579</v>
      </c>
      <c r="N174" s="1351">
        <v>1345897</v>
      </c>
    </row>
    <row r="175" s="1" customFormat="1" spans="1:14">
      <c r="A175" s="272">
        <v>303257</v>
      </c>
      <c r="B175" s="272">
        <v>1335803</v>
      </c>
      <c r="C175" s="273" t="s">
        <v>1325</v>
      </c>
      <c r="D175" s="274">
        <v>43311</v>
      </c>
      <c r="E175" s="274">
        <v>43312</v>
      </c>
      <c r="F175" s="273">
        <f t="shared" si="9"/>
        <v>1</v>
      </c>
      <c r="G175" s="272">
        <v>2</v>
      </c>
      <c r="H175" s="272"/>
      <c r="I175" s="272" t="s">
        <v>37</v>
      </c>
      <c r="J175" s="273">
        <f t="shared" si="10"/>
        <v>2</v>
      </c>
      <c r="K175" s="1349">
        <v>3500000</v>
      </c>
      <c r="L175" s="280">
        <f t="shared" si="8"/>
        <v>7000000</v>
      </c>
      <c r="M175" s="1312"/>
      <c r="N175" s="1312"/>
    </row>
    <row r="176" s="1" customFormat="1" spans="1:14">
      <c r="A176" s="272">
        <v>302801</v>
      </c>
      <c r="B176" s="272">
        <v>1334038</v>
      </c>
      <c r="C176" s="273" t="s">
        <v>1326</v>
      </c>
      <c r="D176" s="274">
        <v>43311</v>
      </c>
      <c r="E176" s="274">
        <v>43312</v>
      </c>
      <c r="F176" s="273">
        <f t="shared" si="9"/>
        <v>1</v>
      </c>
      <c r="G176" s="272">
        <v>1</v>
      </c>
      <c r="H176" s="272"/>
      <c r="I176" s="272" t="s">
        <v>37</v>
      </c>
      <c r="J176" s="273">
        <f t="shared" si="10"/>
        <v>1</v>
      </c>
      <c r="K176" s="1349">
        <v>3500000</v>
      </c>
      <c r="L176" s="280">
        <f t="shared" si="8"/>
        <v>3500000</v>
      </c>
      <c r="M176" s="1312"/>
      <c r="N176" s="1312"/>
    </row>
    <row r="177" s="1" customFormat="1" spans="1:14">
      <c r="A177" s="218">
        <v>305531</v>
      </c>
      <c r="B177" s="218">
        <v>1343135</v>
      </c>
      <c r="C177" s="210" t="s">
        <v>1327</v>
      </c>
      <c r="D177" s="211">
        <v>43310</v>
      </c>
      <c r="E177" s="211">
        <v>43311</v>
      </c>
      <c r="F177" s="210">
        <f t="shared" si="9"/>
        <v>1</v>
      </c>
      <c r="G177" s="218">
        <v>1</v>
      </c>
      <c r="H177" s="218"/>
      <c r="I177" s="218" t="s">
        <v>37</v>
      </c>
      <c r="J177" s="210">
        <f t="shared" si="10"/>
        <v>1</v>
      </c>
      <c r="K177" s="1331">
        <v>3500000</v>
      </c>
      <c r="L177" s="238">
        <f t="shared" si="8"/>
        <v>3500000</v>
      </c>
      <c r="M177" s="1312"/>
      <c r="N177" s="1312"/>
    </row>
    <row r="178" s="1" customFormat="1" spans="1:14">
      <c r="A178" s="1341">
        <v>304528</v>
      </c>
      <c r="B178" s="1341">
        <v>1339784</v>
      </c>
      <c r="C178" s="1341" t="s">
        <v>1328</v>
      </c>
      <c r="D178" s="211">
        <v>43311</v>
      </c>
      <c r="E178" s="211">
        <v>43313</v>
      </c>
      <c r="F178" s="210">
        <f t="shared" si="9"/>
        <v>2</v>
      </c>
      <c r="G178" s="218">
        <v>1</v>
      </c>
      <c r="H178" s="218"/>
      <c r="I178" s="218" t="s">
        <v>37</v>
      </c>
      <c r="J178" s="210">
        <f t="shared" si="10"/>
        <v>2</v>
      </c>
      <c r="K178" s="1331">
        <v>3500000</v>
      </c>
      <c r="L178" s="238">
        <f t="shared" si="8"/>
        <v>7000000</v>
      </c>
      <c r="M178" s="1312"/>
      <c r="N178" s="1312"/>
    </row>
    <row r="179" s="1" customFormat="1" spans="1:14">
      <c r="A179" s="1342"/>
      <c r="B179" s="1342"/>
      <c r="C179" s="1342"/>
      <c r="D179" s="211">
        <v>43311</v>
      </c>
      <c r="E179" s="211">
        <v>43313</v>
      </c>
      <c r="F179" s="210">
        <f t="shared" si="9"/>
        <v>2</v>
      </c>
      <c r="G179" s="218">
        <v>0</v>
      </c>
      <c r="H179" s="218"/>
      <c r="I179" s="218" t="s">
        <v>37</v>
      </c>
      <c r="J179" s="210">
        <f t="shared" si="10"/>
        <v>0</v>
      </c>
      <c r="K179" s="1331">
        <v>1840000</v>
      </c>
      <c r="L179" s="238">
        <f>K179*F179</f>
        <v>3680000</v>
      </c>
      <c r="M179" s="1312"/>
      <c r="N179" s="1312"/>
    </row>
    <row r="180" s="1" customFormat="1" ht="14.25" spans="1:14">
      <c r="A180" s="218">
        <v>303089</v>
      </c>
      <c r="B180" s="17">
        <v>1345889</v>
      </c>
      <c r="C180" s="210" t="s">
        <v>1329</v>
      </c>
      <c r="D180" s="211">
        <v>43311</v>
      </c>
      <c r="E180" s="211">
        <v>43313</v>
      </c>
      <c r="F180" s="210">
        <f t="shared" si="9"/>
        <v>2</v>
      </c>
      <c r="G180" s="218">
        <v>1</v>
      </c>
      <c r="H180" s="218"/>
      <c r="I180" s="218" t="s">
        <v>37</v>
      </c>
      <c r="J180" s="210">
        <f t="shared" si="10"/>
        <v>2</v>
      </c>
      <c r="K180" s="1331">
        <v>3500000</v>
      </c>
      <c r="L180" s="238">
        <f t="shared" ref="L180:L191" si="11">K180*F180*G180</f>
        <v>7000000</v>
      </c>
      <c r="M180" s="685">
        <v>1335457</v>
      </c>
      <c r="N180" s="1351">
        <v>1345890</v>
      </c>
    </row>
    <row r="181" s="1" customFormat="1" spans="1:14">
      <c r="A181" s="218">
        <v>304125</v>
      </c>
      <c r="B181" s="218">
        <v>1338469</v>
      </c>
      <c r="C181" s="210" t="s">
        <v>1330</v>
      </c>
      <c r="D181" s="211">
        <v>43311</v>
      </c>
      <c r="E181" s="211">
        <v>43313</v>
      </c>
      <c r="F181" s="210">
        <f t="shared" si="9"/>
        <v>2</v>
      </c>
      <c r="G181" s="218">
        <v>1</v>
      </c>
      <c r="H181" s="218"/>
      <c r="I181" s="218" t="s">
        <v>37</v>
      </c>
      <c r="J181" s="210">
        <f t="shared" si="10"/>
        <v>2</v>
      </c>
      <c r="K181" s="1331">
        <v>3500000</v>
      </c>
      <c r="L181" s="238">
        <f t="shared" si="11"/>
        <v>7000000</v>
      </c>
      <c r="M181" s="1312"/>
      <c r="N181" s="1312"/>
    </row>
    <row r="182" s="1" customFormat="1" spans="1:14">
      <c r="A182" s="218">
        <v>303724</v>
      </c>
      <c r="B182" s="218">
        <v>1337290</v>
      </c>
      <c r="C182" s="210" t="s">
        <v>1331</v>
      </c>
      <c r="D182" s="211">
        <v>43311</v>
      </c>
      <c r="E182" s="211">
        <v>43313</v>
      </c>
      <c r="F182" s="210">
        <f t="shared" si="9"/>
        <v>2</v>
      </c>
      <c r="G182" s="218">
        <v>2</v>
      </c>
      <c r="H182" s="218"/>
      <c r="I182" s="218" t="s">
        <v>37</v>
      </c>
      <c r="J182" s="210">
        <f t="shared" si="10"/>
        <v>4</v>
      </c>
      <c r="K182" s="1331">
        <v>3500000</v>
      </c>
      <c r="L182" s="238">
        <f t="shared" si="11"/>
        <v>14000000</v>
      </c>
      <c r="M182" s="1312"/>
      <c r="N182" s="1312"/>
    </row>
    <row r="183" s="1" customFormat="1" spans="1:14">
      <c r="A183" s="218">
        <v>303955</v>
      </c>
      <c r="B183" s="218">
        <v>1338293</v>
      </c>
      <c r="C183" s="210" t="s">
        <v>1332</v>
      </c>
      <c r="D183" s="211">
        <v>43311</v>
      </c>
      <c r="E183" s="211">
        <v>43313</v>
      </c>
      <c r="F183" s="210">
        <f t="shared" si="9"/>
        <v>2</v>
      </c>
      <c r="G183" s="218">
        <v>5</v>
      </c>
      <c r="H183" s="218"/>
      <c r="I183" s="218" t="s">
        <v>37</v>
      </c>
      <c r="J183" s="210">
        <f t="shared" si="10"/>
        <v>10</v>
      </c>
      <c r="K183" s="1331">
        <v>3500000</v>
      </c>
      <c r="L183" s="238">
        <f t="shared" si="11"/>
        <v>35000000</v>
      </c>
      <c r="M183" s="1312"/>
      <c r="N183" s="1312"/>
    </row>
    <row r="184" s="1" customFormat="1" ht="14.25" spans="1:14">
      <c r="A184" s="218">
        <v>304118</v>
      </c>
      <c r="B184" s="17">
        <v>1345884</v>
      </c>
      <c r="C184" s="210" t="s">
        <v>1333</v>
      </c>
      <c r="D184" s="211">
        <v>43311</v>
      </c>
      <c r="E184" s="211">
        <v>43313</v>
      </c>
      <c r="F184" s="210">
        <f t="shared" si="9"/>
        <v>2</v>
      </c>
      <c r="G184" s="218">
        <v>3</v>
      </c>
      <c r="H184" s="218"/>
      <c r="I184" s="218" t="s">
        <v>37</v>
      </c>
      <c r="J184" s="210">
        <f t="shared" si="10"/>
        <v>6</v>
      </c>
      <c r="K184" s="1331">
        <v>3500000</v>
      </c>
      <c r="L184" s="238">
        <f t="shared" si="11"/>
        <v>21000000</v>
      </c>
      <c r="M184" s="685">
        <v>1338740</v>
      </c>
      <c r="N184" s="1351">
        <v>1345883</v>
      </c>
    </row>
    <row r="185" s="1" customFormat="1" spans="1:14">
      <c r="A185" s="218">
        <v>305003</v>
      </c>
      <c r="B185" s="218">
        <v>1340684</v>
      </c>
      <c r="C185" s="210" t="s">
        <v>1334</v>
      </c>
      <c r="D185" s="211">
        <v>43311</v>
      </c>
      <c r="E185" s="211">
        <v>43313</v>
      </c>
      <c r="F185" s="210">
        <f t="shared" si="9"/>
        <v>2</v>
      </c>
      <c r="G185" s="218">
        <v>1</v>
      </c>
      <c r="H185" s="218"/>
      <c r="I185" s="218" t="s">
        <v>37</v>
      </c>
      <c r="J185" s="210">
        <f t="shared" si="10"/>
        <v>2</v>
      </c>
      <c r="K185" s="1331">
        <v>3500000</v>
      </c>
      <c r="L185" s="238">
        <f t="shared" si="11"/>
        <v>7000000</v>
      </c>
      <c r="M185" s="1312"/>
      <c r="N185" s="1312"/>
    </row>
    <row r="186" s="1" customFormat="1" ht="14.25" spans="1:14">
      <c r="A186" s="218">
        <v>304069</v>
      </c>
      <c r="B186" s="17">
        <v>1345891</v>
      </c>
      <c r="C186" s="210" t="s">
        <v>1335</v>
      </c>
      <c r="D186" s="211">
        <v>43312</v>
      </c>
      <c r="E186" s="211">
        <v>43313</v>
      </c>
      <c r="F186" s="210">
        <f t="shared" si="9"/>
        <v>1</v>
      </c>
      <c r="G186" s="218">
        <v>1</v>
      </c>
      <c r="H186" s="218"/>
      <c r="I186" s="218" t="s">
        <v>37</v>
      </c>
      <c r="J186" s="210">
        <f t="shared" si="10"/>
        <v>1</v>
      </c>
      <c r="K186" s="1331">
        <v>3500000</v>
      </c>
      <c r="L186" s="238">
        <f t="shared" si="11"/>
        <v>3500000</v>
      </c>
      <c r="M186" s="685">
        <v>1338624</v>
      </c>
      <c r="N186" s="1351">
        <v>1345892</v>
      </c>
    </row>
    <row r="187" s="1" customFormat="1" ht="14.25" spans="1:14">
      <c r="A187" s="218">
        <v>299006</v>
      </c>
      <c r="B187" s="17">
        <v>1345963</v>
      </c>
      <c r="C187" s="210" t="s">
        <v>1336</v>
      </c>
      <c r="D187" s="211">
        <v>43312</v>
      </c>
      <c r="E187" s="211">
        <v>43313</v>
      </c>
      <c r="F187" s="210">
        <f t="shared" si="9"/>
        <v>1</v>
      </c>
      <c r="G187" s="218">
        <v>1</v>
      </c>
      <c r="H187" s="218" t="s">
        <v>53</v>
      </c>
      <c r="I187" s="218" t="s">
        <v>37</v>
      </c>
      <c r="J187" s="210">
        <f t="shared" si="10"/>
        <v>1</v>
      </c>
      <c r="K187" s="1331">
        <v>4050000</v>
      </c>
      <c r="L187" s="238">
        <f t="shared" si="11"/>
        <v>4050000</v>
      </c>
      <c r="M187" s="685">
        <v>1323537</v>
      </c>
      <c r="N187" s="1351">
        <v>1345962</v>
      </c>
    </row>
    <row r="188" s="1" customFormat="1" ht="14.25" spans="1:14">
      <c r="A188" s="1343">
        <v>297450</v>
      </c>
      <c r="B188" s="17">
        <v>1345966</v>
      </c>
      <c r="C188" s="1344" t="s">
        <v>1337</v>
      </c>
      <c r="D188" s="1345">
        <v>43312</v>
      </c>
      <c r="E188" s="1345">
        <v>43313</v>
      </c>
      <c r="F188" s="1344">
        <f t="shared" si="9"/>
        <v>1</v>
      </c>
      <c r="G188" s="1343">
        <v>1</v>
      </c>
      <c r="H188" s="1343" t="s">
        <v>53</v>
      </c>
      <c r="I188" s="1343" t="s">
        <v>37</v>
      </c>
      <c r="J188" s="210">
        <f t="shared" si="10"/>
        <v>1</v>
      </c>
      <c r="K188" s="1331">
        <v>4050000</v>
      </c>
      <c r="L188" s="1352">
        <f t="shared" si="11"/>
        <v>4050000</v>
      </c>
      <c r="M188" s="685">
        <v>1316554</v>
      </c>
      <c r="N188" s="1351">
        <v>1345965</v>
      </c>
    </row>
    <row r="189" s="1" customFormat="1" ht="14.25" spans="1:14">
      <c r="A189" s="218">
        <v>302518</v>
      </c>
      <c r="B189" s="17">
        <v>1345904</v>
      </c>
      <c r="C189" s="210" t="s">
        <v>1338</v>
      </c>
      <c r="D189" s="211">
        <v>43312</v>
      </c>
      <c r="E189" s="211">
        <v>43313</v>
      </c>
      <c r="F189" s="210">
        <f t="shared" si="9"/>
        <v>1</v>
      </c>
      <c r="G189" s="218">
        <v>1</v>
      </c>
      <c r="H189" s="218"/>
      <c r="I189" s="218" t="s">
        <v>37</v>
      </c>
      <c r="J189" s="210">
        <f t="shared" si="10"/>
        <v>1</v>
      </c>
      <c r="K189" s="1331">
        <v>3500000</v>
      </c>
      <c r="L189" s="238">
        <f t="shared" si="11"/>
        <v>3500000</v>
      </c>
      <c r="M189" s="685">
        <v>1333038</v>
      </c>
      <c r="N189" s="1351">
        <v>1345905</v>
      </c>
    </row>
    <row r="190" s="1" customFormat="1" ht="14.25" spans="1:14">
      <c r="A190" s="218">
        <v>304087</v>
      </c>
      <c r="B190" s="17">
        <v>1345906</v>
      </c>
      <c r="C190" s="210" t="s">
        <v>1339</v>
      </c>
      <c r="D190" s="211">
        <v>43312</v>
      </c>
      <c r="E190" s="211">
        <v>43313</v>
      </c>
      <c r="F190" s="210">
        <f t="shared" si="9"/>
        <v>1</v>
      </c>
      <c r="G190" s="218">
        <v>1</v>
      </c>
      <c r="H190" s="218"/>
      <c r="I190" s="218" t="s">
        <v>37</v>
      </c>
      <c r="J190" s="210">
        <f t="shared" si="10"/>
        <v>1</v>
      </c>
      <c r="K190" s="1331">
        <v>3500000</v>
      </c>
      <c r="L190" s="238">
        <f t="shared" si="11"/>
        <v>3500000</v>
      </c>
      <c r="M190" s="685">
        <v>1338676</v>
      </c>
      <c r="N190" s="1351">
        <v>1345907</v>
      </c>
    </row>
    <row r="191" s="1" customFormat="1" ht="14.25" spans="1:14">
      <c r="A191" s="218">
        <v>304263</v>
      </c>
      <c r="B191" s="17">
        <v>1345908</v>
      </c>
      <c r="C191" s="210" t="s">
        <v>1340</v>
      </c>
      <c r="D191" s="211">
        <v>43312</v>
      </c>
      <c r="E191" s="211">
        <v>43313</v>
      </c>
      <c r="F191" s="210">
        <f t="shared" si="9"/>
        <v>1</v>
      </c>
      <c r="G191" s="218">
        <v>1</v>
      </c>
      <c r="H191" s="218"/>
      <c r="I191" s="218" t="s">
        <v>37</v>
      </c>
      <c r="J191" s="210">
        <f t="shared" si="10"/>
        <v>1</v>
      </c>
      <c r="K191" s="1331">
        <v>3500000</v>
      </c>
      <c r="L191" s="210">
        <f t="shared" si="11"/>
        <v>3500000</v>
      </c>
      <c r="M191" s="685">
        <v>1339069</v>
      </c>
      <c r="N191" s="1351">
        <v>1345909</v>
      </c>
    </row>
  </sheetData>
  <mergeCells count="21">
    <mergeCell ref="A1:L1"/>
    <mergeCell ref="H3:I3"/>
    <mergeCell ref="H4:I4"/>
    <mergeCell ref="H5:I5"/>
    <mergeCell ref="H6:I6"/>
    <mergeCell ref="A7:A8"/>
    <mergeCell ref="A178:A179"/>
    <mergeCell ref="B7:B8"/>
    <mergeCell ref="B178:B179"/>
    <mergeCell ref="C7:C8"/>
    <mergeCell ref="C178:C179"/>
    <mergeCell ref="D7:D8"/>
    <mergeCell ref="E7:E8"/>
    <mergeCell ref="F7:F8"/>
    <mergeCell ref="G7:G8"/>
    <mergeCell ref="J7:J8"/>
    <mergeCell ref="K7:K8"/>
    <mergeCell ref="L7:L8"/>
    <mergeCell ref="M7:M8"/>
    <mergeCell ref="N7:N8"/>
    <mergeCell ref="H7:I8"/>
  </mergeCells>
  <pageMargins left="0.75" right="0.75" top="1" bottom="1" header="0.511805555555556" footer="0.511805555555556"/>
  <headerFooter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02"/>
  <sheetViews>
    <sheetView topLeftCell="B1" workbookViewId="0">
      <selection activeCell="K3" sqref="K3"/>
    </sheetView>
  </sheetViews>
  <sheetFormatPr defaultColWidth="9" defaultRowHeight="12"/>
  <cols>
    <col min="1" max="1" width="9.28333333333333" style="1118" customWidth="1"/>
    <col min="2" max="2" width="8.70833333333333" style="755" customWidth="1"/>
    <col min="3" max="3" width="13.875" style="755" customWidth="1"/>
    <col min="4" max="4" width="10.7083333333333" style="1118" customWidth="1"/>
    <col min="5" max="5" width="7.5" style="1118" customWidth="1"/>
    <col min="6" max="6" width="6.70833333333333" style="755" customWidth="1"/>
    <col min="7" max="7" width="6.85833333333333" style="755" customWidth="1"/>
    <col min="8" max="8" width="14.125" style="755" customWidth="1"/>
    <col min="9" max="9" width="10.875" style="755" customWidth="1"/>
    <col min="10" max="10" width="11.125" style="755" customWidth="1"/>
    <col min="11" max="11" width="17.625" style="755" customWidth="1"/>
    <col min="12" max="12" width="9" style="755" customWidth="1"/>
    <col min="13" max="13" width="14.125" style="755" customWidth="1"/>
    <col min="14" max="14" width="18.1416666666667" style="755" customWidth="1"/>
    <col min="15" max="15" width="9" style="755" hidden="1" customWidth="1"/>
    <col min="16" max="16384" width="9" style="755"/>
  </cols>
  <sheetData>
    <row r="1" s="755" customFormat="1" spans="1:11">
      <c r="A1" s="759" t="s">
        <v>1341</v>
      </c>
      <c r="B1" s="759"/>
      <c r="C1" s="759"/>
      <c r="D1" s="759"/>
      <c r="E1" s="759"/>
      <c r="F1" s="759"/>
      <c r="G1" s="759"/>
      <c r="H1" s="759"/>
      <c r="I1" s="759"/>
      <c r="J1" s="759"/>
      <c r="K1" s="759"/>
    </row>
    <row r="2" s="755" customFormat="1" ht="21" customHeight="1" spans="1:11">
      <c r="A2" s="1011"/>
      <c r="B2" s="1012"/>
      <c r="C2" s="759"/>
      <c r="D2" s="1011"/>
      <c r="E2" s="1011"/>
      <c r="F2" s="759"/>
      <c r="G2" s="759"/>
      <c r="H2" s="759"/>
      <c r="I2" s="759"/>
      <c r="J2" s="1012"/>
      <c r="K2" s="759"/>
    </row>
    <row r="3" s="755" customFormat="1" ht="20.25" customHeight="1" spans="1:12">
      <c r="A3" s="1119"/>
      <c r="B3" s="761"/>
      <c r="C3" s="1120"/>
      <c r="D3" s="1121"/>
      <c r="E3" s="1121"/>
      <c r="F3" s="764"/>
      <c r="G3" s="759"/>
      <c r="H3" s="766" t="s">
        <v>21</v>
      </c>
      <c r="I3" s="788">
        <f>SUM(I10:I243)</f>
        <v>658</v>
      </c>
      <c r="J3" s="808"/>
      <c r="K3" s="789">
        <f>SUM(K10:K347)</f>
        <v>2326240000</v>
      </c>
      <c r="L3" s="755" t="s">
        <v>1342</v>
      </c>
    </row>
    <row r="4" s="755" customFormat="1" ht="20.25" customHeight="1" spans="1:11">
      <c r="A4" s="1011"/>
      <c r="B4" s="1012"/>
      <c r="C4" s="759"/>
      <c r="D4" s="1011"/>
      <c r="E4" s="1011"/>
      <c r="F4" s="759"/>
      <c r="G4" s="759"/>
      <c r="H4" s="766" t="s">
        <v>1343</v>
      </c>
      <c r="I4" s="788" t="s">
        <v>1344</v>
      </c>
      <c r="J4" s="808"/>
      <c r="K4" s="789">
        <v>2004314180</v>
      </c>
    </row>
    <row r="5" s="755" customFormat="1" ht="20.25" customHeight="1" spans="1:11">
      <c r="A5" s="1011"/>
      <c r="B5" s="1012"/>
      <c r="C5" s="759"/>
      <c r="D5" s="1011"/>
      <c r="E5" s="1011"/>
      <c r="F5" s="759"/>
      <c r="G5" s="759"/>
      <c r="H5" s="766" t="s">
        <v>1345</v>
      </c>
      <c r="I5" s="788"/>
      <c r="J5" s="808"/>
      <c r="K5" s="789">
        <v>1381552040</v>
      </c>
    </row>
    <row r="6" s="755" customFormat="1" ht="20.25" customHeight="1" spans="1:11">
      <c r="A6" s="1011"/>
      <c r="B6" s="1012"/>
      <c r="C6" s="759"/>
      <c r="D6" s="1011"/>
      <c r="E6" s="1011"/>
      <c r="F6" s="759"/>
      <c r="G6" s="759"/>
      <c r="H6" s="766" t="s">
        <v>1346</v>
      </c>
      <c r="I6" s="1050"/>
      <c r="J6" s="29"/>
      <c r="K6" s="789">
        <f>Jul!L6</f>
        <v>216120925</v>
      </c>
    </row>
    <row r="7" s="755" customFormat="1" ht="20.25" customHeight="1" spans="1:11">
      <c r="A7" s="1011"/>
      <c r="B7" s="1012"/>
      <c r="C7" s="759"/>
      <c r="D7" s="1011"/>
      <c r="E7" s="1011"/>
      <c r="F7" s="759"/>
      <c r="G7" s="759"/>
      <c r="H7" s="766" t="s">
        <v>17</v>
      </c>
      <c r="I7" s="791"/>
      <c r="J7" s="1051"/>
      <c r="K7" s="789">
        <f>K6+K5+K4-K3</f>
        <v>1275747145</v>
      </c>
    </row>
    <row r="8" s="755" customFormat="1" spans="1:17">
      <c r="A8" s="1122" t="s">
        <v>24</v>
      </c>
      <c r="B8" s="1123" t="s">
        <v>25</v>
      </c>
      <c r="C8" s="1124" t="s">
        <v>26</v>
      </c>
      <c r="D8" s="1125" t="s">
        <v>27</v>
      </c>
      <c r="E8" s="1125" t="s">
        <v>28</v>
      </c>
      <c r="F8" s="767" t="s">
        <v>29</v>
      </c>
      <c r="G8" s="769" t="s">
        <v>30</v>
      </c>
      <c r="H8" s="769"/>
      <c r="I8" s="769" t="s">
        <v>32</v>
      </c>
      <c r="J8" s="1144" t="s">
        <v>33</v>
      </c>
      <c r="K8" s="793" t="s">
        <v>34</v>
      </c>
      <c r="L8" s="793" t="s">
        <v>166</v>
      </c>
      <c r="M8" s="793" t="s">
        <v>167</v>
      </c>
      <c r="N8" s="793" t="s">
        <v>168</v>
      </c>
      <c r="P8" s="1145" t="s">
        <v>1147</v>
      </c>
      <c r="Q8" s="1145" t="s">
        <v>1347</v>
      </c>
    </row>
    <row r="9" s="755" customFormat="1" spans="1:17">
      <c r="A9" s="1122"/>
      <c r="B9" s="1126"/>
      <c r="C9" s="1127"/>
      <c r="D9" s="1125"/>
      <c r="E9" s="1125"/>
      <c r="F9" s="767"/>
      <c r="G9" s="769"/>
      <c r="H9" s="769"/>
      <c r="I9" s="769"/>
      <c r="J9" s="1144"/>
      <c r="K9" s="793"/>
      <c r="L9" s="793"/>
      <c r="M9" s="793"/>
      <c r="N9" s="793"/>
      <c r="P9" s="1146"/>
      <c r="Q9" s="1146"/>
    </row>
    <row r="10" s="755" customFormat="1" spans="1:17">
      <c r="A10" s="869">
        <v>292534</v>
      </c>
      <c r="B10" s="811">
        <v>1305195</v>
      </c>
      <c r="C10" s="811" t="s">
        <v>1348</v>
      </c>
      <c r="D10" s="1128">
        <v>43313</v>
      </c>
      <c r="E10" s="1128">
        <v>43316</v>
      </c>
      <c r="F10" s="811">
        <f t="shared" ref="F10:F36" si="0">E10-D10</f>
        <v>3</v>
      </c>
      <c r="G10" s="811">
        <v>2</v>
      </c>
      <c r="H10" s="811" t="s">
        <v>37</v>
      </c>
      <c r="I10" s="811">
        <f t="shared" ref="I10:I36" si="1">G10*F10</f>
        <v>6</v>
      </c>
      <c r="J10" s="1147">
        <v>4050000</v>
      </c>
      <c r="K10" s="865">
        <f t="shared" ref="K10:K36" si="2">J10*F10*G10</f>
        <v>24300000</v>
      </c>
      <c r="L10" s="811"/>
      <c r="M10" s="866">
        <f t="shared" ref="M10:M73" si="3">L10-K10</f>
        <v>-24300000</v>
      </c>
      <c r="N10" s="1148">
        <f>SUM(K10:K27)</f>
        <v>165400000</v>
      </c>
      <c r="P10" s="797"/>
      <c r="Q10" s="797"/>
    </row>
    <row r="11" s="755" customFormat="1" spans="1:17">
      <c r="A11" s="869">
        <v>304088</v>
      </c>
      <c r="B11" s="755">
        <v>1345907</v>
      </c>
      <c r="C11" s="811" t="s">
        <v>1339</v>
      </c>
      <c r="D11" s="1128">
        <v>43313</v>
      </c>
      <c r="E11" s="1128">
        <v>43314</v>
      </c>
      <c r="F11" s="811">
        <f t="shared" si="0"/>
        <v>1</v>
      </c>
      <c r="G11" s="811">
        <v>1</v>
      </c>
      <c r="H11" s="811" t="s">
        <v>37</v>
      </c>
      <c r="I11" s="811">
        <f t="shared" si="1"/>
        <v>1</v>
      </c>
      <c r="J11" s="864">
        <v>3500000</v>
      </c>
      <c r="K11" s="865">
        <f t="shared" si="2"/>
        <v>3500000</v>
      </c>
      <c r="L11" s="811"/>
      <c r="M11" s="866">
        <f t="shared" si="3"/>
        <v>-3500000</v>
      </c>
      <c r="N11" s="1149"/>
      <c r="P11" s="797">
        <v>1338676</v>
      </c>
      <c r="Q11" s="797"/>
    </row>
    <row r="12" s="755" customFormat="1" spans="1:17">
      <c r="A12" s="869">
        <v>299916</v>
      </c>
      <c r="B12" s="755">
        <v>1345897</v>
      </c>
      <c r="C12" s="811" t="s">
        <v>1324</v>
      </c>
      <c r="D12" s="1128">
        <v>43313</v>
      </c>
      <c r="E12" s="1128">
        <v>43314</v>
      </c>
      <c r="F12" s="811">
        <f t="shared" si="0"/>
        <v>1</v>
      </c>
      <c r="G12" s="811">
        <v>1</v>
      </c>
      <c r="H12" s="811" t="s">
        <v>37</v>
      </c>
      <c r="I12" s="811">
        <f t="shared" si="1"/>
        <v>1</v>
      </c>
      <c r="J12" s="864">
        <v>3500000</v>
      </c>
      <c r="K12" s="865">
        <f t="shared" si="2"/>
        <v>3500000</v>
      </c>
      <c r="L12" s="811"/>
      <c r="M12" s="866">
        <f t="shared" si="3"/>
        <v>-3500000</v>
      </c>
      <c r="N12" s="1149"/>
      <c r="P12" s="797">
        <v>1325579</v>
      </c>
      <c r="Q12" s="797"/>
    </row>
    <row r="13" s="755" customFormat="1" spans="1:17">
      <c r="A13" s="869">
        <v>297451</v>
      </c>
      <c r="B13" s="755">
        <v>1345965</v>
      </c>
      <c r="C13" s="811" t="s">
        <v>1337</v>
      </c>
      <c r="D13" s="1128">
        <v>43313</v>
      </c>
      <c r="E13" s="1128">
        <v>43314</v>
      </c>
      <c r="F13" s="811">
        <f t="shared" si="0"/>
        <v>1</v>
      </c>
      <c r="G13" s="811">
        <v>1</v>
      </c>
      <c r="H13" s="811" t="s">
        <v>37</v>
      </c>
      <c r="I13" s="811">
        <f t="shared" si="1"/>
        <v>1</v>
      </c>
      <c r="J13" s="1147">
        <v>4050000</v>
      </c>
      <c r="K13" s="865">
        <f t="shared" si="2"/>
        <v>4050000</v>
      </c>
      <c r="L13" s="811"/>
      <c r="M13" s="866">
        <f t="shared" si="3"/>
        <v>-4050000</v>
      </c>
      <c r="N13" s="1149"/>
      <c r="P13" s="797">
        <v>1316554</v>
      </c>
      <c r="Q13" s="797"/>
    </row>
    <row r="14" s="755" customFormat="1" spans="1:17">
      <c r="A14" s="869">
        <v>299008</v>
      </c>
      <c r="B14" s="755">
        <v>1345962</v>
      </c>
      <c r="C14" s="811" t="s">
        <v>1336</v>
      </c>
      <c r="D14" s="1128">
        <v>43313</v>
      </c>
      <c r="E14" s="1128">
        <v>43314</v>
      </c>
      <c r="F14" s="811">
        <f t="shared" si="0"/>
        <v>1</v>
      </c>
      <c r="G14" s="811">
        <v>1</v>
      </c>
      <c r="H14" s="811" t="s">
        <v>37</v>
      </c>
      <c r="I14" s="811">
        <f t="shared" si="1"/>
        <v>1</v>
      </c>
      <c r="J14" s="1147">
        <v>4050000</v>
      </c>
      <c r="K14" s="865">
        <f t="shared" si="2"/>
        <v>4050000</v>
      </c>
      <c r="L14" s="811"/>
      <c r="M14" s="866">
        <f t="shared" si="3"/>
        <v>-4050000</v>
      </c>
      <c r="N14" s="1149"/>
      <c r="P14" s="797">
        <v>1323537</v>
      </c>
      <c r="Q14" s="797"/>
    </row>
    <row r="15" s="755" customFormat="1" spans="1:17">
      <c r="A15" s="869">
        <v>302519</v>
      </c>
      <c r="B15" s="755">
        <v>1345905</v>
      </c>
      <c r="C15" s="811" t="s">
        <v>1338</v>
      </c>
      <c r="D15" s="1128">
        <v>43313</v>
      </c>
      <c r="E15" s="1128">
        <v>43315</v>
      </c>
      <c r="F15" s="811">
        <f t="shared" si="0"/>
        <v>2</v>
      </c>
      <c r="G15" s="811">
        <v>1</v>
      </c>
      <c r="H15" s="811" t="s">
        <v>37</v>
      </c>
      <c r="I15" s="811">
        <f t="shared" si="1"/>
        <v>2</v>
      </c>
      <c r="J15" s="864">
        <v>3500000</v>
      </c>
      <c r="K15" s="865">
        <f t="shared" si="2"/>
        <v>7000000</v>
      </c>
      <c r="L15" s="811"/>
      <c r="M15" s="866">
        <f t="shared" si="3"/>
        <v>-7000000</v>
      </c>
      <c r="N15" s="1149"/>
      <c r="P15" s="797">
        <v>1333038</v>
      </c>
      <c r="Q15" s="797"/>
    </row>
    <row r="16" s="755" customFormat="1" spans="1:17">
      <c r="A16" s="869">
        <v>303090</v>
      </c>
      <c r="B16" s="755">
        <v>1345890</v>
      </c>
      <c r="C16" s="811" t="s">
        <v>1329</v>
      </c>
      <c r="D16" s="1128">
        <v>43313</v>
      </c>
      <c r="E16" s="1128">
        <v>43315</v>
      </c>
      <c r="F16" s="811">
        <f t="shared" si="0"/>
        <v>2</v>
      </c>
      <c r="G16" s="811">
        <v>1</v>
      </c>
      <c r="H16" s="811" t="s">
        <v>37</v>
      </c>
      <c r="I16" s="811">
        <f t="shared" si="1"/>
        <v>2</v>
      </c>
      <c r="J16" s="864">
        <v>3500000</v>
      </c>
      <c r="K16" s="865">
        <f t="shared" si="2"/>
        <v>7000000</v>
      </c>
      <c r="L16" s="811"/>
      <c r="M16" s="866">
        <f t="shared" si="3"/>
        <v>-7000000</v>
      </c>
      <c r="N16" s="1149"/>
      <c r="P16" s="797">
        <v>1335457</v>
      </c>
      <c r="Q16" s="797"/>
    </row>
    <row r="17" s="755" customFormat="1" spans="1:17">
      <c r="A17" s="869">
        <v>304264</v>
      </c>
      <c r="B17" s="755">
        <v>1345909</v>
      </c>
      <c r="C17" s="811" t="s">
        <v>1340</v>
      </c>
      <c r="D17" s="1128">
        <v>43313</v>
      </c>
      <c r="E17" s="1128">
        <v>43314</v>
      </c>
      <c r="F17" s="811">
        <f t="shared" si="0"/>
        <v>1</v>
      </c>
      <c r="G17" s="811">
        <v>1</v>
      </c>
      <c r="H17" s="811" t="s">
        <v>37</v>
      </c>
      <c r="I17" s="811">
        <f t="shared" si="1"/>
        <v>1</v>
      </c>
      <c r="J17" s="864">
        <v>3500000</v>
      </c>
      <c r="K17" s="865">
        <f t="shared" si="2"/>
        <v>3500000</v>
      </c>
      <c r="L17" s="811"/>
      <c r="M17" s="866">
        <f t="shared" si="3"/>
        <v>-3500000</v>
      </c>
      <c r="N17" s="1149"/>
      <c r="P17" s="797">
        <v>1339069</v>
      </c>
      <c r="Q17" s="797"/>
    </row>
    <row r="18" s="755" customFormat="1" spans="1:17">
      <c r="A18" s="869">
        <v>302810</v>
      </c>
      <c r="B18" s="811">
        <v>1333946</v>
      </c>
      <c r="C18" s="811" t="s">
        <v>1349</v>
      </c>
      <c r="D18" s="1128">
        <v>43313</v>
      </c>
      <c r="E18" s="1128">
        <v>43318</v>
      </c>
      <c r="F18" s="811">
        <f t="shared" si="0"/>
        <v>5</v>
      </c>
      <c r="G18" s="811">
        <v>1</v>
      </c>
      <c r="H18" s="811" t="s">
        <v>37</v>
      </c>
      <c r="I18" s="811">
        <f t="shared" si="1"/>
        <v>5</v>
      </c>
      <c r="J18" s="864">
        <v>3500000</v>
      </c>
      <c r="K18" s="865">
        <f t="shared" si="2"/>
        <v>17500000</v>
      </c>
      <c r="L18" s="811"/>
      <c r="M18" s="866">
        <f t="shared" si="3"/>
        <v>-17500000</v>
      </c>
      <c r="N18" s="1149"/>
      <c r="P18" s="797"/>
      <c r="Q18" s="797"/>
    </row>
    <row r="19" s="755" customFormat="1" spans="1:17">
      <c r="A19" s="869">
        <v>302815</v>
      </c>
      <c r="B19" s="811">
        <v>1334437</v>
      </c>
      <c r="C19" s="811" t="s">
        <v>1350</v>
      </c>
      <c r="D19" s="1128">
        <v>43313</v>
      </c>
      <c r="E19" s="1128">
        <v>43317</v>
      </c>
      <c r="F19" s="811">
        <f t="shared" si="0"/>
        <v>4</v>
      </c>
      <c r="G19" s="811">
        <v>1</v>
      </c>
      <c r="H19" s="811" t="s">
        <v>37</v>
      </c>
      <c r="I19" s="811">
        <f t="shared" si="1"/>
        <v>4</v>
      </c>
      <c r="J19" s="864">
        <v>3500000</v>
      </c>
      <c r="K19" s="865">
        <f t="shared" si="2"/>
        <v>14000000</v>
      </c>
      <c r="L19" s="811"/>
      <c r="M19" s="866">
        <f t="shared" si="3"/>
        <v>-14000000</v>
      </c>
      <c r="N19" s="1149"/>
      <c r="P19" s="797"/>
      <c r="Q19" s="797"/>
    </row>
    <row r="20" s="755" customFormat="1" spans="1:17">
      <c r="A20" s="869">
        <v>302813</v>
      </c>
      <c r="B20" s="811">
        <v>1334161</v>
      </c>
      <c r="C20" s="811" t="s">
        <v>1351</v>
      </c>
      <c r="D20" s="1128">
        <v>43313</v>
      </c>
      <c r="E20" s="1128">
        <v>43318</v>
      </c>
      <c r="F20" s="811">
        <f t="shared" si="0"/>
        <v>5</v>
      </c>
      <c r="G20" s="811">
        <v>1</v>
      </c>
      <c r="H20" s="811" t="s">
        <v>37</v>
      </c>
      <c r="I20" s="811">
        <f t="shared" si="1"/>
        <v>5</v>
      </c>
      <c r="J20" s="864">
        <v>3500000</v>
      </c>
      <c r="K20" s="865">
        <f t="shared" si="2"/>
        <v>17500000</v>
      </c>
      <c r="L20" s="811"/>
      <c r="M20" s="866">
        <f t="shared" si="3"/>
        <v>-17500000</v>
      </c>
      <c r="N20" s="1149"/>
      <c r="P20" s="797"/>
      <c r="Q20" s="797"/>
    </row>
    <row r="21" s="755" customFormat="1" spans="1:17">
      <c r="A21" s="869">
        <v>304070</v>
      </c>
      <c r="B21" s="755">
        <v>1345892</v>
      </c>
      <c r="C21" s="811" t="s">
        <v>1335</v>
      </c>
      <c r="D21" s="1128">
        <v>43313</v>
      </c>
      <c r="E21" s="1128">
        <v>43314</v>
      </c>
      <c r="F21" s="811">
        <f t="shared" si="0"/>
        <v>1</v>
      </c>
      <c r="G21" s="811">
        <v>1</v>
      </c>
      <c r="H21" s="811" t="s">
        <v>37</v>
      </c>
      <c r="I21" s="811">
        <f t="shared" si="1"/>
        <v>1</v>
      </c>
      <c r="J21" s="864">
        <v>3500000</v>
      </c>
      <c r="K21" s="865">
        <f t="shared" si="2"/>
        <v>3500000</v>
      </c>
      <c r="L21" s="811"/>
      <c r="M21" s="866">
        <f t="shared" si="3"/>
        <v>-3500000</v>
      </c>
      <c r="N21" s="1149"/>
      <c r="O21" s="1150" t="s">
        <v>1352</v>
      </c>
      <c r="P21" s="797">
        <v>1338624</v>
      </c>
      <c r="Q21" s="797"/>
    </row>
    <row r="22" s="755" customFormat="1" spans="1:17">
      <c r="A22" s="869">
        <v>304095</v>
      </c>
      <c r="B22" s="811">
        <v>1338745</v>
      </c>
      <c r="C22" s="811" t="s">
        <v>1353</v>
      </c>
      <c r="D22" s="1128">
        <v>43313</v>
      </c>
      <c r="E22" s="1128">
        <v>43316</v>
      </c>
      <c r="F22" s="811">
        <f t="shared" si="0"/>
        <v>3</v>
      </c>
      <c r="G22" s="811">
        <v>1</v>
      </c>
      <c r="H22" s="811" t="s">
        <v>37</v>
      </c>
      <c r="I22" s="811">
        <f t="shared" si="1"/>
        <v>3</v>
      </c>
      <c r="J22" s="864">
        <v>3500000</v>
      </c>
      <c r="K22" s="865">
        <f t="shared" si="2"/>
        <v>10500000</v>
      </c>
      <c r="L22" s="811"/>
      <c r="M22" s="866">
        <f t="shared" si="3"/>
        <v>-10500000</v>
      </c>
      <c r="N22" s="1149"/>
      <c r="P22" s="797"/>
      <c r="Q22" s="797"/>
    </row>
    <row r="23" s="755" customFormat="1" spans="1:17">
      <c r="A23" s="869">
        <v>304121</v>
      </c>
      <c r="B23" s="755">
        <v>1345883</v>
      </c>
      <c r="C23" s="811" t="s">
        <v>1333</v>
      </c>
      <c r="D23" s="1128">
        <v>43313</v>
      </c>
      <c r="E23" s="1128">
        <v>43314</v>
      </c>
      <c r="F23" s="811">
        <f t="shared" si="0"/>
        <v>1</v>
      </c>
      <c r="G23" s="811">
        <v>3</v>
      </c>
      <c r="H23" s="811" t="s">
        <v>37</v>
      </c>
      <c r="I23" s="811">
        <f t="shared" si="1"/>
        <v>3</v>
      </c>
      <c r="J23" s="864">
        <v>3500000</v>
      </c>
      <c r="K23" s="865">
        <f t="shared" si="2"/>
        <v>10500000</v>
      </c>
      <c r="L23" s="811"/>
      <c r="M23" s="866">
        <f t="shared" si="3"/>
        <v>-10500000</v>
      </c>
      <c r="N23" s="1149"/>
      <c r="O23" s="1150" t="s">
        <v>1352</v>
      </c>
      <c r="P23" s="797">
        <v>1338740</v>
      </c>
      <c r="Q23" s="797"/>
    </row>
    <row r="24" s="755" customFormat="1" spans="1:17">
      <c r="A24" s="869">
        <v>305176</v>
      </c>
      <c r="B24" s="811">
        <v>1341578</v>
      </c>
      <c r="C24" s="811" t="s">
        <v>1354</v>
      </c>
      <c r="D24" s="1128">
        <v>43313</v>
      </c>
      <c r="E24" s="1128">
        <v>43314</v>
      </c>
      <c r="F24" s="811">
        <f t="shared" si="0"/>
        <v>1</v>
      </c>
      <c r="G24" s="811">
        <v>1</v>
      </c>
      <c r="H24" s="811" t="s">
        <v>37</v>
      </c>
      <c r="I24" s="811">
        <f t="shared" si="1"/>
        <v>1</v>
      </c>
      <c r="J24" s="864">
        <v>3500000</v>
      </c>
      <c r="K24" s="865">
        <f t="shared" si="2"/>
        <v>3500000</v>
      </c>
      <c r="L24" s="811"/>
      <c r="M24" s="866">
        <f t="shared" si="3"/>
        <v>-3500000</v>
      </c>
      <c r="N24" s="1149"/>
      <c r="P24" s="797"/>
      <c r="Q24" s="797"/>
    </row>
    <row r="25" s="755" customFormat="1" spans="1:17">
      <c r="A25" s="869">
        <v>305541</v>
      </c>
      <c r="B25" s="811">
        <v>1343035</v>
      </c>
      <c r="C25" s="811" t="s">
        <v>1355</v>
      </c>
      <c r="D25" s="1128">
        <v>43314</v>
      </c>
      <c r="E25" s="1128">
        <v>43315</v>
      </c>
      <c r="F25" s="811">
        <f t="shared" si="0"/>
        <v>1</v>
      </c>
      <c r="G25" s="811">
        <v>1</v>
      </c>
      <c r="H25" s="811" t="s">
        <v>37</v>
      </c>
      <c r="I25" s="811">
        <f t="shared" si="1"/>
        <v>1</v>
      </c>
      <c r="J25" s="864">
        <v>3500000</v>
      </c>
      <c r="K25" s="865">
        <f t="shared" si="2"/>
        <v>3500000</v>
      </c>
      <c r="L25" s="811"/>
      <c r="M25" s="866">
        <f t="shared" si="3"/>
        <v>-3500000</v>
      </c>
      <c r="N25" s="1149"/>
      <c r="P25" s="797"/>
      <c r="Q25" s="797"/>
    </row>
    <row r="26" s="755" customFormat="1" spans="1:17">
      <c r="A26" s="869">
        <v>305564</v>
      </c>
      <c r="B26" s="811">
        <v>1342974</v>
      </c>
      <c r="C26" s="811" t="s">
        <v>1356</v>
      </c>
      <c r="D26" s="1128">
        <v>43314</v>
      </c>
      <c r="E26" s="1128">
        <v>43316</v>
      </c>
      <c r="F26" s="811">
        <f t="shared" si="0"/>
        <v>2</v>
      </c>
      <c r="G26" s="811">
        <v>1</v>
      </c>
      <c r="H26" s="811" t="s">
        <v>37</v>
      </c>
      <c r="I26" s="811">
        <f t="shared" si="1"/>
        <v>2</v>
      </c>
      <c r="J26" s="864">
        <v>3500000</v>
      </c>
      <c r="K26" s="865">
        <f t="shared" si="2"/>
        <v>7000000</v>
      </c>
      <c r="L26" s="811"/>
      <c r="M26" s="866">
        <f t="shared" si="3"/>
        <v>-7000000</v>
      </c>
      <c r="N26" s="1149"/>
      <c r="P26" s="797"/>
      <c r="Q26" s="797"/>
    </row>
    <row r="27" s="755" customFormat="1" spans="1:17">
      <c r="A27" s="869">
        <v>302618</v>
      </c>
      <c r="B27" s="811">
        <v>1333573</v>
      </c>
      <c r="C27" s="811" t="s">
        <v>1357</v>
      </c>
      <c r="D27" s="1128">
        <v>43314</v>
      </c>
      <c r="E27" s="1128">
        <v>43317</v>
      </c>
      <c r="F27" s="811">
        <f t="shared" si="0"/>
        <v>3</v>
      </c>
      <c r="G27" s="811">
        <v>2</v>
      </c>
      <c r="H27" s="811" t="s">
        <v>37</v>
      </c>
      <c r="I27" s="811">
        <f t="shared" si="1"/>
        <v>6</v>
      </c>
      <c r="J27" s="864">
        <v>3500000</v>
      </c>
      <c r="K27" s="865">
        <f t="shared" si="2"/>
        <v>21000000</v>
      </c>
      <c r="L27" s="811"/>
      <c r="M27" s="866">
        <f t="shared" si="3"/>
        <v>-21000000</v>
      </c>
      <c r="N27" s="1151"/>
      <c r="P27" s="797"/>
      <c r="Q27" s="797"/>
    </row>
    <row r="28" s="755" customFormat="1" spans="1:17">
      <c r="A28" s="1129" t="s">
        <v>1358</v>
      </c>
      <c r="B28" s="1130">
        <v>1345664</v>
      </c>
      <c r="C28" s="1130" t="s">
        <v>1359</v>
      </c>
      <c r="D28" s="1131">
        <v>43314</v>
      </c>
      <c r="E28" s="1131">
        <v>43316</v>
      </c>
      <c r="F28" s="1130">
        <f t="shared" si="0"/>
        <v>2</v>
      </c>
      <c r="G28" s="1130">
        <v>2</v>
      </c>
      <c r="H28" s="1130" t="s">
        <v>37</v>
      </c>
      <c r="I28" s="1130">
        <f t="shared" si="1"/>
        <v>4</v>
      </c>
      <c r="J28" s="1152">
        <v>3500000</v>
      </c>
      <c r="K28" s="1153">
        <f t="shared" si="2"/>
        <v>14000000</v>
      </c>
      <c r="L28" s="1130"/>
      <c r="M28" s="1154">
        <f t="shared" si="3"/>
        <v>-14000000</v>
      </c>
      <c r="N28" s="1155">
        <f>SUM(K28:K43)</f>
        <v>131180000</v>
      </c>
      <c r="P28" s="797"/>
      <c r="Q28" s="797"/>
    </row>
    <row r="29" s="755" customFormat="1" spans="1:17">
      <c r="A29" s="1129">
        <v>306822</v>
      </c>
      <c r="B29" s="1130">
        <v>1345872</v>
      </c>
      <c r="C29" s="1130" t="s">
        <v>1360</v>
      </c>
      <c r="D29" s="1131">
        <v>43314</v>
      </c>
      <c r="E29" s="1131">
        <v>43315</v>
      </c>
      <c r="F29" s="1130">
        <f t="shared" si="0"/>
        <v>1</v>
      </c>
      <c r="G29" s="1130">
        <v>1</v>
      </c>
      <c r="H29" s="1130" t="s">
        <v>37</v>
      </c>
      <c r="I29" s="1130">
        <f t="shared" si="1"/>
        <v>1</v>
      </c>
      <c r="J29" s="1152">
        <v>3500000</v>
      </c>
      <c r="K29" s="1153">
        <f t="shared" si="2"/>
        <v>3500000</v>
      </c>
      <c r="L29" s="1130"/>
      <c r="M29" s="1154">
        <f t="shared" si="3"/>
        <v>-3500000</v>
      </c>
      <c r="N29" s="1156"/>
      <c r="P29" s="797"/>
      <c r="Q29" s="797"/>
    </row>
    <row r="30" s="755" customFormat="1" spans="1:17">
      <c r="A30" s="1129">
        <v>302206</v>
      </c>
      <c r="B30" s="1130">
        <v>1331841</v>
      </c>
      <c r="C30" s="1130" t="s">
        <v>1361</v>
      </c>
      <c r="D30" s="1131">
        <v>43315</v>
      </c>
      <c r="E30" s="1131">
        <v>43317</v>
      </c>
      <c r="F30" s="1130">
        <f t="shared" si="0"/>
        <v>2</v>
      </c>
      <c r="G30" s="1130">
        <v>1</v>
      </c>
      <c r="H30" s="1130" t="s">
        <v>37</v>
      </c>
      <c r="I30" s="1130">
        <f t="shared" si="1"/>
        <v>2</v>
      </c>
      <c r="J30" s="1152">
        <v>3500000</v>
      </c>
      <c r="K30" s="1153">
        <f t="shared" si="2"/>
        <v>7000000</v>
      </c>
      <c r="L30" s="1130"/>
      <c r="M30" s="1154">
        <f t="shared" si="3"/>
        <v>-7000000</v>
      </c>
      <c r="N30" s="1156"/>
      <c r="P30" s="797"/>
      <c r="Q30" s="797"/>
    </row>
    <row r="31" s="755" customFormat="1" spans="1:17">
      <c r="A31" s="1129">
        <v>300742</v>
      </c>
      <c r="B31" s="1130">
        <v>1327397</v>
      </c>
      <c r="C31" s="1130" t="s">
        <v>1362</v>
      </c>
      <c r="D31" s="1131">
        <v>43315</v>
      </c>
      <c r="E31" s="1131">
        <v>43317</v>
      </c>
      <c r="F31" s="1130">
        <f t="shared" si="0"/>
        <v>2</v>
      </c>
      <c r="G31" s="1130">
        <v>1</v>
      </c>
      <c r="H31" s="1130" t="s">
        <v>37</v>
      </c>
      <c r="I31" s="1130">
        <f t="shared" si="1"/>
        <v>2</v>
      </c>
      <c r="J31" s="1152">
        <v>3500000</v>
      </c>
      <c r="K31" s="1153">
        <f t="shared" si="2"/>
        <v>7000000</v>
      </c>
      <c r="L31" s="1130"/>
      <c r="M31" s="1154">
        <f t="shared" si="3"/>
        <v>-7000000</v>
      </c>
      <c r="N31" s="1156"/>
      <c r="P31" s="797"/>
      <c r="Q31" s="797"/>
    </row>
    <row r="32" s="755" customFormat="1" spans="1:17">
      <c r="A32" s="1129">
        <v>301615</v>
      </c>
      <c r="B32" s="1130">
        <v>1329149</v>
      </c>
      <c r="C32" s="1130" t="s">
        <v>1363</v>
      </c>
      <c r="D32" s="1131">
        <v>43315</v>
      </c>
      <c r="E32" s="1131">
        <v>43317</v>
      </c>
      <c r="F32" s="1130">
        <f t="shared" si="0"/>
        <v>2</v>
      </c>
      <c r="G32" s="1130">
        <v>1</v>
      </c>
      <c r="H32" s="1130" t="s">
        <v>37</v>
      </c>
      <c r="I32" s="1130">
        <f t="shared" si="1"/>
        <v>2</v>
      </c>
      <c r="J32" s="1152">
        <v>3500000</v>
      </c>
      <c r="K32" s="1153">
        <f t="shared" si="2"/>
        <v>7000000</v>
      </c>
      <c r="L32" s="1130"/>
      <c r="M32" s="1154">
        <f t="shared" si="3"/>
        <v>-7000000</v>
      </c>
      <c r="N32" s="1156"/>
      <c r="P32" s="797"/>
      <c r="Q32" s="797"/>
    </row>
    <row r="33" s="755" customFormat="1" spans="1:17">
      <c r="A33" s="1129">
        <v>301748</v>
      </c>
      <c r="B33" s="1130">
        <v>1329822</v>
      </c>
      <c r="C33" s="1130" t="s">
        <v>1364</v>
      </c>
      <c r="D33" s="1131">
        <v>43315</v>
      </c>
      <c r="E33" s="1131">
        <v>43318</v>
      </c>
      <c r="F33" s="1130">
        <f t="shared" si="0"/>
        <v>3</v>
      </c>
      <c r="G33" s="1130">
        <v>1</v>
      </c>
      <c r="H33" s="1130" t="s">
        <v>37</v>
      </c>
      <c r="I33" s="1130">
        <f t="shared" si="1"/>
        <v>3</v>
      </c>
      <c r="J33" s="1152">
        <v>3500000</v>
      </c>
      <c r="K33" s="1153">
        <f t="shared" si="2"/>
        <v>10500000</v>
      </c>
      <c r="L33" s="1130"/>
      <c r="M33" s="1154">
        <f t="shared" si="3"/>
        <v>-10500000</v>
      </c>
      <c r="N33" s="1156"/>
      <c r="P33" s="797"/>
      <c r="Q33" s="797"/>
    </row>
    <row r="34" s="755" customFormat="1" spans="1:17">
      <c r="A34" s="1129">
        <v>304011</v>
      </c>
      <c r="B34" s="1130">
        <v>1338419</v>
      </c>
      <c r="C34" s="1130" t="s">
        <v>1365</v>
      </c>
      <c r="D34" s="1131">
        <v>43315</v>
      </c>
      <c r="E34" s="1131">
        <v>43317</v>
      </c>
      <c r="F34" s="1130">
        <f t="shared" si="0"/>
        <v>2</v>
      </c>
      <c r="G34" s="1130">
        <v>1</v>
      </c>
      <c r="H34" s="1130" t="s">
        <v>37</v>
      </c>
      <c r="I34" s="1130">
        <f t="shared" si="1"/>
        <v>2</v>
      </c>
      <c r="J34" s="1152">
        <v>3500000</v>
      </c>
      <c r="K34" s="1153">
        <f t="shared" si="2"/>
        <v>7000000</v>
      </c>
      <c r="L34" s="1130"/>
      <c r="M34" s="1154">
        <f t="shared" si="3"/>
        <v>-7000000</v>
      </c>
      <c r="N34" s="1156"/>
      <c r="P34" s="797"/>
      <c r="Q34" s="797"/>
    </row>
    <row r="35" s="755" customFormat="1" spans="1:17">
      <c r="A35" s="1129">
        <v>304089</v>
      </c>
      <c r="B35" s="1130">
        <v>1338379</v>
      </c>
      <c r="C35" s="1130" t="s">
        <v>1366</v>
      </c>
      <c r="D35" s="1131">
        <v>43315</v>
      </c>
      <c r="E35" s="1131">
        <v>43317</v>
      </c>
      <c r="F35" s="1130">
        <f t="shared" si="0"/>
        <v>2</v>
      </c>
      <c r="G35" s="1130">
        <v>1</v>
      </c>
      <c r="H35" s="1130" t="s">
        <v>37</v>
      </c>
      <c r="I35" s="1130">
        <f t="shared" si="1"/>
        <v>2</v>
      </c>
      <c r="J35" s="1152">
        <v>3500000</v>
      </c>
      <c r="K35" s="1153">
        <f t="shared" si="2"/>
        <v>7000000</v>
      </c>
      <c r="L35" s="1130"/>
      <c r="M35" s="1154">
        <f t="shared" si="3"/>
        <v>-7000000</v>
      </c>
      <c r="N35" s="1156"/>
      <c r="P35" s="797"/>
      <c r="Q35" s="797"/>
    </row>
    <row r="36" s="755" customFormat="1" spans="1:17">
      <c r="A36" s="1132">
        <v>304096</v>
      </c>
      <c r="B36" s="1132">
        <v>1338752</v>
      </c>
      <c r="C36" s="1133" t="s">
        <v>1367</v>
      </c>
      <c r="D36" s="1131">
        <v>43315</v>
      </c>
      <c r="E36" s="1131">
        <v>43318</v>
      </c>
      <c r="F36" s="1130">
        <f t="shared" si="0"/>
        <v>3</v>
      </c>
      <c r="G36" s="1130">
        <v>2</v>
      </c>
      <c r="H36" s="1130" t="s">
        <v>37</v>
      </c>
      <c r="I36" s="1130">
        <f t="shared" si="1"/>
        <v>6</v>
      </c>
      <c r="J36" s="1152">
        <v>3500000</v>
      </c>
      <c r="K36" s="1153">
        <f t="shared" si="2"/>
        <v>21000000</v>
      </c>
      <c r="L36" s="1130"/>
      <c r="M36" s="1154">
        <f t="shared" si="3"/>
        <v>-21000000</v>
      </c>
      <c r="N36" s="1156"/>
      <c r="P36" s="797"/>
      <c r="Q36" s="797"/>
    </row>
    <row r="37" s="755" customFormat="1" spans="1:17">
      <c r="A37" s="1134"/>
      <c r="B37" s="1134"/>
      <c r="C37" s="1135"/>
      <c r="D37" s="1131">
        <v>43315</v>
      </c>
      <c r="E37" s="1131">
        <v>43318</v>
      </c>
      <c r="F37" s="1130">
        <v>6</v>
      </c>
      <c r="G37" s="1130">
        <v>0</v>
      </c>
      <c r="H37" s="1130" t="s">
        <v>498</v>
      </c>
      <c r="I37" s="1130">
        <v>0</v>
      </c>
      <c r="J37" s="1152">
        <v>280000</v>
      </c>
      <c r="K37" s="1153">
        <f>J37*F37</f>
        <v>1680000</v>
      </c>
      <c r="L37" s="1130"/>
      <c r="M37" s="1154">
        <f t="shared" si="3"/>
        <v>-1680000</v>
      </c>
      <c r="N37" s="1156"/>
      <c r="P37" s="797"/>
      <c r="Q37" s="797"/>
    </row>
    <row r="38" s="755" customFormat="1" spans="1:17">
      <c r="A38" s="1129">
        <v>304110</v>
      </c>
      <c r="B38" s="1130">
        <v>1338384</v>
      </c>
      <c r="C38" s="1130" t="s">
        <v>1368</v>
      </c>
      <c r="D38" s="1131">
        <v>43315</v>
      </c>
      <c r="E38" s="1131">
        <v>43317</v>
      </c>
      <c r="F38" s="1130">
        <f t="shared" ref="F38:F97" si="4">E38-D38</f>
        <v>2</v>
      </c>
      <c r="G38" s="1130">
        <v>1</v>
      </c>
      <c r="H38" s="1130" t="s">
        <v>37</v>
      </c>
      <c r="I38" s="1130">
        <f t="shared" ref="I38:I101" si="5">G38*F38</f>
        <v>2</v>
      </c>
      <c r="J38" s="1152">
        <v>3500000</v>
      </c>
      <c r="K38" s="1153">
        <f t="shared" ref="K38:K53" si="6">J38*F38*G38</f>
        <v>7000000</v>
      </c>
      <c r="L38" s="1130"/>
      <c r="M38" s="1154">
        <f t="shared" si="3"/>
        <v>-7000000</v>
      </c>
      <c r="N38" s="1156"/>
      <c r="P38" s="797"/>
      <c r="Q38" s="797"/>
    </row>
    <row r="39" s="755" customFormat="1" spans="1:17">
      <c r="A39" s="1129">
        <v>302891</v>
      </c>
      <c r="B39" s="1130">
        <v>1334467</v>
      </c>
      <c r="C39" s="1130" t="s">
        <v>1369</v>
      </c>
      <c r="D39" s="1131">
        <v>43316</v>
      </c>
      <c r="E39" s="1131">
        <v>43318</v>
      </c>
      <c r="F39" s="1130">
        <f t="shared" si="4"/>
        <v>2</v>
      </c>
      <c r="G39" s="1130">
        <v>2</v>
      </c>
      <c r="H39" s="1130" t="s">
        <v>37</v>
      </c>
      <c r="I39" s="1130">
        <f t="shared" si="5"/>
        <v>4</v>
      </c>
      <c r="J39" s="1152">
        <v>3500000</v>
      </c>
      <c r="K39" s="1153">
        <f t="shared" si="6"/>
        <v>14000000</v>
      </c>
      <c r="L39" s="1130"/>
      <c r="M39" s="1154">
        <f t="shared" si="3"/>
        <v>-14000000</v>
      </c>
      <c r="N39" s="1156"/>
      <c r="P39" s="797"/>
      <c r="Q39" s="797"/>
    </row>
    <row r="40" s="755" customFormat="1" spans="1:17">
      <c r="A40" s="1129" t="s">
        <v>1370</v>
      </c>
      <c r="B40" s="1130">
        <v>1342753</v>
      </c>
      <c r="C40" s="1130" t="s">
        <v>1371</v>
      </c>
      <c r="D40" s="1131">
        <v>43316</v>
      </c>
      <c r="E40" s="1131">
        <v>43317</v>
      </c>
      <c r="F40" s="1130">
        <f t="shared" si="4"/>
        <v>1</v>
      </c>
      <c r="G40" s="1130">
        <v>2</v>
      </c>
      <c r="H40" s="1130" t="s">
        <v>37</v>
      </c>
      <c r="I40" s="1130">
        <f t="shared" si="5"/>
        <v>2</v>
      </c>
      <c r="J40" s="1152">
        <v>3500000</v>
      </c>
      <c r="K40" s="1153">
        <f t="shared" si="6"/>
        <v>7000000</v>
      </c>
      <c r="L40" s="1130"/>
      <c r="M40" s="1154">
        <f t="shared" si="3"/>
        <v>-7000000</v>
      </c>
      <c r="N40" s="1156"/>
      <c r="P40" s="797"/>
      <c r="Q40" s="797"/>
    </row>
    <row r="41" s="755" customFormat="1" spans="1:17">
      <c r="A41" s="1129">
        <v>301749</v>
      </c>
      <c r="B41" s="1130">
        <v>1330312</v>
      </c>
      <c r="C41" s="1130" t="s">
        <v>1372</v>
      </c>
      <c r="D41" s="1131">
        <v>43316</v>
      </c>
      <c r="E41" s="1131">
        <v>43318</v>
      </c>
      <c r="F41" s="1130">
        <f t="shared" si="4"/>
        <v>2</v>
      </c>
      <c r="G41" s="1130">
        <v>1</v>
      </c>
      <c r="H41" s="1130" t="s">
        <v>37</v>
      </c>
      <c r="I41" s="1130">
        <f t="shared" si="5"/>
        <v>2</v>
      </c>
      <c r="J41" s="1152">
        <v>3500000</v>
      </c>
      <c r="K41" s="1153">
        <f t="shared" si="6"/>
        <v>7000000</v>
      </c>
      <c r="L41" s="1130"/>
      <c r="M41" s="1154">
        <f t="shared" si="3"/>
        <v>-7000000</v>
      </c>
      <c r="N41" s="1156"/>
      <c r="P41" s="797"/>
      <c r="Q41" s="797"/>
    </row>
    <row r="42" s="755" customFormat="1" spans="1:17">
      <c r="A42" s="1129">
        <v>300739</v>
      </c>
      <c r="B42" s="1130">
        <v>1327590</v>
      </c>
      <c r="C42" s="1130" t="s">
        <v>1373</v>
      </c>
      <c r="D42" s="1131">
        <v>43316</v>
      </c>
      <c r="E42" s="1131">
        <v>43318</v>
      </c>
      <c r="F42" s="1130">
        <f t="shared" si="4"/>
        <v>2</v>
      </c>
      <c r="G42" s="1130">
        <v>1</v>
      </c>
      <c r="H42" s="1130" t="s">
        <v>37</v>
      </c>
      <c r="I42" s="1130">
        <f t="shared" si="5"/>
        <v>2</v>
      </c>
      <c r="J42" s="1152">
        <v>3500000</v>
      </c>
      <c r="K42" s="1153">
        <f t="shared" si="6"/>
        <v>7000000</v>
      </c>
      <c r="L42" s="1130"/>
      <c r="M42" s="1154">
        <f t="shared" si="3"/>
        <v>-7000000</v>
      </c>
      <c r="N42" s="1156"/>
      <c r="P42" s="797"/>
      <c r="Q42" s="797"/>
    </row>
    <row r="43" s="755" customFormat="1" spans="1:17">
      <c r="A43" s="1129">
        <v>305166</v>
      </c>
      <c r="B43" s="1130">
        <v>1341522</v>
      </c>
      <c r="C43" s="1130" t="s">
        <v>1374</v>
      </c>
      <c r="D43" s="1131">
        <v>43316</v>
      </c>
      <c r="E43" s="1131">
        <v>43317</v>
      </c>
      <c r="F43" s="1130">
        <f t="shared" si="4"/>
        <v>1</v>
      </c>
      <c r="G43" s="1130">
        <v>1</v>
      </c>
      <c r="H43" s="1130" t="s">
        <v>37</v>
      </c>
      <c r="I43" s="1130">
        <f t="shared" si="5"/>
        <v>1</v>
      </c>
      <c r="J43" s="1152">
        <v>3500000</v>
      </c>
      <c r="K43" s="1153">
        <f t="shared" si="6"/>
        <v>3500000</v>
      </c>
      <c r="L43" s="1130"/>
      <c r="M43" s="1154">
        <f t="shared" si="3"/>
        <v>-3500000</v>
      </c>
      <c r="N43" s="1157"/>
      <c r="P43" s="797"/>
      <c r="Q43" s="797"/>
    </row>
    <row r="44" s="755" customFormat="1" spans="1:17">
      <c r="A44" s="818">
        <v>302208</v>
      </c>
      <c r="B44" s="819">
        <v>1331856</v>
      </c>
      <c r="C44" s="819" t="s">
        <v>1375</v>
      </c>
      <c r="D44" s="1136">
        <v>43317</v>
      </c>
      <c r="E44" s="1136">
        <v>43319</v>
      </c>
      <c r="F44" s="819">
        <f t="shared" si="4"/>
        <v>2</v>
      </c>
      <c r="G44" s="819">
        <v>2</v>
      </c>
      <c r="H44" s="819" t="s">
        <v>37</v>
      </c>
      <c r="I44" s="819">
        <f t="shared" si="5"/>
        <v>4</v>
      </c>
      <c r="J44" s="862">
        <v>3500000</v>
      </c>
      <c r="K44" s="840">
        <f t="shared" si="6"/>
        <v>14000000</v>
      </c>
      <c r="L44" s="819"/>
      <c r="M44" s="841">
        <f t="shared" si="3"/>
        <v>-14000000</v>
      </c>
      <c r="N44" s="1158">
        <f>SUM(K44:K54)</f>
        <v>217840000</v>
      </c>
      <c r="P44" s="797"/>
      <c r="Q44" s="797"/>
    </row>
    <row r="45" s="755" customFormat="1" spans="1:17">
      <c r="A45" s="818">
        <v>305717</v>
      </c>
      <c r="B45" s="819">
        <v>1343021</v>
      </c>
      <c r="C45" s="819" t="s">
        <v>1376</v>
      </c>
      <c r="D45" s="1136">
        <v>43317</v>
      </c>
      <c r="E45" s="1136">
        <v>43320</v>
      </c>
      <c r="F45" s="819">
        <f t="shared" si="4"/>
        <v>3</v>
      </c>
      <c r="G45" s="819">
        <v>4</v>
      </c>
      <c r="H45" s="819" t="s">
        <v>37</v>
      </c>
      <c r="I45" s="819">
        <f t="shared" si="5"/>
        <v>12</v>
      </c>
      <c r="J45" s="862">
        <v>3500000</v>
      </c>
      <c r="K45" s="840">
        <f t="shared" si="6"/>
        <v>42000000</v>
      </c>
      <c r="L45" s="819"/>
      <c r="M45" s="841">
        <f t="shared" si="3"/>
        <v>-42000000</v>
      </c>
      <c r="N45" s="1159"/>
      <c r="P45" s="797"/>
      <c r="Q45" s="797"/>
    </row>
    <row r="46" s="755" customFormat="1" spans="1:17">
      <c r="A46" s="818">
        <v>305558</v>
      </c>
      <c r="B46" s="819">
        <v>1343022</v>
      </c>
      <c r="C46" s="819" t="s">
        <v>1377</v>
      </c>
      <c r="D46" s="1136">
        <v>43317</v>
      </c>
      <c r="E46" s="1136">
        <v>43320</v>
      </c>
      <c r="F46" s="819">
        <f t="shared" si="4"/>
        <v>3</v>
      </c>
      <c r="G46" s="819">
        <v>1</v>
      </c>
      <c r="H46" s="819" t="s">
        <v>37</v>
      </c>
      <c r="I46" s="819">
        <f t="shared" si="5"/>
        <v>3</v>
      </c>
      <c r="J46" s="862">
        <v>3500000</v>
      </c>
      <c r="K46" s="840">
        <f t="shared" si="6"/>
        <v>10500000</v>
      </c>
      <c r="L46" s="819"/>
      <c r="M46" s="841">
        <f t="shared" si="3"/>
        <v>-10500000</v>
      </c>
      <c r="N46" s="1159"/>
      <c r="P46" s="797"/>
      <c r="Q46" s="797"/>
    </row>
    <row r="47" s="755" customFormat="1" spans="1:17">
      <c r="A47" s="818" t="s">
        <v>1378</v>
      </c>
      <c r="B47" s="819">
        <v>1330063</v>
      </c>
      <c r="C47" s="819" t="s">
        <v>1379</v>
      </c>
      <c r="D47" s="1136">
        <v>43317</v>
      </c>
      <c r="E47" s="1136">
        <v>43321</v>
      </c>
      <c r="F47" s="819">
        <f t="shared" si="4"/>
        <v>4</v>
      </c>
      <c r="G47" s="819">
        <v>2</v>
      </c>
      <c r="H47" s="819" t="s">
        <v>37</v>
      </c>
      <c r="I47" s="819">
        <f t="shared" si="5"/>
        <v>8</v>
      </c>
      <c r="J47" s="862">
        <v>3500000</v>
      </c>
      <c r="K47" s="840">
        <f t="shared" si="6"/>
        <v>28000000</v>
      </c>
      <c r="L47" s="819"/>
      <c r="M47" s="841">
        <f t="shared" si="3"/>
        <v>-28000000</v>
      </c>
      <c r="N47" s="1159"/>
      <c r="P47" s="797"/>
      <c r="Q47" s="797"/>
    </row>
    <row r="48" s="755" customFormat="1" spans="1:17">
      <c r="A48" s="818" t="s">
        <v>1380</v>
      </c>
      <c r="B48" s="819">
        <v>1328154</v>
      </c>
      <c r="C48" s="819" t="s">
        <v>1381</v>
      </c>
      <c r="D48" s="1136">
        <v>43317</v>
      </c>
      <c r="E48" s="1136">
        <v>43320</v>
      </c>
      <c r="F48" s="819">
        <f t="shared" si="4"/>
        <v>3</v>
      </c>
      <c r="G48" s="819">
        <v>2</v>
      </c>
      <c r="H48" s="819" t="s">
        <v>37</v>
      </c>
      <c r="I48" s="819">
        <f t="shared" si="5"/>
        <v>6</v>
      </c>
      <c r="J48" s="862">
        <v>3500000</v>
      </c>
      <c r="K48" s="840">
        <f t="shared" si="6"/>
        <v>21000000</v>
      </c>
      <c r="L48" s="819"/>
      <c r="M48" s="841">
        <f t="shared" si="3"/>
        <v>-21000000</v>
      </c>
      <c r="N48" s="1159"/>
      <c r="P48" s="797"/>
      <c r="Q48" s="797"/>
    </row>
    <row r="49" s="755" customFormat="1" spans="1:17">
      <c r="A49" s="818">
        <v>301269</v>
      </c>
      <c r="B49" s="819">
        <v>1328377</v>
      </c>
      <c r="C49" s="819" t="s">
        <v>1382</v>
      </c>
      <c r="D49" s="1136">
        <v>43317</v>
      </c>
      <c r="E49" s="1136">
        <v>43319</v>
      </c>
      <c r="F49" s="819">
        <f t="shared" si="4"/>
        <v>2</v>
      </c>
      <c r="G49" s="819">
        <v>3</v>
      </c>
      <c r="H49" s="819" t="s">
        <v>37</v>
      </c>
      <c r="I49" s="819">
        <f t="shared" si="5"/>
        <v>6</v>
      </c>
      <c r="J49" s="862">
        <v>3500000</v>
      </c>
      <c r="K49" s="840">
        <f t="shared" si="6"/>
        <v>21000000</v>
      </c>
      <c r="L49" s="819"/>
      <c r="M49" s="841">
        <f t="shared" si="3"/>
        <v>-21000000</v>
      </c>
      <c r="N49" s="1159"/>
      <c r="P49" s="797"/>
      <c r="Q49" s="797"/>
    </row>
    <row r="50" s="755" customFormat="1" spans="1:17">
      <c r="A50" s="818" t="s">
        <v>1383</v>
      </c>
      <c r="B50" s="819">
        <v>1328150</v>
      </c>
      <c r="C50" s="819" t="s">
        <v>1384</v>
      </c>
      <c r="D50" s="1136">
        <v>43317</v>
      </c>
      <c r="E50" s="1136">
        <v>43320</v>
      </c>
      <c r="F50" s="819">
        <f t="shared" si="4"/>
        <v>3</v>
      </c>
      <c r="G50" s="819">
        <v>5</v>
      </c>
      <c r="H50" s="819" t="s">
        <v>37</v>
      </c>
      <c r="I50" s="819">
        <f t="shared" si="5"/>
        <v>15</v>
      </c>
      <c r="J50" s="862">
        <v>3500000</v>
      </c>
      <c r="K50" s="840">
        <f t="shared" si="6"/>
        <v>52500000</v>
      </c>
      <c r="L50" s="819"/>
      <c r="M50" s="841">
        <f t="shared" si="3"/>
        <v>-52500000</v>
      </c>
      <c r="N50" s="1159"/>
      <c r="P50" s="797"/>
      <c r="Q50" s="797"/>
    </row>
    <row r="51" s="755" customFormat="1" spans="1:17">
      <c r="A51" s="818">
        <v>305388</v>
      </c>
      <c r="B51" s="819">
        <v>1342645</v>
      </c>
      <c r="C51" s="819" t="s">
        <v>1385</v>
      </c>
      <c r="D51" s="1136">
        <v>43317</v>
      </c>
      <c r="E51" s="1136">
        <v>43319</v>
      </c>
      <c r="F51" s="819">
        <f t="shared" si="4"/>
        <v>2</v>
      </c>
      <c r="G51" s="819">
        <v>1</v>
      </c>
      <c r="H51" s="819" t="s">
        <v>37</v>
      </c>
      <c r="I51" s="819">
        <f t="shared" si="5"/>
        <v>2</v>
      </c>
      <c r="J51" s="862">
        <v>3500000</v>
      </c>
      <c r="K51" s="840">
        <f t="shared" si="6"/>
        <v>7000000</v>
      </c>
      <c r="L51" s="819"/>
      <c r="M51" s="841">
        <f t="shared" si="3"/>
        <v>-7000000</v>
      </c>
      <c r="N51" s="1159"/>
      <c r="P51" s="797"/>
      <c r="Q51" s="797"/>
    </row>
    <row r="52" s="755" customFormat="1" spans="1:17">
      <c r="A52" s="818">
        <v>305356</v>
      </c>
      <c r="B52" s="819">
        <v>1342344</v>
      </c>
      <c r="C52" s="819" t="s">
        <v>1386</v>
      </c>
      <c r="D52" s="1136">
        <v>43317</v>
      </c>
      <c r="E52" s="1136">
        <v>43320</v>
      </c>
      <c r="F52" s="819">
        <f t="shared" si="4"/>
        <v>3</v>
      </c>
      <c r="G52" s="819">
        <v>1</v>
      </c>
      <c r="H52" s="819" t="s">
        <v>37</v>
      </c>
      <c r="I52" s="819">
        <f t="shared" si="5"/>
        <v>3</v>
      </c>
      <c r="J52" s="819">
        <v>3500000</v>
      </c>
      <c r="K52" s="840">
        <f t="shared" si="6"/>
        <v>10500000</v>
      </c>
      <c r="L52" s="819"/>
      <c r="M52" s="841">
        <f t="shared" si="3"/>
        <v>-10500000</v>
      </c>
      <c r="N52" s="1159"/>
      <c r="P52" s="797"/>
      <c r="Q52" s="797"/>
    </row>
    <row r="53" s="755" customFormat="1" spans="1:17">
      <c r="A53" s="1137">
        <v>301622</v>
      </c>
      <c r="B53" s="1138">
        <v>1329540</v>
      </c>
      <c r="C53" s="1139" t="s">
        <v>1387</v>
      </c>
      <c r="D53" s="1136">
        <v>43318</v>
      </c>
      <c r="E53" s="1136">
        <v>43321</v>
      </c>
      <c r="F53" s="819">
        <f t="shared" si="4"/>
        <v>3</v>
      </c>
      <c r="G53" s="819">
        <v>1</v>
      </c>
      <c r="H53" s="819" t="s">
        <v>37</v>
      </c>
      <c r="I53" s="819">
        <f t="shared" si="5"/>
        <v>3</v>
      </c>
      <c r="J53" s="862">
        <v>3500000</v>
      </c>
      <c r="K53" s="840">
        <f t="shared" si="6"/>
        <v>10500000</v>
      </c>
      <c r="L53" s="819"/>
      <c r="M53" s="841">
        <f t="shared" si="3"/>
        <v>-10500000</v>
      </c>
      <c r="N53" s="1159"/>
      <c r="P53" s="797"/>
      <c r="Q53" s="797"/>
    </row>
    <row r="54" s="755" customFormat="1" spans="1:17">
      <c r="A54" s="1140"/>
      <c r="B54" s="1141"/>
      <c r="C54" s="1142"/>
      <c r="D54" s="1136">
        <v>43318</v>
      </c>
      <c r="E54" s="1136">
        <v>43321</v>
      </c>
      <c r="F54" s="819">
        <f t="shared" si="4"/>
        <v>3</v>
      </c>
      <c r="G54" s="819">
        <v>0</v>
      </c>
      <c r="H54" s="819" t="s">
        <v>37</v>
      </c>
      <c r="I54" s="819">
        <f t="shared" si="5"/>
        <v>0</v>
      </c>
      <c r="J54" s="862">
        <v>280000</v>
      </c>
      <c r="K54" s="840">
        <f>J54*F54</f>
        <v>840000</v>
      </c>
      <c r="L54" s="819"/>
      <c r="M54" s="841">
        <f t="shared" si="3"/>
        <v>-840000</v>
      </c>
      <c r="N54" s="1160"/>
      <c r="P54" s="797"/>
      <c r="Q54" s="797"/>
    </row>
    <row r="55" s="755" customFormat="1" spans="1:17">
      <c r="A55" s="876" t="s">
        <v>1388</v>
      </c>
      <c r="B55" s="873">
        <v>1327463</v>
      </c>
      <c r="C55" s="873" t="s">
        <v>1389</v>
      </c>
      <c r="D55" s="1143">
        <v>43319</v>
      </c>
      <c r="E55" s="1143">
        <v>43321</v>
      </c>
      <c r="F55" s="873">
        <f t="shared" si="4"/>
        <v>2</v>
      </c>
      <c r="G55" s="873">
        <v>3</v>
      </c>
      <c r="H55" s="873" t="s">
        <v>37</v>
      </c>
      <c r="I55" s="873">
        <f t="shared" si="5"/>
        <v>6</v>
      </c>
      <c r="J55" s="881">
        <v>3500000</v>
      </c>
      <c r="K55" s="882">
        <f t="shared" ref="K55:K97" si="7">J55*F55*G55</f>
        <v>21000000</v>
      </c>
      <c r="L55" s="873"/>
      <c r="M55" s="883">
        <f t="shared" si="3"/>
        <v>-21000000</v>
      </c>
      <c r="N55" s="1161">
        <f>SUM(K55:K88)</f>
        <v>428450000</v>
      </c>
      <c r="P55" s="797"/>
      <c r="Q55" s="797"/>
    </row>
    <row r="56" s="755" customFormat="1" spans="1:17">
      <c r="A56" s="876">
        <v>307182</v>
      </c>
      <c r="B56" s="873">
        <v>1346750</v>
      </c>
      <c r="C56" s="873" t="s">
        <v>1390</v>
      </c>
      <c r="D56" s="1143">
        <v>43319</v>
      </c>
      <c r="E56" s="1143">
        <v>43322</v>
      </c>
      <c r="F56" s="873">
        <f t="shared" si="4"/>
        <v>3</v>
      </c>
      <c r="G56" s="873">
        <v>1</v>
      </c>
      <c r="H56" s="873" t="s">
        <v>37</v>
      </c>
      <c r="I56" s="873">
        <f t="shared" si="5"/>
        <v>3</v>
      </c>
      <c r="J56" s="881">
        <v>3500000</v>
      </c>
      <c r="K56" s="882">
        <f t="shared" si="7"/>
        <v>10500000</v>
      </c>
      <c r="L56" s="873"/>
      <c r="M56" s="883">
        <f t="shared" si="3"/>
        <v>-10500000</v>
      </c>
      <c r="N56" s="1162"/>
      <c r="P56" s="797"/>
      <c r="Q56" s="797"/>
    </row>
    <row r="57" s="755" customFormat="1" spans="1:17">
      <c r="A57" s="876">
        <v>301270</v>
      </c>
      <c r="B57" s="873">
        <v>1328397</v>
      </c>
      <c r="C57" s="873" t="s">
        <v>1391</v>
      </c>
      <c r="D57" s="1143">
        <v>43319</v>
      </c>
      <c r="E57" s="1143">
        <v>43321</v>
      </c>
      <c r="F57" s="873">
        <f t="shared" si="4"/>
        <v>2</v>
      </c>
      <c r="G57" s="873">
        <v>1</v>
      </c>
      <c r="H57" s="873" t="s">
        <v>37</v>
      </c>
      <c r="I57" s="873">
        <f t="shared" si="5"/>
        <v>2</v>
      </c>
      <c r="J57" s="881">
        <v>3500000</v>
      </c>
      <c r="K57" s="882">
        <f t="shared" si="7"/>
        <v>7000000</v>
      </c>
      <c r="L57" s="873"/>
      <c r="M57" s="883">
        <f t="shared" si="3"/>
        <v>-7000000</v>
      </c>
      <c r="N57" s="1162"/>
      <c r="P57" s="797"/>
      <c r="Q57" s="797"/>
    </row>
    <row r="58" s="755" customFormat="1" spans="1:17">
      <c r="A58" s="876">
        <v>301845</v>
      </c>
      <c r="B58" s="873">
        <v>1330839</v>
      </c>
      <c r="C58" s="873" t="s">
        <v>1392</v>
      </c>
      <c r="D58" s="1143">
        <v>43319</v>
      </c>
      <c r="E58" s="1143">
        <v>43321</v>
      </c>
      <c r="F58" s="873">
        <f t="shared" si="4"/>
        <v>2</v>
      </c>
      <c r="G58" s="873">
        <v>1</v>
      </c>
      <c r="H58" s="873" t="s">
        <v>37</v>
      </c>
      <c r="I58" s="873">
        <f t="shared" si="5"/>
        <v>2</v>
      </c>
      <c r="J58" s="881">
        <v>3500000</v>
      </c>
      <c r="K58" s="882">
        <f t="shared" si="7"/>
        <v>7000000</v>
      </c>
      <c r="L58" s="873"/>
      <c r="M58" s="883">
        <f t="shared" si="3"/>
        <v>-7000000</v>
      </c>
      <c r="N58" s="1162"/>
      <c r="P58" s="797"/>
      <c r="Q58" s="797"/>
    </row>
    <row r="59" s="755" customFormat="1" spans="1:17">
      <c r="A59" s="876">
        <v>301271</v>
      </c>
      <c r="B59" s="873">
        <v>1328403</v>
      </c>
      <c r="C59" s="873" t="s">
        <v>1393</v>
      </c>
      <c r="D59" s="1143">
        <v>43319</v>
      </c>
      <c r="E59" s="1143">
        <v>43321</v>
      </c>
      <c r="F59" s="873">
        <f t="shared" si="4"/>
        <v>2</v>
      </c>
      <c r="G59" s="873">
        <v>1</v>
      </c>
      <c r="H59" s="873" t="s">
        <v>37</v>
      </c>
      <c r="I59" s="873">
        <f t="shared" si="5"/>
        <v>2</v>
      </c>
      <c r="J59" s="881">
        <v>3500000</v>
      </c>
      <c r="K59" s="882">
        <f t="shared" si="7"/>
        <v>7000000</v>
      </c>
      <c r="L59" s="873"/>
      <c r="M59" s="883">
        <f t="shared" si="3"/>
        <v>-7000000</v>
      </c>
      <c r="N59" s="1162"/>
      <c r="P59" s="797"/>
      <c r="Q59" s="797"/>
    </row>
    <row r="60" s="755" customFormat="1" spans="1:17">
      <c r="A60" s="876">
        <v>303693</v>
      </c>
      <c r="B60" s="873">
        <v>1337174</v>
      </c>
      <c r="C60" s="873" t="s">
        <v>1394</v>
      </c>
      <c r="D60" s="1143">
        <v>43319</v>
      </c>
      <c r="E60" s="1143">
        <v>43320</v>
      </c>
      <c r="F60" s="873">
        <f t="shared" si="4"/>
        <v>1</v>
      </c>
      <c r="G60" s="873">
        <v>1</v>
      </c>
      <c r="H60" s="873" t="s">
        <v>37</v>
      </c>
      <c r="I60" s="873">
        <f t="shared" si="5"/>
        <v>1</v>
      </c>
      <c r="J60" s="881">
        <v>3500000</v>
      </c>
      <c r="K60" s="882">
        <f t="shared" si="7"/>
        <v>3500000</v>
      </c>
      <c r="L60" s="873"/>
      <c r="M60" s="883">
        <f t="shared" si="3"/>
        <v>-3500000</v>
      </c>
      <c r="N60" s="1162"/>
      <c r="P60" s="797"/>
      <c r="Q60" s="797"/>
    </row>
    <row r="61" s="755" customFormat="1" spans="1:17">
      <c r="A61" s="876">
        <v>303228</v>
      </c>
      <c r="B61" s="873">
        <v>1335611</v>
      </c>
      <c r="C61" s="873" t="s">
        <v>1395</v>
      </c>
      <c r="D61" s="1143">
        <v>43319</v>
      </c>
      <c r="E61" s="1143">
        <v>43321</v>
      </c>
      <c r="F61" s="873">
        <f t="shared" si="4"/>
        <v>2</v>
      </c>
      <c r="G61" s="873">
        <v>1</v>
      </c>
      <c r="H61" s="873" t="s">
        <v>37</v>
      </c>
      <c r="I61" s="873">
        <f t="shared" si="5"/>
        <v>2</v>
      </c>
      <c r="J61" s="881">
        <v>3500000</v>
      </c>
      <c r="K61" s="882">
        <f t="shared" si="7"/>
        <v>7000000</v>
      </c>
      <c r="L61" s="873"/>
      <c r="M61" s="883">
        <f t="shared" si="3"/>
        <v>-7000000</v>
      </c>
      <c r="N61" s="1162"/>
      <c r="P61" s="797"/>
      <c r="Q61" s="797"/>
    </row>
    <row r="62" s="755" customFormat="1" spans="1:17">
      <c r="A62" s="876" t="s">
        <v>1396</v>
      </c>
      <c r="B62" s="873">
        <v>1346744</v>
      </c>
      <c r="C62" s="873" t="s">
        <v>1397</v>
      </c>
      <c r="D62" s="1143">
        <v>43319</v>
      </c>
      <c r="E62" s="1143">
        <v>43322</v>
      </c>
      <c r="F62" s="873">
        <f t="shared" si="4"/>
        <v>3</v>
      </c>
      <c r="G62" s="873">
        <v>1</v>
      </c>
      <c r="H62" s="873" t="s">
        <v>37</v>
      </c>
      <c r="I62" s="873">
        <f t="shared" si="5"/>
        <v>3</v>
      </c>
      <c r="J62" s="881">
        <v>3500000</v>
      </c>
      <c r="K62" s="882">
        <f t="shared" si="7"/>
        <v>10500000</v>
      </c>
      <c r="L62" s="873"/>
      <c r="M62" s="883">
        <f t="shared" si="3"/>
        <v>-10500000</v>
      </c>
      <c r="N62" s="1162"/>
      <c r="P62" s="797"/>
      <c r="Q62" s="797"/>
    </row>
    <row r="63" s="755" customFormat="1" spans="1:17">
      <c r="A63" s="876">
        <v>302031</v>
      </c>
      <c r="B63" s="873">
        <v>1331623</v>
      </c>
      <c r="C63" s="873" t="s">
        <v>1398</v>
      </c>
      <c r="D63" s="1143">
        <v>43320</v>
      </c>
      <c r="E63" s="1143">
        <v>43324</v>
      </c>
      <c r="F63" s="873">
        <f t="shared" si="4"/>
        <v>4</v>
      </c>
      <c r="G63" s="873">
        <v>1</v>
      </c>
      <c r="H63" s="873" t="s">
        <v>148</v>
      </c>
      <c r="I63" s="873">
        <f t="shared" si="5"/>
        <v>4</v>
      </c>
      <c r="J63" s="881">
        <v>3500000</v>
      </c>
      <c r="K63" s="882">
        <f t="shared" si="7"/>
        <v>14000000</v>
      </c>
      <c r="L63" s="873"/>
      <c r="M63" s="883">
        <f t="shared" si="3"/>
        <v>-14000000</v>
      </c>
      <c r="N63" s="1162"/>
      <c r="P63" s="797"/>
      <c r="Q63" s="797"/>
    </row>
    <row r="64" s="755" customFormat="1" spans="1:17">
      <c r="A64" s="876" t="s">
        <v>1399</v>
      </c>
      <c r="B64" s="873">
        <v>1342758</v>
      </c>
      <c r="C64" s="873" t="s">
        <v>1400</v>
      </c>
      <c r="D64" s="1143">
        <v>43320</v>
      </c>
      <c r="E64" s="1143">
        <v>43321</v>
      </c>
      <c r="F64" s="873">
        <f t="shared" si="4"/>
        <v>1</v>
      </c>
      <c r="G64" s="873">
        <v>2</v>
      </c>
      <c r="H64" s="873" t="s">
        <v>37</v>
      </c>
      <c r="I64" s="873">
        <f t="shared" si="5"/>
        <v>2</v>
      </c>
      <c r="J64" s="881">
        <v>3500000</v>
      </c>
      <c r="K64" s="882">
        <f t="shared" si="7"/>
        <v>7000000</v>
      </c>
      <c r="L64" s="873"/>
      <c r="M64" s="883">
        <f t="shared" si="3"/>
        <v>-7000000</v>
      </c>
      <c r="N64" s="1162"/>
      <c r="P64" s="797"/>
      <c r="Q64" s="797"/>
    </row>
    <row r="65" s="755" customFormat="1" spans="1:17">
      <c r="A65" s="876">
        <v>290156</v>
      </c>
      <c r="B65" s="873">
        <v>1299452</v>
      </c>
      <c r="C65" s="873" t="s">
        <v>1401</v>
      </c>
      <c r="D65" s="1143">
        <v>43320</v>
      </c>
      <c r="E65" s="1143">
        <v>43323</v>
      </c>
      <c r="F65" s="873">
        <f t="shared" si="4"/>
        <v>3</v>
      </c>
      <c r="G65" s="873">
        <v>3</v>
      </c>
      <c r="H65" s="873" t="s">
        <v>37</v>
      </c>
      <c r="I65" s="873">
        <f t="shared" si="5"/>
        <v>9</v>
      </c>
      <c r="J65" s="1218">
        <v>4050000</v>
      </c>
      <c r="K65" s="882">
        <f t="shared" si="7"/>
        <v>36450000</v>
      </c>
      <c r="L65" s="873"/>
      <c r="M65" s="883">
        <f t="shared" si="3"/>
        <v>-36450000</v>
      </c>
      <c r="N65" s="1162"/>
      <c r="P65" s="797"/>
      <c r="Q65" s="797"/>
    </row>
    <row r="66" s="755" customFormat="1" spans="1:17">
      <c r="A66" s="876">
        <v>302403</v>
      </c>
      <c r="B66" s="873">
        <v>1332993</v>
      </c>
      <c r="C66" s="873" t="s">
        <v>1402</v>
      </c>
      <c r="D66" s="1143">
        <v>43320</v>
      </c>
      <c r="E66" s="1143">
        <v>43321</v>
      </c>
      <c r="F66" s="873">
        <f t="shared" si="4"/>
        <v>1</v>
      </c>
      <c r="G66" s="873">
        <v>1</v>
      </c>
      <c r="H66" s="873" t="s">
        <v>37</v>
      </c>
      <c r="I66" s="873">
        <f t="shared" si="5"/>
        <v>1</v>
      </c>
      <c r="J66" s="881">
        <v>3500000</v>
      </c>
      <c r="K66" s="882">
        <f t="shared" si="7"/>
        <v>3500000</v>
      </c>
      <c r="L66" s="873"/>
      <c r="M66" s="883">
        <f t="shared" si="3"/>
        <v>-3500000</v>
      </c>
      <c r="N66" s="1162"/>
      <c r="P66" s="797"/>
      <c r="Q66" s="797"/>
    </row>
    <row r="67" s="755" customFormat="1" spans="1:17">
      <c r="A67" s="876" t="s">
        <v>1403</v>
      </c>
      <c r="B67" s="873">
        <v>1347774</v>
      </c>
      <c r="C67" s="873" t="s">
        <v>1404</v>
      </c>
      <c r="D67" s="1143">
        <v>43320</v>
      </c>
      <c r="E67" s="1143">
        <v>43321</v>
      </c>
      <c r="F67" s="873">
        <f t="shared" si="4"/>
        <v>1</v>
      </c>
      <c r="G67" s="873">
        <v>2</v>
      </c>
      <c r="H67" s="873" t="s">
        <v>37</v>
      </c>
      <c r="I67" s="873">
        <f t="shared" si="5"/>
        <v>2</v>
      </c>
      <c r="J67" s="881">
        <v>3500000</v>
      </c>
      <c r="K67" s="882">
        <f t="shared" si="7"/>
        <v>7000000</v>
      </c>
      <c r="L67" s="873"/>
      <c r="M67" s="883">
        <f t="shared" si="3"/>
        <v>-7000000</v>
      </c>
      <c r="N67" s="1162"/>
      <c r="P67" s="797"/>
      <c r="Q67" s="797"/>
    </row>
    <row r="68" s="755" customFormat="1" spans="1:17">
      <c r="A68" s="876">
        <v>307354</v>
      </c>
      <c r="B68" s="873">
        <v>1347944</v>
      </c>
      <c r="C68" s="873" t="s">
        <v>1405</v>
      </c>
      <c r="D68" s="1143">
        <v>43320</v>
      </c>
      <c r="E68" s="1143">
        <v>43322</v>
      </c>
      <c r="F68" s="873">
        <f t="shared" si="4"/>
        <v>2</v>
      </c>
      <c r="G68" s="873">
        <v>1</v>
      </c>
      <c r="H68" s="873" t="s">
        <v>37</v>
      </c>
      <c r="I68" s="873">
        <f t="shared" si="5"/>
        <v>2</v>
      </c>
      <c r="J68" s="881">
        <v>3500000</v>
      </c>
      <c r="K68" s="882">
        <f t="shared" si="7"/>
        <v>7000000</v>
      </c>
      <c r="L68" s="873"/>
      <c r="M68" s="883">
        <f t="shared" si="3"/>
        <v>-7000000</v>
      </c>
      <c r="N68" s="1162"/>
      <c r="P68" s="797"/>
      <c r="Q68" s="797"/>
    </row>
    <row r="69" s="755" customFormat="1" spans="1:17">
      <c r="A69" s="876">
        <v>300510</v>
      </c>
      <c r="B69" s="873">
        <v>1326631</v>
      </c>
      <c r="C69" s="873" t="s">
        <v>1406</v>
      </c>
      <c r="D69" s="1143">
        <v>43321</v>
      </c>
      <c r="E69" s="1143">
        <v>43325</v>
      </c>
      <c r="F69" s="873">
        <f t="shared" si="4"/>
        <v>4</v>
      </c>
      <c r="G69" s="873">
        <v>1</v>
      </c>
      <c r="H69" s="873" t="s">
        <v>37</v>
      </c>
      <c r="I69" s="873">
        <f t="shared" si="5"/>
        <v>4</v>
      </c>
      <c r="J69" s="881">
        <v>3500000</v>
      </c>
      <c r="K69" s="882">
        <f t="shared" si="7"/>
        <v>14000000</v>
      </c>
      <c r="L69" s="873"/>
      <c r="M69" s="883">
        <f t="shared" si="3"/>
        <v>-14000000</v>
      </c>
      <c r="N69" s="1162"/>
      <c r="P69" s="797"/>
      <c r="Q69" s="797"/>
    </row>
    <row r="70" s="755" customFormat="1" spans="1:17">
      <c r="A70" s="876" t="s">
        <v>1407</v>
      </c>
      <c r="B70" s="873">
        <v>1342670</v>
      </c>
      <c r="C70" s="873" t="s">
        <v>1408</v>
      </c>
      <c r="D70" s="1143">
        <v>43321</v>
      </c>
      <c r="E70" s="1143">
        <v>43323</v>
      </c>
      <c r="F70" s="873">
        <f t="shared" si="4"/>
        <v>2</v>
      </c>
      <c r="G70" s="873">
        <v>2</v>
      </c>
      <c r="H70" s="873" t="s">
        <v>37</v>
      </c>
      <c r="I70" s="873">
        <f t="shared" si="5"/>
        <v>4</v>
      </c>
      <c r="J70" s="881">
        <v>3500000</v>
      </c>
      <c r="K70" s="882">
        <f t="shared" si="7"/>
        <v>14000000</v>
      </c>
      <c r="L70" s="873"/>
      <c r="M70" s="883">
        <f t="shared" si="3"/>
        <v>-14000000</v>
      </c>
      <c r="N70" s="1162"/>
      <c r="P70" s="797"/>
      <c r="Q70" s="797"/>
    </row>
    <row r="71" s="755" customFormat="1" spans="1:17">
      <c r="A71" s="876">
        <v>300511</v>
      </c>
      <c r="B71" s="873">
        <v>1326632</v>
      </c>
      <c r="C71" s="873" t="s">
        <v>1409</v>
      </c>
      <c r="D71" s="1143">
        <v>43321</v>
      </c>
      <c r="E71" s="1143">
        <v>43325</v>
      </c>
      <c r="F71" s="873">
        <f t="shared" si="4"/>
        <v>4</v>
      </c>
      <c r="G71" s="873">
        <v>1</v>
      </c>
      <c r="H71" s="873" t="s">
        <v>37</v>
      </c>
      <c r="I71" s="873">
        <f t="shared" si="5"/>
        <v>4</v>
      </c>
      <c r="J71" s="881">
        <v>3500000</v>
      </c>
      <c r="K71" s="882">
        <f t="shared" si="7"/>
        <v>14000000</v>
      </c>
      <c r="L71" s="873"/>
      <c r="M71" s="883">
        <f t="shared" si="3"/>
        <v>-14000000</v>
      </c>
      <c r="N71" s="1162"/>
      <c r="P71" s="797"/>
      <c r="Q71" s="797"/>
    </row>
    <row r="72" s="755" customFormat="1" spans="1:17">
      <c r="A72" s="876">
        <v>304102</v>
      </c>
      <c r="B72" s="873">
        <v>1338590</v>
      </c>
      <c r="C72" s="873" t="s">
        <v>1410</v>
      </c>
      <c r="D72" s="1143">
        <v>43321</v>
      </c>
      <c r="E72" s="1143">
        <v>43323</v>
      </c>
      <c r="F72" s="873">
        <f t="shared" si="4"/>
        <v>2</v>
      </c>
      <c r="G72" s="873">
        <v>2</v>
      </c>
      <c r="H72" s="873" t="s">
        <v>37</v>
      </c>
      <c r="I72" s="873">
        <f t="shared" si="5"/>
        <v>4</v>
      </c>
      <c r="J72" s="881">
        <v>3500000</v>
      </c>
      <c r="K72" s="882">
        <f t="shared" si="7"/>
        <v>14000000</v>
      </c>
      <c r="L72" s="873"/>
      <c r="M72" s="883">
        <f t="shared" si="3"/>
        <v>-14000000</v>
      </c>
      <c r="N72" s="1162"/>
      <c r="P72" s="797"/>
      <c r="Q72" s="797"/>
    </row>
    <row r="73" s="755" customFormat="1" spans="1:17">
      <c r="A73" s="876">
        <v>304520</v>
      </c>
      <c r="B73" s="873">
        <v>1339573</v>
      </c>
      <c r="C73" s="873" t="s">
        <v>1411</v>
      </c>
      <c r="D73" s="1143">
        <v>43321</v>
      </c>
      <c r="E73" s="1143">
        <v>43324</v>
      </c>
      <c r="F73" s="873">
        <f t="shared" si="4"/>
        <v>3</v>
      </c>
      <c r="G73" s="873">
        <v>2</v>
      </c>
      <c r="H73" s="873" t="s">
        <v>37</v>
      </c>
      <c r="I73" s="873">
        <f t="shared" si="5"/>
        <v>6</v>
      </c>
      <c r="J73" s="881">
        <v>3500000</v>
      </c>
      <c r="K73" s="882">
        <f t="shared" si="7"/>
        <v>21000000</v>
      </c>
      <c r="L73" s="873"/>
      <c r="M73" s="883">
        <f t="shared" si="3"/>
        <v>-21000000</v>
      </c>
      <c r="N73" s="1162"/>
      <c r="P73" s="797"/>
      <c r="Q73" s="797"/>
    </row>
    <row r="74" s="755" customFormat="1" spans="1:17">
      <c r="A74" s="876">
        <v>303092</v>
      </c>
      <c r="B74" s="873">
        <v>1335466</v>
      </c>
      <c r="C74" s="873" t="s">
        <v>1412</v>
      </c>
      <c r="D74" s="1143">
        <v>43321</v>
      </c>
      <c r="E74" s="1143">
        <v>43324</v>
      </c>
      <c r="F74" s="873">
        <f t="shared" si="4"/>
        <v>3</v>
      </c>
      <c r="G74" s="873">
        <v>3</v>
      </c>
      <c r="H74" s="873" t="s">
        <v>37</v>
      </c>
      <c r="I74" s="873">
        <f t="shared" si="5"/>
        <v>9</v>
      </c>
      <c r="J74" s="881">
        <v>3500000</v>
      </c>
      <c r="K74" s="882">
        <f t="shared" si="7"/>
        <v>31500000</v>
      </c>
      <c r="L74" s="873"/>
      <c r="M74" s="883">
        <f t="shared" ref="M74:M137" si="8">L74-K74</f>
        <v>-31500000</v>
      </c>
      <c r="N74" s="1162"/>
      <c r="P74" s="797"/>
      <c r="Q74" s="797"/>
    </row>
    <row r="75" s="755" customFormat="1" spans="1:17">
      <c r="A75" s="876">
        <v>305755</v>
      </c>
      <c r="B75" s="873">
        <v>1343889</v>
      </c>
      <c r="C75" s="873" t="s">
        <v>1413</v>
      </c>
      <c r="D75" s="1143">
        <v>43321</v>
      </c>
      <c r="E75" s="1143">
        <v>43322</v>
      </c>
      <c r="F75" s="873">
        <f t="shared" si="4"/>
        <v>1</v>
      </c>
      <c r="G75" s="873">
        <v>1</v>
      </c>
      <c r="H75" s="873" t="s">
        <v>37</v>
      </c>
      <c r="I75" s="873">
        <f t="shared" si="5"/>
        <v>1</v>
      </c>
      <c r="J75" s="881">
        <v>3500000</v>
      </c>
      <c r="K75" s="882">
        <f t="shared" si="7"/>
        <v>3500000</v>
      </c>
      <c r="L75" s="873"/>
      <c r="M75" s="883">
        <f t="shared" si="8"/>
        <v>-3500000</v>
      </c>
      <c r="N75" s="1162"/>
      <c r="P75" s="797"/>
      <c r="Q75" s="797"/>
    </row>
    <row r="76" s="755" customFormat="1" spans="1:17">
      <c r="A76" s="876">
        <v>303079</v>
      </c>
      <c r="B76" s="873">
        <v>1334707</v>
      </c>
      <c r="C76" s="873" t="s">
        <v>1414</v>
      </c>
      <c r="D76" s="1143">
        <v>43322</v>
      </c>
      <c r="E76" s="1143">
        <v>43324</v>
      </c>
      <c r="F76" s="873">
        <f t="shared" si="4"/>
        <v>2</v>
      </c>
      <c r="G76" s="873">
        <v>1</v>
      </c>
      <c r="H76" s="873" t="s">
        <v>37</v>
      </c>
      <c r="I76" s="873">
        <f t="shared" si="5"/>
        <v>2</v>
      </c>
      <c r="J76" s="881">
        <v>3500000</v>
      </c>
      <c r="K76" s="882">
        <f t="shared" si="7"/>
        <v>7000000</v>
      </c>
      <c r="L76" s="873"/>
      <c r="M76" s="883">
        <f t="shared" si="8"/>
        <v>-7000000</v>
      </c>
      <c r="N76" s="1162"/>
      <c r="P76" s="797"/>
      <c r="Q76" s="797"/>
    </row>
    <row r="77" s="755" customFormat="1" spans="1:17">
      <c r="A77" s="876">
        <v>303075</v>
      </c>
      <c r="B77" s="873">
        <v>1334710</v>
      </c>
      <c r="C77" s="873" t="s">
        <v>1415</v>
      </c>
      <c r="D77" s="1143">
        <v>43322</v>
      </c>
      <c r="E77" s="1143">
        <v>43324</v>
      </c>
      <c r="F77" s="873">
        <f t="shared" si="4"/>
        <v>2</v>
      </c>
      <c r="G77" s="873">
        <v>3</v>
      </c>
      <c r="H77" s="873" t="s">
        <v>37</v>
      </c>
      <c r="I77" s="873">
        <f t="shared" si="5"/>
        <v>6</v>
      </c>
      <c r="J77" s="881">
        <v>3500000</v>
      </c>
      <c r="K77" s="882">
        <f t="shared" si="7"/>
        <v>21000000</v>
      </c>
      <c r="L77" s="873"/>
      <c r="M77" s="883">
        <f t="shared" si="8"/>
        <v>-21000000</v>
      </c>
      <c r="N77" s="1162"/>
      <c r="P77" s="797"/>
      <c r="Q77" s="797"/>
    </row>
    <row r="78" s="755" customFormat="1" spans="1:17">
      <c r="A78" s="876">
        <v>301812</v>
      </c>
      <c r="B78" s="873">
        <v>1330603</v>
      </c>
      <c r="C78" s="873" t="s">
        <v>1416</v>
      </c>
      <c r="D78" s="1143">
        <v>43322</v>
      </c>
      <c r="E78" s="1143">
        <v>43325</v>
      </c>
      <c r="F78" s="873">
        <f t="shared" si="4"/>
        <v>3</v>
      </c>
      <c r="G78" s="873">
        <v>1</v>
      </c>
      <c r="H78" s="873" t="s">
        <v>37</v>
      </c>
      <c r="I78" s="873">
        <f t="shared" si="5"/>
        <v>3</v>
      </c>
      <c r="J78" s="881">
        <v>3500000</v>
      </c>
      <c r="K78" s="882">
        <f t="shared" si="7"/>
        <v>10500000</v>
      </c>
      <c r="L78" s="873"/>
      <c r="M78" s="883">
        <f t="shared" si="8"/>
        <v>-10500000</v>
      </c>
      <c r="N78" s="1162"/>
      <c r="P78" s="797"/>
      <c r="Q78" s="797"/>
    </row>
    <row r="79" s="755" customFormat="1" spans="1:17">
      <c r="A79" s="876">
        <v>304010</v>
      </c>
      <c r="B79" s="873">
        <v>1338427</v>
      </c>
      <c r="C79" s="873" t="s">
        <v>1417</v>
      </c>
      <c r="D79" s="1143">
        <v>43323</v>
      </c>
      <c r="E79" s="1143">
        <v>43325</v>
      </c>
      <c r="F79" s="873">
        <f t="shared" si="4"/>
        <v>2</v>
      </c>
      <c r="G79" s="873">
        <v>1</v>
      </c>
      <c r="H79" s="873" t="s">
        <v>37</v>
      </c>
      <c r="I79" s="873">
        <f t="shared" si="5"/>
        <v>2</v>
      </c>
      <c r="J79" s="881">
        <v>3500000</v>
      </c>
      <c r="K79" s="882">
        <f t="shared" si="7"/>
        <v>7000000</v>
      </c>
      <c r="L79" s="873"/>
      <c r="M79" s="883">
        <f t="shared" si="8"/>
        <v>-7000000</v>
      </c>
      <c r="N79" s="1162"/>
      <c r="P79" s="797"/>
      <c r="Q79" s="797"/>
    </row>
    <row r="80" s="755" customFormat="1" spans="1:17">
      <c r="A80" s="876">
        <v>304111</v>
      </c>
      <c r="B80" s="873">
        <v>1338441</v>
      </c>
      <c r="C80" s="873" t="s">
        <v>1418</v>
      </c>
      <c r="D80" s="1143">
        <v>43323</v>
      </c>
      <c r="E80" s="1143">
        <v>43325</v>
      </c>
      <c r="F80" s="873">
        <f t="shared" si="4"/>
        <v>2</v>
      </c>
      <c r="G80" s="873">
        <v>1</v>
      </c>
      <c r="H80" s="873" t="s">
        <v>37</v>
      </c>
      <c r="I80" s="873">
        <f t="shared" si="5"/>
        <v>2</v>
      </c>
      <c r="J80" s="881">
        <v>3500000</v>
      </c>
      <c r="K80" s="882">
        <f t="shared" si="7"/>
        <v>7000000</v>
      </c>
      <c r="L80" s="873"/>
      <c r="M80" s="883">
        <f t="shared" si="8"/>
        <v>-7000000</v>
      </c>
      <c r="N80" s="1162"/>
      <c r="P80" s="797"/>
      <c r="Q80" s="797"/>
    </row>
    <row r="81" s="755" customFormat="1" spans="1:17">
      <c r="A81" s="876" t="s">
        <v>1419</v>
      </c>
      <c r="B81" s="873">
        <v>1340115</v>
      </c>
      <c r="C81" s="873" t="s">
        <v>1420</v>
      </c>
      <c r="D81" s="1143">
        <v>43323</v>
      </c>
      <c r="E81" s="1143">
        <v>43326</v>
      </c>
      <c r="F81" s="873">
        <f t="shared" si="4"/>
        <v>3</v>
      </c>
      <c r="G81" s="873">
        <v>2</v>
      </c>
      <c r="H81" s="873" t="s">
        <v>37</v>
      </c>
      <c r="I81" s="873">
        <f t="shared" si="5"/>
        <v>6</v>
      </c>
      <c r="J81" s="881">
        <v>3500000</v>
      </c>
      <c r="K81" s="882">
        <f t="shared" si="7"/>
        <v>21000000</v>
      </c>
      <c r="L81" s="873"/>
      <c r="M81" s="883">
        <f t="shared" si="8"/>
        <v>-21000000</v>
      </c>
      <c r="N81" s="1162"/>
      <c r="P81" s="797"/>
      <c r="Q81" s="797"/>
    </row>
    <row r="82" s="755" customFormat="1" spans="1:17">
      <c r="A82" s="876" t="s">
        <v>1421</v>
      </c>
      <c r="B82" s="873">
        <v>1340962</v>
      </c>
      <c r="C82" s="873" t="s">
        <v>1422</v>
      </c>
      <c r="D82" s="1143">
        <v>43323</v>
      </c>
      <c r="E82" s="1143">
        <v>43325</v>
      </c>
      <c r="F82" s="873">
        <f t="shared" si="4"/>
        <v>2</v>
      </c>
      <c r="G82" s="873">
        <v>2</v>
      </c>
      <c r="H82" s="873" t="s">
        <v>37</v>
      </c>
      <c r="I82" s="873">
        <f t="shared" si="5"/>
        <v>4</v>
      </c>
      <c r="J82" s="881">
        <v>3500000</v>
      </c>
      <c r="K82" s="882">
        <f t="shared" si="7"/>
        <v>14000000</v>
      </c>
      <c r="L82" s="873"/>
      <c r="M82" s="883">
        <f t="shared" si="8"/>
        <v>-14000000</v>
      </c>
      <c r="N82" s="1162"/>
      <c r="P82" s="797"/>
      <c r="Q82" s="797"/>
    </row>
    <row r="83" s="755" customFormat="1" spans="1:17">
      <c r="A83" s="876">
        <v>306325</v>
      </c>
      <c r="B83" s="873">
        <v>1344654</v>
      </c>
      <c r="C83" s="873" t="s">
        <v>1423</v>
      </c>
      <c r="D83" s="1143">
        <v>43323</v>
      </c>
      <c r="E83" s="1143">
        <v>43328</v>
      </c>
      <c r="F83" s="873">
        <f t="shared" si="4"/>
        <v>5</v>
      </c>
      <c r="G83" s="873">
        <v>1</v>
      </c>
      <c r="H83" s="873" t="s">
        <v>37</v>
      </c>
      <c r="I83" s="873">
        <f t="shared" si="5"/>
        <v>5</v>
      </c>
      <c r="J83" s="881">
        <v>3500000</v>
      </c>
      <c r="K83" s="882">
        <f t="shared" si="7"/>
        <v>17500000</v>
      </c>
      <c r="L83" s="873"/>
      <c r="M83" s="883">
        <f t="shared" si="8"/>
        <v>-17500000</v>
      </c>
      <c r="N83" s="1162"/>
      <c r="P83" s="797"/>
      <c r="Q83" s="797"/>
    </row>
    <row r="84" s="755" customFormat="1" spans="1:17">
      <c r="A84" s="876">
        <v>307501</v>
      </c>
      <c r="B84" s="873">
        <v>1348250</v>
      </c>
      <c r="C84" s="873" t="s">
        <v>1424</v>
      </c>
      <c r="D84" s="1143">
        <v>43323</v>
      </c>
      <c r="E84" s="1143">
        <v>43325</v>
      </c>
      <c r="F84" s="873">
        <f t="shared" si="4"/>
        <v>2</v>
      </c>
      <c r="G84" s="873">
        <v>1</v>
      </c>
      <c r="H84" s="873" t="s">
        <v>148</v>
      </c>
      <c r="I84" s="873">
        <f t="shared" si="5"/>
        <v>2</v>
      </c>
      <c r="J84" s="881">
        <v>3500000</v>
      </c>
      <c r="K84" s="882">
        <f t="shared" si="7"/>
        <v>7000000</v>
      </c>
      <c r="L84" s="873"/>
      <c r="M84" s="883">
        <f t="shared" si="8"/>
        <v>-7000000</v>
      </c>
      <c r="N84" s="1162"/>
      <c r="P84" s="797"/>
      <c r="Q84" s="797"/>
    </row>
    <row r="85" s="755" customFormat="1" spans="1:17">
      <c r="A85" s="876">
        <v>301030</v>
      </c>
      <c r="B85" s="873">
        <v>1328035</v>
      </c>
      <c r="C85" s="873" t="s">
        <v>1425</v>
      </c>
      <c r="D85" s="1143">
        <v>43324</v>
      </c>
      <c r="E85" s="1143">
        <v>43328</v>
      </c>
      <c r="F85" s="873">
        <f t="shared" si="4"/>
        <v>4</v>
      </c>
      <c r="G85" s="873">
        <v>3</v>
      </c>
      <c r="H85" s="873" t="s">
        <v>37</v>
      </c>
      <c r="I85" s="873">
        <f t="shared" si="5"/>
        <v>12</v>
      </c>
      <c r="J85" s="881">
        <v>3500000</v>
      </c>
      <c r="K85" s="882">
        <f t="shared" si="7"/>
        <v>42000000</v>
      </c>
      <c r="L85" s="873"/>
      <c r="M85" s="883">
        <f t="shared" si="8"/>
        <v>-42000000</v>
      </c>
      <c r="N85" s="1162"/>
      <c r="P85" s="797"/>
      <c r="Q85" s="797"/>
    </row>
    <row r="86" s="755" customFormat="1" spans="1:17">
      <c r="A86" s="876">
        <v>303822</v>
      </c>
      <c r="B86" s="873">
        <v>1337613</v>
      </c>
      <c r="C86" s="873" t="s">
        <v>1426</v>
      </c>
      <c r="D86" s="1143">
        <v>43324</v>
      </c>
      <c r="E86" s="1143">
        <v>43325</v>
      </c>
      <c r="F86" s="873">
        <f t="shared" si="4"/>
        <v>1</v>
      </c>
      <c r="G86" s="873">
        <v>1</v>
      </c>
      <c r="H86" s="873" t="s">
        <v>37</v>
      </c>
      <c r="I86" s="873">
        <f t="shared" si="5"/>
        <v>1</v>
      </c>
      <c r="J86" s="881">
        <v>3500000</v>
      </c>
      <c r="K86" s="882">
        <f t="shared" si="7"/>
        <v>3500000</v>
      </c>
      <c r="L86" s="873"/>
      <c r="M86" s="883">
        <f t="shared" si="8"/>
        <v>-3500000</v>
      </c>
      <c r="N86" s="1162"/>
      <c r="P86" s="797"/>
      <c r="Q86" s="797"/>
    </row>
    <row r="87" s="755" customFormat="1" spans="1:17">
      <c r="A87" s="876">
        <v>307305</v>
      </c>
      <c r="B87" s="873">
        <v>1347478</v>
      </c>
      <c r="C87" s="873" t="s">
        <v>1427</v>
      </c>
      <c r="D87" s="1143">
        <v>43324</v>
      </c>
      <c r="E87" s="1143">
        <v>43325</v>
      </c>
      <c r="F87" s="873">
        <f t="shared" si="4"/>
        <v>1</v>
      </c>
      <c r="G87" s="873">
        <v>1</v>
      </c>
      <c r="H87" s="873" t="s">
        <v>37</v>
      </c>
      <c r="I87" s="873">
        <f t="shared" si="5"/>
        <v>1</v>
      </c>
      <c r="J87" s="881">
        <v>3500000</v>
      </c>
      <c r="K87" s="882">
        <f t="shared" si="7"/>
        <v>3500000</v>
      </c>
      <c r="L87" s="873"/>
      <c r="M87" s="883">
        <f t="shared" si="8"/>
        <v>-3500000</v>
      </c>
      <c r="N87" s="1162"/>
      <c r="P87" s="797"/>
      <c r="Q87" s="797"/>
    </row>
    <row r="88" s="755" customFormat="1" spans="1:17">
      <c r="A88" s="876">
        <v>307320</v>
      </c>
      <c r="B88" s="873">
        <v>1347530</v>
      </c>
      <c r="C88" s="873" t="s">
        <v>1428</v>
      </c>
      <c r="D88" s="1143">
        <v>43324</v>
      </c>
      <c r="E88" s="1143">
        <v>43326</v>
      </c>
      <c r="F88" s="873">
        <f t="shared" si="4"/>
        <v>2</v>
      </c>
      <c r="G88" s="873">
        <v>1</v>
      </c>
      <c r="H88" s="873" t="s">
        <v>37</v>
      </c>
      <c r="I88" s="873">
        <f t="shared" si="5"/>
        <v>2</v>
      </c>
      <c r="J88" s="881">
        <v>3500000</v>
      </c>
      <c r="K88" s="882">
        <f t="shared" si="7"/>
        <v>7000000</v>
      </c>
      <c r="L88" s="873"/>
      <c r="M88" s="883">
        <f t="shared" si="8"/>
        <v>-7000000</v>
      </c>
      <c r="N88" s="1219"/>
      <c r="P88" s="797"/>
      <c r="Q88" s="797"/>
    </row>
    <row r="89" s="756" customFormat="1" spans="1:17">
      <c r="A89" s="1163">
        <v>307760</v>
      </c>
      <c r="B89" s="1164">
        <v>1349574</v>
      </c>
      <c r="C89" s="1164" t="s">
        <v>1429</v>
      </c>
      <c r="D89" s="1165">
        <v>43324</v>
      </c>
      <c r="E89" s="1165">
        <v>43325</v>
      </c>
      <c r="F89" s="1164">
        <f t="shared" si="4"/>
        <v>1</v>
      </c>
      <c r="G89" s="1164">
        <v>1</v>
      </c>
      <c r="H89" s="1164" t="s">
        <v>37</v>
      </c>
      <c r="I89" s="1164">
        <f t="shared" si="5"/>
        <v>1</v>
      </c>
      <c r="J89" s="1220">
        <v>3500000</v>
      </c>
      <c r="K89" s="1221">
        <f t="shared" si="7"/>
        <v>3500000</v>
      </c>
      <c r="L89" s="1164"/>
      <c r="M89" s="1222">
        <f t="shared" si="8"/>
        <v>-3500000</v>
      </c>
      <c r="N89" s="1223">
        <f>SUM(K89:K100)</f>
        <v>230100000</v>
      </c>
      <c r="P89" s="797"/>
      <c r="Q89" s="797"/>
    </row>
    <row r="90" s="755" customFormat="1" spans="1:17">
      <c r="A90" s="1163">
        <v>304148</v>
      </c>
      <c r="B90" s="1164">
        <v>1338913</v>
      </c>
      <c r="C90" s="1164" t="s">
        <v>1430</v>
      </c>
      <c r="D90" s="1165">
        <v>43325</v>
      </c>
      <c r="E90" s="1165">
        <v>43328</v>
      </c>
      <c r="F90" s="1164">
        <f t="shared" si="4"/>
        <v>3</v>
      </c>
      <c r="G90" s="1164">
        <v>2</v>
      </c>
      <c r="H90" s="1164" t="s">
        <v>37</v>
      </c>
      <c r="I90" s="1164">
        <f t="shared" si="5"/>
        <v>6</v>
      </c>
      <c r="J90" s="1220">
        <v>3500000</v>
      </c>
      <c r="K90" s="1221">
        <f t="shared" si="7"/>
        <v>21000000</v>
      </c>
      <c r="L90" s="1164"/>
      <c r="M90" s="1222">
        <f t="shared" si="8"/>
        <v>-21000000</v>
      </c>
      <c r="N90" s="1224"/>
      <c r="P90" s="797"/>
      <c r="Q90" s="797"/>
    </row>
    <row r="91" s="755" customFormat="1" spans="1:17">
      <c r="A91" s="1163">
        <v>304150</v>
      </c>
      <c r="B91" s="1164">
        <v>1338954</v>
      </c>
      <c r="C91" s="1164" t="s">
        <v>1431</v>
      </c>
      <c r="D91" s="1165">
        <v>43325</v>
      </c>
      <c r="E91" s="1165">
        <v>43328</v>
      </c>
      <c r="F91" s="1164">
        <f t="shared" si="4"/>
        <v>3</v>
      </c>
      <c r="G91" s="1164">
        <v>2</v>
      </c>
      <c r="H91" s="1164" t="s">
        <v>37</v>
      </c>
      <c r="I91" s="1164">
        <f t="shared" si="5"/>
        <v>6</v>
      </c>
      <c r="J91" s="1220">
        <v>3500000</v>
      </c>
      <c r="K91" s="1221">
        <f t="shared" si="7"/>
        <v>21000000</v>
      </c>
      <c r="L91" s="1164"/>
      <c r="M91" s="1222">
        <f t="shared" si="8"/>
        <v>-21000000</v>
      </c>
      <c r="N91" s="1224"/>
      <c r="P91" s="797"/>
      <c r="Q91" s="797"/>
    </row>
    <row r="92" s="755" customFormat="1" spans="1:17">
      <c r="A92" s="1163" t="s">
        <v>1432</v>
      </c>
      <c r="B92" s="1164">
        <v>1341226</v>
      </c>
      <c r="C92" s="1164" t="s">
        <v>1433</v>
      </c>
      <c r="D92" s="1165">
        <v>43325</v>
      </c>
      <c r="E92" s="1165">
        <v>43329</v>
      </c>
      <c r="F92" s="1164">
        <f t="shared" si="4"/>
        <v>4</v>
      </c>
      <c r="G92" s="1164">
        <v>2</v>
      </c>
      <c r="H92" s="1164" t="s">
        <v>37</v>
      </c>
      <c r="I92" s="1164">
        <f t="shared" si="5"/>
        <v>8</v>
      </c>
      <c r="J92" s="1220">
        <v>3500000</v>
      </c>
      <c r="K92" s="1221">
        <f t="shared" si="7"/>
        <v>28000000</v>
      </c>
      <c r="L92" s="1164"/>
      <c r="M92" s="1222">
        <f t="shared" si="8"/>
        <v>-28000000</v>
      </c>
      <c r="N92" s="1224"/>
      <c r="P92" s="797"/>
      <c r="Q92" s="797"/>
    </row>
    <row r="93" s="755" customFormat="1" spans="1:17">
      <c r="A93" s="1166">
        <v>305005</v>
      </c>
      <c r="B93" s="1167">
        <v>1341138</v>
      </c>
      <c r="C93" s="1167" t="s">
        <v>1434</v>
      </c>
      <c r="D93" s="1168">
        <v>43325</v>
      </c>
      <c r="E93" s="1168">
        <v>43326</v>
      </c>
      <c r="F93" s="1164">
        <f t="shared" si="4"/>
        <v>1</v>
      </c>
      <c r="G93" s="1164">
        <v>1</v>
      </c>
      <c r="H93" s="1164" t="s">
        <v>37</v>
      </c>
      <c r="I93" s="1164">
        <f t="shared" si="5"/>
        <v>1</v>
      </c>
      <c r="J93" s="1220">
        <v>3500000</v>
      </c>
      <c r="K93" s="1221">
        <f t="shared" si="7"/>
        <v>3500000</v>
      </c>
      <c r="L93" s="1164"/>
      <c r="M93" s="1222">
        <f t="shared" si="8"/>
        <v>-3500000</v>
      </c>
      <c r="N93" s="1224"/>
      <c r="P93" s="797"/>
      <c r="Q93" s="797"/>
    </row>
    <row r="94" s="755" customFormat="1" spans="1:17">
      <c r="A94" s="1166" t="s">
        <v>1435</v>
      </c>
      <c r="B94" s="1167">
        <v>1341237</v>
      </c>
      <c r="C94" s="1164" t="s">
        <v>1436</v>
      </c>
      <c r="D94" s="1168">
        <v>43325</v>
      </c>
      <c r="E94" s="1168">
        <v>43329</v>
      </c>
      <c r="F94" s="1164">
        <f t="shared" si="4"/>
        <v>4</v>
      </c>
      <c r="G94" s="1164">
        <v>4</v>
      </c>
      <c r="H94" s="1164" t="s">
        <v>37</v>
      </c>
      <c r="I94" s="1164">
        <f t="shared" si="5"/>
        <v>16</v>
      </c>
      <c r="J94" s="1220">
        <v>3500000</v>
      </c>
      <c r="K94" s="1221">
        <f t="shared" si="7"/>
        <v>56000000</v>
      </c>
      <c r="L94" s="1164"/>
      <c r="M94" s="1222">
        <f t="shared" si="8"/>
        <v>-56000000</v>
      </c>
      <c r="N94" s="1224"/>
      <c r="P94" s="797"/>
      <c r="Q94" s="797"/>
    </row>
    <row r="95" s="755" customFormat="1" spans="1:17">
      <c r="A95" s="1166">
        <v>305810</v>
      </c>
      <c r="B95" s="1167">
        <v>1344110</v>
      </c>
      <c r="C95" s="1167" t="s">
        <v>1437</v>
      </c>
      <c r="D95" s="1168">
        <v>43325</v>
      </c>
      <c r="E95" s="1168">
        <v>43330</v>
      </c>
      <c r="F95" s="1164">
        <f t="shared" si="4"/>
        <v>5</v>
      </c>
      <c r="G95" s="1164">
        <v>1</v>
      </c>
      <c r="H95" s="1164" t="s">
        <v>37</v>
      </c>
      <c r="I95" s="1164">
        <f t="shared" si="5"/>
        <v>5</v>
      </c>
      <c r="J95" s="1220">
        <v>3500000</v>
      </c>
      <c r="K95" s="1221">
        <f t="shared" si="7"/>
        <v>17500000</v>
      </c>
      <c r="L95" s="1164"/>
      <c r="M95" s="1222">
        <f t="shared" si="8"/>
        <v>-17500000</v>
      </c>
      <c r="N95" s="1224"/>
      <c r="P95" s="797"/>
      <c r="Q95" s="797"/>
    </row>
    <row r="96" s="755" customFormat="1" spans="1:17">
      <c r="A96" s="1166" t="s">
        <v>1438</v>
      </c>
      <c r="B96" s="1167">
        <v>1347183</v>
      </c>
      <c r="C96" s="1167" t="s">
        <v>1439</v>
      </c>
      <c r="D96" s="1168">
        <v>43326</v>
      </c>
      <c r="E96" s="1168">
        <v>43328</v>
      </c>
      <c r="F96" s="1164">
        <f t="shared" si="4"/>
        <v>2</v>
      </c>
      <c r="G96" s="1164">
        <v>2</v>
      </c>
      <c r="H96" s="1164" t="s">
        <v>37</v>
      </c>
      <c r="I96" s="1164">
        <f t="shared" si="5"/>
        <v>4</v>
      </c>
      <c r="J96" s="1220">
        <v>3500000</v>
      </c>
      <c r="K96" s="1221">
        <f t="shared" si="7"/>
        <v>14000000</v>
      </c>
      <c r="L96" s="1164"/>
      <c r="M96" s="1222">
        <f t="shared" si="8"/>
        <v>-14000000</v>
      </c>
      <c r="N96" s="1224"/>
      <c r="P96" s="797"/>
      <c r="Q96" s="797"/>
    </row>
    <row r="97" s="755" customFormat="1" spans="1:17">
      <c r="A97" s="1169" t="s">
        <v>1440</v>
      </c>
      <c r="B97" s="1170">
        <v>1316779</v>
      </c>
      <c r="C97" s="1171" t="s">
        <v>1441</v>
      </c>
      <c r="D97" s="1172">
        <v>43326</v>
      </c>
      <c r="E97" s="1172">
        <v>43328</v>
      </c>
      <c r="F97" s="1164">
        <f t="shared" si="4"/>
        <v>2</v>
      </c>
      <c r="G97" s="1164">
        <v>3</v>
      </c>
      <c r="H97" s="1164" t="s">
        <v>37</v>
      </c>
      <c r="I97" s="1164">
        <f t="shared" si="5"/>
        <v>6</v>
      </c>
      <c r="J97" s="1225">
        <v>4050000</v>
      </c>
      <c r="K97" s="1221">
        <f t="shared" si="7"/>
        <v>24300000</v>
      </c>
      <c r="L97" s="1164"/>
      <c r="M97" s="1222">
        <f t="shared" si="8"/>
        <v>-24300000</v>
      </c>
      <c r="N97" s="1224"/>
      <c r="P97" s="797"/>
      <c r="Q97" s="797"/>
    </row>
    <row r="98" s="755" customFormat="1" spans="1:17">
      <c r="A98" s="1173"/>
      <c r="B98" s="1174"/>
      <c r="C98" s="1175"/>
      <c r="D98" s="1176"/>
      <c r="E98" s="1176"/>
      <c r="F98" s="1164">
        <v>2</v>
      </c>
      <c r="G98" s="1164">
        <v>0</v>
      </c>
      <c r="H98" s="1164" t="s">
        <v>37</v>
      </c>
      <c r="I98" s="1164">
        <f t="shared" si="5"/>
        <v>0</v>
      </c>
      <c r="J98" s="1226">
        <v>280000</v>
      </c>
      <c r="K98" s="1221">
        <f>J98*F98*5</f>
        <v>2800000</v>
      </c>
      <c r="L98" s="1164"/>
      <c r="M98" s="1222">
        <f t="shared" si="8"/>
        <v>-2800000</v>
      </c>
      <c r="N98" s="1224"/>
      <c r="P98" s="797"/>
      <c r="Q98" s="797"/>
    </row>
    <row r="99" s="755" customFormat="1" spans="1:17">
      <c r="A99" s="1177">
        <v>302947</v>
      </c>
      <c r="B99" s="1178">
        <v>1334654</v>
      </c>
      <c r="C99" s="1179" t="s">
        <v>1442</v>
      </c>
      <c r="D99" s="1176">
        <v>43326</v>
      </c>
      <c r="E99" s="1176">
        <v>43328</v>
      </c>
      <c r="F99" s="1164">
        <f t="shared" ref="F99:F162" si="9">E99-D99</f>
        <v>2</v>
      </c>
      <c r="G99" s="1164">
        <v>1</v>
      </c>
      <c r="H99" s="1164" t="s">
        <v>37</v>
      </c>
      <c r="I99" s="1164">
        <f t="shared" si="5"/>
        <v>2</v>
      </c>
      <c r="J99" s="1225">
        <v>3500000</v>
      </c>
      <c r="K99" s="1221">
        <f>J99*F99</f>
        <v>7000000</v>
      </c>
      <c r="L99" s="1164"/>
      <c r="M99" s="1222">
        <f t="shared" si="8"/>
        <v>-7000000</v>
      </c>
      <c r="N99" s="1224"/>
      <c r="P99" s="797"/>
      <c r="Q99" s="797"/>
    </row>
    <row r="100" s="755" customFormat="1" spans="1:17">
      <c r="A100" s="1163">
        <v>302504</v>
      </c>
      <c r="B100" s="1164">
        <v>1332735</v>
      </c>
      <c r="C100" s="1164" t="s">
        <v>1443</v>
      </c>
      <c r="D100" s="1180">
        <v>43326</v>
      </c>
      <c r="E100" s="1180">
        <v>43329</v>
      </c>
      <c r="F100" s="1164">
        <f t="shared" si="9"/>
        <v>3</v>
      </c>
      <c r="G100" s="1163">
        <v>3</v>
      </c>
      <c r="H100" s="1181" t="s">
        <v>37</v>
      </c>
      <c r="I100" s="1164">
        <f t="shared" si="5"/>
        <v>9</v>
      </c>
      <c r="J100" s="1225">
        <v>3500000</v>
      </c>
      <c r="K100" s="1221">
        <f>J100*F100*G100</f>
        <v>31500000</v>
      </c>
      <c r="L100" s="1164"/>
      <c r="M100" s="1222">
        <f t="shared" si="8"/>
        <v>-31500000</v>
      </c>
      <c r="N100" s="1227"/>
      <c r="P100" s="797"/>
      <c r="Q100" s="797"/>
    </row>
    <row r="101" s="756" customFormat="1" spans="1:17">
      <c r="A101" s="1182">
        <v>308088</v>
      </c>
      <c r="B101" s="1183">
        <v>1350427</v>
      </c>
      <c r="C101" s="779" t="s">
        <v>1444</v>
      </c>
      <c r="D101" s="781">
        <v>43323</v>
      </c>
      <c r="E101" s="781">
        <v>43325</v>
      </c>
      <c r="F101" s="779">
        <f t="shared" si="9"/>
        <v>2</v>
      </c>
      <c r="G101" s="782">
        <v>1</v>
      </c>
      <c r="H101" s="1184" t="s">
        <v>37</v>
      </c>
      <c r="I101" s="779">
        <f t="shared" si="5"/>
        <v>2</v>
      </c>
      <c r="J101" s="1228">
        <v>3500000</v>
      </c>
      <c r="K101" s="807">
        <f>J101*F101*G101-550000</f>
        <v>6450000</v>
      </c>
      <c r="L101" s="779"/>
      <c r="M101" s="808">
        <f t="shared" si="8"/>
        <v>-6450000</v>
      </c>
      <c r="N101" s="809">
        <f>SUM(K101:K103)</f>
        <v>22670000</v>
      </c>
      <c r="P101" s="797"/>
      <c r="Q101" s="797"/>
    </row>
    <row r="102" s="755" customFormat="1" spans="1:17">
      <c r="A102" s="1185">
        <v>292080</v>
      </c>
      <c r="B102" s="1185">
        <v>1304496</v>
      </c>
      <c r="C102" s="783" t="s">
        <v>1445</v>
      </c>
      <c r="D102" s="1186">
        <v>43327</v>
      </c>
      <c r="E102" s="1186">
        <v>43329</v>
      </c>
      <c r="F102" s="779">
        <f t="shared" si="9"/>
        <v>2</v>
      </c>
      <c r="G102" s="779">
        <v>1</v>
      </c>
      <c r="H102" s="779" t="s">
        <v>37</v>
      </c>
      <c r="I102" s="779">
        <f t="shared" ref="I102:I155" si="10">G102*F102</f>
        <v>2</v>
      </c>
      <c r="J102" s="1228">
        <f>4050000+280000</f>
        <v>4330000</v>
      </c>
      <c r="K102" s="807">
        <f t="shared" ref="K102:K107" si="11">J102*F102*G102</f>
        <v>8660000</v>
      </c>
      <c r="L102" s="779"/>
      <c r="M102" s="808">
        <f t="shared" si="8"/>
        <v>-8660000</v>
      </c>
      <c r="N102" s="810"/>
      <c r="P102" s="797"/>
      <c r="Q102" s="797"/>
    </row>
    <row r="103" s="755" customFormat="1" ht="24" spans="1:17">
      <c r="A103" s="1187">
        <v>306271</v>
      </c>
      <c r="B103" s="1188">
        <v>1344487</v>
      </c>
      <c r="C103" s="1189" t="s">
        <v>1446</v>
      </c>
      <c r="D103" s="1190">
        <v>43327</v>
      </c>
      <c r="E103" s="1190">
        <v>43329</v>
      </c>
      <c r="F103" s="1183">
        <f t="shared" si="9"/>
        <v>2</v>
      </c>
      <c r="G103" s="779">
        <v>1</v>
      </c>
      <c r="H103" s="1191" t="s">
        <v>37</v>
      </c>
      <c r="I103" s="779">
        <f t="shared" si="10"/>
        <v>2</v>
      </c>
      <c r="J103" s="1229">
        <f>3500000+280000</f>
        <v>3780000</v>
      </c>
      <c r="K103" s="807">
        <f t="shared" ref="K103:K105" si="12">J103*I103</f>
        <v>7560000</v>
      </c>
      <c r="L103" s="779"/>
      <c r="M103" s="808">
        <f t="shared" si="8"/>
        <v>-7560000</v>
      </c>
      <c r="N103" s="810"/>
      <c r="P103" s="797"/>
      <c r="Q103" s="797"/>
    </row>
    <row r="104" s="756" customFormat="1" ht="24" spans="1:17">
      <c r="A104" s="1192">
        <v>308167</v>
      </c>
      <c r="B104" s="1193">
        <v>1351358</v>
      </c>
      <c r="C104" s="1194" t="s">
        <v>1447</v>
      </c>
      <c r="D104" s="1195">
        <v>43323</v>
      </c>
      <c r="E104" s="1195">
        <v>43324</v>
      </c>
      <c r="F104" s="1196">
        <f t="shared" si="9"/>
        <v>1</v>
      </c>
      <c r="G104" s="1197">
        <v>1</v>
      </c>
      <c r="H104" s="1198" t="s">
        <v>37</v>
      </c>
      <c r="I104" s="1197">
        <f t="shared" si="10"/>
        <v>1</v>
      </c>
      <c r="J104" s="1230">
        <v>3500000</v>
      </c>
      <c r="K104" s="1231">
        <f t="shared" si="12"/>
        <v>3500000</v>
      </c>
      <c r="L104" s="1197"/>
      <c r="M104" s="1232">
        <f t="shared" si="8"/>
        <v>-3500000</v>
      </c>
      <c r="N104" s="1233">
        <f>SUM(K104:K105)</f>
        <v>7000000</v>
      </c>
      <c r="P104" s="797"/>
      <c r="Q104" s="797"/>
    </row>
    <row r="105" s="756" customFormat="1" spans="1:17">
      <c r="A105" s="1192">
        <v>308232</v>
      </c>
      <c r="B105" s="1193">
        <v>1351647</v>
      </c>
      <c r="C105" s="1194" t="s">
        <v>1448</v>
      </c>
      <c r="D105" s="1195">
        <v>43323</v>
      </c>
      <c r="E105" s="1195">
        <v>43324</v>
      </c>
      <c r="F105" s="1196">
        <f t="shared" si="9"/>
        <v>1</v>
      </c>
      <c r="G105" s="1197">
        <v>1</v>
      </c>
      <c r="H105" s="1198" t="s">
        <v>37</v>
      </c>
      <c r="I105" s="1197">
        <f t="shared" si="10"/>
        <v>1</v>
      </c>
      <c r="J105" s="1230">
        <v>3500000</v>
      </c>
      <c r="K105" s="1231">
        <f t="shared" si="12"/>
        <v>3500000</v>
      </c>
      <c r="L105" s="1197"/>
      <c r="M105" s="1232">
        <f t="shared" si="8"/>
        <v>-3500000</v>
      </c>
      <c r="N105" s="1234"/>
      <c r="P105" s="797"/>
      <c r="Q105" s="797"/>
    </row>
    <row r="106" s="755" customFormat="1" spans="1:17">
      <c r="A106" s="1199">
        <v>308502</v>
      </c>
      <c r="B106" s="1200">
        <v>1351772</v>
      </c>
      <c r="C106" s="1200" t="s">
        <v>1449</v>
      </c>
      <c r="D106" s="1201">
        <v>43324</v>
      </c>
      <c r="E106" s="1201">
        <v>43325</v>
      </c>
      <c r="F106" s="1200">
        <f t="shared" si="9"/>
        <v>1</v>
      </c>
      <c r="G106" s="1200">
        <v>1</v>
      </c>
      <c r="H106" s="1200" t="s">
        <v>37</v>
      </c>
      <c r="I106" s="1200">
        <f t="shared" si="10"/>
        <v>1</v>
      </c>
      <c r="J106" s="1235">
        <v>3500000</v>
      </c>
      <c r="K106" s="1236">
        <f t="shared" si="11"/>
        <v>3500000</v>
      </c>
      <c r="L106" s="1200"/>
      <c r="M106" s="1237">
        <f t="shared" si="8"/>
        <v>-3500000</v>
      </c>
      <c r="N106" s="1238">
        <f>SUM(K106:K115)</f>
        <v>94500000</v>
      </c>
      <c r="P106" s="797"/>
      <c r="Q106" s="797"/>
    </row>
    <row r="107" s="755" customFormat="1" spans="1:17">
      <c r="A107" s="1199">
        <v>308503</v>
      </c>
      <c r="B107" s="1200">
        <v>1351888</v>
      </c>
      <c r="C107" s="1200" t="s">
        <v>1450</v>
      </c>
      <c r="D107" s="1201">
        <v>43324</v>
      </c>
      <c r="E107" s="1201">
        <v>43327</v>
      </c>
      <c r="F107" s="1200">
        <f t="shared" si="9"/>
        <v>3</v>
      </c>
      <c r="G107" s="1200">
        <v>1</v>
      </c>
      <c r="H107" s="1200" t="s">
        <v>37</v>
      </c>
      <c r="I107" s="1200">
        <f t="shared" si="10"/>
        <v>3</v>
      </c>
      <c r="J107" s="1235">
        <v>3500000</v>
      </c>
      <c r="K107" s="1236">
        <f t="shared" si="11"/>
        <v>10500000</v>
      </c>
      <c r="L107" s="1200"/>
      <c r="M107" s="1237">
        <f t="shared" si="8"/>
        <v>-10500000</v>
      </c>
      <c r="N107" s="1239"/>
      <c r="P107" s="797"/>
      <c r="Q107" s="797"/>
    </row>
    <row r="108" s="756" customFormat="1" spans="1:17">
      <c r="A108" s="1202">
        <v>308224</v>
      </c>
      <c r="B108" s="1203">
        <v>1351562</v>
      </c>
      <c r="C108" s="1204" t="s">
        <v>1451</v>
      </c>
      <c r="D108" s="1205">
        <v>43324</v>
      </c>
      <c r="E108" s="1205">
        <v>43326</v>
      </c>
      <c r="F108" s="1206">
        <f t="shared" si="9"/>
        <v>2</v>
      </c>
      <c r="G108" s="1200">
        <v>1</v>
      </c>
      <c r="H108" s="1207" t="s">
        <v>37</v>
      </c>
      <c r="I108" s="1200">
        <f t="shared" si="10"/>
        <v>2</v>
      </c>
      <c r="J108" s="1240">
        <v>3500000</v>
      </c>
      <c r="K108" s="1236">
        <f>J108*I108</f>
        <v>7000000</v>
      </c>
      <c r="L108" s="1200"/>
      <c r="M108" s="1237">
        <f t="shared" si="8"/>
        <v>-7000000</v>
      </c>
      <c r="N108" s="1239"/>
      <c r="P108" s="797"/>
      <c r="Q108" s="797"/>
    </row>
    <row r="109" s="756" customFormat="1" ht="24" spans="1:17">
      <c r="A109" s="1202">
        <v>308136</v>
      </c>
      <c r="B109" s="1203">
        <v>1351075</v>
      </c>
      <c r="C109" s="1204" t="s">
        <v>1452</v>
      </c>
      <c r="D109" s="1205">
        <v>43325</v>
      </c>
      <c r="E109" s="1205">
        <v>43327</v>
      </c>
      <c r="F109" s="1206">
        <f t="shared" si="9"/>
        <v>2</v>
      </c>
      <c r="G109" s="1200">
        <v>1</v>
      </c>
      <c r="H109" s="1207" t="s">
        <v>387</v>
      </c>
      <c r="I109" s="1200">
        <f t="shared" si="10"/>
        <v>2</v>
      </c>
      <c r="J109" s="1240">
        <v>3500000</v>
      </c>
      <c r="K109" s="1236">
        <f>J109*I109</f>
        <v>7000000</v>
      </c>
      <c r="L109" s="1200"/>
      <c r="M109" s="1237">
        <f t="shared" si="8"/>
        <v>-7000000</v>
      </c>
      <c r="N109" s="1239"/>
      <c r="P109" s="797"/>
      <c r="Q109" s="797"/>
    </row>
    <row r="110" s="755" customFormat="1" spans="1:17">
      <c r="A110" s="1203">
        <v>304103</v>
      </c>
      <c r="B110" s="1202">
        <v>1338485</v>
      </c>
      <c r="C110" s="1200" t="s">
        <v>1453</v>
      </c>
      <c r="D110" s="1201">
        <v>43328</v>
      </c>
      <c r="E110" s="1201">
        <v>43329</v>
      </c>
      <c r="F110" s="1200">
        <f t="shared" si="9"/>
        <v>1</v>
      </c>
      <c r="G110" s="1200">
        <v>1</v>
      </c>
      <c r="H110" s="1200" t="s">
        <v>37</v>
      </c>
      <c r="I110" s="1200">
        <f t="shared" si="10"/>
        <v>1</v>
      </c>
      <c r="J110" s="1235">
        <v>3500000</v>
      </c>
      <c r="K110" s="1236">
        <f>J110*F110</f>
        <v>3500000</v>
      </c>
      <c r="L110" s="1200"/>
      <c r="M110" s="1237">
        <f t="shared" si="8"/>
        <v>-3500000</v>
      </c>
      <c r="N110" s="1239"/>
      <c r="P110" s="797"/>
      <c r="Q110" s="797"/>
    </row>
    <row r="111" s="755" customFormat="1" spans="1:17">
      <c r="A111" s="1199">
        <v>305278</v>
      </c>
      <c r="B111" s="1200">
        <v>1341843</v>
      </c>
      <c r="C111" s="1200" t="s">
        <v>1454</v>
      </c>
      <c r="D111" s="1201">
        <v>43328</v>
      </c>
      <c r="E111" s="1201">
        <v>43330</v>
      </c>
      <c r="F111" s="1200">
        <f t="shared" si="9"/>
        <v>2</v>
      </c>
      <c r="G111" s="1200">
        <v>2</v>
      </c>
      <c r="H111" s="1200" t="s">
        <v>37</v>
      </c>
      <c r="I111" s="1200">
        <f t="shared" si="10"/>
        <v>4</v>
      </c>
      <c r="J111" s="1235">
        <v>3500000</v>
      </c>
      <c r="K111" s="1236">
        <f t="shared" ref="K111:K174" si="13">J111*F111*G111</f>
        <v>14000000</v>
      </c>
      <c r="L111" s="1200"/>
      <c r="M111" s="1237">
        <f t="shared" si="8"/>
        <v>-14000000</v>
      </c>
      <c r="N111" s="1239"/>
      <c r="P111" s="797"/>
      <c r="Q111" s="797"/>
    </row>
    <row r="112" s="755" customFormat="1" spans="1:17">
      <c r="A112" s="1208">
        <v>305565</v>
      </c>
      <c r="B112" s="1209">
        <v>1343079</v>
      </c>
      <c r="C112" s="1200" t="s">
        <v>1455</v>
      </c>
      <c r="D112" s="1201">
        <v>43328</v>
      </c>
      <c r="E112" s="1201">
        <v>43331</v>
      </c>
      <c r="F112" s="1200">
        <f t="shared" si="9"/>
        <v>3</v>
      </c>
      <c r="G112" s="1200">
        <v>2</v>
      </c>
      <c r="H112" s="1200" t="s">
        <v>37</v>
      </c>
      <c r="I112" s="1200">
        <f t="shared" si="10"/>
        <v>6</v>
      </c>
      <c r="J112" s="1235">
        <v>3500000</v>
      </c>
      <c r="K112" s="1236">
        <f t="shared" si="13"/>
        <v>21000000</v>
      </c>
      <c r="L112" s="1200"/>
      <c r="M112" s="1237">
        <f t="shared" si="8"/>
        <v>-21000000</v>
      </c>
      <c r="N112" s="1239"/>
      <c r="P112" s="797"/>
      <c r="Q112" s="797"/>
    </row>
    <row r="113" s="755" customFormat="1" spans="1:17">
      <c r="A113" s="1208">
        <v>306462</v>
      </c>
      <c r="B113" s="1209">
        <v>1345265</v>
      </c>
      <c r="C113" s="1200" t="s">
        <v>1456</v>
      </c>
      <c r="D113" s="1201">
        <v>43328</v>
      </c>
      <c r="E113" s="1201">
        <v>43330</v>
      </c>
      <c r="F113" s="1200">
        <f t="shared" si="9"/>
        <v>2</v>
      </c>
      <c r="G113" s="1200">
        <v>1</v>
      </c>
      <c r="H113" s="1200" t="s">
        <v>37</v>
      </c>
      <c r="I113" s="1200">
        <f t="shared" si="10"/>
        <v>2</v>
      </c>
      <c r="J113" s="1235">
        <v>3500000</v>
      </c>
      <c r="K113" s="1236">
        <f t="shared" si="13"/>
        <v>7000000</v>
      </c>
      <c r="L113" s="1200"/>
      <c r="M113" s="1237">
        <f t="shared" si="8"/>
        <v>-7000000</v>
      </c>
      <c r="N113" s="1239"/>
      <c r="P113" s="797"/>
      <c r="Q113" s="797"/>
    </row>
    <row r="114" s="755" customFormat="1" spans="1:17">
      <c r="A114" s="1208">
        <v>306825</v>
      </c>
      <c r="B114" s="1209">
        <v>1345762</v>
      </c>
      <c r="C114" s="1200" t="s">
        <v>1457</v>
      </c>
      <c r="D114" s="1201">
        <v>43328</v>
      </c>
      <c r="E114" s="1201">
        <v>43330</v>
      </c>
      <c r="F114" s="1200">
        <f t="shared" si="9"/>
        <v>2</v>
      </c>
      <c r="G114" s="1200">
        <v>1</v>
      </c>
      <c r="H114" s="1200" t="s">
        <v>37</v>
      </c>
      <c r="I114" s="1200">
        <f t="shared" si="10"/>
        <v>2</v>
      </c>
      <c r="J114" s="1235">
        <v>3500000</v>
      </c>
      <c r="K114" s="1236">
        <f t="shared" si="13"/>
        <v>7000000</v>
      </c>
      <c r="L114" s="1200"/>
      <c r="M114" s="1237">
        <f t="shared" si="8"/>
        <v>-7000000</v>
      </c>
      <c r="N114" s="1239"/>
      <c r="P114" s="797"/>
      <c r="Q114" s="797"/>
    </row>
    <row r="115" s="755" customFormat="1" spans="1:17">
      <c r="A115" s="1208">
        <v>306938</v>
      </c>
      <c r="B115" s="1209">
        <v>1346278</v>
      </c>
      <c r="C115" s="1200" t="s">
        <v>1458</v>
      </c>
      <c r="D115" s="1201">
        <v>43328</v>
      </c>
      <c r="E115" s="1201">
        <v>43332</v>
      </c>
      <c r="F115" s="1200">
        <f t="shared" si="9"/>
        <v>4</v>
      </c>
      <c r="G115" s="1200">
        <v>1</v>
      </c>
      <c r="H115" s="1200" t="s">
        <v>37</v>
      </c>
      <c r="I115" s="1200">
        <f t="shared" si="10"/>
        <v>4</v>
      </c>
      <c r="J115" s="1235">
        <v>3500000</v>
      </c>
      <c r="K115" s="1236">
        <f t="shared" si="13"/>
        <v>14000000</v>
      </c>
      <c r="L115" s="1200"/>
      <c r="M115" s="1237">
        <f t="shared" si="8"/>
        <v>-14000000</v>
      </c>
      <c r="N115" s="1241"/>
      <c r="P115" s="797"/>
      <c r="Q115" s="797"/>
    </row>
    <row r="116" s="756" customFormat="1" spans="1:17">
      <c r="A116" s="1210">
        <v>309000</v>
      </c>
      <c r="B116" s="1211">
        <v>1352993</v>
      </c>
      <c r="C116" s="1212" t="s">
        <v>1459</v>
      </c>
      <c r="D116" s="1213">
        <v>43327</v>
      </c>
      <c r="E116" s="1213">
        <v>43328</v>
      </c>
      <c r="F116" s="1212">
        <f t="shared" si="9"/>
        <v>1</v>
      </c>
      <c r="G116" s="1212">
        <v>1</v>
      </c>
      <c r="H116" s="1212" t="s">
        <v>37</v>
      </c>
      <c r="I116" s="1212">
        <f t="shared" si="10"/>
        <v>1</v>
      </c>
      <c r="J116" s="1242">
        <v>3500000</v>
      </c>
      <c r="K116" s="1243">
        <f t="shared" si="13"/>
        <v>3500000</v>
      </c>
      <c r="L116" s="1212"/>
      <c r="M116" s="1244">
        <f t="shared" si="8"/>
        <v>-3500000</v>
      </c>
      <c r="N116" s="1245">
        <f>SUM(K116:K133)</f>
        <v>271700000</v>
      </c>
      <c r="P116" s="797"/>
      <c r="Q116" s="797"/>
    </row>
    <row r="117" s="756" customFormat="1" spans="1:17">
      <c r="A117" s="1210">
        <v>309013</v>
      </c>
      <c r="B117" s="1211">
        <v>1352672</v>
      </c>
      <c r="C117" s="1212" t="s">
        <v>1460</v>
      </c>
      <c r="D117" s="1213">
        <v>43329</v>
      </c>
      <c r="E117" s="1213">
        <v>43332</v>
      </c>
      <c r="F117" s="1212">
        <f t="shared" si="9"/>
        <v>3</v>
      </c>
      <c r="G117" s="1212">
        <v>2</v>
      </c>
      <c r="H117" s="1212" t="s">
        <v>37</v>
      </c>
      <c r="I117" s="1212">
        <f t="shared" si="10"/>
        <v>6</v>
      </c>
      <c r="J117" s="1242">
        <v>3500000</v>
      </c>
      <c r="K117" s="1243">
        <f t="shared" si="13"/>
        <v>21000000</v>
      </c>
      <c r="L117" s="1212"/>
      <c r="M117" s="1244">
        <f t="shared" si="8"/>
        <v>-21000000</v>
      </c>
      <c r="N117" s="1246"/>
      <c r="P117" s="797"/>
      <c r="Q117" s="797"/>
    </row>
    <row r="118" s="755" customFormat="1" spans="1:17">
      <c r="A118" s="1210">
        <v>308629</v>
      </c>
      <c r="B118" s="1211">
        <v>1352603</v>
      </c>
      <c r="C118" s="1212" t="s">
        <v>1461</v>
      </c>
      <c r="D118" s="1213">
        <v>43329</v>
      </c>
      <c r="E118" s="1213">
        <v>43330</v>
      </c>
      <c r="F118" s="1212">
        <f t="shared" si="9"/>
        <v>1</v>
      </c>
      <c r="G118" s="1212">
        <v>2</v>
      </c>
      <c r="H118" s="1212" t="s">
        <v>37</v>
      </c>
      <c r="I118" s="1212">
        <f t="shared" si="10"/>
        <v>2</v>
      </c>
      <c r="J118" s="1242">
        <v>3500000</v>
      </c>
      <c r="K118" s="1243">
        <f t="shared" si="13"/>
        <v>7000000</v>
      </c>
      <c r="L118" s="1212"/>
      <c r="M118" s="1244">
        <f t="shared" si="8"/>
        <v>-7000000</v>
      </c>
      <c r="N118" s="1246"/>
      <c r="P118" s="797"/>
      <c r="Q118" s="797"/>
    </row>
    <row r="119" s="755" customFormat="1" spans="1:17">
      <c r="A119" s="1214">
        <v>303234</v>
      </c>
      <c r="B119" s="1215">
        <v>1335703</v>
      </c>
      <c r="C119" s="1212" t="s">
        <v>1462</v>
      </c>
      <c r="D119" s="1213">
        <v>43329</v>
      </c>
      <c r="E119" s="1213">
        <v>43331</v>
      </c>
      <c r="F119" s="1212">
        <f t="shared" si="9"/>
        <v>2</v>
      </c>
      <c r="G119" s="1212">
        <v>1</v>
      </c>
      <c r="H119" s="1212" t="s">
        <v>37</v>
      </c>
      <c r="I119" s="1212">
        <f t="shared" si="10"/>
        <v>2</v>
      </c>
      <c r="J119" s="1242">
        <v>3500000</v>
      </c>
      <c r="K119" s="1243">
        <f t="shared" si="13"/>
        <v>7000000</v>
      </c>
      <c r="L119" s="1212"/>
      <c r="M119" s="1244">
        <f t="shared" si="8"/>
        <v>-7000000</v>
      </c>
      <c r="N119" s="1246"/>
      <c r="P119" s="797"/>
      <c r="Q119" s="797"/>
    </row>
    <row r="120" s="755" customFormat="1" spans="1:17">
      <c r="A120" s="1216">
        <v>301809</v>
      </c>
      <c r="B120" s="1212">
        <v>1330521</v>
      </c>
      <c r="C120" s="1212" t="s">
        <v>1463</v>
      </c>
      <c r="D120" s="1213">
        <v>43329</v>
      </c>
      <c r="E120" s="1213">
        <v>43331</v>
      </c>
      <c r="F120" s="1212">
        <f t="shared" si="9"/>
        <v>2</v>
      </c>
      <c r="G120" s="1212">
        <v>1</v>
      </c>
      <c r="H120" s="1212" t="s">
        <v>37</v>
      </c>
      <c r="I120" s="1212">
        <f t="shared" si="10"/>
        <v>2</v>
      </c>
      <c r="J120" s="1242">
        <v>3500000</v>
      </c>
      <c r="K120" s="1243">
        <f t="shared" si="13"/>
        <v>7000000</v>
      </c>
      <c r="L120" s="1212"/>
      <c r="M120" s="1244">
        <f t="shared" si="8"/>
        <v>-7000000</v>
      </c>
      <c r="N120" s="1246"/>
      <c r="P120" s="797"/>
      <c r="Q120" s="797"/>
    </row>
    <row r="121" s="755" customFormat="1" spans="1:17">
      <c r="A121" s="1216">
        <v>307769</v>
      </c>
      <c r="B121" s="1212">
        <v>1349869</v>
      </c>
      <c r="C121" s="1212" t="s">
        <v>1464</v>
      </c>
      <c r="D121" s="1213">
        <v>43329</v>
      </c>
      <c r="E121" s="1213">
        <v>43332</v>
      </c>
      <c r="F121" s="1212">
        <f t="shared" si="9"/>
        <v>3</v>
      </c>
      <c r="G121" s="1212">
        <v>1</v>
      </c>
      <c r="H121" s="1212" t="s">
        <v>37</v>
      </c>
      <c r="I121" s="1212">
        <f t="shared" si="10"/>
        <v>3</v>
      </c>
      <c r="J121" s="1242">
        <v>3500000</v>
      </c>
      <c r="K121" s="1243">
        <f t="shared" si="13"/>
        <v>10500000</v>
      </c>
      <c r="L121" s="1212"/>
      <c r="M121" s="1244">
        <f t="shared" si="8"/>
        <v>-10500000</v>
      </c>
      <c r="N121" s="1246"/>
      <c r="P121" s="797"/>
      <c r="Q121" s="797"/>
    </row>
    <row r="122" s="755" customFormat="1" ht="60" spans="1:17">
      <c r="A122" s="1216">
        <v>307784</v>
      </c>
      <c r="B122" s="1212">
        <v>1349959</v>
      </c>
      <c r="C122" s="1217" t="s">
        <v>1465</v>
      </c>
      <c r="D122" s="1213">
        <v>43329</v>
      </c>
      <c r="E122" s="1213">
        <v>43333</v>
      </c>
      <c r="F122" s="1212">
        <f t="shared" si="9"/>
        <v>4</v>
      </c>
      <c r="G122" s="1212">
        <v>5</v>
      </c>
      <c r="H122" s="1212" t="s">
        <v>37</v>
      </c>
      <c r="I122" s="1212">
        <f t="shared" si="10"/>
        <v>20</v>
      </c>
      <c r="J122" s="1242">
        <v>3500000</v>
      </c>
      <c r="K122" s="1243">
        <f t="shared" si="13"/>
        <v>70000000</v>
      </c>
      <c r="L122" s="1212"/>
      <c r="M122" s="1244">
        <f t="shared" si="8"/>
        <v>-70000000</v>
      </c>
      <c r="N122" s="1246"/>
      <c r="P122" s="797"/>
      <c r="Q122" s="797"/>
    </row>
    <row r="123" s="755" customFormat="1" ht="24" spans="1:17">
      <c r="A123" s="1216">
        <v>309033</v>
      </c>
      <c r="B123" s="1212">
        <v>1352986</v>
      </c>
      <c r="C123" s="1217" t="s">
        <v>1466</v>
      </c>
      <c r="D123" s="1213">
        <v>43330</v>
      </c>
      <c r="E123" s="1213">
        <v>43333</v>
      </c>
      <c r="F123" s="1212">
        <f t="shared" si="9"/>
        <v>3</v>
      </c>
      <c r="G123" s="1212">
        <v>1</v>
      </c>
      <c r="H123" s="1212" t="s">
        <v>37</v>
      </c>
      <c r="I123" s="1212">
        <f t="shared" si="10"/>
        <v>3</v>
      </c>
      <c r="J123" s="1242">
        <v>3500000</v>
      </c>
      <c r="K123" s="1243">
        <f t="shared" si="13"/>
        <v>10500000</v>
      </c>
      <c r="L123" s="1212"/>
      <c r="M123" s="1244">
        <f t="shared" si="8"/>
        <v>-10500000</v>
      </c>
      <c r="N123" s="1246"/>
      <c r="P123" s="797"/>
      <c r="Q123" s="797"/>
    </row>
    <row r="124" s="755" customFormat="1" ht="24" spans="1:17">
      <c r="A124" s="1216">
        <v>304541</v>
      </c>
      <c r="B124" s="1212">
        <v>1340041</v>
      </c>
      <c r="C124" s="1217" t="s">
        <v>1467</v>
      </c>
      <c r="D124" s="1213">
        <v>43330</v>
      </c>
      <c r="E124" s="1213">
        <v>43333</v>
      </c>
      <c r="F124" s="1212">
        <f t="shared" si="9"/>
        <v>3</v>
      </c>
      <c r="G124" s="1212">
        <v>1</v>
      </c>
      <c r="H124" s="1212" t="s">
        <v>37</v>
      </c>
      <c r="I124" s="1212">
        <f t="shared" si="10"/>
        <v>3</v>
      </c>
      <c r="J124" s="1242">
        <v>3500000</v>
      </c>
      <c r="K124" s="1243">
        <f t="shared" si="13"/>
        <v>10500000</v>
      </c>
      <c r="L124" s="1212"/>
      <c r="M124" s="1244">
        <f t="shared" si="8"/>
        <v>-10500000</v>
      </c>
      <c r="N124" s="1246"/>
      <c r="P124" s="797"/>
      <c r="Q124" s="797"/>
    </row>
    <row r="125" s="755" customFormat="1" spans="1:17">
      <c r="A125" s="1216">
        <v>302630</v>
      </c>
      <c r="B125" s="1212">
        <v>1333899</v>
      </c>
      <c r="C125" s="1212" t="s">
        <v>1468</v>
      </c>
      <c r="D125" s="1213">
        <v>43330</v>
      </c>
      <c r="E125" s="1213">
        <v>43332</v>
      </c>
      <c r="F125" s="1212">
        <f t="shared" si="9"/>
        <v>2</v>
      </c>
      <c r="G125" s="1212">
        <v>1</v>
      </c>
      <c r="H125" s="1212" t="s">
        <v>37</v>
      </c>
      <c r="I125" s="1212">
        <f t="shared" si="10"/>
        <v>2</v>
      </c>
      <c r="J125" s="1242">
        <v>3500000</v>
      </c>
      <c r="K125" s="1243">
        <f t="shared" si="13"/>
        <v>7000000</v>
      </c>
      <c r="L125" s="1212"/>
      <c r="M125" s="1244">
        <f t="shared" si="8"/>
        <v>-7000000</v>
      </c>
      <c r="N125" s="1246"/>
      <c r="P125" s="797"/>
      <c r="Q125" s="797"/>
    </row>
    <row r="126" s="755" customFormat="1" spans="1:17">
      <c r="A126" s="1216">
        <v>303866</v>
      </c>
      <c r="B126" s="1212">
        <v>1337773</v>
      </c>
      <c r="C126" s="1212" t="s">
        <v>1469</v>
      </c>
      <c r="D126" s="1213">
        <v>43330</v>
      </c>
      <c r="E126" s="1213">
        <v>43334</v>
      </c>
      <c r="F126" s="1212">
        <f t="shared" si="9"/>
        <v>4</v>
      </c>
      <c r="G126" s="1212">
        <v>2</v>
      </c>
      <c r="H126" s="1212" t="s">
        <v>37</v>
      </c>
      <c r="I126" s="1212">
        <f t="shared" si="10"/>
        <v>8</v>
      </c>
      <c r="J126" s="1242">
        <v>3500000</v>
      </c>
      <c r="K126" s="1243">
        <f t="shared" si="13"/>
        <v>28000000</v>
      </c>
      <c r="L126" s="1212"/>
      <c r="M126" s="1244">
        <f t="shared" si="8"/>
        <v>-28000000</v>
      </c>
      <c r="N126" s="1246"/>
      <c r="P126" s="797"/>
      <c r="Q126" s="797"/>
    </row>
    <row r="127" s="755" customFormat="1" spans="1:17">
      <c r="A127" s="1216">
        <v>304013</v>
      </c>
      <c r="B127" s="1212">
        <v>1338410</v>
      </c>
      <c r="C127" s="1212" t="s">
        <v>1470</v>
      </c>
      <c r="D127" s="1213">
        <v>43330</v>
      </c>
      <c r="E127" s="1213">
        <v>43333</v>
      </c>
      <c r="F127" s="1212">
        <f t="shared" si="9"/>
        <v>3</v>
      </c>
      <c r="G127" s="1212">
        <v>1</v>
      </c>
      <c r="H127" s="1212" t="s">
        <v>37</v>
      </c>
      <c r="I127" s="1212">
        <f t="shared" si="10"/>
        <v>3</v>
      </c>
      <c r="J127" s="1242">
        <v>3500000</v>
      </c>
      <c r="K127" s="1243">
        <f t="shared" si="13"/>
        <v>10500000</v>
      </c>
      <c r="L127" s="1212"/>
      <c r="M127" s="1244">
        <f t="shared" si="8"/>
        <v>-10500000</v>
      </c>
      <c r="N127" s="1246"/>
      <c r="P127" s="797"/>
      <c r="Q127" s="797"/>
    </row>
    <row r="128" s="755" customFormat="1" spans="1:17">
      <c r="A128" s="1216">
        <v>304072</v>
      </c>
      <c r="B128" s="1212">
        <v>1338466</v>
      </c>
      <c r="C128" s="1212" t="s">
        <v>1471</v>
      </c>
      <c r="D128" s="1213">
        <v>43330</v>
      </c>
      <c r="E128" s="1213">
        <v>43333</v>
      </c>
      <c r="F128" s="1212">
        <f t="shared" si="9"/>
        <v>3</v>
      </c>
      <c r="G128" s="1212">
        <v>1</v>
      </c>
      <c r="H128" s="1212" t="s">
        <v>37</v>
      </c>
      <c r="I128" s="1212">
        <f t="shared" si="10"/>
        <v>3</v>
      </c>
      <c r="J128" s="1242">
        <v>3500000</v>
      </c>
      <c r="K128" s="1243">
        <f t="shared" si="13"/>
        <v>10500000</v>
      </c>
      <c r="L128" s="1212"/>
      <c r="M128" s="1244">
        <f t="shared" si="8"/>
        <v>-10500000</v>
      </c>
      <c r="N128" s="1246"/>
      <c r="P128" s="797"/>
      <c r="Q128" s="797"/>
    </row>
    <row r="129" s="755" customFormat="1" spans="1:17">
      <c r="A129" s="1216">
        <v>304078</v>
      </c>
      <c r="B129" s="1212">
        <v>1338463</v>
      </c>
      <c r="C129" s="1212" t="s">
        <v>1472</v>
      </c>
      <c r="D129" s="1213">
        <v>43330</v>
      </c>
      <c r="E129" s="1213">
        <v>43333</v>
      </c>
      <c r="F129" s="1212">
        <f t="shared" si="9"/>
        <v>3</v>
      </c>
      <c r="G129" s="1212">
        <v>1</v>
      </c>
      <c r="H129" s="1212" t="s">
        <v>37</v>
      </c>
      <c r="I129" s="1212">
        <f t="shared" si="10"/>
        <v>3</v>
      </c>
      <c r="J129" s="1242">
        <v>3500000</v>
      </c>
      <c r="K129" s="1243">
        <f t="shared" si="13"/>
        <v>10500000</v>
      </c>
      <c r="L129" s="1212"/>
      <c r="M129" s="1244">
        <f t="shared" si="8"/>
        <v>-10500000</v>
      </c>
      <c r="N129" s="1246"/>
      <c r="P129" s="797"/>
      <c r="Q129" s="797"/>
    </row>
    <row r="130" s="755" customFormat="1" spans="1:17">
      <c r="A130" s="1216" t="s">
        <v>1473</v>
      </c>
      <c r="B130" s="1212">
        <v>1347551</v>
      </c>
      <c r="C130" s="1212" t="s">
        <v>1474</v>
      </c>
      <c r="D130" s="1213">
        <v>43330</v>
      </c>
      <c r="E130" s="1213">
        <v>43333</v>
      </c>
      <c r="F130" s="1212">
        <f t="shared" si="9"/>
        <v>3</v>
      </c>
      <c r="G130" s="1212">
        <v>2</v>
      </c>
      <c r="H130" s="1212" t="s">
        <v>37</v>
      </c>
      <c r="I130" s="1212">
        <f t="shared" si="10"/>
        <v>6</v>
      </c>
      <c r="J130" s="1242">
        <v>3500000</v>
      </c>
      <c r="K130" s="1243">
        <f t="shared" si="13"/>
        <v>21000000</v>
      </c>
      <c r="L130" s="1212"/>
      <c r="M130" s="1244">
        <f t="shared" si="8"/>
        <v>-21000000</v>
      </c>
      <c r="N130" s="1246"/>
      <c r="P130" s="797"/>
      <c r="Q130" s="797"/>
    </row>
    <row r="131" s="755" customFormat="1" spans="1:17">
      <c r="A131" s="1216" t="s">
        <v>1475</v>
      </c>
      <c r="B131" s="1212">
        <v>1319455</v>
      </c>
      <c r="C131" s="1212" t="s">
        <v>1476</v>
      </c>
      <c r="D131" s="1213">
        <v>43331</v>
      </c>
      <c r="E131" s="1213">
        <v>43333</v>
      </c>
      <c r="F131" s="1212">
        <f t="shared" si="9"/>
        <v>2</v>
      </c>
      <c r="G131" s="1212">
        <v>2</v>
      </c>
      <c r="H131" s="1212" t="s">
        <v>37</v>
      </c>
      <c r="I131" s="1212">
        <f t="shared" si="10"/>
        <v>4</v>
      </c>
      <c r="J131" s="1266">
        <v>4050000</v>
      </c>
      <c r="K131" s="1243">
        <f t="shared" si="13"/>
        <v>16200000</v>
      </c>
      <c r="L131" s="1212"/>
      <c r="M131" s="1244">
        <f t="shared" si="8"/>
        <v>-16200000</v>
      </c>
      <c r="N131" s="1246"/>
      <c r="P131" s="797"/>
      <c r="Q131" s="797"/>
    </row>
    <row r="132" s="755" customFormat="1" spans="1:17">
      <c r="A132" s="1216" t="s">
        <v>1477</v>
      </c>
      <c r="B132" s="1212">
        <v>1339362</v>
      </c>
      <c r="C132" s="1212" t="s">
        <v>1478</v>
      </c>
      <c r="D132" s="1213">
        <v>43331</v>
      </c>
      <c r="E132" s="1213">
        <v>43333</v>
      </c>
      <c r="F132" s="1212">
        <f t="shared" si="9"/>
        <v>2</v>
      </c>
      <c r="G132" s="1212">
        <v>2</v>
      </c>
      <c r="H132" s="1212" t="s">
        <v>37</v>
      </c>
      <c r="I132" s="1212">
        <f t="shared" si="10"/>
        <v>4</v>
      </c>
      <c r="J132" s="1242">
        <v>3500000</v>
      </c>
      <c r="K132" s="1243">
        <f t="shared" si="13"/>
        <v>14000000</v>
      </c>
      <c r="L132" s="1212"/>
      <c r="M132" s="1244">
        <f t="shared" si="8"/>
        <v>-14000000</v>
      </c>
      <c r="N132" s="1246"/>
      <c r="P132" s="797"/>
      <c r="Q132" s="797"/>
    </row>
    <row r="133" s="755" customFormat="1" spans="1:17">
      <c r="A133" s="1216">
        <v>304517</v>
      </c>
      <c r="B133" s="1212">
        <v>1339921</v>
      </c>
      <c r="C133" s="1212" t="s">
        <v>1479</v>
      </c>
      <c r="D133" s="1213">
        <v>43331</v>
      </c>
      <c r="E133" s="1213">
        <v>43333</v>
      </c>
      <c r="F133" s="1212">
        <f t="shared" si="9"/>
        <v>2</v>
      </c>
      <c r="G133" s="1212">
        <v>1</v>
      </c>
      <c r="H133" s="1212" t="s">
        <v>37</v>
      </c>
      <c r="I133" s="1212">
        <f t="shared" si="10"/>
        <v>2</v>
      </c>
      <c r="J133" s="1242">
        <v>3500000</v>
      </c>
      <c r="K133" s="1243">
        <f t="shared" si="13"/>
        <v>7000000</v>
      </c>
      <c r="L133" s="1212"/>
      <c r="M133" s="1244">
        <f t="shared" si="8"/>
        <v>-7000000</v>
      </c>
      <c r="N133" s="1267"/>
      <c r="P133" s="797"/>
      <c r="Q133" s="797"/>
    </row>
    <row r="134" s="755" customFormat="1" spans="1:17">
      <c r="A134" s="1247">
        <v>309369</v>
      </c>
      <c r="B134" s="1248">
        <v>1354819</v>
      </c>
      <c r="C134" s="1248" t="s">
        <v>1480</v>
      </c>
      <c r="D134" s="1249">
        <v>43330</v>
      </c>
      <c r="E134" s="1249">
        <v>43331</v>
      </c>
      <c r="F134" s="1248">
        <f t="shared" si="9"/>
        <v>1</v>
      </c>
      <c r="G134" s="1248">
        <v>1</v>
      </c>
      <c r="H134" s="1248" t="s">
        <v>37</v>
      </c>
      <c r="I134" s="1248">
        <f t="shared" si="10"/>
        <v>1</v>
      </c>
      <c r="J134" s="1268">
        <v>3500000</v>
      </c>
      <c r="K134" s="1269">
        <f t="shared" si="13"/>
        <v>3500000</v>
      </c>
      <c r="L134" s="1248"/>
      <c r="M134" s="1270">
        <f t="shared" si="8"/>
        <v>-3500000</v>
      </c>
      <c r="N134" s="1271">
        <f>SUM(K134:K151)</f>
        <v>227500000</v>
      </c>
      <c r="P134" s="797"/>
      <c r="Q134" s="797"/>
    </row>
    <row r="135" s="755" customFormat="1" spans="1:17">
      <c r="A135" s="1247" t="s">
        <v>1481</v>
      </c>
      <c r="B135" s="1248">
        <v>1355755</v>
      </c>
      <c r="C135" s="1248" t="s">
        <v>1482</v>
      </c>
      <c r="D135" s="1249">
        <v>43330</v>
      </c>
      <c r="E135" s="1249">
        <v>43332</v>
      </c>
      <c r="F135" s="1248">
        <f t="shared" si="9"/>
        <v>2</v>
      </c>
      <c r="G135" s="1248">
        <v>2</v>
      </c>
      <c r="H135" s="1248" t="s">
        <v>37</v>
      </c>
      <c r="I135" s="1248">
        <f t="shared" si="10"/>
        <v>4</v>
      </c>
      <c r="J135" s="1268">
        <v>3500000</v>
      </c>
      <c r="K135" s="1269">
        <f t="shared" si="13"/>
        <v>14000000</v>
      </c>
      <c r="L135" s="1248"/>
      <c r="M135" s="1270">
        <f t="shared" si="8"/>
        <v>-14000000</v>
      </c>
      <c r="N135" s="1272"/>
      <c r="P135" s="797"/>
      <c r="Q135" s="797"/>
    </row>
    <row r="136" s="755" customFormat="1" spans="1:17">
      <c r="A136" s="1247">
        <v>309547</v>
      </c>
      <c r="B136" s="1248">
        <v>1355817</v>
      </c>
      <c r="C136" s="1248" t="s">
        <v>1483</v>
      </c>
      <c r="D136" s="1249">
        <v>43330</v>
      </c>
      <c r="E136" s="1249">
        <v>43332</v>
      </c>
      <c r="F136" s="1248">
        <f t="shared" si="9"/>
        <v>2</v>
      </c>
      <c r="G136" s="1248">
        <v>1</v>
      </c>
      <c r="H136" s="1248" t="s">
        <v>37</v>
      </c>
      <c r="I136" s="1248">
        <f t="shared" si="10"/>
        <v>2</v>
      </c>
      <c r="J136" s="1268">
        <v>3500000</v>
      </c>
      <c r="K136" s="1269">
        <f t="shared" si="13"/>
        <v>7000000</v>
      </c>
      <c r="L136" s="1248"/>
      <c r="M136" s="1270">
        <f t="shared" si="8"/>
        <v>-7000000</v>
      </c>
      <c r="N136" s="1272"/>
      <c r="P136" s="797"/>
      <c r="Q136" s="797"/>
    </row>
    <row r="137" s="755" customFormat="1" spans="1:17">
      <c r="A137" s="1247">
        <v>309548</v>
      </c>
      <c r="B137" s="1248">
        <v>1355824</v>
      </c>
      <c r="C137" s="1248" t="s">
        <v>1484</v>
      </c>
      <c r="D137" s="1249">
        <v>43330</v>
      </c>
      <c r="E137" s="1249">
        <v>43333</v>
      </c>
      <c r="F137" s="1248">
        <f t="shared" si="9"/>
        <v>3</v>
      </c>
      <c r="G137" s="1248">
        <v>1</v>
      </c>
      <c r="H137" s="1248" t="s">
        <v>37</v>
      </c>
      <c r="I137" s="1248">
        <f t="shared" si="10"/>
        <v>3</v>
      </c>
      <c r="J137" s="1268">
        <v>3500000</v>
      </c>
      <c r="K137" s="1269">
        <f t="shared" si="13"/>
        <v>10500000</v>
      </c>
      <c r="L137" s="1248"/>
      <c r="M137" s="1270">
        <f t="shared" si="8"/>
        <v>-10500000</v>
      </c>
      <c r="N137" s="1272"/>
      <c r="P137" s="797"/>
      <c r="Q137" s="797"/>
    </row>
    <row r="138" s="755" customFormat="1" spans="1:17">
      <c r="A138" s="1247">
        <v>309555</v>
      </c>
      <c r="B138" s="1248">
        <v>1355877</v>
      </c>
      <c r="C138" s="1248" t="s">
        <v>1485</v>
      </c>
      <c r="D138" s="1249">
        <v>43330</v>
      </c>
      <c r="E138" s="1249">
        <v>43331</v>
      </c>
      <c r="F138" s="1248">
        <f t="shared" si="9"/>
        <v>1</v>
      </c>
      <c r="G138" s="1248">
        <v>1</v>
      </c>
      <c r="H138" s="1248" t="s">
        <v>37</v>
      </c>
      <c r="I138" s="1248">
        <f t="shared" si="10"/>
        <v>1</v>
      </c>
      <c r="J138" s="1268">
        <v>3500000</v>
      </c>
      <c r="K138" s="1269">
        <f t="shared" si="13"/>
        <v>3500000</v>
      </c>
      <c r="L138" s="1248"/>
      <c r="M138" s="1270">
        <f t="shared" ref="M138:M201" si="14">L138-K138</f>
        <v>-3500000</v>
      </c>
      <c r="N138" s="1272"/>
      <c r="P138" s="797"/>
      <c r="Q138" s="797"/>
    </row>
    <row r="139" s="755" customFormat="1" spans="1:17">
      <c r="A139" s="1247">
        <v>309576</v>
      </c>
      <c r="B139" s="1248">
        <v>1356003</v>
      </c>
      <c r="C139" s="1248" t="s">
        <v>1486</v>
      </c>
      <c r="D139" s="1249">
        <v>43330</v>
      </c>
      <c r="E139" s="1249">
        <v>43333</v>
      </c>
      <c r="F139" s="1248">
        <f t="shared" si="9"/>
        <v>3</v>
      </c>
      <c r="G139" s="1248">
        <v>2</v>
      </c>
      <c r="H139" s="1248" t="s">
        <v>37</v>
      </c>
      <c r="I139" s="1248">
        <f t="shared" si="10"/>
        <v>6</v>
      </c>
      <c r="J139" s="1268">
        <v>3500000</v>
      </c>
      <c r="K139" s="1269">
        <f t="shared" si="13"/>
        <v>21000000</v>
      </c>
      <c r="L139" s="1248"/>
      <c r="M139" s="1270">
        <f t="shared" si="14"/>
        <v>-21000000</v>
      </c>
      <c r="N139" s="1272"/>
      <c r="P139" s="797"/>
      <c r="Q139" s="797"/>
    </row>
    <row r="140" s="755" customFormat="1" spans="1:17">
      <c r="A140" s="1247">
        <v>309618</v>
      </c>
      <c r="B140" s="1248">
        <v>1356210</v>
      </c>
      <c r="C140" s="1248" t="s">
        <v>1487</v>
      </c>
      <c r="D140" s="1249">
        <v>43331</v>
      </c>
      <c r="E140" s="1249">
        <v>43333</v>
      </c>
      <c r="F140" s="1248">
        <f t="shared" si="9"/>
        <v>2</v>
      </c>
      <c r="G140" s="1248">
        <v>2</v>
      </c>
      <c r="H140" s="1248" t="s">
        <v>37</v>
      </c>
      <c r="I140" s="1248">
        <f t="shared" si="10"/>
        <v>4</v>
      </c>
      <c r="J140" s="1248">
        <v>3500000</v>
      </c>
      <c r="K140" s="1269">
        <f t="shared" si="13"/>
        <v>14000000</v>
      </c>
      <c r="L140" s="1248"/>
      <c r="M140" s="1270">
        <f t="shared" si="14"/>
        <v>-14000000</v>
      </c>
      <c r="N140" s="1272"/>
      <c r="P140" s="797"/>
      <c r="Q140" s="797"/>
    </row>
    <row r="141" s="755" customFormat="1" spans="1:17">
      <c r="A141" s="1247">
        <v>309620</v>
      </c>
      <c r="B141" s="1248">
        <v>1356228</v>
      </c>
      <c r="C141" s="1248" t="s">
        <v>1488</v>
      </c>
      <c r="D141" s="1249">
        <v>43331</v>
      </c>
      <c r="E141" s="1249">
        <v>43332</v>
      </c>
      <c r="F141" s="1248">
        <f t="shared" si="9"/>
        <v>1</v>
      </c>
      <c r="G141" s="1248">
        <v>1</v>
      </c>
      <c r="H141" s="1248" t="s">
        <v>37</v>
      </c>
      <c r="I141" s="1248">
        <f t="shared" si="10"/>
        <v>1</v>
      </c>
      <c r="J141" s="1248">
        <v>3500000</v>
      </c>
      <c r="K141" s="1269">
        <f t="shared" si="13"/>
        <v>3500000</v>
      </c>
      <c r="L141" s="1248"/>
      <c r="M141" s="1270">
        <f t="shared" si="14"/>
        <v>-3500000</v>
      </c>
      <c r="N141" s="1272"/>
      <c r="P141" s="797"/>
      <c r="Q141" s="797"/>
    </row>
    <row r="142" s="755" customFormat="1" spans="1:17">
      <c r="A142" s="1247">
        <v>309621</v>
      </c>
      <c r="B142" s="1248">
        <v>1356239</v>
      </c>
      <c r="C142" s="1248" t="s">
        <v>1489</v>
      </c>
      <c r="D142" s="1249">
        <v>43331</v>
      </c>
      <c r="E142" s="1249">
        <v>43332</v>
      </c>
      <c r="F142" s="1248">
        <f t="shared" si="9"/>
        <v>1</v>
      </c>
      <c r="G142" s="1248">
        <v>2</v>
      </c>
      <c r="H142" s="1248" t="s">
        <v>37</v>
      </c>
      <c r="I142" s="1248">
        <f t="shared" si="10"/>
        <v>2</v>
      </c>
      <c r="J142" s="1248">
        <v>3500000</v>
      </c>
      <c r="K142" s="1269">
        <f t="shared" si="13"/>
        <v>7000000</v>
      </c>
      <c r="L142" s="1248"/>
      <c r="M142" s="1270">
        <f t="shared" si="14"/>
        <v>-7000000</v>
      </c>
      <c r="N142" s="1272"/>
      <c r="P142" s="797"/>
      <c r="Q142" s="797"/>
    </row>
    <row r="143" s="755" customFormat="1" spans="1:17">
      <c r="A143" s="1247" t="s">
        <v>1490</v>
      </c>
      <c r="B143" s="1248">
        <v>1343938</v>
      </c>
      <c r="C143" s="1248" t="s">
        <v>1491</v>
      </c>
      <c r="D143" s="1249">
        <v>43332</v>
      </c>
      <c r="E143" s="1249">
        <v>43335</v>
      </c>
      <c r="F143" s="1248">
        <f t="shared" si="9"/>
        <v>3</v>
      </c>
      <c r="G143" s="1248">
        <v>2</v>
      </c>
      <c r="H143" s="1248" t="s">
        <v>37</v>
      </c>
      <c r="I143" s="1248">
        <f t="shared" si="10"/>
        <v>6</v>
      </c>
      <c r="J143" s="1268">
        <v>3500000</v>
      </c>
      <c r="K143" s="1269">
        <f t="shared" si="13"/>
        <v>21000000</v>
      </c>
      <c r="L143" s="1248"/>
      <c r="M143" s="1270">
        <f t="shared" si="14"/>
        <v>-21000000</v>
      </c>
      <c r="N143" s="1272"/>
      <c r="P143" s="797"/>
      <c r="Q143" s="797"/>
    </row>
    <row r="144" s="755" customFormat="1" spans="1:17">
      <c r="A144" s="1247">
        <v>308173</v>
      </c>
      <c r="B144" s="1248">
        <v>1351287</v>
      </c>
      <c r="C144" s="1248" t="s">
        <v>1492</v>
      </c>
      <c r="D144" s="1249">
        <v>43332</v>
      </c>
      <c r="E144" s="1249">
        <v>43335</v>
      </c>
      <c r="F144" s="1248">
        <f t="shared" si="9"/>
        <v>3</v>
      </c>
      <c r="G144" s="1248">
        <v>1</v>
      </c>
      <c r="H144" s="1248" t="s">
        <v>37</v>
      </c>
      <c r="I144" s="1248">
        <f t="shared" si="10"/>
        <v>3</v>
      </c>
      <c r="J144" s="1268">
        <v>3500000</v>
      </c>
      <c r="K144" s="1269">
        <f t="shared" si="13"/>
        <v>10500000</v>
      </c>
      <c r="L144" s="1248"/>
      <c r="M144" s="1270">
        <f t="shared" si="14"/>
        <v>-10500000</v>
      </c>
      <c r="N144" s="1272"/>
      <c r="P144" s="797"/>
      <c r="Q144" s="797"/>
    </row>
    <row r="145" s="755" customFormat="1" spans="1:17">
      <c r="A145" s="1247">
        <v>309690</v>
      </c>
      <c r="B145" s="1248">
        <v>1356677</v>
      </c>
      <c r="C145" s="1248" t="s">
        <v>1493</v>
      </c>
      <c r="D145" s="1249">
        <v>43332</v>
      </c>
      <c r="E145" s="1249">
        <v>43333</v>
      </c>
      <c r="F145" s="1248">
        <f t="shared" si="9"/>
        <v>1</v>
      </c>
      <c r="G145" s="1248">
        <v>1</v>
      </c>
      <c r="H145" s="1248" t="s">
        <v>37</v>
      </c>
      <c r="I145" s="1248">
        <f t="shared" si="10"/>
        <v>1</v>
      </c>
      <c r="J145" s="1248">
        <v>3500000</v>
      </c>
      <c r="K145" s="1269">
        <f t="shared" si="13"/>
        <v>3500000</v>
      </c>
      <c r="L145" s="1248"/>
      <c r="M145" s="1270">
        <f t="shared" si="14"/>
        <v>-3500000</v>
      </c>
      <c r="N145" s="1272"/>
      <c r="P145" s="797"/>
      <c r="Q145" s="797"/>
    </row>
    <row r="146" s="755" customFormat="1" spans="1:17">
      <c r="A146" s="1247" t="s">
        <v>1494</v>
      </c>
      <c r="B146" s="1248">
        <v>1330607</v>
      </c>
      <c r="C146" s="1248" t="s">
        <v>1495</v>
      </c>
      <c r="D146" s="1249">
        <v>43333</v>
      </c>
      <c r="E146" s="1249">
        <v>43335</v>
      </c>
      <c r="F146" s="1248">
        <f t="shared" si="9"/>
        <v>2</v>
      </c>
      <c r="G146" s="1248">
        <v>2</v>
      </c>
      <c r="H146" s="1248" t="s">
        <v>37</v>
      </c>
      <c r="I146" s="1248">
        <f t="shared" si="10"/>
        <v>4</v>
      </c>
      <c r="J146" s="1268">
        <v>3500000</v>
      </c>
      <c r="K146" s="1269">
        <f t="shared" si="13"/>
        <v>14000000</v>
      </c>
      <c r="L146" s="1248"/>
      <c r="M146" s="1270">
        <f t="shared" si="14"/>
        <v>-14000000</v>
      </c>
      <c r="N146" s="1272"/>
      <c r="P146" s="797"/>
      <c r="Q146" s="797"/>
    </row>
    <row r="147" s="755" customFormat="1" ht="15" customHeight="1" spans="1:17">
      <c r="A147" s="1247">
        <v>304519</v>
      </c>
      <c r="B147" s="1248">
        <v>1339410</v>
      </c>
      <c r="C147" s="1248" t="s">
        <v>1496</v>
      </c>
      <c r="D147" s="1249">
        <v>43333</v>
      </c>
      <c r="E147" s="1249">
        <v>43335</v>
      </c>
      <c r="F147" s="1248">
        <f t="shared" si="9"/>
        <v>2</v>
      </c>
      <c r="G147" s="1248">
        <v>1</v>
      </c>
      <c r="H147" s="1248" t="s">
        <v>37</v>
      </c>
      <c r="I147" s="1248">
        <f t="shared" si="10"/>
        <v>2</v>
      </c>
      <c r="J147" s="1268">
        <v>3500000</v>
      </c>
      <c r="K147" s="1269">
        <f t="shared" si="13"/>
        <v>7000000</v>
      </c>
      <c r="L147" s="1248"/>
      <c r="M147" s="1270">
        <f t="shared" si="14"/>
        <v>-7000000</v>
      </c>
      <c r="N147" s="1272"/>
      <c r="P147" s="797"/>
      <c r="Q147" s="797"/>
    </row>
    <row r="148" s="755" customFormat="1" ht="15" customHeight="1" spans="1:17">
      <c r="A148" s="1247">
        <v>307674</v>
      </c>
      <c r="B148" s="1248">
        <v>1349471</v>
      </c>
      <c r="C148" s="1248" t="s">
        <v>1497</v>
      </c>
      <c r="D148" s="1249">
        <v>43333</v>
      </c>
      <c r="E148" s="1249">
        <v>43335</v>
      </c>
      <c r="F148" s="1248">
        <f t="shared" si="9"/>
        <v>2</v>
      </c>
      <c r="G148" s="1248">
        <v>3</v>
      </c>
      <c r="H148" s="1248" t="s">
        <v>37</v>
      </c>
      <c r="I148" s="1248">
        <f t="shared" si="10"/>
        <v>6</v>
      </c>
      <c r="J148" s="1268">
        <v>3500000</v>
      </c>
      <c r="K148" s="1269">
        <f t="shared" si="13"/>
        <v>21000000</v>
      </c>
      <c r="L148" s="1248"/>
      <c r="M148" s="1270">
        <f t="shared" si="14"/>
        <v>-21000000</v>
      </c>
      <c r="N148" s="1272"/>
      <c r="P148" s="797"/>
      <c r="Q148" s="797"/>
    </row>
    <row r="149" s="755" customFormat="1" ht="15" customHeight="1" spans="1:17">
      <c r="A149" s="1247" t="s">
        <v>1498</v>
      </c>
      <c r="B149" s="1248">
        <v>1345045</v>
      </c>
      <c r="C149" s="1248" t="s">
        <v>1499</v>
      </c>
      <c r="D149" s="1249">
        <v>43333</v>
      </c>
      <c r="E149" s="1249">
        <v>43335</v>
      </c>
      <c r="F149" s="1248">
        <f t="shared" si="9"/>
        <v>2</v>
      </c>
      <c r="G149" s="1248">
        <v>2</v>
      </c>
      <c r="H149" s="1248" t="s">
        <v>37</v>
      </c>
      <c r="I149" s="1248">
        <f t="shared" si="10"/>
        <v>4</v>
      </c>
      <c r="J149" s="1268">
        <v>3500000</v>
      </c>
      <c r="K149" s="1269">
        <f t="shared" si="13"/>
        <v>14000000</v>
      </c>
      <c r="L149" s="1248"/>
      <c r="M149" s="1270">
        <f t="shared" si="14"/>
        <v>-14000000</v>
      </c>
      <c r="N149" s="1272"/>
      <c r="P149" s="797"/>
      <c r="Q149" s="797"/>
    </row>
    <row r="150" s="755" customFormat="1" ht="15" customHeight="1" spans="1:17">
      <c r="A150" s="1247">
        <v>307805</v>
      </c>
      <c r="B150" s="1248">
        <v>1350012</v>
      </c>
      <c r="C150" s="1248" t="s">
        <v>1500</v>
      </c>
      <c r="D150" s="1249">
        <v>43333</v>
      </c>
      <c r="E150" s="1249">
        <v>43336</v>
      </c>
      <c r="F150" s="1248">
        <f t="shared" si="9"/>
        <v>3</v>
      </c>
      <c r="G150" s="1248">
        <v>1</v>
      </c>
      <c r="H150" s="1248" t="s">
        <v>37</v>
      </c>
      <c r="I150" s="1248">
        <f t="shared" si="10"/>
        <v>3</v>
      </c>
      <c r="J150" s="1268">
        <v>3500000</v>
      </c>
      <c r="K150" s="1269">
        <f t="shared" si="13"/>
        <v>10500000</v>
      </c>
      <c r="L150" s="1248"/>
      <c r="M150" s="1270">
        <f t="shared" si="14"/>
        <v>-10500000</v>
      </c>
      <c r="N150" s="1272"/>
      <c r="P150" s="797"/>
      <c r="Q150" s="797"/>
    </row>
    <row r="151" s="755" customFormat="1" ht="15" customHeight="1" spans="1:17">
      <c r="A151" s="1247" t="s">
        <v>1501</v>
      </c>
      <c r="B151" s="1248">
        <v>1353259</v>
      </c>
      <c r="C151" s="1248" t="s">
        <v>1502</v>
      </c>
      <c r="D151" s="1249">
        <v>43333</v>
      </c>
      <c r="E151" s="1249">
        <v>43337</v>
      </c>
      <c r="F151" s="1248">
        <f t="shared" si="9"/>
        <v>4</v>
      </c>
      <c r="G151" s="1248">
        <v>3</v>
      </c>
      <c r="H151" s="1248" t="s">
        <v>37</v>
      </c>
      <c r="I151" s="1248">
        <f t="shared" si="10"/>
        <v>12</v>
      </c>
      <c r="J151" s="1268">
        <v>3500000</v>
      </c>
      <c r="K151" s="1269">
        <f t="shared" si="13"/>
        <v>42000000</v>
      </c>
      <c r="L151" s="1248"/>
      <c r="M151" s="1270">
        <f t="shared" si="14"/>
        <v>-42000000</v>
      </c>
      <c r="N151" s="1273"/>
      <c r="P151" s="797"/>
      <c r="Q151" s="797"/>
    </row>
    <row r="152" s="756" customFormat="1" ht="15" customHeight="1" spans="1:17">
      <c r="A152" s="1163">
        <v>309706</v>
      </c>
      <c r="B152" s="1164">
        <v>1356436</v>
      </c>
      <c r="C152" s="1164" t="s">
        <v>1503</v>
      </c>
      <c r="D152" s="1165">
        <v>43333</v>
      </c>
      <c r="E152" s="1165">
        <v>43335</v>
      </c>
      <c r="F152" s="1164">
        <f t="shared" si="9"/>
        <v>2</v>
      </c>
      <c r="G152" s="1164">
        <v>1</v>
      </c>
      <c r="H152" s="1164" t="s">
        <v>37</v>
      </c>
      <c r="I152" s="1164">
        <f t="shared" si="10"/>
        <v>2</v>
      </c>
      <c r="J152" s="1220">
        <v>3500000</v>
      </c>
      <c r="K152" s="1221">
        <f t="shared" si="13"/>
        <v>7000000</v>
      </c>
      <c r="L152" s="1164"/>
      <c r="M152" s="1222">
        <f t="shared" si="14"/>
        <v>-7000000</v>
      </c>
      <c r="N152" s="1223">
        <f>SUM(K152:K173)</f>
        <v>239400000</v>
      </c>
      <c r="P152" s="797"/>
      <c r="Q152" s="797"/>
    </row>
    <row r="153" s="756" customFormat="1" ht="15" customHeight="1" spans="1:17">
      <c r="A153" s="1163">
        <v>309756</v>
      </c>
      <c r="B153" s="1164">
        <v>1356940</v>
      </c>
      <c r="C153" s="1164" t="s">
        <v>1493</v>
      </c>
      <c r="D153" s="1165">
        <v>43333</v>
      </c>
      <c r="E153" s="1165">
        <v>43334</v>
      </c>
      <c r="F153" s="1164">
        <f t="shared" si="9"/>
        <v>1</v>
      </c>
      <c r="G153" s="1164">
        <v>1</v>
      </c>
      <c r="H153" s="1164" t="s">
        <v>37</v>
      </c>
      <c r="I153" s="1164">
        <f t="shared" si="10"/>
        <v>1</v>
      </c>
      <c r="J153" s="1220">
        <v>3500000</v>
      </c>
      <c r="K153" s="1221">
        <f t="shared" si="13"/>
        <v>3500000</v>
      </c>
      <c r="L153" s="1164"/>
      <c r="M153" s="1222">
        <f t="shared" si="14"/>
        <v>-3500000</v>
      </c>
      <c r="N153" s="1224"/>
      <c r="P153" s="797"/>
      <c r="Q153" s="797"/>
    </row>
    <row r="154" s="756" customFormat="1" ht="15" customHeight="1" spans="1:17">
      <c r="A154" s="1163">
        <v>309704</v>
      </c>
      <c r="B154" s="1164">
        <v>1356435</v>
      </c>
      <c r="C154" s="1164" t="s">
        <v>1504</v>
      </c>
      <c r="D154" s="1165">
        <v>43333</v>
      </c>
      <c r="E154" s="1165">
        <v>43335</v>
      </c>
      <c r="F154" s="1164">
        <f t="shared" si="9"/>
        <v>2</v>
      </c>
      <c r="G154" s="1164">
        <v>1</v>
      </c>
      <c r="H154" s="1164" t="s">
        <v>37</v>
      </c>
      <c r="I154" s="1164">
        <f t="shared" si="10"/>
        <v>2</v>
      </c>
      <c r="J154" s="1220">
        <v>3500000</v>
      </c>
      <c r="K154" s="1221">
        <f t="shared" si="13"/>
        <v>7000000</v>
      </c>
      <c r="L154" s="1164"/>
      <c r="M154" s="1222">
        <f t="shared" si="14"/>
        <v>-7000000</v>
      </c>
      <c r="N154" s="1224"/>
      <c r="P154" s="797"/>
      <c r="Q154" s="797"/>
    </row>
    <row r="155" s="756" customFormat="1" ht="15" customHeight="1" spans="1:17">
      <c r="A155" s="1250" t="s">
        <v>1505</v>
      </c>
      <c r="B155" s="1164">
        <v>1357057</v>
      </c>
      <c r="C155" s="1171" t="s">
        <v>1506</v>
      </c>
      <c r="D155" s="1165">
        <v>43334</v>
      </c>
      <c r="E155" s="1165">
        <v>43337</v>
      </c>
      <c r="F155" s="1164">
        <f t="shared" si="9"/>
        <v>3</v>
      </c>
      <c r="G155" s="1164">
        <v>2</v>
      </c>
      <c r="H155" s="1164" t="s">
        <v>37</v>
      </c>
      <c r="I155" s="1164">
        <f t="shared" si="10"/>
        <v>6</v>
      </c>
      <c r="J155" s="1220">
        <v>3500000</v>
      </c>
      <c r="K155" s="1221">
        <f t="shared" si="13"/>
        <v>21000000</v>
      </c>
      <c r="L155" s="1164"/>
      <c r="M155" s="1222">
        <f t="shared" si="14"/>
        <v>-21000000</v>
      </c>
      <c r="N155" s="1224"/>
      <c r="P155" s="797"/>
      <c r="Q155" s="797"/>
    </row>
    <row r="156" s="756" customFormat="1" ht="15" customHeight="1" spans="1:17">
      <c r="A156" s="1250"/>
      <c r="B156" s="1164">
        <v>1357057</v>
      </c>
      <c r="C156" s="1175"/>
      <c r="D156" s="1165">
        <v>43334</v>
      </c>
      <c r="E156" s="1165">
        <v>43337</v>
      </c>
      <c r="F156" s="1164">
        <f t="shared" si="9"/>
        <v>3</v>
      </c>
      <c r="G156" s="1164">
        <v>1</v>
      </c>
      <c r="H156" s="1164" t="s">
        <v>1507</v>
      </c>
      <c r="I156" s="1164">
        <v>0</v>
      </c>
      <c r="J156" s="1220">
        <v>280000</v>
      </c>
      <c r="K156" s="1221">
        <f t="shared" si="13"/>
        <v>840000</v>
      </c>
      <c r="L156" s="1164"/>
      <c r="M156" s="1222">
        <f t="shared" si="14"/>
        <v>-840000</v>
      </c>
      <c r="N156" s="1224"/>
      <c r="P156" s="797"/>
      <c r="Q156" s="797"/>
    </row>
    <row r="157" s="756" customFormat="1" ht="15" customHeight="1" spans="1:17">
      <c r="A157" s="1164">
        <v>309759</v>
      </c>
      <c r="B157" s="1163">
        <v>1357088</v>
      </c>
      <c r="C157" s="1164" t="s">
        <v>1508</v>
      </c>
      <c r="D157" s="1165">
        <v>43334</v>
      </c>
      <c r="E157" s="1165">
        <v>43335</v>
      </c>
      <c r="F157" s="1164">
        <f t="shared" si="9"/>
        <v>1</v>
      </c>
      <c r="G157" s="1164">
        <v>1</v>
      </c>
      <c r="H157" s="1164" t="s">
        <v>37</v>
      </c>
      <c r="I157" s="1164">
        <f t="shared" ref="I157:I202" si="15">G157*F157</f>
        <v>1</v>
      </c>
      <c r="J157" s="1220">
        <v>3500000</v>
      </c>
      <c r="K157" s="1221">
        <f t="shared" si="13"/>
        <v>3500000</v>
      </c>
      <c r="L157" s="1164"/>
      <c r="M157" s="1222">
        <f t="shared" si="14"/>
        <v>-3500000</v>
      </c>
      <c r="N157" s="1224"/>
      <c r="P157" s="797"/>
      <c r="Q157" s="797"/>
    </row>
    <row r="158" s="755" customFormat="1" spans="1:17">
      <c r="A158" s="1163">
        <v>309757</v>
      </c>
      <c r="B158" s="1164">
        <v>1356777</v>
      </c>
      <c r="C158" s="1164" t="s">
        <v>1509</v>
      </c>
      <c r="D158" s="1165">
        <v>43334</v>
      </c>
      <c r="E158" s="1165">
        <v>43337</v>
      </c>
      <c r="F158" s="1164">
        <f t="shared" si="9"/>
        <v>3</v>
      </c>
      <c r="G158" s="1164">
        <v>1</v>
      </c>
      <c r="H158" s="1164" t="s">
        <v>37</v>
      </c>
      <c r="I158" s="1164">
        <f t="shared" si="15"/>
        <v>3</v>
      </c>
      <c r="J158" s="1164">
        <v>3500000</v>
      </c>
      <c r="K158" s="1221">
        <f t="shared" si="13"/>
        <v>10500000</v>
      </c>
      <c r="L158" s="1164"/>
      <c r="M158" s="1222">
        <f t="shared" si="14"/>
        <v>-10500000</v>
      </c>
      <c r="N158" s="1224"/>
      <c r="P158" s="797"/>
      <c r="Q158" s="797"/>
    </row>
    <row r="159" s="755" customFormat="1" spans="1:17">
      <c r="A159" s="1163" t="s">
        <v>1510</v>
      </c>
      <c r="B159" s="1164">
        <v>1329855</v>
      </c>
      <c r="C159" s="1164" t="s">
        <v>1511</v>
      </c>
      <c r="D159" s="1165">
        <v>43334</v>
      </c>
      <c r="E159" s="1165">
        <v>43336</v>
      </c>
      <c r="F159" s="1164">
        <f t="shared" si="9"/>
        <v>2</v>
      </c>
      <c r="G159" s="1164">
        <v>2</v>
      </c>
      <c r="H159" s="1164" t="s">
        <v>37</v>
      </c>
      <c r="I159" s="1164">
        <f t="shared" si="15"/>
        <v>4</v>
      </c>
      <c r="J159" s="1220">
        <v>3640000</v>
      </c>
      <c r="K159" s="1221">
        <f t="shared" si="13"/>
        <v>14560000</v>
      </c>
      <c r="L159" s="1164"/>
      <c r="M159" s="1222">
        <f t="shared" si="14"/>
        <v>-14560000</v>
      </c>
      <c r="N159" s="1224"/>
      <c r="P159" s="797"/>
      <c r="Q159" s="797"/>
    </row>
    <row r="160" s="755" customFormat="1" spans="1:17">
      <c r="A160" s="1163">
        <v>304149</v>
      </c>
      <c r="B160" s="1164">
        <v>1338933</v>
      </c>
      <c r="C160" s="1164" t="s">
        <v>1512</v>
      </c>
      <c r="D160" s="1165">
        <v>43334</v>
      </c>
      <c r="E160" s="1165">
        <v>43336</v>
      </c>
      <c r="F160" s="1164">
        <f t="shared" si="9"/>
        <v>2</v>
      </c>
      <c r="G160" s="1164">
        <v>1</v>
      </c>
      <c r="H160" s="1164" t="s">
        <v>37</v>
      </c>
      <c r="I160" s="1164">
        <f t="shared" si="15"/>
        <v>2</v>
      </c>
      <c r="J160" s="1220">
        <v>3500000</v>
      </c>
      <c r="K160" s="1221">
        <f t="shared" si="13"/>
        <v>7000000</v>
      </c>
      <c r="L160" s="1164"/>
      <c r="M160" s="1222">
        <f t="shared" si="14"/>
        <v>-7000000</v>
      </c>
      <c r="N160" s="1224"/>
      <c r="P160" s="797"/>
      <c r="Q160" s="797"/>
    </row>
    <row r="161" s="755" customFormat="1" spans="1:17">
      <c r="A161" s="1163">
        <v>309417</v>
      </c>
      <c r="B161" s="1164">
        <v>1355228</v>
      </c>
      <c r="C161" s="1164" t="s">
        <v>1513</v>
      </c>
      <c r="D161" s="1165">
        <v>43334</v>
      </c>
      <c r="E161" s="1165">
        <v>43335</v>
      </c>
      <c r="F161" s="1164">
        <f t="shared" si="9"/>
        <v>1</v>
      </c>
      <c r="G161" s="1164">
        <v>1</v>
      </c>
      <c r="H161" s="1164" t="s">
        <v>37</v>
      </c>
      <c r="I161" s="1164">
        <f t="shared" si="15"/>
        <v>1</v>
      </c>
      <c r="J161" s="1220">
        <v>3500000</v>
      </c>
      <c r="K161" s="1221">
        <f t="shared" si="13"/>
        <v>3500000</v>
      </c>
      <c r="L161" s="1164"/>
      <c r="M161" s="1222">
        <f t="shared" si="14"/>
        <v>-3500000</v>
      </c>
      <c r="N161" s="1224"/>
      <c r="P161" s="797"/>
      <c r="Q161" s="797"/>
    </row>
    <row r="162" s="755" customFormat="1" spans="1:17">
      <c r="A162" s="1163">
        <v>300735</v>
      </c>
      <c r="B162" s="1164">
        <v>1327359</v>
      </c>
      <c r="C162" s="1164" t="s">
        <v>1514</v>
      </c>
      <c r="D162" s="1165">
        <v>43335</v>
      </c>
      <c r="E162" s="1165">
        <v>43336</v>
      </c>
      <c r="F162" s="1164">
        <f t="shared" si="9"/>
        <v>1</v>
      </c>
      <c r="G162" s="1164">
        <v>2</v>
      </c>
      <c r="H162" s="1164" t="s">
        <v>37</v>
      </c>
      <c r="I162" s="1164">
        <f t="shared" si="15"/>
        <v>2</v>
      </c>
      <c r="J162" s="1220">
        <v>3500000</v>
      </c>
      <c r="K162" s="1221">
        <f t="shared" si="13"/>
        <v>7000000</v>
      </c>
      <c r="L162" s="1164"/>
      <c r="M162" s="1222">
        <f t="shared" si="14"/>
        <v>-7000000</v>
      </c>
      <c r="N162" s="1224"/>
      <c r="P162" s="797"/>
      <c r="Q162" s="797"/>
    </row>
    <row r="163" s="755" customFormat="1" spans="1:17">
      <c r="A163" s="1163">
        <v>307535</v>
      </c>
      <c r="B163" s="1164">
        <v>1348741</v>
      </c>
      <c r="C163" s="1164" t="s">
        <v>1515</v>
      </c>
      <c r="D163" s="1165">
        <v>43335</v>
      </c>
      <c r="E163" s="1165">
        <v>43336</v>
      </c>
      <c r="F163" s="1164">
        <f t="shared" ref="F163:F202" si="16">E163-D163</f>
        <v>1</v>
      </c>
      <c r="G163" s="1164">
        <v>9</v>
      </c>
      <c r="H163" s="1164" t="s">
        <v>37</v>
      </c>
      <c r="I163" s="1164">
        <f t="shared" si="15"/>
        <v>9</v>
      </c>
      <c r="J163" s="1220">
        <v>3500000</v>
      </c>
      <c r="K163" s="1221">
        <f t="shared" si="13"/>
        <v>31500000</v>
      </c>
      <c r="L163" s="1164"/>
      <c r="M163" s="1222">
        <f t="shared" si="14"/>
        <v>-31500000</v>
      </c>
      <c r="N163" s="1224"/>
      <c r="P163" s="797"/>
      <c r="Q163" s="797"/>
    </row>
    <row r="164" s="755" customFormat="1" spans="1:17">
      <c r="A164" s="1163" t="s">
        <v>1516</v>
      </c>
      <c r="B164" s="1164">
        <v>1329801</v>
      </c>
      <c r="C164" s="1164" t="s">
        <v>1517</v>
      </c>
      <c r="D164" s="1165">
        <v>43335</v>
      </c>
      <c r="E164" s="1165">
        <v>43338</v>
      </c>
      <c r="F164" s="1164">
        <f t="shared" si="16"/>
        <v>3</v>
      </c>
      <c r="G164" s="1164">
        <v>3</v>
      </c>
      <c r="H164" s="1164" t="s">
        <v>37</v>
      </c>
      <c r="I164" s="1164">
        <f t="shared" si="15"/>
        <v>9</v>
      </c>
      <c r="J164" s="1220">
        <v>3500000</v>
      </c>
      <c r="K164" s="1221">
        <f t="shared" si="13"/>
        <v>31500000</v>
      </c>
      <c r="L164" s="1164"/>
      <c r="M164" s="1222">
        <f t="shared" si="14"/>
        <v>-31500000</v>
      </c>
      <c r="N164" s="1224"/>
      <c r="P164" s="797"/>
      <c r="Q164" s="797"/>
    </row>
    <row r="165" s="755" customFormat="1" spans="1:17">
      <c r="A165" s="1163" t="s">
        <v>1518</v>
      </c>
      <c r="B165" s="1164">
        <v>1329991</v>
      </c>
      <c r="C165" s="1164" t="s">
        <v>1519</v>
      </c>
      <c r="D165" s="1165">
        <v>43335</v>
      </c>
      <c r="E165" s="1165">
        <v>43337</v>
      </c>
      <c r="F165" s="1164">
        <f t="shared" si="16"/>
        <v>2</v>
      </c>
      <c r="G165" s="1164">
        <v>2</v>
      </c>
      <c r="H165" s="1164" t="s">
        <v>37</v>
      </c>
      <c r="I165" s="1164">
        <f t="shared" si="15"/>
        <v>4</v>
      </c>
      <c r="J165" s="1220">
        <v>3500000</v>
      </c>
      <c r="K165" s="1221">
        <f t="shared" si="13"/>
        <v>14000000</v>
      </c>
      <c r="L165" s="1164"/>
      <c r="M165" s="1222">
        <f t="shared" si="14"/>
        <v>-14000000</v>
      </c>
      <c r="N165" s="1224"/>
      <c r="P165" s="797"/>
      <c r="Q165" s="797"/>
    </row>
    <row r="166" s="755" customFormat="1" spans="1:17">
      <c r="A166" s="1163">
        <v>303992</v>
      </c>
      <c r="B166" s="1164">
        <v>1337886</v>
      </c>
      <c r="C166" s="1164" t="s">
        <v>1520</v>
      </c>
      <c r="D166" s="1165">
        <v>43335</v>
      </c>
      <c r="E166" s="1165">
        <v>43337</v>
      </c>
      <c r="F166" s="1164">
        <f t="shared" si="16"/>
        <v>2</v>
      </c>
      <c r="G166" s="1164">
        <v>1</v>
      </c>
      <c r="H166" s="1164" t="s">
        <v>37</v>
      </c>
      <c r="I166" s="1164">
        <f t="shared" si="15"/>
        <v>2</v>
      </c>
      <c r="J166" s="1220">
        <v>3500000</v>
      </c>
      <c r="K166" s="1221">
        <f t="shared" si="13"/>
        <v>7000000</v>
      </c>
      <c r="L166" s="1164"/>
      <c r="M166" s="1222">
        <f t="shared" si="14"/>
        <v>-7000000</v>
      </c>
      <c r="N166" s="1224"/>
      <c r="P166" s="797"/>
      <c r="Q166" s="797"/>
    </row>
    <row r="167" s="755" customFormat="1" spans="1:17">
      <c r="A167" s="1163">
        <v>303999</v>
      </c>
      <c r="B167" s="1164">
        <v>1337893</v>
      </c>
      <c r="C167" s="1164" t="s">
        <v>1521</v>
      </c>
      <c r="D167" s="1165">
        <v>43335</v>
      </c>
      <c r="E167" s="1165">
        <v>43337</v>
      </c>
      <c r="F167" s="1164">
        <f t="shared" si="16"/>
        <v>2</v>
      </c>
      <c r="G167" s="1164">
        <v>1</v>
      </c>
      <c r="H167" s="1164" t="s">
        <v>37</v>
      </c>
      <c r="I167" s="1164">
        <f t="shared" si="15"/>
        <v>2</v>
      </c>
      <c r="J167" s="1220">
        <v>3500000</v>
      </c>
      <c r="K167" s="1221">
        <f t="shared" si="13"/>
        <v>7000000</v>
      </c>
      <c r="L167" s="1164"/>
      <c r="M167" s="1222">
        <f t="shared" si="14"/>
        <v>-7000000</v>
      </c>
      <c r="N167" s="1224"/>
      <c r="P167" s="797"/>
      <c r="Q167" s="797"/>
    </row>
    <row r="168" s="755" customFormat="1" spans="1:17">
      <c r="A168" s="1163">
        <v>304083</v>
      </c>
      <c r="B168" s="1164">
        <v>1338311</v>
      </c>
      <c r="C168" s="1164" t="s">
        <v>1522</v>
      </c>
      <c r="D168" s="1165">
        <v>43335</v>
      </c>
      <c r="E168" s="1165">
        <v>43337</v>
      </c>
      <c r="F168" s="1164">
        <f t="shared" si="16"/>
        <v>2</v>
      </c>
      <c r="G168" s="1164">
        <v>1</v>
      </c>
      <c r="H168" s="1164" t="s">
        <v>37</v>
      </c>
      <c r="I168" s="1164">
        <f t="shared" si="15"/>
        <v>2</v>
      </c>
      <c r="J168" s="1220">
        <v>3500000</v>
      </c>
      <c r="K168" s="1221">
        <f t="shared" si="13"/>
        <v>7000000</v>
      </c>
      <c r="L168" s="1164"/>
      <c r="M168" s="1222">
        <f t="shared" si="14"/>
        <v>-7000000</v>
      </c>
      <c r="N168" s="1224"/>
      <c r="P168" s="797"/>
      <c r="Q168" s="797"/>
    </row>
    <row r="169" s="755" customFormat="1" spans="1:17">
      <c r="A169" s="1163">
        <v>307758</v>
      </c>
      <c r="B169" s="1164">
        <v>1349600</v>
      </c>
      <c r="C169" s="1164" t="s">
        <v>1523</v>
      </c>
      <c r="D169" s="1165">
        <v>43335</v>
      </c>
      <c r="E169" s="1165">
        <v>43338</v>
      </c>
      <c r="F169" s="1164">
        <f t="shared" si="16"/>
        <v>3</v>
      </c>
      <c r="G169" s="1164">
        <v>1</v>
      </c>
      <c r="H169" s="1164" t="s">
        <v>37</v>
      </c>
      <c r="I169" s="1164">
        <f t="shared" si="15"/>
        <v>3</v>
      </c>
      <c r="J169" s="1220">
        <v>3500000</v>
      </c>
      <c r="K169" s="1221">
        <f t="shared" si="13"/>
        <v>10500000</v>
      </c>
      <c r="L169" s="1164"/>
      <c r="M169" s="1222">
        <f t="shared" si="14"/>
        <v>-10500000</v>
      </c>
      <c r="N169" s="1224"/>
      <c r="P169" s="797"/>
      <c r="Q169" s="797"/>
    </row>
    <row r="170" s="755" customFormat="1" spans="1:17">
      <c r="A170" s="1163">
        <v>307806</v>
      </c>
      <c r="B170" s="1164">
        <v>1350127</v>
      </c>
      <c r="C170" s="1164" t="s">
        <v>1524</v>
      </c>
      <c r="D170" s="1165">
        <v>43335</v>
      </c>
      <c r="E170" s="1165">
        <v>43338</v>
      </c>
      <c r="F170" s="1164">
        <f t="shared" si="16"/>
        <v>3</v>
      </c>
      <c r="G170" s="1164">
        <v>1</v>
      </c>
      <c r="H170" s="1164" t="s">
        <v>37</v>
      </c>
      <c r="I170" s="1164">
        <f t="shared" si="15"/>
        <v>3</v>
      </c>
      <c r="J170" s="1220">
        <v>3500000</v>
      </c>
      <c r="K170" s="1221">
        <f t="shared" si="13"/>
        <v>10500000</v>
      </c>
      <c r="L170" s="1164"/>
      <c r="M170" s="1222">
        <f t="shared" si="14"/>
        <v>-10500000</v>
      </c>
      <c r="N170" s="1224"/>
      <c r="P170" s="797"/>
      <c r="Q170" s="797"/>
    </row>
    <row r="171" s="755" customFormat="1" spans="1:17">
      <c r="A171" s="1163" t="s">
        <v>1525</v>
      </c>
      <c r="B171" s="1164">
        <v>1353583</v>
      </c>
      <c r="C171" s="1164" t="s">
        <v>1526</v>
      </c>
      <c r="D171" s="1165">
        <v>43335</v>
      </c>
      <c r="E171" s="1165">
        <v>43338</v>
      </c>
      <c r="F171" s="1164">
        <f t="shared" si="16"/>
        <v>3</v>
      </c>
      <c r="G171" s="1164">
        <v>2</v>
      </c>
      <c r="H171" s="1164" t="s">
        <v>37</v>
      </c>
      <c r="I171" s="1164">
        <f t="shared" si="15"/>
        <v>6</v>
      </c>
      <c r="J171" s="1220">
        <v>3500000</v>
      </c>
      <c r="K171" s="1221">
        <f t="shared" si="13"/>
        <v>21000000</v>
      </c>
      <c r="L171" s="1164"/>
      <c r="M171" s="1222">
        <f t="shared" si="14"/>
        <v>-21000000</v>
      </c>
      <c r="N171" s="1224"/>
      <c r="P171" s="797"/>
      <c r="Q171" s="797"/>
    </row>
    <row r="172" s="755" customFormat="1" spans="1:17">
      <c r="A172" s="1163">
        <v>309402</v>
      </c>
      <c r="B172" s="1164">
        <v>1355111</v>
      </c>
      <c r="C172" s="1164" t="s">
        <v>1527</v>
      </c>
      <c r="D172" s="1165">
        <v>43335</v>
      </c>
      <c r="E172" s="1165">
        <v>43338</v>
      </c>
      <c r="F172" s="1164">
        <f t="shared" si="16"/>
        <v>3</v>
      </c>
      <c r="G172" s="1164">
        <v>1</v>
      </c>
      <c r="H172" s="1164" t="s">
        <v>37</v>
      </c>
      <c r="I172" s="1164">
        <f t="shared" si="15"/>
        <v>3</v>
      </c>
      <c r="J172" s="1220">
        <v>3500000</v>
      </c>
      <c r="K172" s="1221">
        <f t="shared" si="13"/>
        <v>10500000</v>
      </c>
      <c r="L172" s="1164"/>
      <c r="M172" s="1222">
        <f t="shared" si="14"/>
        <v>-10500000</v>
      </c>
      <c r="N172" s="1224"/>
      <c r="P172" s="797"/>
      <c r="Q172" s="797"/>
    </row>
    <row r="173" s="755" customFormat="1" spans="1:17">
      <c r="A173" s="1163">
        <v>301510</v>
      </c>
      <c r="B173" s="1164">
        <v>1328992</v>
      </c>
      <c r="C173" s="1180" t="s">
        <v>1528</v>
      </c>
      <c r="D173" s="1165">
        <v>43336</v>
      </c>
      <c r="E173" s="1165">
        <v>43337</v>
      </c>
      <c r="F173" s="1164">
        <f t="shared" si="16"/>
        <v>1</v>
      </c>
      <c r="G173" s="1164">
        <v>1</v>
      </c>
      <c r="H173" s="1164" t="s">
        <v>37</v>
      </c>
      <c r="I173" s="1164">
        <f t="shared" si="15"/>
        <v>1</v>
      </c>
      <c r="J173" s="1220">
        <v>3500000</v>
      </c>
      <c r="K173" s="1221">
        <f t="shared" si="13"/>
        <v>3500000</v>
      </c>
      <c r="L173" s="1164"/>
      <c r="M173" s="1222">
        <f t="shared" si="14"/>
        <v>-3500000</v>
      </c>
      <c r="N173" s="1227"/>
      <c r="P173" s="797"/>
      <c r="Q173" s="797"/>
    </row>
    <row r="174" s="755" customFormat="1" ht="24" spans="1:17">
      <c r="A174" s="1251" t="s">
        <v>1529</v>
      </c>
      <c r="B174" s="1252">
        <v>1358125</v>
      </c>
      <c r="C174" s="1253" t="s">
        <v>1530</v>
      </c>
      <c r="D174" s="1254">
        <v>43334</v>
      </c>
      <c r="E174" s="1254">
        <v>43335</v>
      </c>
      <c r="F174" s="1252">
        <f t="shared" si="16"/>
        <v>1</v>
      </c>
      <c r="G174" s="1252">
        <v>2</v>
      </c>
      <c r="H174" s="1252" t="s">
        <v>37</v>
      </c>
      <c r="I174" s="1252">
        <f t="shared" si="15"/>
        <v>2</v>
      </c>
      <c r="J174" s="1274">
        <v>3500000</v>
      </c>
      <c r="K174" s="1274">
        <f t="shared" si="13"/>
        <v>7000000</v>
      </c>
      <c r="L174" s="1252"/>
      <c r="M174" s="1275">
        <f t="shared" si="14"/>
        <v>-7000000</v>
      </c>
      <c r="N174" s="1276">
        <f>SUM(K174:K175)</f>
        <v>10500000</v>
      </c>
      <c r="P174" s="797"/>
      <c r="Q174" s="797"/>
    </row>
    <row r="175" s="755" customFormat="1" spans="1:17">
      <c r="A175" s="1251">
        <v>309526</v>
      </c>
      <c r="B175" s="1252">
        <v>1355588</v>
      </c>
      <c r="C175" s="1254" t="s">
        <v>1531</v>
      </c>
      <c r="D175" s="1255">
        <v>43336</v>
      </c>
      <c r="E175" s="1255">
        <v>43337</v>
      </c>
      <c r="F175" s="1252">
        <f t="shared" si="16"/>
        <v>1</v>
      </c>
      <c r="G175" s="1252">
        <v>1</v>
      </c>
      <c r="H175" s="1252" t="s">
        <v>37</v>
      </c>
      <c r="I175" s="1252">
        <f t="shared" si="15"/>
        <v>1</v>
      </c>
      <c r="J175" s="1277">
        <v>3500000</v>
      </c>
      <c r="K175" s="1274">
        <f t="shared" ref="K175:K202" si="17">J175*F175*G175</f>
        <v>3500000</v>
      </c>
      <c r="L175" s="1252"/>
      <c r="M175" s="1275">
        <f t="shared" si="14"/>
        <v>-3500000</v>
      </c>
      <c r="N175" s="1278"/>
      <c r="P175" s="797"/>
      <c r="Q175" s="797"/>
    </row>
    <row r="176" s="755" customFormat="1" spans="1:17">
      <c r="A176" s="1256" t="s">
        <v>1532</v>
      </c>
      <c r="B176" s="1257">
        <v>1351282</v>
      </c>
      <c r="C176" s="1258" t="s">
        <v>1533</v>
      </c>
      <c r="D176" s="1259">
        <v>43336</v>
      </c>
      <c r="E176" s="1259">
        <v>43340</v>
      </c>
      <c r="F176" s="1257">
        <f t="shared" si="16"/>
        <v>4</v>
      </c>
      <c r="G176" s="1257">
        <v>2</v>
      </c>
      <c r="H176" s="1257" t="s">
        <v>37</v>
      </c>
      <c r="I176" s="1257">
        <f t="shared" si="15"/>
        <v>8</v>
      </c>
      <c r="J176" s="1279">
        <v>3500000</v>
      </c>
      <c r="K176" s="1280">
        <f t="shared" si="17"/>
        <v>28000000</v>
      </c>
      <c r="L176" s="1257"/>
      <c r="M176" s="1281">
        <f t="shared" si="14"/>
        <v>-28000000</v>
      </c>
      <c r="N176" s="1282">
        <f>SUM(K176:K186)</f>
        <v>133000000</v>
      </c>
      <c r="P176" s="797"/>
      <c r="Q176" s="797"/>
    </row>
    <row r="177" s="755" customFormat="1" spans="1:17">
      <c r="A177" s="1256">
        <v>310396</v>
      </c>
      <c r="B177" s="1257">
        <v>1359038</v>
      </c>
      <c r="C177" s="1257" t="s">
        <v>1534</v>
      </c>
      <c r="D177" s="1259">
        <v>43336</v>
      </c>
      <c r="E177" s="1259">
        <v>43337</v>
      </c>
      <c r="F177" s="1257">
        <f t="shared" si="16"/>
        <v>1</v>
      </c>
      <c r="G177" s="1257">
        <v>1</v>
      </c>
      <c r="H177" s="1257" t="s">
        <v>37</v>
      </c>
      <c r="I177" s="1257">
        <f t="shared" si="15"/>
        <v>1</v>
      </c>
      <c r="J177" s="1279">
        <v>3500000</v>
      </c>
      <c r="K177" s="1280">
        <f t="shared" si="17"/>
        <v>3500000</v>
      </c>
      <c r="L177" s="1257"/>
      <c r="M177" s="1281">
        <f t="shared" si="14"/>
        <v>-3500000</v>
      </c>
      <c r="N177" s="1283"/>
      <c r="P177" s="797"/>
      <c r="Q177" s="797"/>
    </row>
    <row r="178" s="755" customFormat="1" spans="1:17">
      <c r="A178" s="1256">
        <v>309299</v>
      </c>
      <c r="B178" s="1257">
        <v>1354366</v>
      </c>
      <c r="C178" s="1258" t="s">
        <v>1535</v>
      </c>
      <c r="D178" s="1259">
        <v>43336</v>
      </c>
      <c r="E178" s="1259">
        <v>43339</v>
      </c>
      <c r="F178" s="1257">
        <f t="shared" si="16"/>
        <v>3</v>
      </c>
      <c r="G178" s="1257">
        <v>1</v>
      </c>
      <c r="H178" s="1257" t="s">
        <v>37</v>
      </c>
      <c r="I178" s="1257">
        <f t="shared" si="15"/>
        <v>3</v>
      </c>
      <c r="J178" s="1279">
        <v>3500000</v>
      </c>
      <c r="K178" s="1280">
        <f t="shared" si="17"/>
        <v>10500000</v>
      </c>
      <c r="L178" s="1257"/>
      <c r="M178" s="1281">
        <f t="shared" si="14"/>
        <v>-10500000</v>
      </c>
      <c r="N178" s="1283"/>
      <c r="O178" s="755" t="s">
        <v>1536</v>
      </c>
      <c r="P178" s="797"/>
      <c r="Q178" s="797"/>
    </row>
    <row r="179" s="755" customFormat="1" spans="1:17">
      <c r="A179" s="1256">
        <v>304265</v>
      </c>
      <c r="B179" s="1257">
        <v>1339072</v>
      </c>
      <c r="C179" s="1257" t="s">
        <v>1537</v>
      </c>
      <c r="D179" s="1259">
        <v>43337</v>
      </c>
      <c r="E179" s="1259">
        <v>43339</v>
      </c>
      <c r="F179" s="1257">
        <f t="shared" si="16"/>
        <v>2</v>
      </c>
      <c r="G179" s="1257">
        <v>1</v>
      </c>
      <c r="H179" s="1257" t="s">
        <v>37</v>
      </c>
      <c r="I179" s="1257">
        <f t="shared" si="15"/>
        <v>2</v>
      </c>
      <c r="J179" s="1279">
        <v>3500000</v>
      </c>
      <c r="K179" s="1280">
        <f t="shared" si="17"/>
        <v>7000000</v>
      </c>
      <c r="L179" s="1257"/>
      <c r="M179" s="1281">
        <f t="shared" si="14"/>
        <v>-7000000</v>
      </c>
      <c r="N179" s="1283"/>
      <c r="P179" s="797"/>
      <c r="Q179" s="797"/>
    </row>
    <row r="180" s="755" customFormat="1" spans="1:17">
      <c r="A180" s="1256">
        <v>309465</v>
      </c>
      <c r="B180" s="1257">
        <v>1355326</v>
      </c>
      <c r="C180" s="1257" t="s">
        <v>1538</v>
      </c>
      <c r="D180" s="1259">
        <v>43337</v>
      </c>
      <c r="E180" s="1259">
        <v>43339</v>
      </c>
      <c r="F180" s="1257">
        <f t="shared" si="16"/>
        <v>2</v>
      </c>
      <c r="G180" s="1257">
        <v>1</v>
      </c>
      <c r="H180" s="1257" t="s">
        <v>37</v>
      </c>
      <c r="I180" s="1257">
        <f t="shared" si="15"/>
        <v>2</v>
      </c>
      <c r="J180" s="1279">
        <v>3500000</v>
      </c>
      <c r="K180" s="1280">
        <f t="shared" si="17"/>
        <v>7000000</v>
      </c>
      <c r="L180" s="1257"/>
      <c r="M180" s="1281">
        <f t="shared" si="14"/>
        <v>-7000000</v>
      </c>
      <c r="N180" s="1283"/>
      <c r="P180" s="797"/>
      <c r="Q180" s="797"/>
    </row>
    <row r="181" s="755" customFormat="1" spans="1:17">
      <c r="A181" s="1256">
        <v>309559</v>
      </c>
      <c r="B181" s="1257">
        <v>1355899</v>
      </c>
      <c r="C181" s="1257" t="s">
        <v>1539</v>
      </c>
      <c r="D181" s="1259">
        <v>43337</v>
      </c>
      <c r="E181" s="1259">
        <v>43339</v>
      </c>
      <c r="F181" s="1257">
        <f t="shared" si="16"/>
        <v>2</v>
      </c>
      <c r="G181" s="1257">
        <v>1</v>
      </c>
      <c r="H181" s="1257" t="s">
        <v>37</v>
      </c>
      <c r="I181" s="1257">
        <f t="shared" si="15"/>
        <v>2</v>
      </c>
      <c r="J181" s="1279">
        <v>3500000</v>
      </c>
      <c r="K181" s="1280">
        <f t="shared" si="17"/>
        <v>7000000</v>
      </c>
      <c r="L181" s="1257"/>
      <c r="M181" s="1281">
        <f t="shared" si="14"/>
        <v>-7000000</v>
      </c>
      <c r="N181" s="1283"/>
      <c r="O181" s="755" t="s">
        <v>847</v>
      </c>
      <c r="P181" s="797"/>
      <c r="Q181" s="797"/>
    </row>
    <row r="182" s="755" customFormat="1" ht="48" spans="1:17">
      <c r="A182" s="1256">
        <v>306460</v>
      </c>
      <c r="B182" s="1257">
        <v>1345204</v>
      </c>
      <c r="C182" s="1260" t="s">
        <v>1540</v>
      </c>
      <c r="D182" s="1259">
        <v>43338</v>
      </c>
      <c r="E182" s="1259">
        <v>43339</v>
      </c>
      <c r="F182" s="1257">
        <f t="shared" si="16"/>
        <v>1</v>
      </c>
      <c r="G182" s="1257">
        <v>2</v>
      </c>
      <c r="H182" s="1257" t="s">
        <v>37</v>
      </c>
      <c r="I182" s="1257">
        <f t="shared" si="15"/>
        <v>2</v>
      </c>
      <c r="J182" s="1279">
        <v>3500000</v>
      </c>
      <c r="K182" s="1280">
        <f t="shared" si="17"/>
        <v>7000000</v>
      </c>
      <c r="L182" s="1257"/>
      <c r="M182" s="1281">
        <f t="shared" si="14"/>
        <v>-7000000</v>
      </c>
      <c r="N182" s="1283"/>
      <c r="P182" s="797"/>
      <c r="Q182" s="797"/>
    </row>
    <row r="183" s="755" customFormat="1" spans="1:17">
      <c r="A183" s="1256">
        <v>305046</v>
      </c>
      <c r="B183" s="1257">
        <v>1341264</v>
      </c>
      <c r="C183" s="1257" t="s">
        <v>1541</v>
      </c>
      <c r="D183" s="1259">
        <v>43337</v>
      </c>
      <c r="E183" s="1259">
        <v>43340</v>
      </c>
      <c r="F183" s="1261">
        <f t="shared" si="16"/>
        <v>3</v>
      </c>
      <c r="G183" s="1257">
        <v>1</v>
      </c>
      <c r="H183" s="1257" t="s">
        <v>37</v>
      </c>
      <c r="I183" s="1257">
        <f t="shared" si="15"/>
        <v>3</v>
      </c>
      <c r="J183" s="1279">
        <v>3500000</v>
      </c>
      <c r="K183" s="1280">
        <f t="shared" si="17"/>
        <v>10500000</v>
      </c>
      <c r="L183" s="1257"/>
      <c r="M183" s="1281">
        <f t="shared" si="14"/>
        <v>-10500000</v>
      </c>
      <c r="N183" s="1283"/>
      <c r="P183" s="797"/>
      <c r="Q183" s="797"/>
    </row>
    <row r="184" s="755" customFormat="1" spans="1:17">
      <c r="A184" s="1256">
        <v>306420</v>
      </c>
      <c r="B184" s="1257">
        <v>1344703</v>
      </c>
      <c r="C184" s="1257" t="s">
        <v>1542</v>
      </c>
      <c r="D184" s="1259">
        <v>43337</v>
      </c>
      <c r="E184" s="1259">
        <v>43340</v>
      </c>
      <c r="F184" s="1257">
        <f t="shared" si="16"/>
        <v>3</v>
      </c>
      <c r="G184" s="1257">
        <v>3</v>
      </c>
      <c r="H184" s="1257" t="s">
        <v>37</v>
      </c>
      <c r="I184" s="1257">
        <f t="shared" si="15"/>
        <v>9</v>
      </c>
      <c r="J184" s="1279">
        <v>3500000</v>
      </c>
      <c r="K184" s="1280">
        <f t="shared" si="17"/>
        <v>31500000</v>
      </c>
      <c r="L184" s="1257"/>
      <c r="M184" s="1281">
        <f t="shared" si="14"/>
        <v>-31500000</v>
      </c>
      <c r="N184" s="1283"/>
      <c r="P184" s="797"/>
      <c r="Q184" s="797"/>
    </row>
    <row r="185" s="755" customFormat="1" spans="1:17">
      <c r="A185" s="1256">
        <v>308742</v>
      </c>
      <c r="B185" s="1257">
        <v>1352756</v>
      </c>
      <c r="C185" s="1257" t="s">
        <v>1543</v>
      </c>
      <c r="D185" s="1259">
        <v>43338</v>
      </c>
      <c r="E185" s="1259">
        <v>43340</v>
      </c>
      <c r="F185" s="1257">
        <f t="shared" si="16"/>
        <v>2</v>
      </c>
      <c r="G185" s="1257">
        <v>2</v>
      </c>
      <c r="H185" s="1257" t="s">
        <v>37</v>
      </c>
      <c r="I185" s="1257">
        <f t="shared" si="15"/>
        <v>4</v>
      </c>
      <c r="J185" s="1279">
        <v>3500000</v>
      </c>
      <c r="K185" s="1280">
        <f t="shared" si="17"/>
        <v>14000000</v>
      </c>
      <c r="L185" s="1257"/>
      <c r="M185" s="1281">
        <f t="shared" si="14"/>
        <v>-14000000</v>
      </c>
      <c r="N185" s="1283"/>
      <c r="P185" s="797"/>
      <c r="Q185" s="797"/>
    </row>
    <row r="186" s="755" customFormat="1" ht="48" spans="1:17">
      <c r="A186" s="1256" t="s">
        <v>1544</v>
      </c>
      <c r="B186" s="1257">
        <v>1355753</v>
      </c>
      <c r="C186" s="1260" t="s">
        <v>1545</v>
      </c>
      <c r="D186" s="1259">
        <v>43339</v>
      </c>
      <c r="E186" s="1259">
        <v>43340</v>
      </c>
      <c r="F186" s="1257">
        <f t="shared" si="16"/>
        <v>1</v>
      </c>
      <c r="G186" s="1257">
        <v>2</v>
      </c>
      <c r="H186" s="1257" t="s">
        <v>37</v>
      </c>
      <c r="I186" s="1257">
        <f t="shared" si="15"/>
        <v>2</v>
      </c>
      <c r="J186" s="1279">
        <v>3500000</v>
      </c>
      <c r="K186" s="1280">
        <f t="shared" si="17"/>
        <v>7000000</v>
      </c>
      <c r="L186" s="1257"/>
      <c r="M186" s="1281">
        <f t="shared" si="14"/>
        <v>-7000000</v>
      </c>
      <c r="N186" s="1284"/>
      <c r="P186" s="797"/>
      <c r="Q186" s="797"/>
    </row>
    <row r="187" s="755" customFormat="1" spans="1:17">
      <c r="A187" s="1262">
        <v>310772</v>
      </c>
      <c r="B187" s="1263">
        <v>1360109</v>
      </c>
      <c r="C187" s="1263" t="s">
        <v>1546</v>
      </c>
      <c r="D187" s="1264">
        <v>43338</v>
      </c>
      <c r="E187" s="1264">
        <v>43339</v>
      </c>
      <c r="F187" s="1263">
        <f t="shared" si="16"/>
        <v>1</v>
      </c>
      <c r="G187" s="1263">
        <v>1</v>
      </c>
      <c r="H187" s="1263" t="s">
        <v>37</v>
      </c>
      <c r="I187" s="1263">
        <f t="shared" si="15"/>
        <v>1</v>
      </c>
      <c r="J187" s="1285">
        <v>3500000</v>
      </c>
      <c r="K187" s="1286">
        <f t="shared" si="17"/>
        <v>3500000</v>
      </c>
      <c r="L187" s="1263"/>
      <c r="M187" s="1287">
        <f t="shared" si="14"/>
        <v>-3500000</v>
      </c>
      <c r="N187" s="1288">
        <f>SUM(K187:K193)</f>
        <v>66500000</v>
      </c>
      <c r="P187" s="797"/>
      <c r="Q187" s="797"/>
    </row>
    <row r="188" s="755" customFormat="1" spans="1:17">
      <c r="A188" s="1262">
        <v>309769</v>
      </c>
      <c r="B188" s="1263">
        <v>1356954</v>
      </c>
      <c r="C188" s="1263" t="s">
        <v>1547</v>
      </c>
      <c r="D188" s="1264">
        <v>43338</v>
      </c>
      <c r="E188" s="1264">
        <v>43341</v>
      </c>
      <c r="F188" s="1263">
        <f t="shared" si="16"/>
        <v>3</v>
      </c>
      <c r="G188" s="1263">
        <v>2</v>
      </c>
      <c r="H188" s="1263" t="s">
        <v>37</v>
      </c>
      <c r="I188" s="1263">
        <f t="shared" si="15"/>
        <v>6</v>
      </c>
      <c r="J188" s="1285">
        <v>3500000</v>
      </c>
      <c r="K188" s="1286">
        <f t="shared" si="17"/>
        <v>21000000</v>
      </c>
      <c r="L188" s="1263"/>
      <c r="M188" s="1287">
        <f t="shared" si="14"/>
        <v>-21000000</v>
      </c>
      <c r="N188" s="1289"/>
      <c r="P188" s="797"/>
      <c r="Q188" s="797"/>
    </row>
    <row r="189" s="755" customFormat="1" ht="36" spans="1:17">
      <c r="A189" s="1262" t="s">
        <v>1548</v>
      </c>
      <c r="B189" s="1263">
        <v>1355414</v>
      </c>
      <c r="C189" s="1265" t="s">
        <v>1549</v>
      </c>
      <c r="D189" s="1264">
        <v>43338</v>
      </c>
      <c r="E189" s="1264">
        <v>43341</v>
      </c>
      <c r="F189" s="1263">
        <f t="shared" si="16"/>
        <v>3</v>
      </c>
      <c r="G189" s="1263">
        <v>2</v>
      </c>
      <c r="H189" s="1263" t="s">
        <v>37</v>
      </c>
      <c r="I189" s="1263">
        <f t="shared" si="15"/>
        <v>6</v>
      </c>
      <c r="J189" s="1285">
        <v>3500000</v>
      </c>
      <c r="K189" s="1286">
        <f t="shared" si="17"/>
        <v>21000000</v>
      </c>
      <c r="L189" s="1263"/>
      <c r="M189" s="1287">
        <f t="shared" si="14"/>
        <v>-21000000</v>
      </c>
      <c r="N189" s="1289"/>
      <c r="P189" s="797"/>
      <c r="Q189" s="797"/>
    </row>
    <row r="190" s="755" customFormat="1" spans="1:17">
      <c r="A190" s="1262">
        <v>309994</v>
      </c>
      <c r="B190" s="1263">
        <v>1358114</v>
      </c>
      <c r="C190" s="1265" t="s">
        <v>1550</v>
      </c>
      <c r="D190" s="1264">
        <v>43338</v>
      </c>
      <c r="E190" s="1264">
        <v>43341</v>
      </c>
      <c r="F190" s="1263">
        <f t="shared" si="16"/>
        <v>3</v>
      </c>
      <c r="G190" s="1263">
        <v>1</v>
      </c>
      <c r="H190" s="1263" t="s">
        <v>37</v>
      </c>
      <c r="I190" s="1263">
        <f t="shared" si="15"/>
        <v>3</v>
      </c>
      <c r="J190" s="1285">
        <v>3500000</v>
      </c>
      <c r="K190" s="1286">
        <f t="shared" si="17"/>
        <v>10500000</v>
      </c>
      <c r="L190" s="1263"/>
      <c r="M190" s="1287">
        <f t="shared" si="14"/>
        <v>-10500000</v>
      </c>
      <c r="N190" s="1289"/>
      <c r="O190" s="755" t="s">
        <v>405</v>
      </c>
      <c r="P190" s="797"/>
      <c r="Q190" s="797"/>
    </row>
    <row r="191" s="755" customFormat="1" spans="1:17">
      <c r="A191" s="1262">
        <v>310828</v>
      </c>
      <c r="B191" s="1263">
        <v>1360346</v>
      </c>
      <c r="C191" s="1263" t="s">
        <v>1551</v>
      </c>
      <c r="D191" s="1264">
        <v>43339</v>
      </c>
      <c r="E191" s="1264">
        <v>43340</v>
      </c>
      <c r="F191" s="1263">
        <f t="shared" si="16"/>
        <v>1</v>
      </c>
      <c r="G191" s="1263">
        <v>1</v>
      </c>
      <c r="H191" s="1263" t="s">
        <v>786</v>
      </c>
      <c r="I191" s="1263">
        <f t="shared" si="15"/>
        <v>1</v>
      </c>
      <c r="J191" s="1285">
        <v>3500000</v>
      </c>
      <c r="K191" s="1286">
        <f t="shared" si="17"/>
        <v>3500000</v>
      </c>
      <c r="L191" s="1263"/>
      <c r="M191" s="1287">
        <f t="shared" si="14"/>
        <v>-3500000</v>
      </c>
      <c r="N191" s="1289"/>
      <c r="P191" s="797"/>
      <c r="Q191" s="797"/>
    </row>
    <row r="192" s="755" customFormat="1" spans="1:17">
      <c r="A192" s="1262">
        <v>309337</v>
      </c>
      <c r="B192" s="1263">
        <v>1354022</v>
      </c>
      <c r="C192" s="1265" t="s">
        <v>1552</v>
      </c>
      <c r="D192" s="1264">
        <v>43340</v>
      </c>
      <c r="E192" s="1264">
        <v>43341</v>
      </c>
      <c r="F192" s="1263">
        <f t="shared" si="16"/>
        <v>1</v>
      </c>
      <c r="G192" s="1263">
        <v>1</v>
      </c>
      <c r="H192" s="1263" t="s">
        <v>37</v>
      </c>
      <c r="I192" s="1263">
        <f t="shared" si="15"/>
        <v>1</v>
      </c>
      <c r="J192" s="1285">
        <v>3500000</v>
      </c>
      <c r="K192" s="1286">
        <f t="shared" si="17"/>
        <v>3500000</v>
      </c>
      <c r="L192" s="1263"/>
      <c r="M192" s="1287">
        <f t="shared" si="14"/>
        <v>-3500000</v>
      </c>
      <c r="N192" s="1289"/>
      <c r="P192" s="797"/>
      <c r="Q192" s="797"/>
    </row>
    <row r="193" s="755" customFormat="1" ht="36" spans="1:17">
      <c r="A193" s="1262">
        <v>309327</v>
      </c>
      <c r="B193" s="1263">
        <v>1353971</v>
      </c>
      <c r="C193" s="1265" t="s">
        <v>1553</v>
      </c>
      <c r="D193" s="1264">
        <v>43340</v>
      </c>
      <c r="E193" s="1264">
        <v>43341</v>
      </c>
      <c r="F193" s="1263">
        <f t="shared" si="16"/>
        <v>1</v>
      </c>
      <c r="G193" s="1263">
        <v>1</v>
      </c>
      <c r="H193" s="1263" t="s">
        <v>37</v>
      </c>
      <c r="I193" s="1263">
        <f t="shared" si="15"/>
        <v>1</v>
      </c>
      <c r="J193" s="1285">
        <v>3500000</v>
      </c>
      <c r="K193" s="1286">
        <f t="shared" si="17"/>
        <v>3500000</v>
      </c>
      <c r="L193" s="1263"/>
      <c r="M193" s="1287">
        <f t="shared" si="14"/>
        <v>-3500000</v>
      </c>
      <c r="N193" s="1291"/>
      <c r="P193" s="797"/>
      <c r="Q193" s="797"/>
    </row>
    <row r="194" s="756" customFormat="1" ht="72" spans="1:17">
      <c r="A194" s="1163" t="s">
        <v>1554</v>
      </c>
      <c r="B194" s="1164">
        <v>1360898</v>
      </c>
      <c r="C194" s="1290" t="s">
        <v>1555</v>
      </c>
      <c r="D194" s="1165">
        <v>43340</v>
      </c>
      <c r="E194" s="1165">
        <v>43342</v>
      </c>
      <c r="F194" s="1164">
        <f t="shared" si="16"/>
        <v>2</v>
      </c>
      <c r="G194" s="1164">
        <v>3</v>
      </c>
      <c r="H194" s="1164" t="s">
        <v>37</v>
      </c>
      <c r="I194" s="1164">
        <f t="shared" si="15"/>
        <v>6</v>
      </c>
      <c r="J194" s="1220">
        <v>3500000</v>
      </c>
      <c r="K194" s="1221">
        <f t="shared" si="17"/>
        <v>21000000</v>
      </c>
      <c r="L194" s="1164"/>
      <c r="M194" s="1222">
        <f t="shared" si="14"/>
        <v>-21000000</v>
      </c>
      <c r="N194" s="1223">
        <f>SUM(K194:K202)</f>
        <v>80500000</v>
      </c>
      <c r="P194" s="797"/>
      <c r="Q194" s="797"/>
    </row>
    <row r="195" s="755" customFormat="1" spans="1:17">
      <c r="A195" s="1163" t="s">
        <v>1556</v>
      </c>
      <c r="B195" s="1164">
        <v>1351447</v>
      </c>
      <c r="C195" s="1164" t="s">
        <v>1557</v>
      </c>
      <c r="D195" s="1165">
        <v>43342</v>
      </c>
      <c r="E195" s="1165">
        <v>43343</v>
      </c>
      <c r="F195" s="1164">
        <f t="shared" si="16"/>
        <v>1</v>
      </c>
      <c r="G195" s="1164">
        <v>2</v>
      </c>
      <c r="H195" s="1164" t="s">
        <v>37</v>
      </c>
      <c r="I195" s="1164">
        <f t="shared" si="15"/>
        <v>2</v>
      </c>
      <c r="J195" s="1220">
        <v>3500000</v>
      </c>
      <c r="K195" s="1221">
        <f t="shared" si="17"/>
        <v>7000000</v>
      </c>
      <c r="L195" s="1164"/>
      <c r="M195" s="1222">
        <f t="shared" si="14"/>
        <v>-7000000</v>
      </c>
      <c r="N195" s="1224"/>
      <c r="P195" s="797"/>
      <c r="Q195" s="797"/>
    </row>
    <row r="196" s="755" customFormat="1" spans="1:17">
      <c r="A196" s="1163">
        <v>309301</v>
      </c>
      <c r="B196" s="1164">
        <v>1354430</v>
      </c>
      <c r="C196" s="1164" t="s">
        <v>1558</v>
      </c>
      <c r="D196" s="1165">
        <v>43342</v>
      </c>
      <c r="E196" s="1165">
        <v>43343</v>
      </c>
      <c r="F196" s="1164">
        <f t="shared" si="16"/>
        <v>1</v>
      </c>
      <c r="G196" s="1164">
        <v>1</v>
      </c>
      <c r="H196" s="1164" t="s">
        <v>37</v>
      </c>
      <c r="I196" s="1164">
        <f t="shared" si="15"/>
        <v>1</v>
      </c>
      <c r="J196" s="1220">
        <v>3500000</v>
      </c>
      <c r="K196" s="1221">
        <f t="shared" si="17"/>
        <v>3500000</v>
      </c>
      <c r="L196" s="1164"/>
      <c r="M196" s="1222">
        <f t="shared" si="14"/>
        <v>-3500000</v>
      </c>
      <c r="N196" s="1224"/>
      <c r="P196" s="797"/>
      <c r="Q196" s="797"/>
    </row>
    <row r="197" s="755" customFormat="1" spans="1:17">
      <c r="A197" s="1163">
        <v>309403</v>
      </c>
      <c r="B197" s="1164">
        <v>1355120</v>
      </c>
      <c r="C197" s="1164" t="s">
        <v>1559</v>
      </c>
      <c r="D197" s="1165">
        <v>43342</v>
      </c>
      <c r="E197" s="1165">
        <v>43344</v>
      </c>
      <c r="F197" s="1164">
        <f t="shared" si="16"/>
        <v>2</v>
      </c>
      <c r="G197" s="1164">
        <v>1</v>
      </c>
      <c r="H197" s="1164" t="s">
        <v>37</v>
      </c>
      <c r="I197" s="1164">
        <f t="shared" si="15"/>
        <v>2</v>
      </c>
      <c r="J197" s="1220">
        <v>3500000</v>
      </c>
      <c r="K197" s="1221">
        <f t="shared" si="17"/>
        <v>7000000</v>
      </c>
      <c r="L197" s="1164"/>
      <c r="M197" s="1222">
        <f t="shared" si="14"/>
        <v>-7000000</v>
      </c>
      <c r="N197" s="1224"/>
      <c r="O197" s="755" t="s">
        <v>1560</v>
      </c>
      <c r="P197" s="797"/>
      <c r="Q197" s="797"/>
    </row>
    <row r="198" s="755" customFormat="1" spans="1:17">
      <c r="A198" s="1163">
        <v>310855</v>
      </c>
      <c r="B198" s="1164">
        <v>1360291</v>
      </c>
      <c r="C198" s="1164" t="s">
        <v>1561</v>
      </c>
      <c r="D198" s="1165">
        <v>43342</v>
      </c>
      <c r="E198" s="1165">
        <v>43344</v>
      </c>
      <c r="F198" s="1164">
        <f t="shared" si="16"/>
        <v>2</v>
      </c>
      <c r="G198" s="1164">
        <v>1</v>
      </c>
      <c r="H198" s="1164" t="s">
        <v>37</v>
      </c>
      <c r="I198" s="1164">
        <f t="shared" si="15"/>
        <v>2</v>
      </c>
      <c r="J198" s="1220">
        <v>3500000</v>
      </c>
      <c r="K198" s="1221">
        <f t="shared" si="17"/>
        <v>7000000</v>
      </c>
      <c r="L198" s="1164"/>
      <c r="M198" s="1222">
        <f t="shared" si="14"/>
        <v>-7000000</v>
      </c>
      <c r="N198" s="1224"/>
      <c r="P198" s="797"/>
      <c r="Q198" s="797"/>
    </row>
    <row r="199" s="755" customFormat="1" ht="13.5" spans="1:17">
      <c r="A199" s="1163" t="s">
        <v>1562</v>
      </c>
      <c r="B199" s="176">
        <v>1368544</v>
      </c>
      <c r="C199" s="1164" t="s">
        <v>1563</v>
      </c>
      <c r="D199" s="1165">
        <v>43342</v>
      </c>
      <c r="E199" s="1165">
        <v>43344</v>
      </c>
      <c r="F199" s="1164">
        <f t="shared" si="16"/>
        <v>2</v>
      </c>
      <c r="G199" s="1164">
        <v>2</v>
      </c>
      <c r="H199" s="1164" t="s">
        <v>37</v>
      </c>
      <c r="I199" s="1164">
        <f t="shared" si="15"/>
        <v>4</v>
      </c>
      <c r="J199" s="1220">
        <v>3500000</v>
      </c>
      <c r="K199" s="1221">
        <f t="shared" si="17"/>
        <v>14000000</v>
      </c>
      <c r="L199" s="1164"/>
      <c r="M199" s="1222">
        <f t="shared" si="14"/>
        <v>-14000000</v>
      </c>
      <c r="N199" s="1224"/>
      <c r="P199" s="797">
        <v>1361248</v>
      </c>
      <c r="Q199" s="797">
        <v>1368545</v>
      </c>
    </row>
    <row r="200" s="755" customFormat="1" ht="13.5" spans="1:17">
      <c r="A200" s="1163">
        <v>311099</v>
      </c>
      <c r="B200" s="176">
        <v>1368546</v>
      </c>
      <c r="C200" s="1164" t="s">
        <v>1564</v>
      </c>
      <c r="D200" s="1165">
        <v>43342</v>
      </c>
      <c r="E200" s="1165">
        <v>43344</v>
      </c>
      <c r="F200" s="1164">
        <f t="shared" si="16"/>
        <v>2</v>
      </c>
      <c r="G200" s="1164">
        <v>1</v>
      </c>
      <c r="H200" s="1164" t="s">
        <v>37</v>
      </c>
      <c r="I200" s="1164">
        <f t="shared" si="15"/>
        <v>2</v>
      </c>
      <c r="J200" s="1220">
        <v>3500000</v>
      </c>
      <c r="K200" s="1221">
        <f t="shared" si="17"/>
        <v>7000000</v>
      </c>
      <c r="L200" s="1164"/>
      <c r="M200" s="1222">
        <f t="shared" si="14"/>
        <v>-7000000</v>
      </c>
      <c r="N200" s="1224"/>
      <c r="P200" s="797">
        <v>1361249</v>
      </c>
      <c r="Q200" s="797">
        <v>1368547</v>
      </c>
    </row>
    <row r="201" s="755" customFormat="1" spans="1:17">
      <c r="A201" s="1163">
        <v>311102</v>
      </c>
      <c r="B201" s="1164">
        <v>1361277</v>
      </c>
      <c r="C201" s="1164" t="s">
        <v>1565</v>
      </c>
      <c r="D201" s="1165">
        <v>43342</v>
      </c>
      <c r="E201" s="1165">
        <v>43344</v>
      </c>
      <c r="F201" s="1164">
        <f t="shared" si="16"/>
        <v>2</v>
      </c>
      <c r="G201" s="1164">
        <v>1</v>
      </c>
      <c r="H201" s="1164" t="s">
        <v>37</v>
      </c>
      <c r="I201" s="1164">
        <f t="shared" si="15"/>
        <v>2</v>
      </c>
      <c r="J201" s="1220">
        <v>3500000</v>
      </c>
      <c r="K201" s="1221">
        <f t="shared" si="17"/>
        <v>7000000</v>
      </c>
      <c r="L201" s="1164"/>
      <c r="M201" s="1222">
        <f t="shared" si="14"/>
        <v>-7000000</v>
      </c>
      <c r="N201" s="1224"/>
      <c r="P201" s="797"/>
      <c r="Q201" s="797"/>
    </row>
    <row r="202" s="755" customFormat="1" spans="1:17">
      <c r="A202" s="1163">
        <v>311104</v>
      </c>
      <c r="B202" s="1164">
        <v>1361345</v>
      </c>
      <c r="C202" s="1164" t="s">
        <v>1566</v>
      </c>
      <c r="D202" s="1165">
        <v>43342</v>
      </c>
      <c r="E202" s="1165">
        <v>43344</v>
      </c>
      <c r="F202" s="1164">
        <f t="shared" si="16"/>
        <v>2</v>
      </c>
      <c r="G202" s="1164">
        <v>1</v>
      </c>
      <c r="H202" s="1164" t="s">
        <v>37</v>
      </c>
      <c r="I202" s="1164">
        <f t="shared" si="15"/>
        <v>2</v>
      </c>
      <c r="J202" s="1220">
        <v>3500000</v>
      </c>
      <c r="K202" s="1221">
        <f t="shared" si="17"/>
        <v>7000000</v>
      </c>
      <c r="L202" s="1164"/>
      <c r="M202" s="1222">
        <f>L202-K202</f>
        <v>-7000000</v>
      </c>
      <c r="N202" s="1227"/>
      <c r="P202" s="797"/>
      <c r="Q202" s="797"/>
    </row>
  </sheetData>
  <mergeCells count="45">
    <mergeCell ref="A1:K1"/>
    <mergeCell ref="A8:A9"/>
    <mergeCell ref="A36:A37"/>
    <mergeCell ref="A53:A54"/>
    <mergeCell ref="A97:A98"/>
    <mergeCell ref="A155:A156"/>
    <mergeCell ref="B8:B9"/>
    <mergeCell ref="B36:B37"/>
    <mergeCell ref="B53:B54"/>
    <mergeCell ref="B97:B98"/>
    <mergeCell ref="C8:C9"/>
    <mergeCell ref="C36:C37"/>
    <mergeCell ref="C53:C54"/>
    <mergeCell ref="C97:C98"/>
    <mergeCell ref="C155:C156"/>
    <mergeCell ref="D8:D9"/>
    <mergeCell ref="D97:D98"/>
    <mergeCell ref="E8:E9"/>
    <mergeCell ref="E97:E98"/>
    <mergeCell ref="F8:F9"/>
    <mergeCell ref="G8:G9"/>
    <mergeCell ref="H8:H9"/>
    <mergeCell ref="I8:I9"/>
    <mergeCell ref="J8:J9"/>
    <mergeCell ref="K8:K9"/>
    <mergeCell ref="L8:L9"/>
    <mergeCell ref="M8:M9"/>
    <mergeCell ref="N8:N9"/>
    <mergeCell ref="N10:N27"/>
    <mergeCell ref="N28:N43"/>
    <mergeCell ref="N44:N54"/>
    <mergeCell ref="N55:N88"/>
    <mergeCell ref="N89:N100"/>
    <mergeCell ref="N101:N103"/>
    <mergeCell ref="N104:N105"/>
    <mergeCell ref="N106:N115"/>
    <mergeCell ref="N116:N133"/>
    <mergeCell ref="N134:N151"/>
    <mergeCell ref="N152:N173"/>
    <mergeCell ref="N174:N175"/>
    <mergeCell ref="N176:N186"/>
    <mergeCell ref="N187:N193"/>
    <mergeCell ref="N194:N202"/>
    <mergeCell ref="P8:P9"/>
    <mergeCell ref="Q8:Q9"/>
  </mergeCells>
  <conditionalFormatting sqref="E147">
    <cfRule type="duplicateValues" dxfId="1" priority="1"/>
  </conditionalFormatting>
  <conditionalFormatting sqref="A1:A155 A158:A1048576">
    <cfRule type="duplicateValues" dxfId="1" priority="2"/>
  </conditionalFormatting>
  <conditionalFormatting sqref="B10:B198 B201:B212">
    <cfRule type="duplicateValues" dxfId="0" priority="3"/>
  </conditionalFormatting>
  <pageMargins left="0.75" right="0.75" top="1" bottom="1" header="0.511805555555556" footer="0.511805555555556"/>
  <headerFooter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61"/>
  <sheetViews>
    <sheetView workbookViewId="0">
      <selection activeCell="L4" sqref="L4"/>
    </sheetView>
  </sheetViews>
  <sheetFormatPr defaultColWidth="9" defaultRowHeight="13.5"/>
  <cols>
    <col min="1" max="2" width="8.425" style="1" customWidth="1"/>
    <col min="3" max="3" width="38.8583333333333" style="1007" customWidth="1"/>
    <col min="4" max="5" width="6.75" style="1" customWidth="1"/>
    <col min="6" max="6" width="3.25" style="1" customWidth="1"/>
    <col min="7" max="7" width="3.75" style="1" customWidth="1"/>
    <col min="8" max="8" width="21.625" style="1" customWidth="1"/>
    <col min="9" max="9" width="18.625" style="1" customWidth="1"/>
    <col min="10" max="10" width="10.7083333333333" style="1008" customWidth="1"/>
    <col min="11" max="11" width="15.75" style="1" customWidth="1"/>
    <col min="12" max="12" width="10.375" style="1"/>
    <col min="13" max="16384" width="9" style="1"/>
  </cols>
  <sheetData>
    <row r="1" s="1" customFormat="1" ht="25.5" spans="1:11">
      <c r="A1" s="5" t="s">
        <v>1567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="1" customFormat="1" ht="25.5" spans="1:11">
      <c r="A2" s="5"/>
      <c r="B2" s="5"/>
      <c r="C2" s="1009"/>
      <c r="D2" s="5"/>
      <c r="E2" s="5"/>
      <c r="F2" s="5"/>
      <c r="G2" s="5"/>
      <c r="H2" s="5"/>
      <c r="I2" s="5"/>
      <c r="J2" s="1048"/>
      <c r="K2" s="5"/>
    </row>
    <row r="3" s="1" customFormat="1" ht="25.5" spans="1:12">
      <c r="A3" s="6"/>
      <c r="B3" s="6"/>
      <c r="C3" s="1010"/>
      <c r="D3" s="8"/>
      <c r="E3" s="8"/>
      <c r="F3" s="9"/>
      <c r="G3" s="5"/>
      <c r="H3" s="896" t="s">
        <v>1568</v>
      </c>
      <c r="I3" s="29">
        <f>SUM(I10:I243)</f>
        <v>421</v>
      </c>
      <c r="J3" s="1049"/>
      <c r="K3" s="30">
        <f>SUM(K10:K303)-K135-K141</f>
        <v>1243008000</v>
      </c>
      <c r="L3" s="1" t="s">
        <v>1569</v>
      </c>
    </row>
    <row r="4" s="1" customFormat="1" ht="25.5" spans="1:12">
      <c r="A4" s="6"/>
      <c r="B4" s="6"/>
      <c r="C4" s="1010"/>
      <c r="D4" s="8"/>
      <c r="E4" s="8"/>
      <c r="F4" s="9"/>
      <c r="G4" s="5"/>
      <c r="H4" s="896" t="s">
        <v>1570</v>
      </c>
      <c r="I4" s="29"/>
      <c r="J4" s="1049"/>
      <c r="K4" s="30">
        <f>K135+K141</f>
        <v>13800000</v>
      </c>
      <c r="L4" s="1" t="s">
        <v>1569</v>
      </c>
    </row>
    <row r="5" s="755" customFormat="1" ht="20.25" customHeight="1" spans="1:11">
      <c r="A5" s="1011"/>
      <c r="B5" s="1012"/>
      <c r="C5" s="759"/>
      <c r="D5" s="1011"/>
      <c r="E5" s="1011"/>
      <c r="F5" s="759"/>
      <c r="G5" s="759"/>
      <c r="H5" s="766" t="s">
        <v>1571</v>
      </c>
      <c r="I5" s="788" t="s">
        <v>1344</v>
      </c>
      <c r="J5" s="808"/>
      <c r="K5" s="789">
        <v>1391694810</v>
      </c>
    </row>
    <row r="6" s="755" customFormat="1" ht="20.25" customHeight="1" spans="1:11">
      <c r="A6" s="1011"/>
      <c r="B6" s="1012"/>
      <c r="C6" s="759"/>
      <c r="D6" s="1011"/>
      <c r="E6" s="1011"/>
      <c r="F6" s="759"/>
      <c r="G6" s="759"/>
      <c r="H6" s="766" t="s">
        <v>1572</v>
      </c>
      <c r="I6" s="1050"/>
      <c r="J6" s="29"/>
      <c r="K6" s="789">
        <f>Aug!K7</f>
        <v>1275747145</v>
      </c>
    </row>
    <row r="7" s="755" customFormat="1" ht="20.25" customHeight="1" spans="1:11">
      <c r="A7" s="1011"/>
      <c r="B7" s="1012"/>
      <c r="C7" s="759"/>
      <c r="D7" s="1011"/>
      <c r="E7" s="1011"/>
      <c r="F7" s="759"/>
      <c r="G7" s="759"/>
      <c r="H7" s="766" t="s">
        <v>17</v>
      </c>
      <c r="I7" s="791"/>
      <c r="J7" s="1051"/>
      <c r="K7" s="789">
        <f>K5+K6-K3</f>
        <v>1424433955</v>
      </c>
    </row>
    <row r="8" s="1" customFormat="1" spans="1:13">
      <c r="A8" s="11" t="s">
        <v>24</v>
      </c>
      <c r="B8" s="12" t="s">
        <v>25</v>
      </c>
      <c r="C8" s="12" t="s">
        <v>26</v>
      </c>
      <c r="D8" s="13" t="s">
        <v>27</v>
      </c>
      <c r="E8" s="13" t="s">
        <v>28</v>
      </c>
      <c r="F8" s="11" t="s">
        <v>29</v>
      </c>
      <c r="G8" s="14" t="s">
        <v>30</v>
      </c>
      <c r="H8" s="14"/>
      <c r="I8" s="14" t="s">
        <v>32</v>
      </c>
      <c r="J8" s="1052" t="s">
        <v>33</v>
      </c>
      <c r="K8" s="33" t="s">
        <v>34</v>
      </c>
      <c r="L8" s="33" t="s">
        <v>1147</v>
      </c>
      <c r="M8" s="33" t="s">
        <v>1573</v>
      </c>
    </row>
    <row r="9" s="1" customFormat="1" spans="1:13">
      <c r="A9" s="11"/>
      <c r="B9" s="15"/>
      <c r="C9" s="15"/>
      <c r="D9" s="13"/>
      <c r="E9" s="13"/>
      <c r="F9" s="11"/>
      <c r="G9" s="14"/>
      <c r="H9" s="14"/>
      <c r="I9" s="14"/>
      <c r="J9" s="1052"/>
      <c r="K9" s="33"/>
      <c r="L9" s="33"/>
      <c r="M9" s="33"/>
    </row>
    <row r="10" s="1" customFormat="1" spans="1:13">
      <c r="A10" s="135" t="s">
        <v>1562</v>
      </c>
      <c r="B10" s="797">
        <v>1368545</v>
      </c>
      <c r="C10" s="1013" t="s">
        <v>1563</v>
      </c>
      <c r="D10" s="136">
        <v>43344</v>
      </c>
      <c r="E10" s="136">
        <v>43347</v>
      </c>
      <c r="F10" s="135">
        <f t="shared" ref="F10:F20" si="0">E10-D10</f>
        <v>3</v>
      </c>
      <c r="G10" s="135">
        <v>2</v>
      </c>
      <c r="H10" s="135" t="s">
        <v>37</v>
      </c>
      <c r="I10" s="135">
        <f t="shared" ref="I10:I23" si="1">G10*F10</f>
        <v>6</v>
      </c>
      <c r="J10" s="1053">
        <v>3450000</v>
      </c>
      <c r="K10" s="160">
        <f t="shared" ref="K10:K20" si="2">J10*F10*G10</f>
        <v>20700000</v>
      </c>
      <c r="L10" s="151"/>
      <c r="M10" s="151"/>
    </row>
    <row r="11" s="1" customFormat="1" spans="1:13">
      <c r="A11" s="135">
        <v>311101</v>
      </c>
      <c r="B11" s="797">
        <v>1368547</v>
      </c>
      <c r="C11" s="1013" t="s">
        <v>1564</v>
      </c>
      <c r="D11" s="136">
        <v>43344</v>
      </c>
      <c r="E11" s="136">
        <v>43347</v>
      </c>
      <c r="F11" s="135">
        <f t="shared" si="0"/>
        <v>3</v>
      </c>
      <c r="G11" s="135">
        <v>1</v>
      </c>
      <c r="H11" s="135" t="s">
        <v>37</v>
      </c>
      <c r="I11" s="135">
        <f t="shared" si="1"/>
        <v>3</v>
      </c>
      <c r="J11" s="1053">
        <v>3450000</v>
      </c>
      <c r="K11" s="160">
        <f t="shared" si="2"/>
        <v>10350000</v>
      </c>
      <c r="L11" s="151"/>
      <c r="M11" s="151"/>
    </row>
    <row r="12" s="1" customFormat="1" spans="1:13">
      <c r="A12" s="135" t="s">
        <v>1574</v>
      </c>
      <c r="B12" s="135">
        <v>1355528</v>
      </c>
      <c r="C12" s="1013" t="s">
        <v>1575</v>
      </c>
      <c r="D12" s="136">
        <v>43347</v>
      </c>
      <c r="E12" s="136">
        <v>43348</v>
      </c>
      <c r="F12" s="135">
        <f t="shared" si="0"/>
        <v>1</v>
      </c>
      <c r="G12" s="135">
        <v>2</v>
      </c>
      <c r="H12" s="135" t="s">
        <v>37</v>
      </c>
      <c r="I12" s="135">
        <f t="shared" si="1"/>
        <v>2</v>
      </c>
      <c r="J12" s="1053">
        <v>2900000</v>
      </c>
      <c r="K12" s="160">
        <f t="shared" si="2"/>
        <v>5800000</v>
      </c>
      <c r="L12" s="151"/>
      <c r="M12" s="151"/>
    </row>
    <row r="13" s="1" customFormat="1" spans="1:13">
      <c r="A13" s="135">
        <v>310545</v>
      </c>
      <c r="B13" s="135">
        <v>1359601</v>
      </c>
      <c r="C13" s="1013" t="s">
        <v>1576</v>
      </c>
      <c r="D13" s="136">
        <v>43348</v>
      </c>
      <c r="E13" s="136">
        <v>43350</v>
      </c>
      <c r="F13" s="135">
        <f t="shared" si="0"/>
        <v>2</v>
      </c>
      <c r="G13" s="135">
        <v>1</v>
      </c>
      <c r="H13" s="135" t="s">
        <v>37</v>
      </c>
      <c r="I13" s="135">
        <f t="shared" si="1"/>
        <v>2</v>
      </c>
      <c r="J13" s="1053">
        <v>2900000</v>
      </c>
      <c r="K13" s="160">
        <f t="shared" si="2"/>
        <v>5800000</v>
      </c>
      <c r="L13" s="151"/>
      <c r="M13" s="151"/>
    </row>
    <row r="14" s="1" customFormat="1" spans="1:13">
      <c r="A14" s="634">
        <v>304521</v>
      </c>
      <c r="B14" s="634">
        <v>1339885</v>
      </c>
      <c r="C14" s="1014" t="s">
        <v>1577</v>
      </c>
      <c r="D14" s="136">
        <v>43348</v>
      </c>
      <c r="E14" s="136">
        <v>43351</v>
      </c>
      <c r="F14" s="135">
        <f t="shared" si="0"/>
        <v>3</v>
      </c>
      <c r="G14" s="135">
        <v>1</v>
      </c>
      <c r="H14" s="135" t="s">
        <v>37</v>
      </c>
      <c r="I14" s="135">
        <f t="shared" si="1"/>
        <v>3</v>
      </c>
      <c r="J14" s="1053">
        <v>2900000</v>
      </c>
      <c r="K14" s="160">
        <f t="shared" si="2"/>
        <v>8700000</v>
      </c>
      <c r="L14" s="151"/>
      <c r="M14" s="151"/>
    </row>
    <row r="15" s="1" customFormat="1" ht="40.5" spans="1:13">
      <c r="A15" s="634" t="s">
        <v>1578</v>
      </c>
      <c r="B15" s="634">
        <v>1358757</v>
      </c>
      <c r="C15" s="1014" t="s">
        <v>1579</v>
      </c>
      <c r="D15" s="136">
        <v>43348</v>
      </c>
      <c r="E15" s="136">
        <v>43353</v>
      </c>
      <c r="F15" s="135">
        <f t="shared" si="0"/>
        <v>5</v>
      </c>
      <c r="G15" s="135">
        <v>4</v>
      </c>
      <c r="H15" s="135" t="s">
        <v>37</v>
      </c>
      <c r="I15" s="135">
        <f t="shared" si="1"/>
        <v>20</v>
      </c>
      <c r="J15" s="1053">
        <v>2900000</v>
      </c>
      <c r="K15" s="160">
        <f t="shared" si="2"/>
        <v>58000000</v>
      </c>
      <c r="L15" s="151"/>
      <c r="M15" s="151"/>
    </row>
    <row r="16" s="1" customFormat="1" ht="40.5" spans="1:13">
      <c r="A16" s="634" t="s">
        <v>1580</v>
      </c>
      <c r="B16" s="634">
        <v>1353250</v>
      </c>
      <c r="C16" s="1014" t="s">
        <v>1581</v>
      </c>
      <c r="D16" s="136">
        <v>43348</v>
      </c>
      <c r="E16" s="136">
        <v>43352</v>
      </c>
      <c r="F16" s="135">
        <f t="shared" si="0"/>
        <v>4</v>
      </c>
      <c r="G16" s="135">
        <v>4</v>
      </c>
      <c r="H16" s="135" t="s">
        <v>37</v>
      </c>
      <c r="I16" s="135">
        <f t="shared" si="1"/>
        <v>16</v>
      </c>
      <c r="J16" s="1053">
        <v>2900000</v>
      </c>
      <c r="K16" s="160">
        <f t="shared" si="2"/>
        <v>46400000</v>
      </c>
      <c r="L16" s="151"/>
      <c r="M16" s="151"/>
    </row>
    <row r="17" s="1" customFormat="1" spans="1:13">
      <c r="A17" s="634">
        <v>309178</v>
      </c>
      <c r="B17" s="634">
        <v>1353249</v>
      </c>
      <c r="C17" s="1014" t="s">
        <v>1582</v>
      </c>
      <c r="D17" s="136">
        <v>43348</v>
      </c>
      <c r="E17" s="136">
        <v>43352</v>
      </c>
      <c r="F17" s="135">
        <f t="shared" si="0"/>
        <v>4</v>
      </c>
      <c r="G17" s="135">
        <v>1</v>
      </c>
      <c r="H17" s="135" t="s">
        <v>37</v>
      </c>
      <c r="I17" s="135">
        <f t="shared" si="1"/>
        <v>4</v>
      </c>
      <c r="J17" s="1053">
        <v>2900000</v>
      </c>
      <c r="K17" s="160">
        <f t="shared" si="2"/>
        <v>11600000</v>
      </c>
      <c r="L17" s="151"/>
      <c r="M17" s="151"/>
    </row>
    <row r="18" s="1" customFormat="1" spans="1:13">
      <c r="A18" s="634">
        <v>309333</v>
      </c>
      <c r="B18" s="634">
        <v>1354011</v>
      </c>
      <c r="C18" s="1014" t="s">
        <v>1583</v>
      </c>
      <c r="D18" s="136">
        <v>43349</v>
      </c>
      <c r="E18" s="136">
        <v>43350</v>
      </c>
      <c r="F18" s="135">
        <f t="shared" si="0"/>
        <v>1</v>
      </c>
      <c r="G18" s="135">
        <v>1</v>
      </c>
      <c r="H18" s="135" t="s">
        <v>37</v>
      </c>
      <c r="I18" s="135">
        <f t="shared" si="1"/>
        <v>1</v>
      </c>
      <c r="J18" s="1053">
        <v>2900000</v>
      </c>
      <c r="K18" s="160">
        <f t="shared" si="2"/>
        <v>2900000</v>
      </c>
      <c r="L18" s="151"/>
      <c r="M18" s="151"/>
    </row>
    <row r="19" s="1" customFormat="1" spans="1:13">
      <c r="A19" s="23">
        <v>311915</v>
      </c>
      <c r="B19" s="23">
        <v>1364756</v>
      </c>
      <c r="C19" s="1015" t="s">
        <v>1584</v>
      </c>
      <c r="D19" s="24">
        <v>43348</v>
      </c>
      <c r="E19" s="24">
        <v>43350</v>
      </c>
      <c r="F19" s="23">
        <f t="shared" si="0"/>
        <v>2</v>
      </c>
      <c r="G19" s="23">
        <v>1</v>
      </c>
      <c r="H19" s="23" t="s">
        <v>37</v>
      </c>
      <c r="I19" s="23">
        <f t="shared" si="1"/>
        <v>2</v>
      </c>
      <c r="J19" s="42">
        <v>2900000</v>
      </c>
      <c r="K19" s="43">
        <f t="shared" si="2"/>
        <v>5800000</v>
      </c>
      <c r="L19" s="151"/>
      <c r="M19" s="151"/>
    </row>
    <row r="20" s="1" customFormat="1" ht="40.5" spans="1:13">
      <c r="A20" s="119" t="s">
        <v>1585</v>
      </c>
      <c r="B20" s="119">
        <v>1349268</v>
      </c>
      <c r="C20" s="1016" t="s">
        <v>1586</v>
      </c>
      <c r="D20" s="1017">
        <v>43348</v>
      </c>
      <c r="E20" s="1017">
        <v>43353</v>
      </c>
      <c r="F20" s="23">
        <f t="shared" si="0"/>
        <v>5</v>
      </c>
      <c r="G20" s="23">
        <v>6</v>
      </c>
      <c r="H20" s="1018" t="s">
        <v>37</v>
      </c>
      <c r="I20" s="23">
        <f t="shared" si="1"/>
        <v>30</v>
      </c>
      <c r="J20" s="1054">
        <v>2900000</v>
      </c>
      <c r="K20" s="43">
        <f t="shared" si="2"/>
        <v>87000000</v>
      </c>
      <c r="L20" s="151"/>
      <c r="M20" s="151"/>
    </row>
    <row r="21" s="1" customFormat="1" spans="1:13">
      <c r="A21" s="123"/>
      <c r="B21" s="123"/>
      <c r="C21" s="1015" t="s">
        <v>1587</v>
      </c>
      <c r="D21" s="1019"/>
      <c r="E21" s="1019"/>
      <c r="F21" s="23">
        <v>5</v>
      </c>
      <c r="G21" s="23">
        <v>0</v>
      </c>
      <c r="H21" s="1020"/>
      <c r="I21" s="23">
        <f t="shared" si="1"/>
        <v>0</v>
      </c>
      <c r="J21" s="1054">
        <v>1200000</v>
      </c>
      <c r="K21" s="43">
        <f>J21*F21</f>
        <v>6000000</v>
      </c>
      <c r="L21" s="151"/>
      <c r="M21" s="151"/>
    </row>
    <row r="22" s="1" customFormat="1" spans="1:13">
      <c r="A22" s="23">
        <v>311811</v>
      </c>
      <c r="B22" s="23">
        <v>1363940</v>
      </c>
      <c r="C22" s="1015" t="s">
        <v>840</v>
      </c>
      <c r="D22" s="24">
        <v>43349</v>
      </c>
      <c r="E22" s="24">
        <v>43350</v>
      </c>
      <c r="F22" s="23">
        <f t="shared" ref="F22:F39" si="3">E22-D22</f>
        <v>1</v>
      </c>
      <c r="G22" s="23">
        <v>1</v>
      </c>
      <c r="H22" s="23" t="s">
        <v>37</v>
      </c>
      <c r="I22" s="23">
        <f t="shared" si="1"/>
        <v>1</v>
      </c>
      <c r="J22" s="42">
        <v>2900000</v>
      </c>
      <c r="K22" s="43">
        <f t="shared" ref="K22:K39" si="4">J22*F22*G22</f>
        <v>2900000</v>
      </c>
      <c r="L22" s="151"/>
      <c r="M22" s="151"/>
    </row>
    <row r="23" s="1" customFormat="1" ht="27" spans="1:13">
      <c r="A23" s="126">
        <v>310445</v>
      </c>
      <c r="B23" s="197">
        <v>1359211</v>
      </c>
      <c r="C23" s="1021" t="s">
        <v>1588</v>
      </c>
      <c r="D23" s="24">
        <v>43350</v>
      </c>
      <c r="E23" s="24">
        <v>43351</v>
      </c>
      <c r="F23" s="23">
        <f t="shared" si="3"/>
        <v>1</v>
      </c>
      <c r="G23" s="23">
        <v>2</v>
      </c>
      <c r="H23" s="23" t="s">
        <v>37</v>
      </c>
      <c r="I23" s="23">
        <f t="shared" si="1"/>
        <v>2</v>
      </c>
      <c r="J23" s="1054">
        <v>2900000</v>
      </c>
      <c r="K23" s="43">
        <f t="shared" si="4"/>
        <v>5800000</v>
      </c>
      <c r="L23" s="151"/>
      <c r="M23" s="151"/>
    </row>
    <row r="24" s="1" customFormat="1" spans="1:13">
      <c r="A24" s="127"/>
      <c r="B24" s="197">
        <v>1361637</v>
      </c>
      <c r="C24" s="1021" t="s">
        <v>1589</v>
      </c>
      <c r="D24" s="24"/>
      <c r="E24" s="24"/>
      <c r="F24" s="23"/>
      <c r="G24" s="23"/>
      <c r="H24" s="23" t="s">
        <v>224</v>
      </c>
      <c r="I24" s="23"/>
      <c r="J24" s="1054">
        <v>1200000</v>
      </c>
      <c r="K24" s="43">
        <f>J24</f>
        <v>1200000</v>
      </c>
      <c r="L24" s="151"/>
      <c r="M24" s="151"/>
    </row>
    <row r="25" s="1" customFormat="1" spans="1:13">
      <c r="A25" s="23">
        <v>308099</v>
      </c>
      <c r="B25" s="23">
        <v>1350735</v>
      </c>
      <c r="C25" s="23" t="s">
        <v>1590</v>
      </c>
      <c r="D25" s="24">
        <v>43350</v>
      </c>
      <c r="E25" s="24">
        <v>43352</v>
      </c>
      <c r="F25" s="23">
        <f t="shared" si="3"/>
        <v>2</v>
      </c>
      <c r="G25" s="23">
        <v>2</v>
      </c>
      <c r="H25" s="23" t="s">
        <v>37</v>
      </c>
      <c r="I25" s="23">
        <f t="shared" ref="I25:I39" si="5">G25*F25</f>
        <v>4</v>
      </c>
      <c r="J25" s="1054">
        <v>2900000</v>
      </c>
      <c r="K25" s="43">
        <f t="shared" si="4"/>
        <v>11600000</v>
      </c>
      <c r="L25" s="151"/>
      <c r="M25" s="151"/>
    </row>
    <row r="26" s="1" customFormat="1" ht="27" spans="1:13">
      <c r="A26" s="1022" t="s">
        <v>1591</v>
      </c>
      <c r="B26" s="23">
        <v>1342173</v>
      </c>
      <c r="C26" s="1015" t="s">
        <v>1592</v>
      </c>
      <c r="D26" s="24">
        <v>43350</v>
      </c>
      <c r="E26" s="24">
        <v>43354</v>
      </c>
      <c r="F26" s="23">
        <f t="shared" si="3"/>
        <v>4</v>
      </c>
      <c r="G26" s="23">
        <v>2</v>
      </c>
      <c r="H26" s="23" t="s">
        <v>37</v>
      </c>
      <c r="I26" s="23">
        <f t="shared" si="5"/>
        <v>8</v>
      </c>
      <c r="J26" s="1054">
        <v>2900000</v>
      </c>
      <c r="K26" s="43">
        <f t="shared" si="4"/>
        <v>23200000</v>
      </c>
      <c r="L26" s="151"/>
      <c r="M26" s="151"/>
    </row>
    <row r="27" s="1" customFormat="1" spans="1:13">
      <c r="A27" s="23" t="s">
        <v>1593</v>
      </c>
      <c r="B27" s="23">
        <v>1357967</v>
      </c>
      <c r="C27" s="1015" t="s">
        <v>1594</v>
      </c>
      <c r="D27" s="24">
        <v>43350</v>
      </c>
      <c r="E27" s="24">
        <v>43353</v>
      </c>
      <c r="F27" s="23">
        <f t="shared" si="3"/>
        <v>3</v>
      </c>
      <c r="G27" s="23">
        <v>2</v>
      </c>
      <c r="H27" s="23" t="s">
        <v>37</v>
      </c>
      <c r="I27" s="23">
        <f t="shared" si="5"/>
        <v>6</v>
      </c>
      <c r="J27" s="1054">
        <v>2900000</v>
      </c>
      <c r="K27" s="43">
        <f t="shared" si="4"/>
        <v>17400000</v>
      </c>
      <c r="L27" s="151"/>
      <c r="M27" s="151"/>
    </row>
    <row r="28" s="1" customFormat="1" spans="1:13">
      <c r="A28" s="23">
        <v>310544</v>
      </c>
      <c r="B28" s="23">
        <v>1359627</v>
      </c>
      <c r="C28" s="1015" t="s">
        <v>1595</v>
      </c>
      <c r="D28" s="24">
        <v>43351</v>
      </c>
      <c r="E28" s="24">
        <v>43354</v>
      </c>
      <c r="F28" s="23">
        <f t="shared" si="3"/>
        <v>3</v>
      </c>
      <c r="G28" s="23">
        <v>1</v>
      </c>
      <c r="H28" s="23" t="s">
        <v>37</v>
      </c>
      <c r="I28" s="23">
        <f t="shared" si="5"/>
        <v>3</v>
      </c>
      <c r="J28" s="1054">
        <v>2900000</v>
      </c>
      <c r="K28" s="43">
        <f t="shared" si="4"/>
        <v>8700000</v>
      </c>
      <c r="L28" s="151"/>
      <c r="M28" s="151"/>
    </row>
    <row r="29" s="1" customFormat="1" spans="1:13">
      <c r="A29" s="23">
        <v>305006</v>
      </c>
      <c r="B29" s="23">
        <v>1340863</v>
      </c>
      <c r="C29" s="1015" t="s">
        <v>1596</v>
      </c>
      <c r="D29" s="24">
        <v>43351</v>
      </c>
      <c r="E29" s="24">
        <v>43352</v>
      </c>
      <c r="F29" s="23">
        <f t="shared" si="3"/>
        <v>1</v>
      </c>
      <c r="G29" s="23">
        <v>1</v>
      </c>
      <c r="H29" s="23" t="s">
        <v>37</v>
      </c>
      <c r="I29" s="23">
        <f t="shared" si="5"/>
        <v>1</v>
      </c>
      <c r="J29" s="1054">
        <v>2900000</v>
      </c>
      <c r="K29" s="43">
        <f t="shared" si="4"/>
        <v>2900000</v>
      </c>
      <c r="L29" s="151"/>
      <c r="M29" s="151"/>
    </row>
    <row r="30" s="1" customFormat="1" spans="1:13">
      <c r="A30" s="23">
        <v>305360</v>
      </c>
      <c r="B30" s="23">
        <v>1342482</v>
      </c>
      <c r="C30" s="1015" t="s">
        <v>1597</v>
      </c>
      <c r="D30" s="24">
        <v>43351</v>
      </c>
      <c r="E30" s="24">
        <v>43354</v>
      </c>
      <c r="F30" s="23">
        <f t="shared" si="3"/>
        <v>3</v>
      </c>
      <c r="G30" s="23">
        <v>1</v>
      </c>
      <c r="H30" s="23" t="s">
        <v>37</v>
      </c>
      <c r="I30" s="23">
        <f t="shared" si="5"/>
        <v>3</v>
      </c>
      <c r="J30" s="1054">
        <v>2900000</v>
      </c>
      <c r="K30" s="43">
        <f t="shared" si="4"/>
        <v>8700000</v>
      </c>
      <c r="L30" s="151"/>
      <c r="M30" s="151"/>
    </row>
    <row r="31" s="1" customFormat="1" spans="1:13">
      <c r="A31" s="23">
        <v>305361</v>
      </c>
      <c r="B31" s="23">
        <v>1342484</v>
      </c>
      <c r="C31" s="1015" t="s">
        <v>1598</v>
      </c>
      <c r="D31" s="24">
        <v>43351</v>
      </c>
      <c r="E31" s="24">
        <v>43354</v>
      </c>
      <c r="F31" s="23">
        <f t="shared" si="3"/>
        <v>3</v>
      </c>
      <c r="G31" s="23">
        <v>1</v>
      </c>
      <c r="H31" s="23" t="s">
        <v>37</v>
      </c>
      <c r="I31" s="23">
        <f t="shared" si="5"/>
        <v>3</v>
      </c>
      <c r="J31" s="1054">
        <v>2900000</v>
      </c>
      <c r="K31" s="43">
        <f t="shared" si="4"/>
        <v>8700000</v>
      </c>
      <c r="L31" s="151"/>
      <c r="M31" s="151"/>
    </row>
    <row r="32" s="1" customFormat="1" spans="1:13">
      <c r="A32" s="23">
        <v>310854</v>
      </c>
      <c r="B32" s="23">
        <v>1360232</v>
      </c>
      <c r="C32" s="1015" t="s">
        <v>1599</v>
      </c>
      <c r="D32" s="24">
        <v>43353</v>
      </c>
      <c r="E32" s="24">
        <v>43358</v>
      </c>
      <c r="F32" s="23">
        <f t="shared" si="3"/>
        <v>5</v>
      </c>
      <c r="G32" s="23">
        <v>1</v>
      </c>
      <c r="H32" s="23" t="s">
        <v>37</v>
      </c>
      <c r="I32" s="23">
        <f t="shared" si="5"/>
        <v>5</v>
      </c>
      <c r="J32" s="1054">
        <v>2900000</v>
      </c>
      <c r="K32" s="43">
        <f t="shared" si="4"/>
        <v>14500000</v>
      </c>
      <c r="L32" s="151"/>
      <c r="M32" s="151"/>
    </row>
    <row r="33" s="1" customFormat="1" spans="1:13">
      <c r="A33" s="1023">
        <v>312402</v>
      </c>
      <c r="B33" s="1023">
        <v>1367015</v>
      </c>
      <c r="C33" s="1024" t="s">
        <v>1600</v>
      </c>
      <c r="D33" s="1025">
        <v>43352</v>
      </c>
      <c r="E33" s="1025">
        <v>43354</v>
      </c>
      <c r="F33" s="1023">
        <f t="shared" si="3"/>
        <v>2</v>
      </c>
      <c r="G33" s="1023">
        <v>1</v>
      </c>
      <c r="H33" s="1023" t="s">
        <v>37</v>
      </c>
      <c r="I33" s="1023">
        <f t="shared" si="5"/>
        <v>2</v>
      </c>
      <c r="J33" s="1055">
        <v>2900000</v>
      </c>
      <c r="K33" s="1056">
        <f t="shared" si="4"/>
        <v>5800000</v>
      </c>
      <c r="L33" s="151"/>
      <c r="M33" s="151"/>
    </row>
    <row r="34" s="1" customFormat="1" spans="1:13">
      <c r="A34" s="1026">
        <v>312162</v>
      </c>
      <c r="B34" s="1023">
        <v>1365884</v>
      </c>
      <c r="C34" s="1024" t="s">
        <v>1584</v>
      </c>
      <c r="D34" s="1025">
        <v>43350</v>
      </c>
      <c r="E34" s="1025">
        <v>43351</v>
      </c>
      <c r="F34" s="1023">
        <f t="shared" si="3"/>
        <v>1</v>
      </c>
      <c r="G34" s="1023">
        <v>1</v>
      </c>
      <c r="H34" s="1023" t="s">
        <v>37</v>
      </c>
      <c r="I34" s="1023">
        <f t="shared" si="5"/>
        <v>1</v>
      </c>
      <c r="J34" s="1055">
        <v>2900000</v>
      </c>
      <c r="K34" s="1056">
        <f t="shared" si="4"/>
        <v>2900000</v>
      </c>
      <c r="L34" s="151"/>
      <c r="M34" s="151"/>
    </row>
    <row r="35" s="1" customFormat="1" ht="18" customHeight="1" spans="1:13">
      <c r="A35" s="1026">
        <v>312314</v>
      </c>
      <c r="B35" s="1027">
        <v>1366425</v>
      </c>
      <c r="C35" s="1024" t="s">
        <v>1584</v>
      </c>
      <c r="D35" s="1028">
        <v>43351</v>
      </c>
      <c r="E35" s="1028">
        <v>43352</v>
      </c>
      <c r="F35" s="1023">
        <f t="shared" si="3"/>
        <v>1</v>
      </c>
      <c r="G35" s="1023">
        <v>1</v>
      </c>
      <c r="H35" s="1027" t="s">
        <v>37</v>
      </c>
      <c r="I35" s="1023">
        <f t="shared" si="5"/>
        <v>1</v>
      </c>
      <c r="J35" s="1055">
        <v>2900000</v>
      </c>
      <c r="K35" s="1056">
        <f t="shared" si="4"/>
        <v>2900000</v>
      </c>
      <c r="L35" s="151"/>
      <c r="M35" s="151"/>
    </row>
    <row r="36" s="1" customFormat="1" ht="15.75" customHeight="1" spans="1:13">
      <c r="A36" s="1023">
        <v>312415</v>
      </c>
      <c r="B36" s="1023">
        <v>1367225</v>
      </c>
      <c r="C36" s="1024" t="s">
        <v>1601</v>
      </c>
      <c r="D36" s="1025">
        <v>43352</v>
      </c>
      <c r="E36" s="1025">
        <v>43353</v>
      </c>
      <c r="F36" s="1023">
        <f t="shared" si="3"/>
        <v>1</v>
      </c>
      <c r="G36" s="1023">
        <v>1</v>
      </c>
      <c r="H36" s="1023" t="s">
        <v>37</v>
      </c>
      <c r="I36" s="1023">
        <f t="shared" si="5"/>
        <v>1</v>
      </c>
      <c r="J36" s="1055">
        <v>2900000</v>
      </c>
      <c r="K36" s="1056">
        <f t="shared" si="4"/>
        <v>2900000</v>
      </c>
      <c r="L36" s="151"/>
      <c r="M36" s="151"/>
    </row>
    <row r="37" s="1" customFormat="1" ht="15.75" customHeight="1" spans="1:13">
      <c r="A37" s="1023">
        <v>312423</v>
      </c>
      <c r="B37" s="1023">
        <v>1367313</v>
      </c>
      <c r="C37" s="1024" t="s">
        <v>1602</v>
      </c>
      <c r="D37" s="1025">
        <v>43352</v>
      </c>
      <c r="E37" s="1025">
        <v>43353</v>
      </c>
      <c r="F37" s="1023">
        <f t="shared" si="3"/>
        <v>1</v>
      </c>
      <c r="G37" s="1023">
        <v>1</v>
      </c>
      <c r="H37" s="1023" t="s">
        <v>37</v>
      </c>
      <c r="I37" s="1023">
        <f t="shared" si="5"/>
        <v>1</v>
      </c>
      <c r="J37" s="1055">
        <v>2900000</v>
      </c>
      <c r="K37" s="1056">
        <f t="shared" si="4"/>
        <v>2900000</v>
      </c>
      <c r="L37" s="151"/>
      <c r="M37" s="151"/>
    </row>
    <row r="38" s="1" customFormat="1" ht="18" customHeight="1" spans="1:13">
      <c r="A38" s="1027">
        <v>311630</v>
      </c>
      <c r="B38" s="1027">
        <v>1363494</v>
      </c>
      <c r="C38" s="1024" t="s">
        <v>1603</v>
      </c>
      <c r="D38" s="1028">
        <v>43354</v>
      </c>
      <c r="E38" s="1028">
        <v>43356</v>
      </c>
      <c r="F38" s="1027">
        <f t="shared" si="3"/>
        <v>2</v>
      </c>
      <c r="G38" s="1023">
        <v>1</v>
      </c>
      <c r="H38" s="1027" t="s">
        <v>37</v>
      </c>
      <c r="I38" s="1023">
        <f t="shared" si="5"/>
        <v>2</v>
      </c>
      <c r="J38" s="1057">
        <v>2900000</v>
      </c>
      <c r="K38" s="1056">
        <f t="shared" si="4"/>
        <v>5800000</v>
      </c>
      <c r="L38" s="151"/>
      <c r="M38" s="151"/>
    </row>
    <row r="39" s="1" customFormat="1" ht="14.25" customHeight="1" spans="1:13">
      <c r="A39" s="1029" t="s">
        <v>1604</v>
      </c>
      <c r="B39" s="1030">
        <v>1352185</v>
      </c>
      <c r="C39" s="1024" t="s">
        <v>1605</v>
      </c>
      <c r="D39" s="1031">
        <v>43354</v>
      </c>
      <c r="E39" s="1031">
        <v>43356</v>
      </c>
      <c r="F39" s="1029">
        <f t="shared" si="3"/>
        <v>2</v>
      </c>
      <c r="G39" s="1023">
        <v>2</v>
      </c>
      <c r="H39" s="1032" t="s">
        <v>37</v>
      </c>
      <c r="I39" s="1023">
        <f t="shared" si="5"/>
        <v>4</v>
      </c>
      <c r="J39" s="1057">
        <v>2900000</v>
      </c>
      <c r="K39" s="1056">
        <f t="shared" si="4"/>
        <v>11600000</v>
      </c>
      <c r="L39" s="151"/>
      <c r="M39" s="151"/>
    </row>
    <row r="40" s="1" customFormat="1" ht="15" customHeight="1" spans="1:13">
      <c r="A40" s="1033"/>
      <c r="B40" s="1034"/>
      <c r="C40" s="1024" t="s">
        <v>1587</v>
      </c>
      <c r="D40" s="1035"/>
      <c r="E40" s="1035"/>
      <c r="F40" s="1033"/>
      <c r="G40" s="1023">
        <v>0</v>
      </c>
      <c r="H40" s="1036"/>
      <c r="I40" s="1023">
        <v>0</v>
      </c>
      <c r="J40" s="1057">
        <v>1200000</v>
      </c>
      <c r="K40" s="1056">
        <f>F39*J40</f>
        <v>2400000</v>
      </c>
      <c r="L40" s="151"/>
      <c r="M40" s="151"/>
    </row>
    <row r="41" s="1" customFormat="1" ht="18" customHeight="1" spans="1:13">
      <c r="A41" s="1033">
        <v>309401</v>
      </c>
      <c r="B41" s="1034">
        <v>1355000</v>
      </c>
      <c r="C41" s="1024" t="s">
        <v>1606</v>
      </c>
      <c r="D41" s="1035">
        <v>43355</v>
      </c>
      <c r="E41" s="1035">
        <v>43357</v>
      </c>
      <c r="F41" s="1033">
        <f t="shared" ref="F41:F69" si="6">E41-D41</f>
        <v>2</v>
      </c>
      <c r="G41" s="1023">
        <v>1</v>
      </c>
      <c r="H41" s="1036" t="s">
        <v>37</v>
      </c>
      <c r="I41" s="1023">
        <f t="shared" ref="I41:I69" si="7">G41*F41</f>
        <v>2</v>
      </c>
      <c r="J41" s="1057">
        <v>2900000</v>
      </c>
      <c r="K41" s="1056">
        <f t="shared" ref="K41:K55" si="8">J41*I41</f>
        <v>5800000</v>
      </c>
      <c r="L41" s="151"/>
      <c r="M41" s="151"/>
    </row>
    <row r="42" s="1" customFormat="1" ht="18" customHeight="1" spans="1:13">
      <c r="A42" s="1023">
        <v>310903</v>
      </c>
      <c r="B42" s="1023">
        <v>1360636</v>
      </c>
      <c r="C42" s="1024" t="s">
        <v>1607</v>
      </c>
      <c r="D42" s="1025">
        <v>43355</v>
      </c>
      <c r="E42" s="1025">
        <v>43356</v>
      </c>
      <c r="F42" s="1023">
        <f t="shared" si="6"/>
        <v>1</v>
      </c>
      <c r="G42" s="1023">
        <v>1</v>
      </c>
      <c r="H42" s="1023" t="s">
        <v>37</v>
      </c>
      <c r="I42" s="1023">
        <f t="shared" si="7"/>
        <v>1</v>
      </c>
      <c r="J42" s="1057">
        <v>2900000</v>
      </c>
      <c r="K42" s="1056">
        <f>J42*F42*G42</f>
        <v>2900000</v>
      </c>
      <c r="L42" s="151"/>
      <c r="M42" s="151"/>
    </row>
    <row r="43" s="1" customFormat="1" ht="18" customHeight="1" spans="1:13">
      <c r="A43" s="1037">
        <v>311618</v>
      </c>
      <c r="B43" s="1037">
        <v>1363450</v>
      </c>
      <c r="C43" s="1024" t="s">
        <v>1608</v>
      </c>
      <c r="D43" s="1038">
        <v>43355</v>
      </c>
      <c r="E43" s="1038">
        <v>43356</v>
      </c>
      <c r="F43" s="1037">
        <f t="shared" si="6"/>
        <v>1</v>
      </c>
      <c r="G43" s="1023">
        <v>1</v>
      </c>
      <c r="H43" s="1037" t="s">
        <v>37</v>
      </c>
      <c r="I43" s="1023">
        <f t="shared" si="7"/>
        <v>1</v>
      </c>
      <c r="J43" s="1057">
        <v>2900000</v>
      </c>
      <c r="K43" s="1056">
        <f>J43*F43*G43</f>
        <v>2900000</v>
      </c>
      <c r="L43" s="151"/>
      <c r="M43" s="151"/>
    </row>
    <row r="44" s="1" customFormat="1" ht="18" customHeight="1" spans="1:13">
      <c r="A44" s="1033">
        <v>308616</v>
      </c>
      <c r="B44" s="1034">
        <v>1352285</v>
      </c>
      <c r="C44" s="1024" t="s">
        <v>1609</v>
      </c>
      <c r="D44" s="1035">
        <v>43356</v>
      </c>
      <c r="E44" s="1035">
        <v>43357</v>
      </c>
      <c r="F44" s="1033">
        <f t="shared" si="6"/>
        <v>1</v>
      </c>
      <c r="G44" s="1023">
        <v>1</v>
      </c>
      <c r="H44" s="1036" t="s">
        <v>37</v>
      </c>
      <c r="I44" s="1023">
        <f t="shared" si="7"/>
        <v>1</v>
      </c>
      <c r="J44" s="1057">
        <v>2900000</v>
      </c>
      <c r="K44" s="1056">
        <f t="shared" si="8"/>
        <v>2900000</v>
      </c>
      <c r="L44" s="151"/>
      <c r="M44" s="151"/>
    </row>
    <row r="45" s="1007" customFormat="1" ht="31.5" customHeight="1" spans="1:13">
      <c r="A45" s="1039" t="s">
        <v>1610</v>
      </c>
      <c r="B45" s="1040">
        <v>1355365</v>
      </c>
      <c r="C45" s="1041" t="s">
        <v>1611</v>
      </c>
      <c r="D45" s="1042">
        <v>43356</v>
      </c>
      <c r="E45" s="1042">
        <v>43359</v>
      </c>
      <c r="F45" s="1039">
        <f t="shared" si="6"/>
        <v>3</v>
      </c>
      <c r="G45" s="1024">
        <v>2</v>
      </c>
      <c r="H45" s="1043" t="s">
        <v>37</v>
      </c>
      <c r="I45" s="1024">
        <f t="shared" si="7"/>
        <v>6</v>
      </c>
      <c r="J45" s="1058">
        <v>2900000</v>
      </c>
      <c r="K45" s="1059">
        <f t="shared" si="8"/>
        <v>17400000</v>
      </c>
      <c r="L45" s="151"/>
      <c r="M45" s="1060"/>
    </row>
    <row r="46" s="1" customFormat="1" ht="18" customHeight="1" spans="1:13">
      <c r="A46" s="1033" t="s">
        <v>1612</v>
      </c>
      <c r="B46" s="1034">
        <v>1355364</v>
      </c>
      <c r="C46" s="1024" t="s">
        <v>1613</v>
      </c>
      <c r="D46" s="1035">
        <v>43356</v>
      </c>
      <c r="E46" s="1035">
        <v>43359</v>
      </c>
      <c r="F46" s="1033">
        <f t="shared" si="6"/>
        <v>3</v>
      </c>
      <c r="G46" s="1023">
        <v>2</v>
      </c>
      <c r="H46" s="1036" t="s">
        <v>37</v>
      </c>
      <c r="I46" s="1023">
        <f t="shared" si="7"/>
        <v>6</v>
      </c>
      <c r="J46" s="1057">
        <v>2900000</v>
      </c>
      <c r="K46" s="1056">
        <f t="shared" si="8"/>
        <v>17400000</v>
      </c>
      <c r="L46" s="151"/>
      <c r="M46" s="151"/>
    </row>
    <row r="47" s="1" customFormat="1" ht="18" customHeight="1" spans="1:13">
      <c r="A47" s="1033">
        <v>309474</v>
      </c>
      <c r="B47" s="1034">
        <v>1355362</v>
      </c>
      <c r="C47" s="1024" t="s">
        <v>1614</v>
      </c>
      <c r="D47" s="1035">
        <v>43356</v>
      </c>
      <c r="E47" s="1035">
        <v>43359</v>
      </c>
      <c r="F47" s="1033">
        <f t="shared" si="6"/>
        <v>3</v>
      </c>
      <c r="G47" s="1023">
        <v>1</v>
      </c>
      <c r="H47" s="1036" t="s">
        <v>37</v>
      </c>
      <c r="I47" s="1023">
        <f t="shared" si="7"/>
        <v>3</v>
      </c>
      <c r="J47" s="1057">
        <v>2900000</v>
      </c>
      <c r="K47" s="1056">
        <f t="shared" si="8"/>
        <v>8700000</v>
      </c>
      <c r="L47" s="151"/>
      <c r="M47" s="151"/>
    </row>
    <row r="48" s="1" customFormat="1" ht="18" customHeight="1" spans="1:13">
      <c r="A48" s="1033">
        <v>309472</v>
      </c>
      <c r="B48" s="1034">
        <v>1355361</v>
      </c>
      <c r="C48" s="1024" t="s">
        <v>1615</v>
      </c>
      <c r="D48" s="1035">
        <v>43356</v>
      </c>
      <c r="E48" s="1035">
        <v>43359</v>
      </c>
      <c r="F48" s="1033">
        <f t="shared" si="6"/>
        <v>3</v>
      </c>
      <c r="G48" s="1023">
        <v>1</v>
      </c>
      <c r="H48" s="1036" t="s">
        <v>37</v>
      </c>
      <c r="I48" s="1023">
        <f t="shared" si="7"/>
        <v>3</v>
      </c>
      <c r="J48" s="1057">
        <v>2900000</v>
      </c>
      <c r="K48" s="1056">
        <f t="shared" si="8"/>
        <v>8700000</v>
      </c>
      <c r="L48" s="151"/>
      <c r="M48" s="151"/>
    </row>
    <row r="49" s="1" customFormat="1" ht="18" customHeight="1" spans="1:13">
      <c r="A49" s="1033">
        <v>309470</v>
      </c>
      <c r="B49" s="1034">
        <v>1355358</v>
      </c>
      <c r="C49" s="1024" t="s">
        <v>1616</v>
      </c>
      <c r="D49" s="1035">
        <v>43356</v>
      </c>
      <c r="E49" s="1035">
        <v>43359</v>
      </c>
      <c r="F49" s="1033">
        <f t="shared" si="6"/>
        <v>3</v>
      </c>
      <c r="G49" s="1023">
        <v>1</v>
      </c>
      <c r="H49" s="1036" t="s">
        <v>37</v>
      </c>
      <c r="I49" s="1023">
        <f t="shared" si="7"/>
        <v>3</v>
      </c>
      <c r="J49" s="1057">
        <v>2900000</v>
      </c>
      <c r="K49" s="1056">
        <f t="shared" si="8"/>
        <v>8700000</v>
      </c>
      <c r="L49" s="151"/>
      <c r="M49" s="151"/>
    </row>
    <row r="50" s="1" customFormat="1" ht="18" customHeight="1" spans="1:13">
      <c r="A50" s="1033">
        <v>309469</v>
      </c>
      <c r="B50" s="1034">
        <v>1355334</v>
      </c>
      <c r="C50" s="1024" t="s">
        <v>1617</v>
      </c>
      <c r="D50" s="1035">
        <v>43356</v>
      </c>
      <c r="E50" s="1035">
        <v>43357</v>
      </c>
      <c r="F50" s="1033">
        <f t="shared" si="6"/>
        <v>1</v>
      </c>
      <c r="G50" s="1023">
        <v>1</v>
      </c>
      <c r="H50" s="1036" t="s">
        <v>37</v>
      </c>
      <c r="I50" s="1023">
        <f t="shared" si="7"/>
        <v>1</v>
      </c>
      <c r="J50" s="1057">
        <v>2900000</v>
      </c>
      <c r="K50" s="1056">
        <f t="shared" si="8"/>
        <v>2900000</v>
      </c>
      <c r="L50" s="151"/>
      <c r="M50" s="151"/>
    </row>
    <row r="51" s="1" customFormat="1" ht="35.25" customHeight="1" spans="1:13">
      <c r="A51" s="1033" t="s">
        <v>1618</v>
      </c>
      <c r="B51" s="1034">
        <v>1355373</v>
      </c>
      <c r="C51" s="1024" t="s">
        <v>1619</v>
      </c>
      <c r="D51" s="1035">
        <v>43356</v>
      </c>
      <c r="E51" s="1035">
        <v>43359</v>
      </c>
      <c r="F51" s="1033">
        <f t="shared" si="6"/>
        <v>3</v>
      </c>
      <c r="G51" s="1023">
        <v>2</v>
      </c>
      <c r="H51" s="1036" t="s">
        <v>37</v>
      </c>
      <c r="I51" s="1023">
        <f t="shared" si="7"/>
        <v>6</v>
      </c>
      <c r="J51" s="1057">
        <v>2900000</v>
      </c>
      <c r="K51" s="1056">
        <f t="shared" si="8"/>
        <v>17400000</v>
      </c>
      <c r="L51" s="151"/>
      <c r="M51" s="151"/>
    </row>
    <row r="52" s="1" customFormat="1" ht="18" customHeight="1" spans="1:13">
      <c r="A52" s="1033">
        <v>309529</v>
      </c>
      <c r="B52" s="1034">
        <v>1355371</v>
      </c>
      <c r="C52" s="1024" t="s">
        <v>1620</v>
      </c>
      <c r="D52" s="1035">
        <v>43356</v>
      </c>
      <c r="E52" s="1035">
        <v>43359</v>
      </c>
      <c r="F52" s="1033">
        <f t="shared" si="6"/>
        <v>3</v>
      </c>
      <c r="G52" s="1023">
        <v>1</v>
      </c>
      <c r="H52" s="1036" t="s">
        <v>37</v>
      </c>
      <c r="I52" s="1023">
        <f t="shared" si="7"/>
        <v>3</v>
      </c>
      <c r="J52" s="1057">
        <v>2900000</v>
      </c>
      <c r="K52" s="1056">
        <f t="shared" si="8"/>
        <v>8700000</v>
      </c>
      <c r="L52" s="151"/>
      <c r="M52" s="151"/>
    </row>
    <row r="53" s="1" customFormat="1" ht="18" customHeight="1" spans="1:13">
      <c r="A53" s="1033">
        <v>309413</v>
      </c>
      <c r="B53" s="1034">
        <v>1355199</v>
      </c>
      <c r="C53" s="1024" t="s">
        <v>1621</v>
      </c>
      <c r="D53" s="1035">
        <v>43357</v>
      </c>
      <c r="E53" s="1035">
        <v>43359</v>
      </c>
      <c r="F53" s="1033">
        <f t="shared" si="6"/>
        <v>2</v>
      </c>
      <c r="G53" s="1023">
        <v>1</v>
      </c>
      <c r="H53" s="1036" t="s">
        <v>37</v>
      </c>
      <c r="I53" s="1023">
        <f t="shared" si="7"/>
        <v>2</v>
      </c>
      <c r="J53" s="1057">
        <v>2900000</v>
      </c>
      <c r="K53" s="1056">
        <f t="shared" si="8"/>
        <v>5800000</v>
      </c>
      <c r="L53" s="151"/>
      <c r="M53" s="151"/>
    </row>
    <row r="54" s="1" customFormat="1" ht="18" customHeight="1" spans="1:13">
      <c r="A54" s="1033">
        <v>309487</v>
      </c>
      <c r="B54" s="1034">
        <v>1355352</v>
      </c>
      <c r="C54" s="1024" t="s">
        <v>1622</v>
      </c>
      <c r="D54" s="1035">
        <v>43357</v>
      </c>
      <c r="E54" s="1035">
        <v>43359</v>
      </c>
      <c r="F54" s="1033">
        <f t="shared" si="6"/>
        <v>2</v>
      </c>
      <c r="G54" s="1023">
        <v>1</v>
      </c>
      <c r="H54" s="1036" t="s">
        <v>37</v>
      </c>
      <c r="I54" s="1023">
        <f t="shared" si="7"/>
        <v>2</v>
      </c>
      <c r="J54" s="1057">
        <v>2900000</v>
      </c>
      <c r="K54" s="1056">
        <f t="shared" si="8"/>
        <v>5800000</v>
      </c>
      <c r="L54" s="151"/>
      <c r="M54" s="151"/>
    </row>
    <row r="55" s="1" customFormat="1" ht="18" customHeight="1" spans="1:13">
      <c r="A55" s="1033">
        <v>309420</v>
      </c>
      <c r="B55" s="1034">
        <v>1355259</v>
      </c>
      <c r="C55" s="1024" t="s">
        <v>1623</v>
      </c>
      <c r="D55" s="1035">
        <v>43357</v>
      </c>
      <c r="E55" s="1035">
        <v>43359</v>
      </c>
      <c r="F55" s="1033">
        <f t="shared" si="6"/>
        <v>2</v>
      </c>
      <c r="G55" s="1023">
        <v>1</v>
      </c>
      <c r="H55" s="1036" t="s">
        <v>37</v>
      </c>
      <c r="I55" s="1023">
        <f t="shared" si="7"/>
        <v>2</v>
      </c>
      <c r="J55" s="1057">
        <v>2900000</v>
      </c>
      <c r="K55" s="1056">
        <f t="shared" si="8"/>
        <v>5800000</v>
      </c>
      <c r="L55" s="151"/>
      <c r="M55" s="151"/>
    </row>
    <row r="56" s="1" customFormat="1" ht="18" customHeight="1" spans="1:13">
      <c r="A56" s="1023">
        <v>312440</v>
      </c>
      <c r="B56" s="1023">
        <v>1366873</v>
      </c>
      <c r="C56" s="1024" t="s">
        <v>1624</v>
      </c>
      <c r="D56" s="1025">
        <v>43357</v>
      </c>
      <c r="E56" s="1025">
        <v>43360</v>
      </c>
      <c r="F56" s="1023">
        <f t="shared" si="6"/>
        <v>3</v>
      </c>
      <c r="G56" s="1023">
        <v>1</v>
      </c>
      <c r="H56" s="1023" t="s">
        <v>37</v>
      </c>
      <c r="I56" s="1023">
        <f t="shared" si="7"/>
        <v>3</v>
      </c>
      <c r="J56" s="1055">
        <v>2900000</v>
      </c>
      <c r="K56" s="1056">
        <f t="shared" ref="K56:K69" si="9">J56*F56*G56</f>
        <v>8700000</v>
      </c>
      <c r="L56" s="151"/>
      <c r="M56" s="151"/>
    </row>
    <row r="57" s="1" customFormat="1" ht="15.75" customHeight="1" spans="1:13">
      <c r="A57" s="288">
        <v>312515</v>
      </c>
      <c r="B57" s="288">
        <v>1367607</v>
      </c>
      <c r="C57" s="1044" t="s">
        <v>1600</v>
      </c>
      <c r="D57" s="289">
        <v>43354</v>
      </c>
      <c r="E57" s="289">
        <v>43355</v>
      </c>
      <c r="F57" s="288">
        <f t="shared" si="6"/>
        <v>1</v>
      </c>
      <c r="G57" s="288">
        <v>1</v>
      </c>
      <c r="H57" s="288" t="s">
        <v>37</v>
      </c>
      <c r="I57" s="288">
        <f t="shared" si="7"/>
        <v>1</v>
      </c>
      <c r="J57" s="300">
        <v>2900000</v>
      </c>
      <c r="K57" s="301">
        <f t="shared" si="9"/>
        <v>2900000</v>
      </c>
      <c r="L57" s="151"/>
      <c r="M57" s="151"/>
    </row>
    <row r="58" s="1" customFormat="1" ht="27" spans="1:13">
      <c r="A58" s="339" t="s">
        <v>1625</v>
      </c>
      <c r="B58" s="333">
        <v>1368836</v>
      </c>
      <c r="C58" s="1045" t="s">
        <v>1626</v>
      </c>
      <c r="D58" s="334">
        <v>43355</v>
      </c>
      <c r="E58" s="334">
        <v>43356</v>
      </c>
      <c r="F58" s="333">
        <f t="shared" si="6"/>
        <v>1</v>
      </c>
      <c r="G58" s="333">
        <v>4</v>
      </c>
      <c r="H58" s="333" t="s">
        <v>37</v>
      </c>
      <c r="I58" s="333">
        <f t="shared" si="7"/>
        <v>4</v>
      </c>
      <c r="J58" s="373">
        <v>2900000</v>
      </c>
      <c r="K58" s="374">
        <f t="shared" si="9"/>
        <v>11600000</v>
      </c>
      <c r="L58" s="151"/>
      <c r="M58" s="151"/>
    </row>
    <row r="59" s="1" customFormat="1" ht="17.25" customHeight="1" spans="1:13">
      <c r="A59" s="333">
        <v>312272</v>
      </c>
      <c r="B59" s="333">
        <v>1366061</v>
      </c>
      <c r="C59" s="1045" t="s">
        <v>1627</v>
      </c>
      <c r="D59" s="334">
        <v>43358</v>
      </c>
      <c r="E59" s="334">
        <v>43360</v>
      </c>
      <c r="F59" s="333">
        <f t="shared" si="6"/>
        <v>2</v>
      </c>
      <c r="G59" s="333">
        <v>1</v>
      </c>
      <c r="H59" s="333" t="s">
        <v>37</v>
      </c>
      <c r="I59" s="333">
        <f t="shared" si="7"/>
        <v>2</v>
      </c>
      <c r="J59" s="373">
        <v>2900000</v>
      </c>
      <c r="K59" s="374">
        <f t="shared" si="9"/>
        <v>5800000</v>
      </c>
      <c r="L59" s="151"/>
      <c r="M59" s="151"/>
    </row>
    <row r="60" s="1" customFormat="1" ht="18" customHeight="1" spans="1:13">
      <c r="A60" s="333">
        <v>312178</v>
      </c>
      <c r="B60" s="333">
        <v>1365671</v>
      </c>
      <c r="C60" s="1045" t="s">
        <v>1628</v>
      </c>
      <c r="D60" s="334">
        <v>43358</v>
      </c>
      <c r="E60" s="334">
        <v>43361</v>
      </c>
      <c r="F60" s="333">
        <f t="shared" si="6"/>
        <v>3</v>
      </c>
      <c r="G60" s="333">
        <v>1</v>
      </c>
      <c r="H60" s="333" t="s">
        <v>37</v>
      </c>
      <c r="I60" s="333">
        <f t="shared" si="7"/>
        <v>3</v>
      </c>
      <c r="J60" s="373">
        <v>2900000</v>
      </c>
      <c r="K60" s="374">
        <f t="shared" si="9"/>
        <v>8700000</v>
      </c>
      <c r="L60" s="151"/>
      <c r="M60" s="151"/>
    </row>
    <row r="61" s="1" customFormat="1" ht="18" customHeight="1" spans="1:13">
      <c r="A61" s="333">
        <v>312181</v>
      </c>
      <c r="B61" s="333">
        <v>1365673</v>
      </c>
      <c r="C61" s="1045" t="s">
        <v>1629</v>
      </c>
      <c r="D61" s="334">
        <v>43358</v>
      </c>
      <c r="E61" s="334">
        <v>43361</v>
      </c>
      <c r="F61" s="333">
        <f t="shared" si="6"/>
        <v>3</v>
      </c>
      <c r="G61" s="333">
        <v>1</v>
      </c>
      <c r="H61" s="333" t="s">
        <v>37</v>
      </c>
      <c r="I61" s="333">
        <f t="shared" si="7"/>
        <v>3</v>
      </c>
      <c r="J61" s="373">
        <v>2900000</v>
      </c>
      <c r="K61" s="374">
        <f t="shared" si="9"/>
        <v>8700000</v>
      </c>
      <c r="L61" s="151"/>
      <c r="M61" s="151"/>
    </row>
    <row r="62" s="3" customFormat="1" ht="34.5" customHeight="1" spans="1:13">
      <c r="A62" s="513" t="s">
        <v>1630</v>
      </c>
      <c r="B62" s="367">
        <v>1366276</v>
      </c>
      <c r="C62" s="1046" t="s">
        <v>1631</v>
      </c>
      <c r="D62" s="1047">
        <v>43358</v>
      </c>
      <c r="E62" s="1047">
        <v>43361</v>
      </c>
      <c r="F62" s="367">
        <f t="shared" si="6"/>
        <v>3</v>
      </c>
      <c r="G62" s="367">
        <v>2</v>
      </c>
      <c r="H62" s="367" t="s">
        <v>37</v>
      </c>
      <c r="I62" s="367">
        <f t="shared" si="7"/>
        <v>6</v>
      </c>
      <c r="J62" s="377">
        <v>2900000</v>
      </c>
      <c r="K62" s="378">
        <f t="shared" si="9"/>
        <v>17400000</v>
      </c>
      <c r="L62" s="151"/>
      <c r="M62" s="932"/>
    </row>
    <row r="63" s="1" customFormat="1" ht="18" customHeight="1" spans="1:13">
      <c r="A63" s="339" t="s">
        <v>1632</v>
      </c>
      <c r="B63" s="333">
        <v>1365381</v>
      </c>
      <c r="C63" s="1045" t="s">
        <v>1633</v>
      </c>
      <c r="D63" s="334">
        <v>43358</v>
      </c>
      <c r="E63" s="334">
        <v>43361</v>
      </c>
      <c r="F63" s="333">
        <f t="shared" si="6"/>
        <v>3</v>
      </c>
      <c r="G63" s="333">
        <v>2</v>
      </c>
      <c r="H63" s="333" t="s">
        <v>37</v>
      </c>
      <c r="I63" s="333">
        <f t="shared" si="7"/>
        <v>6</v>
      </c>
      <c r="J63" s="373">
        <v>2900000</v>
      </c>
      <c r="K63" s="374">
        <f t="shared" si="9"/>
        <v>17400000</v>
      </c>
      <c r="L63" s="151"/>
      <c r="M63" s="151"/>
    </row>
    <row r="64" s="1" customFormat="1" ht="18" customHeight="1" spans="1:13">
      <c r="A64" s="333">
        <v>308181</v>
      </c>
      <c r="B64" s="333">
        <v>1351076</v>
      </c>
      <c r="C64" s="1013" t="s">
        <v>1634</v>
      </c>
      <c r="D64" s="334">
        <v>43359</v>
      </c>
      <c r="E64" s="334">
        <v>43360</v>
      </c>
      <c r="F64" s="333">
        <f t="shared" si="6"/>
        <v>1</v>
      </c>
      <c r="G64" s="333">
        <v>1</v>
      </c>
      <c r="H64" s="333" t="s">
        <v>37</v>
      </c>
      <c r="I64" s="333">
        <f t="shared" si="7"/>
        <v>1</v>
      </c>
      <c r="J64" s="1061">
        <v>2900000</v>
      </c>
      <c r="K64" s="374">
        <f t="shared" si="9"/>
        <v>2900000</v>
      </c>
      <c r="L64" s="151"/>
      <c r="M64" s="151"/>
    </row>
    <row r="65" s="1" customFormat="1" ht="18" customHeight="1" spans="1:13">
      <c r="A65" s="339" t="s">
        <v>1635</v>
      </c>
      <c r="B65" s="333">
        <v>1351089</v>
      </c>
      <c r="C65" s="1013" t="s">
        <v>1634</v>
      </c>
      <c r="D65" s="334">
        <v>43360</v>
      </c>
      <c r="E65" s="334">
        <v>43361</v>
      </c>
      <c r="F65" s="333">
        <f t="shared" si="6"/>
        <v>1</v>
      </c>
      <c r="G65" s="333">
        <v>1</v>
      </c>
      <c r="H65" s="333" t="s">
        <v>37</v>
      </c>
      <c r="I65" s="333">
        <f t="shared" si="7"/>
        <v>1</v>
      </c>
      <c r="J65" s="1061">
        <v>2900000</v>
      </c>
      <c r="K65" s="374">
        <f t="shared" si="9"/>
        <v>2900000</v>
      </c>
      <c r="L65" s="151"/>
      <c r="M65" s="151"/>
    </row>
    <row r="66" s="1" customFormat="1" ht="18" customHeight="1" spans="1:13">
      <c r="A66" s="333">
        <v>308171</v>
      </c>
      <c r="B66" s="333">
        <v>1351375</v>
      </c>
      <c r="C66" s="1013" t="s">
        <v>1634</v>
      </c>
      <c r="D66" s="334">
        <v>43361</v>
      </c>
      <c r="E66" s="334">
        <v>43362</v>
      </c>
      <c r="F66" s="333">
        <f t="shared" si="6"/>
        <v>1</v>
      </c>
      <c r="G66" s="333">
        <v>1</v>
      </c>
      <c r="H66" s="333" t="s">
        <v>37</v>
      </c>
      <c r="I66" s="333">
        <f t="shared" si="7"/>
        <v>1</v>
      </c>
      <c r="J66" s="1061">
        <v>2900000</v>
      </c>
      <c r="K66" s="374">
        <f t="shared" si="9"/>
        <v>2900000</v>
      </c>
      <c r="L66" s="151"/>
      <c r="M66" s="151"/>
    </row>
    <row r="67" s="1" customFormat="1" ht="18" customHeight="1" spans="1:13">
      <c r="A67" s="337">
        <v>310410</v>
      </c>
      <c r="B67" s="337">
        <v>1359045</v>
      </c>
      <c r="C67" s="1045" t="s">
        <v>1636</v>
      </c>
      <c r="D67" s="336">
        <v>43359</v>
      </c>
      <c r="E67" s="336">
        <v>43361</v>
      </c>
      <c r="F67" s="337">
        <f t="shared" si="6"/>
        <v>2</v>
      </c>
      <c r="G67" s="333">
        <v>1</v>
      </c>
      <c r="H67" s="333" t="s">
        <v>37</v>
      </c>
      <c r="I67" s="333">
        <f t="shared" si="7"/>
        <v>2</v>
      </c>
      <c r="J67" s="1061">
        <v>2900000</v>
      </c>
      <c r="K67" s="374">
        <f t="shared" si="9"/>
        <v>5800000</v>
      </c>
      <c r="L67" s="151"/>
      <c r="M67" s="151"/>
    </row>
    <row r="68" s="2" customFormat="1" ht="18" customHeight="1" spans="1:13">
      <c r="A68" s="337">
        <v>313870</v>
      </c>
      <c r="B68" s="337">
        <v>1357772</v>
      </c>
      <c r="C68" s="1045" t="s">
        <v>1637</v>
      </c>
      <c r="D68" s="336">
        <v>43365</v>
      </c>
      <c r="E68" s="336">
        <v>43367</v>
      </c>
      <c r="F68" s="337">
        <f t="shared" si="6"/>
        <v>2</v>
      </c>
      <c r="G68" s="333">
        <v>1</v>
      </c>
      <c r="H68" s="333" t="s">
        <v>37</v>
      </c>
      <c r="I68" s="333">
        <f t="shared" si="7"/>
        <v>2</v>
      </c>
      <c r="J68" s="1061">
        <v>2900000</v>
      </c>
      <c r="K68" s="374">
        <f t="shared" si="9"/>
        <v>5800000</v>
      </c>
      <c r="L68" s="151"/>
      <c r="M68" s="1071"/>
    </row>
    <row r="69" s="2" customFormat="1" ht="25.5" customHeight="1" spans="1:13">
      <c r="A69" s="343" t="s">
        <v>1638</v>
      </c>
      <c r="B69" s="343">
        <v>1357125</v>
      </c>
      <c r="C69" s="1046" t="s">
        <v>1639</v>
      </c>
      <c r="D69" s="352">
        <v>43360</v>
      </c>
      <c r="E69" s="352">
        <v>43364</v>
      </c>
      <c r="F69" s="343">
        <f t="shared" si="6"/>
        <v>4</v>
      </c>
      <c r="G69" s="367">
        <v>3</v>
      </c>
      <c r="H69" s="367" t="s">
        <v>37</v>
      </c>
      <c r="I69" s="367">
        <f t="shared" si="7"/>
        <v>12</v>
      </c>
      <c r="J69" s="1072">
        <v>2900000</v>
      </c>
      <c r="K69" s="378">
        <f t="shared" si="9"/>
        <v>34800000</v>
      </c>
      <c r="L69" s="151"/>
      <c r="M69" s="1071"/>
    </row>
    <row r="70" s="2" customFormat="1" ht="18" customHeight="1" spans="1:13">
      <c r="A70" s="348"/>
      <c r="B70" s="348"/>
      <c r="C70" s="1046" t="s">
        <v>1587</v>
      </c>
      <c r="D70" s="354"/>
      <c r="E70" s="354"/>
      <c r="F70" s="348"/>
      <c r="G70" s="367">
        <v>1</v>
      </c>
      <c r="H70" s="1062" t="s">
        <v>224</v>
      </c>
      <c r="I70" s="367">
        <v>0</v>
      </c>
      <c r="J70" s="1072">
        <v>1200000</v>
      </c>
      <c r="K70" s="378">
        <f>J70*G70*F69</f>
        <v>4800000</v>
      </c>
      <c r="L70" s="151"/>
      <c r="M70" s="1071"/>
    </row>
    <row r="71" s="2" customFormat="1" ht="18" customHeight="1" spans="1:13">
      <c r="A71" s="348">
        <v>311624</v>
      </c>
      <c r="B71" s="348">
        <v>1363408</v>
      </c>
      <c r="C71" s="1046" t="s">
        <v>1640</v>
      </c>
      <c r="D71" s="354">
        <v>43360</v>
      </c>
      <c r="E71" s="354">
        <v>43364</v>
      </c>
      <c r="F71" s="348">
        <f t="shared" ref="F71:F134" si="10">E71-D71</f>
        <v>4</v>
      </c>
      <c r="G71" s="367">
        <v>1</v>
      </c>
      <c r="H71" s="1062" t="s">
        <v>37</v>
      </c>
      <c r="I71" s="367">
        <f t="shared" ref="I71:I134" si="11">G71*F71</f>
        <v>4</v>
      </c>
      <c r="J71" s="1072">
        <v>2900000</v>
      </c>
      <c r="K71" s="378">
        <f>J71*I71*G71</f>
        <v>11600000</v>
      </c>
      <c r="L71" s="151"/>
      <c r="M71" s="1071"/>
    </row>
    <row r="72" s="1" customFormat="1" ht="15" customHeight="1" spans="1:13">
      <c r="A72" s="50">
        <v>312856</v>
      </c>
      <c r="B72" s="50">
        <v>1369614</v>
      </c>
      <c r="C72" s="558" t="s">
        <v>1641</v>
      </c>
      <c r="D72" s="51">
        <v>43356</v>
      </c>
      <c r="E72" s="51">
        <v>43357</v>
      </c>
      <c r="F72" s="50">
        <f t="shared" si="10"/>
        <v>1</v>
      </c>
      <c r="G72" s="50">
        <v>1</v>
      </c>
      <c r="H72" s="50" t="s">
        <v>37</v>
      </c>
      <c r="I72" s="50">
        <f t="shared" si="11"/>
        <v>1</v>
      </c>
      <c r="J72" s="82">
        <v>2900000</v>
      </c>
      <c r="K72" s="79">
        <f t="shared" ref="K72:K75" si="12">J72*F72*G72</f>
        <v>2900000</v>
      </c>
      <c r="L72" s="151"/>
      <c r="M72" s="151"/>
    </row>
    <row r="73" s="1" customFormat="1" ht="15" customHeight="1" spans="1:13">
      <c r="A73" s="50">
        <v>312884</v>
      </c>
      <c r="B73" s="50">
        <v>1369625</v>
      </c>
      <c r="C73" s="558" t="s">
        <v>1642</v>
      </c>
      <c r="D73" s="51">
        <v>43357</v>
      </c>
      <c r="E73" s="51">
        <v>43360</v>
      </c>
      <c r="F73" s="50">
        <f t="shared" si="10"/>
        <v>3</v>
      </c>
      <c r="G73" s="50">
        <v>1</v>
      </c>
      <c r="H73" s="50" t="s">
        <v>37</v>
      </c>
      <c r="I73" s="50">
        <f t="shared" si="11"/>
        <v>3</v>
      </c>
      <c r="J73" s="82">
        <v>2900000</v>
      </c>
      <c r="K73" s="79">
        <f t="shared" si="12"/>
        <v>8700000</v>
      </c>
      <c r="L73" s="151"/>
      <c r="M73" s="151"/>
    </row>
    <row r="74" s="1" customFormat="1" ht="15" customHeight="1" spans="1:13">
      <c r="A74" s="50">
        <v>312885</v>
      </c>
      <c r="B74" s="50">
        <v>1369295</v>
      </c>
      <c r="C74" s="558" t="s">
        <v>1643</v>
      </c>
      <c r="D74" s="51">
        <v>43358</v>
      </c>
      <c r="E74" s="51">
        <v>43361</v>
      </c>
      <c r="F74" s="50">
        <f t="shared" si="10"/>
        <v>3</v>
      </c>
      <c r="G74" s="50">
        <v>1</v>
      </c>
      <c r="H74" s="50" t="s">
        <v>37</v>
      </c>
      <c r="I74" s="50">
        <f t="shared" si="11"/>
        <v>3</v>
      </c>
      <c r="J74" s="82">
        <v>2900000</v>
      </c>
      <c r="K74" s="79">
        <f t="shared" si="12"/>
        <v>8700000</v>
      </c>
      <c r="L74" s="151"/>
      <c r="M74" s="151"/>
    </row>
    <row r="75" s="2" customFormat="1" spans="1:13">
      <c r="A75" s="984">
        <v>313015</v>
      </c>
      <c r="B75" s="984">
        <v>1369959</v>
      </c>
      <c r="C75" s="1063" t="s">
        <v>1641</v>
      </c>
      <c r="D75" s="985">
        <v>43357</v>
      </c>
      <c r="E75" s="985">
        <v>43358</v>
      </c>
      <c r="F75" s="984">
        <f t="shared" si="10"/>
        <v>1</v>
      </c>
      <c r="G75" s="984">
        <v>1</v>
      </c>
      <c r="H75" s="984" t="s">
        <v>37</v>
      </c>
      <c r="I75" s="984">
        <f t="shared" si="11"/>
        <v>1</v>
      </c>
      <c r="J75" s="1000">
        <v>2900000</v>
      </c>
      <c r="K75" s="1001">
        <f t="shared" si="12"/>
        <v>2900000</v>
      </c>
      <c r="L75" s="151"/>
      <c r="M75" s="1071"/>
    </row>
    <row r="76" s="1" customFormat="1" ht="27" spans="1:13">
      <c r="A76" s="178" t="s">
        <v>1644</v>
      </c>
      <c r="B76" s="175" t="s">
        <v>1645</v>
      </c>
      <c r="C76" s="1013" t="s">
        <v>1646</v>
      </c>
      <c r="D76" s="177"/>
      <c r="E76" s="177"/>
      <c r="F76" s="175">
        <f t="shared" si="10"/>
        <v>0</v>
      </c>
      <c r="G76" s="175"/>
      <c r="H76" s="175" t="s">
        <v>37</v>
      </c>
      <c r="I76" s="175">
        <f t="shared" si="11"/>
        <v>0</v>
      </c>
      <c r="J76" s="187">
        <v>536000</v>
      </c>
      <c r="K76" s="185">
        <f>J76*3</f>
        <v>1608000</v>
      </c>
      <c r="L76" s="151"/>
      <c r="M76" s="151"/>
    </row>
    <row r="77" s="2" customFormat="1" ht="19.5" customHeight="1" spans="1:13">
      <c r="A77" s="175">
        <v>313039</v>
      </c>
      <c r="B77" s="175">
        <v>1370015</v>
      </c>
      <c r="C77" s="1064" t="s">
        <v>1647</v>
      </c>
      <c r="D77" s="177">
        <v>43357</v>
      </c>
      <c r="E77" s="177">
        <v>43361</v>
      </c>
      <c r="F77" s="175">
        <f t="shared" si="10"/>
        <v>4</v>
      </c>
      <c r="G77" s="175">
        <v>1</v>
      </c>
      <c r="H77" s="175" t="s">
        <v>37</v>
      </c>
      <c r="I77" s="175">
        <f t="shared" si="11"/>
        <v>4</v>
      </c>
      <c r="J77" s="187">
        <v>2900000</v>
      </c>
      <c r="K77" s="185">
        <f t="shared" ref="K77:K141" si="13">J77*F77*G77</f>
        <v>11600000</v>
      </c>
      <c r="L77" s="151"/>
      <c r="M77" s="1071"/>
    </row>
    <row r="78" s="2" customFormat="1" ht="19.5" customHeight="1" spans="1:13">
      <c r="A78" s="175">
        <v>313151</v>
      </c>
      <c r="B78" s="175">
        <v>1370465</v>
      </c>
      <c r="C78" s="1064" t="s">
        <v>1648</v>
      </c>
      <c r="D78" s="177">
        <v>43359</v>
      </c>
      <c r="E78" s="177">
        <v>43360</v>
      </c>
      <c r="F78" s="175">
        <f t="shared" si="10"/>
        <v>1</v>
      </c>
      <c r="G78" s="175">
        <v>1</v>
      </c>
      <c r="H78" s="175" t="s">
        <v>37</v>
      </c>
      <c r="I78" s="175">
        <f t="shared" si="11"/>
        <v>1</v>
      </c>
      <c r="J78" s="187">
        <v>2900000</v>
      </c>
      <c r="K78" s="185">
        <f t="shared" si="13"/>
        <v>2900000</v>
      </c>
      <c r="L78" s="151"/>
      <c r="M78" s="1071"/>
    </row>
    <row r="79" s="1" customFormat="1" ht="27" spans="1:13">
      <c r="A79" s="175">
        <v>313500</v>
      </c>
      <c r="B79" s="175">
        <v>1370680</v>
      </c>
      <c r="C79" s="1064" t="s">
        <v>1649</v>
      </c>
      <c r="D79" s="177">
        <v>43359</v>
      </c>
      <c r="E79" s="177">
        <v>43360</v>
      </c>
      <c r="F79" s="175">
        <f t="shared" si="10"/>
        <v>1</v>
      </c>
      <c r="G79" s="175">
        <v>6</v>
      </c>
      <c r="H79" s="175" t="s">
        <v>37</v>
      </c>
      <c r="I79" s="175">
        <f t="shared" si="11"/>
        <v>6</v>
      </c>
      <c r="J79" s="187">
        <v>2900000</v>
      </c>
      <c r="K79" s="185">
        <f t="shared" si="13"/>
        <v>17400000</v>
      </c>
      <c r="L79" s="151"/>
      <c r="M79" s="151"/>
    </row>
    <row r="80" s="1" customFormat="1" ht="27" spans="1:13">
      <c r="A80" s="230">
        <v>313496</v>
      </c>
      <c r="B80" s="175">
        <v>1370567</v>
      </c>
      <c r="C80" s="1064" t="s">
        <v>1650</v>
      </c>
      <c r="D80" s="177">
        <v>43359</v>
      </c>
      <c r="E80" s="177">
        <v>43360</v>
      </c>
      <c r="F80" s="175">
        <f t="shared" si="10"/>
        <v>1</v>
      </c>
      <c r="G80" s="175">
        <v>4</v>
      </c>
      <c r="H80" s="175" t="s">
        <v>37</v>
      </c>
      <c r="I80" s="175">
        <f t="shared" si="11"/>
        <v>4</v>
      </c>
      <c r="J80" s="187">
        <v>2900000</v>
      </c>
      <c r="K80" s="185">
        <f t="shared" si="13"/>
        <v>11600000</v>
      </c>
      <c r="L80" s="151"/>
      <c r="M80" s="151"/>
    </row>
    <row r="81" s="1" customFormat="1" ht="18" customHeight="1" spans="1:13">
      <c r="A81" s="175">
        <v>307807</v>
      </c>
      <c r="B81" s="175">
        <v>1350157</v>
      </c>
      <c r="C81" s="1064" t="s">
        <v>1651</v>
      </c>
      <c r="D81" s="177">
        <v>43362</v>
      </c>
      <c r="E81" s="177">
        <v>43366</v>
      </c>
      <c r="F81" s="175">
        <f t="shared" si="10"/>
        <v>4</v>
      </c>
      <c r="G81" s="175">
        <v>1</v>
      </c>
      <c r="H81" s="175" t="s">
        <v>37</v>
      </c>
      <c r="I81" s="175">
        <f t="shared" si="11"/>
        <v>4</v>
      </c>
      <c r="J81" s="1073">
        <v>2900000</v>
      </c>
      <c r="K81" s="185">
        <f t="shared" si="13"/>
        <v>11600000</v>
      </c>
      <c r="L81" s="151"/>
      <c r="M81" s="151"/>
    </row>
    <row r="82" s="1" customFormat="1" ht="15" customHeight="1" spans="1:13">
      <c r="A82" s="175">
        <v>312540</v>
      </c>
      <c r="B82" s="175">
        <v>1367889</v>
      </c>
      <c r="C82" s="1064" t="s">
        <v>1652</v>
      </c>
      <c r="D82" s="177">
        <v>43362</v>
      </c>
      <c r="E82" s="177">
        <v>43367</v>
      </c>
      <c r="F82" s="175">
        <f t="shared" si="10"/>
        <v>5</v>
      </c>
      <c r="G82" s="175">
        <v>1</v>
      </c>
      <c r="H82" s="175" t="s">
        <v>37</v>
      </c>
      <c r="I82" s="175">
        <f t="shared" si="11"/>
        <v>5</v>
      </c>
      <c r="J82" s="187">
        <v>2900000</v>
      </c>
      <c r="K82" s="185">
        <f t="shared" si="13"/>
        <v>14500000</v>
      </c>
      <c r="L82" s="151"/>
      <c r="M82" s="151"/>
    </row>
    <row r="83" s="1" customFormat="1" ht="18" customHeight="1" spans="1:13">
      <c r="A83" s="178" t="s">
        <v>1653</v>
      </c>
      <c r="B83" s="175">
        <v>1344719</v>
      </c>
      <c r="C83" s="1064" t="s">
        <v>1654</v>
      </c>
      <c r="D83" s="177">
        <v>43363</v>
      </c>
      <c r="E83" s="177">
        <v>43364</v>
      </c>
      <c r="F83" s="175">
        <f t="shared" si="10"/>
        <v>1</v>
      </c>
      <c r="G83" s="175">
        <v>5</v>
      </c>
      <c r="H83" s="175" t="s">
        <v>37</v>
      </c>
      <c r="I83" s="175">
        <f t="shared" si="11"/>
        <v>5</v>
      </c>
      <c r="J83" s="1073">
        <v>2900000</v>
      </c>
      <c r="K83" s="185">
        <f t="shared" si="13"/>
        <v>14500000</v>
      </c>
      <c r="L83" s="151"/>
      <c r="M83" s="151"/>
    </row>
    <row r="84" s="1" customFormat="1" ht="18" customHeight="1" spans="1:13">
      <c r="A84" s="178">
        <v>309702</v>
      </c>
      <c r="B84" s="175">
        <v>1356010</v>
      </c>
      <c r="C84" s="1064" t="s">
        <v>1655</v>
      </c>
      <c r="D84" s="177">
        <v>43363</v>
      </c>
      <c r="E84" s="177">
        <v>43366</v>
      </c>
      <c r="F84" s="175">
        <f t="shared" si="10"/>
        <v>3</v>
      </c>
      <c r="G84" s="175">
        <v>1</v>
      </c>
      <c r="H84" s="175" t="s">
        <v>37</v>
      </c>
      <c r="I84" s="175">
        <f t="shared" si="11"/>
        <v>3</v>
      </c>
      <c r="J84" s="1073">
        <v>2900000</v>
      </c>
      <c r="K84" s="185">
        <f t="shared" si="13"/>
        <v>8700000</v>
      </c>
      <c r="L84" s="151"/>
      <c r="M84" s="151"/>
    </row>
    <row r="85" s="1" customFormat="1" ht="18" customHeight="1" spans="1:13">
      <c r="A85" s="175">
        <v>312186</v>
      </c>
      <c r="B85" s="175">
        <v>1365930</v>
      </c>
      <c r="C85" s="1064" t="s">
        <v>1656</v>
      </c>
      <c r="D85" s="177">
        <v>43363</v>
      </c>
      <c r="E85" s="177">
        <v>43367</v>
      </c>
      <c r="F85" s="175">
        <f t="shared" si="10"/>
        <v>4</v>
      </c>
      <c r="G85" s="175">
        <v>1</v>
      </c>
      <c r="H85" s="175" t="s">
        <v>37</v>
      </c>
      <c r="I85" s="175">
        <f t="shared" si="11"/>
        <v>4</v>
      </c>
      <c r="J85" s="187">
        <v>2900000</v>
      </c>
      <c r="K85" s="185">
        <f t="shared" si="13"/>
        <v>11600000</v>
      </c>
      <c r="L85" s="151"/>
      <c r="M85" s="151"/>
    </row>
    <row r="86" s="1" customFormat="1" ht="27" spans="1:13">
      <c r="A86" s="175" t="s">
        <v>1657</v>
      </c>
      <c r="B86" s="175">
        <v>1368543</v>
      </c>
      <c r="C86" s="1064" t="s">
        <v>1658</v>
      </c>
      <c r="D86" s="177">
        <v>43363</v>
      </c>
      <c r="E86" s="177">
        <v>43365</v>
      </c>
      <c r="F86" s="175">
        <f t="shared" si="10"/>
        <v>2</v>
      </c>
      <c r="G86" s="175">
        <v>2</v>
      </c>
      <c r="H86" s="175" t="s">
        <v>37</v>
      </c>
      <c r="I86" s="175">
        <f t="shared" si="11"/>
        <v>4</v>
      </c>
      <c r="J86" s="187">
        <v>2900000</v>
      </c>
      <c r="K86" s="185">
        <f t="shared" si="13"/>
        <v>11600000</v>
      </c>
      <c r="L86" s="151"/>
      <c r="M86" s="151"/>
    </row>
    <row r="87" s="1" customFormat="1" ht="18" customHeight="1" spans="1:13">
      <c r="A87" s="175">
        <v>297330</v>
      </c>
      <c r="B87" s="175">
        <v>1315791</v>
      </c>
      <c r="C87" s="1064" t="s">
        <v>1659</v>
      </c>
      <c r="D87" s="177">
        <v>43364</v>
      </c>
      <c r="E87" s="177">
        <v>43366</v>
      </c>
      <c r="F87" s="175">
        <f t="shared" si="10"/>
        <v>2</v>
      </c>
      <c r="G87" s="175">
        <v>1</v>
      </c>
      <c r="H87" s="175" t="s">
        <v>37</v>
      </c>
      <c r="I87" s="175">
        <f t="shared" si="11"/>
        <v>2</v>
      </c>
      <c r="J87" s="1073">
        <v>2900000</v>
      </c>
      <c r="K87" s="185">
        <f t="shared" si="13"/>
        <v>5800000</v>
      </c>
      <c r="L87" s="151"/>
      <c r="M87" s="151"/>
    </row>
    <row r="88" s="1" customFormat="1" ht="18" customHeight="1" spans="1:13">
      <c r="A88" s="175">
        <v>309970</v>
      </c>
      <c r="B88" s="175">
        <v>1357974</v>
      </c>
      <c r="C88" s="1064" t="s">
        <v>1660</v>
      </c>
      <c r="D88" s="177">
        <v>43364</v>
      </c>
      <c r="E88" s="177">
        <v>43366</v>
      </c>
      <c r="F88" s="175">
        <f t="shared" si="10"/>
        <v>2</v>
      </c>
      <c r="G88" s="175">
        <v>1</v>
      </c>
      <c r="H88" s="175" t="s">
        <v>37</v>
      </c>
      <c r="I88" s="175">
        <f t="shared" si="11"/>
        <v>2</v>
      </c>
      <c r="J88" s="187">
        <v>2900000</v>
      </c>
      <c r="K88" s="185">
        <f t="shared" si="13"/>
        <v>5800000</v>
      </c>
      <c r="L88" s="151"/>
      <c r="M88" s="151"/>
    </row>
    <row r="89" s="1" customFormat="1" ht="18" customHeight="1" spans="1:13">
      <c r="A89" s="175">
        <v>310543</v>
      </c>
      <c r="B89" s="175">
        <v>1359635</v>
      </c>
      <c r="C89" s="1064" t="s">
        <v>1661</v>
      </c>
      <c r="D89" s="177">
        <v>43364</v>
      </c>
      <c r="E89" s="177">
        <v>43367</v>
      </c>
      <c r="F89" s="175">
        <f t="shared" si="10"/>
        <v>3</v>
      </c>
      <c r="G89" s="175">
        <v>1</v>
      </c>
      <c r="H89" s="175" t="s">
        <v>37</v>
      </c>
      <c r="I89" s="175">
        <f t="shared" si="11"/>
        <v>3</v>
      </c>
      <c r="J89" s="187">
        <v>2900000</v>
      </c>
      <c r="K89" s="185">
        <f t="shared" si="13"/>
        <v>8700000</v>
      </c>
      <c r="L89" s="151"/>
      <c r="M89" s="151"/>
    </row>
    <row r="90" s="1" customFormat="1" ht="18" customHeight="1" spans="1:13">
      <c r="A90" s="175">
        <v>311224</v>
      </c>
      <c r="B90" s="175">
        <v>1361711</v>
      </c>
      <c r="C90" s="1064" t="s">
        <v>1662</v>
      </c>
      <c r="D90" s="177">
        <v>43365</v>
      </c>
      <c r="E90" s="177">
        <v>43368</v>
      </c>
      <c r="F90" s="175">
        <f t="shared" si="10"/>
        <v>3</v>
      </c>
      <c r="G90" s="175">
        <v>1</v>
      </c>
      <c r="H90" s="175" t="s">
        <v>37</v>
      </c>
      <c r="I90" s="175">
        <f t="shared" si="11"/>
        <v>3</v>
      </c>
      <c r="J90" s="187">
        <v>2900000</v>
      </c>
      <c r="K90" s="185">
        <f t="shared" si="13"/>
        <v>8700000</v>
      </c>
      <c r="L90" s="151"/>
      <c r="M90" s="151"/>
    </row>
    <row r="91" s="1" customFormat="1" ht="15" customHeight="1" spans="1:13">
      <c r="A91" s="175">
        <v>312078</v>
      </c>
      <c r="B91" s="175">
        <v>1364979</v>
      </c>
      <c r="C91" s="1064" t="s">
        <v>1663</v>
      </c>
      <c r="D91" s="177">
        <v>43365</v>
      </c>
      <c r="E91" s="177">
        <v>43369</v>
      </c>
      <c r="F91" s="175">
        <f t="shared" si="10"/>
        <v>4</v>
      </c>
      <c r="G91" s="175">
        <v>1</v>
      </c>
      <c r="H91" s="175" t="s">
        <v>37</v>
      </c>
      <c r="I91" s="175">
        <f t="shared" si="11"/>
        <v>4</v>
      </c>
      <c r="J91" s="187">
        <v>2900000</v>
      </c>
      <c r="K91" s="185">
        <f t="shared" si="13"/>
        <v>11600000</v>
      </c>
      <c r="L91" s="151"/>
      <c r="M91" s="151"/>
    </row>
    <row r="92" s="1" customFormat="1" ht="15.75" customHeight="1" spans="1:13">
      <c r="A92" s="175">
        <v>312537</v>
      </c>
      <c r="B92" s="175">
        <v>1367566</v>
      </c>
      <c r="C92" s="1064" t="s">
        <v>1664</v>
      </c>
      <c r="D92" s="177">
        <v>43365</v>
      </c>
      <c r="E92" s="177">
        <v>43367</v>
      </c>
      <c r="F92" s="175">
        <f t="shared" si="10"/>
        <v>2</v>
      </c>
      <c r="G92" s="175">
        <v>1</v>
      </c>
      <c r="H92" s="175" t="s">
        <v>37</v>
      </c>
      <c r="I92" s="175">
        <f t="shared" si="11"/>
        <v>2</v>
      </c>
      <c r="J92" s="187">
        <v>2900000</v>
      </c>
      <c r="K92" s="185">
        <f t="shared" si="13"/>
        <v>5800000</v>
      </c>
      <c r="L92" s="151"/>
      <c r="M92" s="151"/>
    </row>
    <row r="93" s="1" customFormat="1" ht="16.5" customHeight="1" spans="1:13">
      <c r="A93" s="175">
        <v>310851</v>
      </c>
      <c r="B93" s="175">
        <v>1360168</v>
      </c>
      <c r="C93" s="1064" t="s">
        <v>1665</v>
      </c>
      <c r="D93" s="177">
        <v>43365</v>
      </c>
      <c r="E93" s="177">
        <v>43369</v>
      </c>
      <c r="F93" s="175">
        <f t="shared" si="10"/>
        <v>4</v>
      </c>
      <c r="G93" s="175">
        <v>1</v>
      </c>
      <c r="H93" s="175" t="s">
        <v>37</v>
      </c>
      <c r="I93" s="175">
        <f t="shared" si="11"/>
        <v>4</v>
      </c>
      <c r="J93" s="1073">
        <v>2900000</v>
      </c>
      <c r="K93" s="185">
        <f t="shared" si="13"/>
        <v>11600000</v>
      </c>
      <c r="L93" s="151"/>
      <c r="M93" s="151"/>
    </row>
    <row r="94" s="1" customFormat="1" ht="18" customHeight="1" spans="1:13">
      <c r="A94" s="175">
        <v>312497</v>
      </c>
      <c r="B94" s="175">
        <v>1367678</v>
      </c>
      <c r="C94" s="1064" t="s">
        <v>1666</v>
      </c>
      <c r="D94" s="177">
        <v>43365</v>
      </c>
      <c r="E94" s="177">
        <v>43367</v>
      </c>
      <c r="F94" s="175">
        <f t="shared" si="10"/>
        <v>2</v>
      </c>
      <c r="G94" s="175">
        <v>1</v>
      </c>
      <c r="H94" s="175" t="s">
        <v>37</v>
      </c>
      <c r="I94" s="175">
        <f t="shared" si="11"/>
        <v>2</v>
      </c>
      <c r="J94" s="187">
        <v>2900000</v>
      </c>
      <c r="K94" s="185">
        <f t="shared" si="13"/>
        <v>5800000</v>
      </c>
      <c r="L94" s="151"/>
      <c r="M94" s="151"/>
    </row>
    <row r="95" s="1" customFormat="1" ht="14.25" customHeight="1" spans="1:13">
      <c r="A95" s="175">
        <v>312189</v>
      </c>
      <c r="B95" s="175">
        <v>1365693</v>
      </c>
      <c r="C95" s="1064" t="s">
        <v>1667</v>
      </c>
      <c r="D95" s="177">
        <v>43365</v>
      </c>
      <c r="E95" s="177">
        <v>43367</v>
      </c>
      <c r="F95" s="175">
        <f t="shared" si="10"/>
        <v>2</v>
      </c>
      <c r="G95" s="175">
        <v>1</v>
      </c>
      <c r="H95" s="175" t="s">
        <v>37</v>
      </c>
      <c r="I95" s="175">
        <f t="shared" si="11"/>
        <v>2</v>
      </c>
      <c r="J95" s="187">
        <v>2900000</v>
      </c>
      <c r="K95" s="185">
        <f t="shared" si="13"/>
        <v>5800000</v>
      </c>
      <c r="L95" s="151"/>
      <c r="M95" s="151"/>
    </row>
    <row r="96" s="1" customFormat="1" ht="30.75" customHeight="1" spans="1:13">
      <c r="A96" s="178" t="s">
        <v>1668</v>
      </c>
      <c r="B96" s="175">
        <v>1368481</v>
      </c>
      <c r="C96" s="1065" t="s">
        <v>1669</v>
      </c>
      <c r="D96" s="177">
        <v>43365</v>
      </c>
      <c r="E96" s="177">
        <v>43368</v>
      </c>
      <c r="F96" s="175">
        <f t="shared" si="10"/>
        <v>3</v>
      </c>
      <c r="G96" s="175">
        <v>2</v>
      </c>
      <c r="H96" s="175" t="s">
        <v>37</v>
      </c>
      <c r="I96" s="175">
        <f t="shared" si="11"/>
        <v>6</v>
      </c>
      <c r="J96" s="187">
        <v>2900000</v>
      </c>
      <c r="K96" s="185">
        <f t="shared" si="13"/>
        <v>17400000</v>
      </c>
      <c r="L96" s="151"/>
      <c r="M96" s="151"/>
    </row>
    <row r="97" s="1" customFormat="1" ht="16.5" customHeight="1" spans="1:13">
      <c r="A97" s="175">
        <v>308609</v>
      </c>
      <c r="B97" s="175">
        <v>1352251</v>
      </c>
      <c r="C97" s="1064" t="s">
        <v>1670</v>
      </c>
      <c r="D97" s="177">
        <v>43366</v>
      </c>
      <c r="E97" s="177">
        <v>43367</v>
      </c>
      <c r="F97" s="175">
        <f t="shared" si="10"/>
        <v>1</v>
      </c>
      <c r="G97" s="175">
        <v>1</v>
      </c>
      <c r="H97" s="175" t="s">
        <v>37</v>
      </c>
      <c r="I97" s="175">
        <f t="shared" si="11"/>
        <v>1</v>
      </c>
      <c r="J97" s="1073">
        <v>2900000</v>
      </c>
      <c r="K97" s="185">
        <f t="shared" si="13"/>
        <v>2900000</v>
      </c>
      <c r="L97" s="151"/>
      <c r="M97" s="151"/>
    </row>
    <row r="98" s="1" customFormat="1" ht="15" customHeight="1" spans="1:13">
      <c r="A98" s="175">
        <v>312889</v>
      </c>
      <c r="B98" s="175">
        <v>1369626</v>
      </c>
      <c r="C98" s="1064" t="s">
        <v>1671</v>
      </c>
      <c r="D98" s="177">
        <v>43366</v>
      </c>
      <c r="E98" s="177">
        <v>43367</v>
      </c>
      <c r="F98" s="175">
        <f t="shared" si="10"/>
        <v>1</v>
      </c>
      <c r="G98" s="175">
        <v>1</v>
      </c>
      <c r="H98" s="175" t="s">
        <v>37</v>
      </c>
      <c r="I98" s="175">
        <f t="shared" si="11"/>
        <v>1</v>
      </c>
      <c r="J98" s="187">
        <v>2900000</v>
      </c>
      <c r="K98" s="185">
        <f t="shared" si="13"/>
        <v>2900000</v>
      </c>
      <c r="L98" s="151"/>
      <c r="M98" s="151"/>
    </row>
    <row r="99" s="1" customFormat="1" ht="15" customHeight="1" spans="1:13">
      <c r="A99" s="175">
        <v>311809</v>
      </c>
      <c r="B99" s="175">
        <v>1363884</v>
      </c>
      <c r="C99" s="1064" t="s">
        <v>1672</v>
      </c>
      <c r="D99" s="177">
        <v>43366</v>
      </c>
      <c r="E99" s="177">
        <v>43368</v>
      </c>
      <c r="F99" s="175">
        <f t="shared" si="10"/>
        <v>2</v>
      </c>
      <c r="G99" s="175">
        <v>1</v>
      </c>
      <c r="H99" s="175" t="s">
        <v>37</v>
      </c>
      <c r="I99" s="175">
        <f t="shared" si="11"/>
        <v>2</v>
      </c>
      <c r="J99" s="187">
        <v>2900000</v>
      </c>
      <c r="K99" s="185">
        <f t="shared" si="13"/>
        <v>5800000</v>
      </c>
      <c r="L99" s="151"/>
      <c r="M99" s="151"/>
    </row>
    <row r="100" s="1" customFormat="1" ht="15" customHeight="1" spans="1:13">
      <c r="A100" s="175">
        <v>312539</v>
      </c>
      <c r="B100" s="175">
        <v>1367750</v>
      </c>
      <c r="C100" s="1064" t="s">
        <v>1673</v>
      </c>
      <c r="D100" s="177">
        <v>43366</v>
      </c>
      <c r="E100" s="177">
        <v>43368</v>
      </c>
      <c r="F100" s="175">
        <f t="shared" si="10"/>
        <v>2</v>
      </c>
      <c r="G100" s="175">
        <v>1</v>
      </c>
      <c r="H100" s="175" t="s">
        <v>37</v>
      </c>
      <c r="I100" s="175">
        <f t="shared" si="11"/>
        <v>2</v>
      </c>
      <c r="J100" s="187">
        <v>2900000</v>
      </c>
      <c r="K100" s="185">
        <f t="shared" si="13"/>
        <v>5800000</v>
      </c>
      <c r="L100" s="151"/>
      <c r="M100" s="151"/>
    </row>
    <row r="101" s="1" customFormat="1" ht="18" customHeight="1" spans="1:13">
      <c r="A101" s="175">
        <v>311222</v>
      </c>
      <c r="B101" s="175">
        <v>1361955</v>
      </c>
      <c r="C101" s="1064" t="s">
        <v>1674</v>
      </c>
      <c r="D101" s="177">
        <v>43367</v>
      </c>
      <c r="E101" s="177">
        <v>43368</v>
      </c>
      <c r="F101" s="175">
        <f t="shared" si="10"/>
        <v>1</v>
      </c>
      <c r="G101" s="175">
        <v>1</v>
      </c>
      <c r="H101" s="175" t="s">
        <v>37</v>
      </c>
      <c r="I101" s="175">
        <f t="shared" si="11"/>
        <v>1</v>
      </c>
      <c r="J101" s="187">
        <v>2900000</v>
      </c>
      <c r="K101" s="185">
        <f t="shared" si="13"/>
        <v>2900000</v>
      </c>
      <c r="L101" s="151"/>
      <c r="M101" s="151"/>
    </row>
    <row r="102" s="1" customFormat="1" ht="15" customHeight="1" spans="1:13">
      <c r="A102" s="175">
        <v>312752</v>
      </c>
      <c r="B102" s="175">
        <v>1368678</v>
      </c>
      <c r="C102" s="1064" t="s">
        <v>1675</v>
      </c>
      <c r="D102" s="177">
        <v>43367</v>
      </c>
      <c r="E102" s="177">
        <v>43371</v>
      </c>
      <c r="F102" s="175">
        <f t="shared" si="10"/>
        <v>4</v>
      </c>
      <c r="G102" s="175">
        <v>1</v>
      </c>
      <c r="H102" s="175" t="s">
        <v>37</v>
      </c>
      <c r="I102" s="175">
        <f t="shared" si="11"/>
        <v>4</v>
      </c>
      <c r="J102" s="187">
        <v>2900000</v>
      </c>
      <c r="K102" s="185">
        <f t="shared" si="13"/>
        <v>11600000</v>
      </c>
      <c r="L102" s="151"/>
      <c r="M102" s="151"/>
    </row>
    <row r="103" s="1" customFormat="1" ht="15" customHeight="1" spans="1:13">
      <c r="A103" s="135">
        <v>313778</v>
      </c>
      <c r="B103" s="135">
        <v>1370927</v>
      </c>
      <c r="C103" s="1013" t="s">
        <v>1676</v>
      </c>
      <c r="D103" s="136">
        <v>43360</v>
      </c>
      <c r="E103" s="136">
        <v>43362</v>
      </c>
      <c r="F103" s="135">
        <f t="shared" si="10"/>
        <v>2</v>
      </c>
      <c r="G103" s="135">
        <v>3</v>
      </c>
      <c r="H103" s="135" t="s">
        <v>37</v>
      </c>
      <c r="I103" s="135">
        <f t="shared" si="11"/>
        <v>6</v>
      </c>
      <c r="J103" s="159">
        <v>2900000</v>
      </c>
      <c r="K103" s="160">
        <f t="shared" si="13"/>
        <v>17400000</v>
      </c>
      <c r="L103" s="151"/>
      <c r="M103" s="151"/>
    </row>
    <row r="104" s="1" customFormat="1" ht="15" customHeight="1" spans="1:13">
      <c r="A104" s="135">
        <v>313785</v>
      </c>
      <c r="B104" s="135">
        <v>1370955</v>
      </c>
      <c r="C104" s="1013" t="s">
        <v>1677</v>
      </c>
      <c r="D104" s="136">
        <v>43360</v>
      </c>
      <c r="E104" s="136">
        <v>43361</v>
      </c>
      <c r="F104" s="135">
        <f t="shared" si="10"/>
        <v>1</v>
      </c>
      <c r="G104" s="135">
        <v>1</v>
      </c>
      <c r="H104" s="135" t="s">
        <v>37</v>
      </c>
      <c r="I104" s="135">
        <f t="shared" si="11"/>
        <v>1</v>
      </c>
      <c r="J104" s="159">
        <v>2900000</v>
      </c>
      <c r="K104" s="160">
        <f t="shared" si="13"/>
        <v>2900000</v>
      </c>
      <c r="L104" s="151"/>
      <c r="M104" s="151"/>
    </row>
    <row r="105" s="1" customFormat="1" ht="15" customHeight="1" spans="1:13">
      <c r="A105" s="135">
        <v>313783</v>
      </c>
      <c r="B105" s="135">
        <v>1370931</v>
      </c>
      <c r="C105" s="1013" t="s">
        <v>1678</v>
      </c>
      <c r="D105" s="136">
        <v>43360</v>
      </c>
      <c r="E105" s="136">
        <v>43362</v>
      </c>
      <c r="F105" s="135">
        <f t="shared" si="10"/>
        <v>2</v>
      </c>
      <c r="G105" s="135">
        <v>1</v>
      </c>
      <c r="H105" s="135" t="s">
        <v>37</v>
      </c>
      <c r="I105" s="135">
        <f t="shared" si="11"/>
        <v>2</v>
      </c>
      <c r="J105" s="159">
        <v>2900000</v>
      </c>
      <c r="K105" s="160">
        <f t="shared" si="13"/>
        <v>5800000</v>
      </c>
      <c r="L105" s="151"/>
      <c r="M105" s="151"/>
    </row>
    <row r="106" s="1" customFormat="1" ht="15" customHeight="1" spans="1:13">
      <c r="A106" s="135">
        <v>313904</v>
      </c>
      <c r="B106" s="135">
        <v>1371246</v>
      </c>
      <c r="C106" s="1013" t="s">
        <v>1679</v>
      </c>
      <c r="D106" s="136">
        <v>43361</v>
      </c>
      <c r="E106" s="136">
        <v>43364</v>
      </c>
      <c r="F106" s="135">
        <f t="shared" si="10"/>
        <v>3</v>
      </c>
      <c r="G106" s="135">
        <v>1</v>
      </c>
      <c r="H106" s="135" t="s">
        <v>37</v>
      </c>
      <c r="I106" s="135">
        <f t="shared" si="11"/>
        <v>3</v>
      </c>
      <c r="J106" s="159">
        <v>2900000</v>
      </c>
      <c r="K106" s="160">
        <f t="shared" si="13"/>
        <v>8700000</v>
      </c>
      <c r="L106" s="151"/>
      <c r="M106" s="151"/>
    </row>
    <row r="107" s="1" customFormat="1" ht="15" customHeight="1" spans="1:13">
      <c r="A107" s="135">
        <v>313815</v>
      </c>
      <c r="B107" s="135">
        <v>1370731</v>
      </c>
      <c r="C107" s="1013" t="s">
        <v>1680</v>
      </c>
      <c r="D107" s="136">
        <v>43365</v>
      </c>
      <c r="E107" s="136">
        <v>43368</v>
      </c>
      <c r="F107" s="135">
        <f t="shared" si="10"/>
        <v>3</v>
      </c>
      <c r="G107" s="135">
        <v>1</v>
      </c>
      <c r="H107" s="135" t="s">
        <v>37</v>
      </c>
      <c r="I107" s="135">
        <f t="shared" si="11"/>
        <v>3</v>
      </c>
      <c r="J107" s="159">
        <v>2900000</v>
      </c>
      <c r="K107" s="160">
        <f t="shared" si="13"/>
        <v>8700000</v>
      </c>
      <c r="L107" s="151"/>
      <c r="M107" s="151"/>
    </row>
    <row r="108" s="1" customFormat="1" ht="15" customHeight="1" spans="1:13">
      <c r="A108" s="268">
        <v>313919</v>
      </c>
      <c r="B108" s="255">
        <v>1371325</v>
      </c>
      <c r="C108" s="902" t="s">
        <v>1681</v>
      </c>
      <c r="D108" s="256">
        <v>43361</v>
      </c>
      <c r="E108" s="256">
        <v>43362</v>
      </c>
      <c r="F108" s="255">
        <f t="shared" si="10"/>
        <v>1</v>
      </c>
      <c r="G108" s="255">
        <v>1</v>
      </c>
      <c r="H108" s="255" t="s">
        <v>37</v>
      </c>
      <c r="I108" s="255">
        <f t="shared" si="11"/>
        <v>1</v>
      </c>
      <c r="J108" s="266">
        <v>2900000</v>
      </c>
      <c r="K108" s="264">
        <f t="shared" si="13"/>
        <v>2900000</v>
      </c>
      <c r="L108" s="151"/>
      <c r="M108" s="151"/>
    </row>
    <row r="109" s="1" customFormat="1" ht="15" customHeight="1" spans="1:13">
      <c r="A109" s="268">
        <v>313962</v>
      </c>
      <c r="B109" s="255">
        <v>1371262</v>
      </c>
      <c r="C109" s="902" t="s">
        <v>1682</v>
      </c>
      <c r="D109" s="256">
        <v>43363</v>
      </c>
      <c r="E109" s="256">
        <v>43364</v>
      </c>
      <c r="F109" s="255">
        <f t="shared" si="10"/>
        <v>1</v>
      </c>
      <c r="G109" s="255">
        <v>1</v>
      </c>
      <c r="H109" s="255" t="s">
        <v>37</v>
      </c>
      <c r="I109" s="255">
        <f t="shared" si="11"/>
        <v>1</v>
      </c>
      <c r="J109" s="266">
        <v>2900000</v>
      </c>
      <c r="K109" s="264">
        <f t="shared" si="13"/>
        <v>2900000</v>
      </c>
      <c r="L109" s="151"/>
      <c r="M109" s="151"/>
    </row>
    <row r="110" s="1" customFormat="1" ht="15" customHeight="1" spans="1:13">
      <c r="A110" s="339" t="s">
        <v>1683</v>
      </c>
      <c r="B110" s="333">
        <v>1371949</v>
      </c>
      <c r="C110" s="1045" t="s">
        <v>1684</v>
      </c>
      <c r="D110" s="334">
        <v>43363</v>
      </c>
      <c r="E110" s="334">
        <v>43366</v>
      </c>
      <c r="F110" s="333">
        <f t="shared" si="10"/>
        <v>3</v>
      </c>
      <c r="G110" s="333">
        <v>2</v>
      </c>
      <c r="H110" s="333" t="s">
        <v>37</v>
      </c>
      <c r="I110" s="333">
        <f t="shared" si="11"/>
        <v>6</v>
      </c>
      <c r="J110" s="373">
        <v>2900000</v>
      </c>
      <c r="K110" s="374">
        <f t="shared" si="13"/>
        <v>17400000</v>
      </c>
      <c r="L110" s="151"/>
      <c r="M110" s="151"/>
    </row>
    <row r="111" s="1" customFormat="1" ht="15" customHeight="1" spans="1:13">
      <c r="A111" s="339">
        <v>314039</v>
      </c>
      <c r="B111" s="333">
        <v>1371624</v>
      </c>
      <c r="C111" s="1045" t="s">
        <v>1685</v>
      </c>
      <c r="D111" s="334">
        <v>43365</v>
      </c>
      <c r="E111" s="334">
        <v>43369</v>
      </c>
      <c r="F111" s="333">
        <f t="shared" si="10"/>
        <v>4</v>
      </c>
      <c r="G111" s="333">
        <v>1</v>
      </c>
      <c r="H111" s="333" t="s">
        <v>37</v>
      </c>
      <c r="I111" s="333">
        <f t="shared" si="11"/>
        <v>4</v>
      </c>
      <c r="J111" s="373">
        <v>2900000</v>
      </c>
      <c r="K111" s="374">
        <f t="shared" si="13"/>
        <v>11600000</v>
      </c>
      <c r="L111" s="151"/>
      <c r="M111" s="151"/>
    </row>
    <row r="112" s="1" customFormat="1" ht="16.5" customHeight="1" spans="1:13">
      <c r="A112" s="339">
        <v>312623</v>
      </c>
      <c r="B112" s="333">
        <v>1368301</v>
      </c>
      <c r="C112" s="1045" t="s">
        <v>1686</v>
      </c>
      <c r="D112" s="334">
        <v>43369</v>
      </c>
      <c r="E112" s="334">
        <v>43370</v>
      </c>
      <c r="F112" s="333">
        <f t="shared" si="10"/>
        <v>1</v>
      </c>
      <c r="G112" s="333">
        <v>1</v>
      </c>
      <c r="H112" s="333" t="s">
        <v>37</v>
      </c>
      <c r="I112" s="333">
        <f t="shared" si="11"/>
        <v>1</v>
      </c>
      <c r="J112" s="373">
        <v>2900000</v>
      </c>
      <c r="K112" s="374">
        <f t="shared" si="13"/>
        <v>2900000</v>
      </c>
      <c r="L112" s="151"/>
      <c r="M112" s="151"/>
    </row>
    <row r="113" s="1" customFormat="1" ht="15" customHeight="1" spans="1:13">
      <c r="A113" s="339">
        <v>314050</v>
      </c>
      <c r="B113" s="333">
        <v>1371532</v>
      </c>
      <c r="C113" s="1045" t="s">
        <v>1687</v>
      </c>
      <c r="D113" s="334">
        <v>43370</v>
      </c>
      <c r="E113" s="334">
        <v>43371</v>
      </c>
      <c r="F113" s="333">
        <f t="shared" si="10"/>
        <v>1</v>
      </c>
      <c r="G113" s="333">
        <v>1</v>
      </c>
      <c r="H113" s="333" t="s">
        <v>37</v>
      </c>
      <c r="I113" s="333">
        <f t="shared" si="11"/>
        <v>1</v>
      </c>
      <c r="J113" s="373">
        <v>2900000</v>
      </c>
      <c r="K113" s="374">
        <f t="shared" si="13"/>
        <v>2900000</v>
      </c>
      <c r="L113" s="151"/>
      <c r="M113" s="151"/>
    </row>
    <row r="114" s="1" customFormat="1" ht="15" customHeight="1" spans="1:13">
      <c r="A114" s="339">
        <v>312763</v>
      </c>
      <c r="B114" s="333">
        <v>1368833</v>
      </c>
      <c r="C114" s="1045" t="s">
        <v>1688</v>
      </c>
      <c r="D114" s="334">
        <v>43370</v>
      </c>
      <c r="E114" s="334">
        <v>43373</v>
      </c>
      <c r="F114" s="333">
        <f t="shared" si="10"/>
        <v>3</v>
      </c>
      <c r="G114" s="333">
        <v>1</v>
      </c>
      <c r="H114" s="333" t="s">
        <v>37</v>
      </c>
      <c r="I114" s="333">
        <f t="shared" si="11"/>
        <v>3</v>
      </c>
      <c r="J114" s="373">
        <v>2900000</v>
      </c>
      <c r="K114" s="374">
        <f t="shared" si="13"/>
        <v>8700000</v>
      </c>
      <c r="L114" s="151"/>
      <c r="M114" s="151"/>
    </row>
    <row r="115" s="1" customFormat="1" ht="15" customHeight="1" spans="1:13">
      <c r="A115" s="339">
        <v>313160</v>
      </c>
      <c r="B115" s="333">
        <v>1370481</v>
      </c>
      <c r="C115" s="1045" t="s">
        <v>1689</v>
      </c>
      <c r="D115" s="334">
        <v>43370</v>
      </c>
      <c r="E115" s="334">
        <v>43372</v>
      </c>
      <c r="F115" s="333">
        <f t="shared" si="10"/>
        <v>2</v>
      </c>
      <c r="G115" s="333">
        <v>1</v>
      </c>
      <c r="H115" s="333" t="s">
        <v>37</v>
      </c>
      <c r="I115" s="333">
        <f t="shared" si="11"/>
        <v>2</v>
      </c>
      <c r="J115" s="373">
        <v>2900000</v>
      </c>
      <c r="K115" s="374">
        <f t="shared" si="13"/>
        <v>5800000</v>
      </c>
      <c r="L115" s="151"/>
      <c r="M115" s="151"/>
    </row>
    <row r="116" s="1" customFormat="1" ht="15" customHeight="1" spans="1:13">
      <c r="A116" s="339" t="s">
        <v>1690</v>
      </c>
      <c r="B116" s="333">
        <v>1370943</v>
      </c>
      <c r="C116" s="367" t="s">
        <v>1691</v>
      </c>
      <c r="D116" s="334">
        <v>43370</v>
      </c>
      <c r="E116" s="334">
        <v>43372</v>
      </c>
      <c r="F116" s="333">
        <f t="shared" si="10"/>
        <v>2</v>
      </c>
      <c r="G116" s="333">
        <v>2</v>
      </c>
      <c r="H116" s="333" t="s">
        <v>37</v>
      </c>
      <c r="I116" s="333">
        <f t="shared" si="11"/>
        <v>4</v>
      </c>
      <c r="J116" s="373">
        <v>2900000</v>
      </c>
      <c r="K116" s="374">
        <f t="shared" si="13"/>
        <v>11600000</v>
      </c>
      <c r="L116" s="151"/>
      <c r="M116" s="151"/>
    </row>
    <row r="117" s="2" customFormat="1" ht="15" customHeight="1" spans="1:13">
      <c r="A117" s="1066">
        <v>314167</v>
      </c>
      <c r="B117" s="984">
        <v>1371998</v>
      </c>
      <c r="C117" s="1067" t="s">
        <v>1692</v>
      </c>
      <c r="D117" s="985">
        <v>43365</v>
      </c>
      <c r="E117" s="985">
        <v>43367</v>
      </c>
      <c r="F117" s="984">
        <f t="shared" si="10"/>
        <v>2</v>
      </c>
      <c r="G117" s="984">
        <v>1</v>
      </c>
      <c r="H117" s="984" t="s">
        <v>37</v>
      </c>
      <c r="I117" s="984">
        <f t="shared" si="11"/>
        <v>2</v>
      </c>
      <c r="J117" s="1000">
        <v>2900000</v>
      </c>
      <c r="K117" s="1001">
        <f t="shared" si="13"/>
        <v>5800000</v>
      </c>
      <c r="L117" s="151"/>
      <c r="M117" s="1071"/>
    </row>
    <row r="118" s="2" customFormat="1" ht="15" customHeight="1" spans="1:13">
      <c r="A118" s="1066">
        <v>314169</v>
      </c>
      <c r="B118" s="984">
        <v>1372024</v>
      </c>
      <c r="C118" s="1067" t="s">
        <v>1693</v>
      </c>
      <c r="D118" s="985">
        <v>43370</v>
      </c>
      <c r="E118" s="985">
        <v>43373</v>
      </c>
      <c r="F118" s="984">
        <f t="shared" si="10"/>
        <v>3</v>
      </c>
      <c r="G118" s="984">
        <v>1</v>
      </c>
      <c r="H118" s="984" t="s">
        <v>37</v>
      </c>
      <c r="I118" s="984">
        <f t="shared" si="11"/>
        <v>3</v>
      </c>
      <c r="J118" s="1000">
        <v>2900000</v>
      </c>
      <c r="K118" s="1001">
        <f t="shared" si="13"/>
        <v>8700000</v>
      </c>
      <c r="L118" s="151"/>
      <c r="M118" s="1071"/>
    </row>
    <row r="119" s="2" customFormat="1" ht="15" customHeight="1" spans="1:13">
      <c r="A119" s="49">
        <v>314324</v>
      </c>
      <c r="B119" s="50">
        <v>1372741</v>
      </c>
      <c r="C119" s="184" t="s">
        <v>1694</v>
      </c>
      <c r="D119" s="51">
        <v>43365</v>
      </c>
      <c r="E119" s="51">
        <v>43367</v>
      </c>
      <c r="F119" s="50">
        <f t="shared" si="10"/>
        <v>2</v>
      </c>
      <c r="G119" s="50">
        <v>1</v>
      </c>
      <c r="H119" s="50" t="s">
        <v>37</v>
      </c>
      <c r="I119" s="50">
        <f t="shared" si="11"/>
        <v>2</v>
      </c>
      <c r="J119" s="82">
        <v>2900000</v>
      </c>
      <c r="K119" s="79">
        <f t="shared" si="13"/>
        <v>5800000</v>
      </c>
      <c r="L119" s="151"/>
      <c r="M119" s="1071"/>
    </row>
    <row r="120" s="1" customFormat="1" ht="15" customHeight="1" spans="1:13">
      <c r="A120" s="50">
        <v>314749</v>
      </c>
      <c r="B120" s="50">
        <v>1373096</v>
      </c>
      <c r="C120" s="558" t="s">
        <v>888</v>
      </c>
      <c r="D120" s="51">
        <v>43366</v>
      </c>
      <c r="E120" s="51">
        <v>43368</v>
      </c>
      <c r="F120" s="50">
        <f t="shared" si="10"/>
        <v>2</v>
      </c>
      <c r="G120" s="50">
        <v>1</v>
      </c>
      <c r="H120" s="50" t="s">
        <v>37</v>
      </c>
      <c r="I120" s="50">
        <f t="shared" si="11"/>
        <v>2</v>
      </c>
      <c r="J120" s="82">
        <v>2900000</v>
      </c>
      <c r="K120" s="79">
        <f t="shared" si="13"/>
        <v>5800000</v>
      </c>
      <c r="L120" s="151"/>
      <c r="M120" s="151"/>
    </row>
    <row r="121" s="2" customFormat="1" ht="15" customHeight="1" spans="1:13">
      <c r="A121" s="49">
        <v>314341</v>
      </c>
      <c r="B121" s="50">
        <v>1372767</v>
      </c>
      <c r="C121" s="184" t="s">
        <v>1695</v>
      </c>
      <c r="D121" s="51">
        <v>43370</v>
      </c>
      <c r="E121" s="51">
        <v>43372</v>
      </c>
      <c r="F121" s="50">
        <f t="shared" si="10"/>
        <v>2</v>
      </c>
      <c r="G121" s="50">
        <v>1</v>
      </c>
      <c r="H121" s="50" t="s">
        <v>37</v>
      </c>
      <c r="I121" s="50">
        <f t="shared" si="11"/>
        <v>2</v>
      </c>
      <c r="J121" s="82">
        <v>2900000</v>
      </c>
      <c r="K121" s="79">
        <f t="shared" si="13"/>
        <v>5800000</v>
      </c>
      <c r="L121" s="151"/>
      <c r="M121" s="1071"/>
    </row>
    <row r="122" s="1" customFormat="1" ht="15" customHeight="1" spans="1:13">
      <c r="A122" s="50">
        <v>312629</v>
      </c>
      <c r="B122" s="50">
        <v>1368421</v>
      </c>
      <c r="C122" s="558" t="s">
        <v>1696</v>
      </c>
      <c r="D122" s="51">
        <v>43371</v>
      </c>
      <c r="E122" s="51">
        <v>43372</v>
      </c>
      <c r="F122" s="50">
        <f t="shared" si="10"/>
        <v>1</v>
      </c>
      <c r="G122" s="50">
        <v>1</v>
      </c>
      <c r="H122" s="50" t="s">
        <v>37</v>
      </c>
      <c r="I122" s="50">
        <f t="shared" si="11"/>
        <v>1</v>
      </c>
      <c r="J122" s="82">
        <v>2900000</v>
      </c>
      <c r="K122" s="79">
        <f t="shared" si="13"/>
        <v>2900000</v>
      </c>
      <c r="L122" s="151"/>
      <c r="M122" s="151"/>
    </row>
    <row r="123" s="1" customFormat="1" ht="15" customHeight="1" spans="1:13">
      <c r="A123" s="50">
        <v>314131</v>
      </c>
      <c r="B123" s="50">
        <v>1371794</v>
      </c>
      <c r="C123" s="558" t="s">
        <v>1697</v>
      </c>
      <c r="D123" s="51">
        <v>43371</v>
      </c>
      <c r="E123" s="51">
        <v>43373</v>
      </c>
      <c r="F123" s="50">
        <f t="shared" si="10"/>
        <v>2</v>
      </c>
      <c r="G123" s="50">
        <v>1</v>
      </c>
      <c r="H123" s="50" t="s">
        <v>37</v>
      </c>
      <c r="I123" s="50">
        <f t="shared" si="11"/>
        <v>2</v>
      </c>
      <c r="J123" s="82">
        <v>2900000</v>
      </c>
      <c r="K123" s="79">
        <f t="shared" si="13"/>
        <v>5800000</v>
      </c>
      <c r="L123" s="151"/>
      <c r="M123" s="151"/>
    </row>
    <row r="124" s="1" customFormat="1" ht="15" customHeight="1" spans="1:13">
      <c r="A124" s="50">
        <v>307756</v>
      </c>
      <c r="B124" s="50">
        <v>1349827</v>
      </c>
      <c r="C124" s="558" t="s">
        <v>1698</v>
      </c>
      <c r="D124" s="51">
        <v>43371</v>
      </c>
      <c r="E124" s="51">
        <v>43373</v>
      </c>
      <c r="F124" s="50">
        <f t="shared" si="10"/>
        <v>2</v>
      </c>
      <c r="G124" s="50">
        <v>1</v>
      </c>
      <c r="H124" s="50" t="s">
        <v>37</v>
      </c>
      <c r="I124" s="50">
        <f t="shared" si="11"/>
        <v>2</v>
      </c>
      <c r="J124" s="1074">
        <v>2900000</v>
      </c>
      <c r="K124" s="79">
        <f t="shared" si="13"/>
        <v>5800000</v>
      </c>
      <c r="L124" s="151"/>
      <c r="M124" s="151"/>
    </row>
    <row r="125" s="1" customFormat="1" ht="15" customHeight="1" spans="1:13">
      <c r="A125" s="50">
        <v>313075</v>
      </c>
      <c r="B125" s="50">
        <v>1370070</v>
      </c>
      <c r="C125" s="558" t="s">
        <v>1699</v>
      </c>
      <c r="D125" s="51">
        <v>43371</v>
      </c>
      <c r="E125" s="51">
        <v>43373</v>
      </c>
      <c r="F125" s="50">
        <f t="shared" si="10"/>
        <v>2</v>
      </c>
      <c r="G125" s="50">
        <v>1</v>
      </c>
      <c r="H125" s="50" t="s">
        <v>37</v>
      </c>
      <c r="I125" s="50">
        <f t="shared" si="11"/>
        <v>2</v>
      </c>
      <c r="J125" s="82">
        <v>2900000</v>
      </c>
      <c r="K125" s="79">
        <f t="shared" si="13"/>
        <v>5800000</v>
      </c>
      <c r="L125" s="151"/>
      <c r="M125" s="151"/>
    </row>
    <row r="126" s="2" customFormat="1" ht="15" customHeight="1" spans="1:13">
      <c r="A126" s="255">
        <v>315039</v>
      </c>
      <c r="B126" s="255">
        <v>1373590</v>
      </c>
      <c r="C126" s="902" t="s">
        <v>888</v>
      </c>
      <c r="D126" s="256">
        <v>43368</v>
      </c>
      <c r="E126" s="256">
        <v>43369</v>
      </c>
      <c r="F126" s="255">
        <f t="shared" si="10"/>
        <v>1</v>
      </c>
      <c r="G126" s="255">
        <v>1</v>
      </c>
      <c r="H126" s="255" t="s">
        <v>37</v>
      </c>
      <c r="I126" s="255">
        <f t="shared" si="11"/>
        <v>1</v>
      </c>
      <c r="J126" s="266">
        <v>2900000</v>
      </c>
      <c r="K126" s="264">
        <f t="shared" si="13"/>
        <v>2900000</v>
      </c>
      <c r="L126" s="151"/>
      <c r="M126" s="1071"/>
    </row>
    <row r="127" s="1" customFormat="1" ht="15" customHeight="1" spans="1:13">
      <c r="A127" s="255">
        <v>314764</v>
      </c>
      <c r="B127" s="255">
        <v>1373198</v>
      </c>
      <c r="C127" s="902" t="s">
        <v>1700</v>
      </c>
      <c r="D127" s="256">
        <v>43366</v>
      </c>
      <c r="E127" s="256">
        <v>43368</v>
      </c>
      <c r="F127" s="255">
        <f t="shared" si="10"/>
        <v>2</v>
      </c>
      <c r="G127" s="255">
        <v>1</v>
      </c>
      <c r="H127" s="255" t="s">
        <v>37</v>
      </c>
      <c r="I127" s="255">
        <f t="shared" si="11"/>
        <v>2</v>
      </c>
      <c r="J127" s="266">
        <v>2900000</v>
      </c>
      <c r="K127" s="264">
        <f t="shared" si="13"/>
        <v>5800000</v>
      </c>
      <c r="L127" s="151"/>
      <c r="M127" s="151"/>
    </row>
    <row r="128" s="1" customFormat="1" ht="15" customHeight="1" spans="1:13">
      <c r="A128" s="1068">
        <v>315366</v>
      </c>
      <c r="B128" s="1068">
        <v>1374106</v>
      </c>
      <c r="C128" s="1069" t="s">
        <v>1701</v>
      </c>
      <c r="D128" s="1070">
        <v>43370</v>
      </c>
      <c r="E128" s="1070">
        <v>43371</v>
      </c>
      <c r="F128" s="1068">
        <f t="shared" si="10"/>
        <v>1</v>
      </c>
      <c r="G128" s="1068">
        <v>1</v>
      </c>
      <c r="H128" s="1068" t="s">
        <v>37</v>
      </c>
      <c r="I128" s="1068">
        <f t="shared" si="11"/>
        <v>1</v>
      </c>
      <c r="J128" s="1075">
        <v>2900000</v>
      </c>
      <c r="K128" s="1076">
        <f t="shared" si="13"/>
        <v>2900000</v>
      </c>
      <c r="L128" s="151"/>
      <c r="M128" s="151"/>
    </row>
    <row r="129" s="1" customFormat="1" ht="15" customHeight="1" spans="1:13">
      <c r="A129" s="1068">
        <v>315367</v>
      </c>
      <c r="B129" s="1068">
        <v>1374056</v>
      </c>
      <c r="C129" s="1069" t="s">
        <v>1702</v>
      </c>
      <c r="D129" s="1070">
        <v>43370</v>
      </c>
      <c r="E129" s="1070">
        <v>43371</v>
      </c>
      <c r="F129" s="1068">
        <f t="shared" si="10"/>
        <v>1</v>
      </c>
      <c r="G129" s="1068">
        <v>1</v>
      </c>
      <c r="H129" s="1068" t="s">
        <v>37</v>
      </c>
      <c r="I129" s="1068">
        <f t="shared" si="11"/>
        <v>1</v>
      </c>
      <c r="J129" s="1075">
        <v>2900000</v>
      </c>
      <c r="K129" s="1076">
        <f t="shared" si="13"/>
        <v>2900000</v>
      </c>
      <c r="L129" s="151"/>
      <c r="M129" s="151"/>
    </row>
    <row r="130" s="1" customFormat="1" ht="15.75" customHeight="1" spans="1:13">
      <c r="A130" s="1068">
        <v>307307</v>
      </c>
      <c r="B130" s="1068">
        <v>1347207</v>
      </c>
      <c r="C130" s="1069" t="s">
        <v>1703</v>
      </c>
      <c r="D130" s="1070">
        <v>43372</v>
      </c>
      <c r="E130" s="1070">
        <v>43373</v>
      </c>
      <c r="F130" s="1068">
        <f t="shared" si="10"/>
        <v>1</v>
      </c>
      <c r="G130" s="1068">
        <v>1</v>
      </c>
      <c r="H130" s="1068" t="s">
        <v>37</v>
      </c>
      <c r="I130" s="1068">
        <f t="shared" si="11"/>
        <v>1</v>
      </c>
      <c r="J130" s="1112">
        <v>2900000</v>
      </c>
      <c r="K130" s="1076">
        <f t="shared" si="13"/>
        <v>2900000</v>
      </c>
      <c r="L130" s="151"/>
      <c r="M130" s="151"/>
    </row>
    <row r="131" s="1" customFormat="1" customHeight="1" spans="1:13">
      <c r="A131" s="1068">
        <v>309960</v>
      </c>
      <c r="B131" s="1068">
        <v>1357937</v>
      </c>
      <c r="C131" s="1069" t="s">
        <v>1704</v>
      </c>
      <c r="D131" s="1070">
        <v>43372</v>
      </c>
      <c r="E131" s="1070">
        <v>43373</v>
      </c>
      <c r="F131" s="1068">
        <f t="shared" si="10"/>
        <v>1</v>
      </c>
      <c r="G131" s="1068">
        <v>1</v>
      </c>
      <c r="H131" s="1068" t="s">
        <v>37</v>
      </c>
      <c r="I131" s="1068">
        <f t="shared" si="11"/>
        <v>1</v>
      </c>
      <c r="J131" s="1112">
        <v>2900000</v>
      </c>
      <c r="K131" s="1076">
        <f t="shared" si="13"/>
        <v>2900000</v>
      </c>
      <c r="L131" s="151"/>
      <c r="M131" s="151"/>
    </row>
    <row r="132" s="1" customFormat="1" ht="15" customHeight="1" spans="1:13">
      <c r="A132" s="1077">
        <v>312622</v>
      </c>
      <c r="B132" s="1068">
        <v>1368165</v>
      </c>
      <c r="C132" s="1069" t="s">
        <v>1705</v>
      </c>
      <c r="D132" s="1070">
        <v>43372</v>
      </c>
      <c r="E132" s="1070">
        <v>43373</v>
      </c>
      <c r="F132" s="1068">
        <f t="shared" si="10"/>
        <v>1</v>
      </c>
      <c r="G132" s="1068">
        <v>1</v>
      </c>
      <c r="H132" s="1068" t="s">
        <v>37</v>
      </c>
      <c r="I132" s="1068">
        <f t="shared" si="11"/>
        <v>1</v>
      </c>
      <c r="J132" s="1075">
        <v>2900000</v>
      </c>
      <c r="K132" s="1076">
        <f t="shared" si="13"/>
        <v>2900000</v>
      </c>
      <c r="L132" s="151"/>
      <c r="M132" s="151"/>
    </row>
    <row r="133" s="1" customFormat="1" ht="18" customHeight="1" spans="1:13">
      <c r="A133" s="1078" t="s">
        <v>1706</v>
      </c>
      <c r="B133" s="1079">
        <v>1358307</v>
      </c>
      <c r="C133" s="1080" t="s">
        <v>1707</v>
      </c>
      <c r="D133" s="1081">
        <v>43372</v>
      </c>
      <c r="E133" s="1081">
        <v>43373</v>
      </c>
      <c r="F133" s="151">
        <f t="shared" si="10"/>
        <v>1</v>
      </c>
      <c r="G133" s="151">
        <v>1</v>
      </c>
      <c r="H133" s="151" t="s">
        <v>37</v>
      </c>
      <c r="I133" s="151">
        <f t="shared" si="11"/>
        <v>1</v>
      </c>
      <c r="J133" s="1113">
        <v>2900000</v>
      </c>
      <c r="K133" s="594">
        <f t="shared" si="13"/>
        <v>2900000</v>
      </c>
      <c r="L133" s="151"/>
      <c r="M133" s="151"/>
    </row>
    <row r="134" s="1" customFormat="1" ht="18" customHeight="1" spans="1:13">
      <c r="A134" s="1082"/>
      <c r="B134" s="1083"/>
      <c r="C134" s="1084"/>
      <c r="D134" s="1081">
        <v>43373</v>
      </c>
      <c r="E134" s="1081">
        <v>43374</v>
      </c>
      <c r="F134" s="151">
        <f t="shared" si="10"/>
        <v>1</v>
      </c>
      <c r="G134" s="151">
        <v>1</v>
      </c>
      <c r="H134" s="151" t="s">
        <v>37</v>
      </c>
      <c r="I134" s="151">
        <f t="shared" si="11"/>
        <v>1</v>
      </c>
      <c r="J134" s="1113">
        <v>3450000</v>
      </c>
      <c r="K134" s="594">
        <f t="shared" si="13"/>
        <v>3450000</v>
      </c>
      <c r="L134" s="151"/>
      <c r="M134" s="151"/>
    </row>
    <row r="135" s="1" customFormat="1" ht="18" customHeight="1" spans="1:13">
      <c r="A135" s="1085"/>
      <c r="B135" s="1086"/>
      <c r="C135" s="1087"/>
      <c r="D135" s="274">
        <v>43374</v>
      </c>
      <c r="E135" s="274">
        <v>43377</v>
      </c>
      <c r="F135" s="273">
        <v>1</v>
      </c>
      <c r="G135" s="273">
        <v>3</v>
      </c>
      <c r="H135" s="273" t="s">
        <v>37</v>
      </c>
      <c r="I135" s="273">
        <f>G135*F135</f>
        <v>3</v>
      </c>
      <c r="J135" s="1114">
        <v>3450000</v>
      </c>
      <c r="K135" s="280">
        <f t="shared" si="13"/>
        <v>10350000</v>
      </c>
      <c r="L135" s="151"/>
      <c r="M135" s="151"/>
    </row>
    <row r="136" s="1" customFormat="1" ht="18" customHeight="1" spans="1:13">
      <c r="A136" s="1088">
        <v>311549</v>
      </c>
      <c r="B136" s="1089">
        <v>1377361</v>
      </c>
      <c r="C136" s="1090" t="s">
        <v>1708</v>
      </c>
      <c r="D136" s="1070">
        <v>43372</v>
      </c>
      <c r="E136" s="1070">
        <v>43373</v>
      </c>
      <c r="F136" s="1068">
        <f t="shared" ref="F136:F141" si="14">E136-D136</f>
        <v>1</v>
      </c>
      <c r="G136" s="1068">
        <v>1</v>
      </c>
      <c r="H136" s="1068" t="s">
        <v>37</v>
      </c>
      <c r="I136" s="1068">
        <v>1</v>
      </c>
      <c r="J136" s="1075">
        <v>2900000</v>
      </c>
      <c r="K136" s="1076">
        <f t="shared" si="13"/>
        <v>2900000</v>
      </c>
      <c r="L136" s="151">
        <v>1363163</v>
      </c>
      <c r="M136" s="151">
        <v>1377362</v>
      </c>
    </row>
    <row r="137" s="1" customFormat="1" ht="18" customHeight="1" spans="1:13">
      <c r="A137" s="1091"/>
      <c r="B137" s="1092"/>
      <c r="C137" s="1093"/>
      <c r="D137" s="1070">
        <v>43373</v>
      </c>
      <c r="E137" s="1070">
        <v>43374</v>
      </c>
      <c r="F137" s="1068">
        <f t="shared" si="14"/>
        <v>1</v>
      </c>
      <c r="G137" s="1068">
        <v>1</v>
      </c>
      <c r="H137" s="1068" t="s">
        <v>37</v>
      </c>
      <c r="I137" s="1068">
        <f t="shared" ref="I137:I141" si="15">G137*F137</f>
        <v>1</v>
      </c>
      <c r="J137" s="1075">
        <v>3450000</v>
      </c>
      <c r="K137" s="1076">
        <f t="shared" si="13"/>
        <v>3450000</v>
      </c>
      <c r="L137" s="151"/>
      <c r="M137" s="151"/>
    </row>
    <row r="138" s="1" customFormat="1" ht="17.25" customHeight="1" spans="1:13">
      <c r="A138" s="1094" t="s">
        <v>1709</v>
      </c>
      <c r="B138" s="1095">
        <v>1368875</v>
      </c>
      <c r="C138" s="1096" t="s">
        <v>1710</v>
      </c>
      <c r="D138" s="1070">
        <v>43372</v>
      </c>
      <c r="E138" s="1070">
        <v>43373</v>
      </c>
      <c r="F138" s="1068">
        <f t="shared" si="14"/>
        <v>1</v>
      </c>
      <c r="G138" s="1068">
        <v>2</v>
      </c>
      <c r="H138" s="1068" t="s">
        <v>37</v>
      </c>
      <c r="I138" s="1068">
        <f t="shared" si="15"/>
        <v>2</v>
      </c>
      <c r="J138" s="1075">
        <v>2900000</v>
      </c>
      <c r="K138" s="1076">
        <f t="shared" si="13"/>
        <v>5800000</v>
      </c>
      <c r="L138" s="151"/>
      <c r="M138" s="151"/>
    </row>
    <row r="139" s="1" customFormat="1" ht="15" customHeight="1" spans="1:13">
      <c r="A139" s="1097"/>
      <c r="B139" s="1098"/>
      <c r="C139" s="1099"/>
      <c r="D139" s="1070">
        <v>43373</v>
      </c>
      <c r="E139" s="1070">
        <v>43374</v>
      </c>
      <c r="F139" s="1068">
        <f t="shared" si="14"/>
        <v>1</v>
      </c>
      <c r="G139" s="1068">
        <v>2</v>
      </c>
      <c r="H139" s="1068" t="s">
        <v>37</v>
      </c>
      <c r="I139" s="1068">
        <f t="shared" si="15"/>
        <v>2</v>
      </c>
      <c r="J139" s="1075">
        <v>3450000</v>
      </c>
      <c r="K139" s="1076">
        <f t="shared" si="13"/>
        <v>6900000</v>
      </c>
      <c r="L139" s="151"/>
      <c r="M139" s="151"/>
    </row>
    <row r="140" s="1" customFormat="1" ht="18" customHeight="1" spans="1:13">
      <c r="A140" s="1077">
        <v>311791</v>
      </c>
      <c r="B140" s="1068">
        <v>1363880</v>
      </c>
      <c r="C140" s="1069" t="s">
        <v>1711</v>
      </c>
      <c r="D140" s="1070">
        <v>43373</v>
      </c>
      <c r="E140" s="1070">
        <v>43374</v>
      </c>
      <c r="F140" s="1068">
        <f t="shared" si="14"/>
        <v>1</v>
      </c>
      <c r="G140" s="1068">
        <v>1</v>
      </c>
      <c r="H140" s="1068" t="s">
        <v>37</v>
      </c>
      <c r="I140" s="1068">
        <f t="shared" si="15"/>
        <v>1</v>
      </c>
      <c r="J140" s="1075">
        <v>3450000</v>
      </c>
      <c r="K140" s="1076">
        <f t="shared" si="13"/>
        <v>3450000</v>
      </c>
      <c r="L140" s="151"/>
      <c r="M140" s="151"/>
    </row>
    <row r="141" s="1" customFormat="1" ht="18" customHeight="1" spans="1:13">
      <c r="A141" s="272"/>
      <c r="B141" s="273"/>
      <c r="C141" s="1100"/>
      <c r="D141" s="274">
        <v>43374</v>
      </c>
      <c r="E141" s="274">
        <v>43375</v>
      </c>
      <c r="F141" s="273">
        <f t="shared" si="14"/>
        <v>1</v>
      </c>
      <c r="G141" s="273">
        <v>1</v>
      </c>
      <c r="H141" s="273" t="s">
        <v>37</v>
      </c>
      <c r="I141" s="273">
        <f t="shared" si="15"/>
        <v>1</v>
      </c>
      <c r="J141" s="279">
        <v>3450000</v>
      </c>
      <c r="K141" s="280">
        <f>J141*F141*G141</f>
        <v>3450000</v>
      </c>
      <c r="L141" s="151"/>
      <c r="M141" s="151"/>
    </row>
    <row r="142" s="3" customFormat="1" ht="43.5" customHeight="1" spans="1:13">
      <c r="A142" s="1101" t="s">
        <v>1712</v>
      </c>
      <c r="B142" s="1102">
        <v>1363958</v>
      </c>
      <c r="C142" s="1103" t="s">
        <v>1713</v>
      </c>
      <c r="D142" s="1104">
        <v>43373</v>
      </c>
      <c r="E142" s="1104">
        <v>43374</v>
      </c>
      <c r="F142" s="1102">
        <f t="shared" ref="F142:F161" si="16">E142-D142</f>
        <v>1</v>
      </c>
      <c r="G142" s="1102">
        <v>2</v>
      </c>
      <c r="H142" s="1102" t="s">
        <v>37</v>
      </c>
      <c r="I142" s="1102">
        <f t="shared" ref="I142:I161" si="17">G142*F142</f>
        <v>2</v>
      </c>
      <c r="J142" s="1115">
        <v>3450000</v>
      </c>
      <c r="K142" s="1116">
        <f t="shared" ref="K142:K161" si="18">J142*F142*G142</f>
        <v>6900000</v>
      </c>
      <c r="L142" s="932"/>
      <c r="M142" s="932"/>
    </row>
    <row r="143" s="1" customFormat="1" ht="15" customHeight="1" spans="1:13">
      <c r="A143" s="1077">
        <v>314052</v>
      </c>
      <c r="B143" s="1077">
        <v>1371536</v>
      </c>
      <c r="C143" s="1069" t="s">
        <v>1687</v>
      </c>
      <c r="D143" s="1070">
        <v>43372</v>
      </c>
      <c r="E143" s="1070">
        <v>43373</v>
      </c>
      <c r="F143" s="1068">
        <f t="shared" si="16"/>
        <v>1</v>
      </c>
      <c r="G143" s="1068">
        <v>1</v>
      </c>
      <c r="H143" s="1068" t="s">
        <v>37</v>
      </c>
      <c r="I143" s="1068">
        <f t="shared" si="17"/>
        <v>1</v>
      </c>
      <c r="J143" s="1075">
        <v>2900000</v>
      </c>
      <c r="K143" s="1076">
        <f t="shared" si="18"/>
        <v>2900000</v>
      </c>
      <c r="L143" s="151"/>
      <c r="M143" s="151"/>
    </row>
    <row r="144" s="1" customFormat="1" ht="15" customHeight="1" spans="1:13">
      <c r="A144" s="1094">
        <v>312770</v>
      </c>
      <c r="B144" s="1094">
        <v>1368965</v>
      </c>
      <c r="C144" s="1105" t="s">
        <v>1714</v>
      </c>
      <c r="D144" s="1070">
        <v>43372</v>
      </c>
      <c r="E144" s="1070">
        <v>43373</v>
      </c>
      <c r="F144" s="1068">
        <f t="shared" si="16"/>
        <v>1</v>
      </c>
      <c r="G144" s="1068">
        <v>1</v>
      </c>
      <c r="H144" s="1068" t="s">
        <v>37</v>
      </c>
      <c r="I144" s="1068">
        <f t="shared" si="17"/>
        <v>1</v>
      </c>
      <c r="J144" s="1075">
        <v>2900000</v>
      </c>
      <c r="K144" s="1076">
        <f t="shared" si="18"/>
        <v>2900000</v>
      </c>
      <c r="L144" s="151"/>
      <c r="M144" s="151"/>
    </row>
    <row r="145" s="1" customFormat="1" ht="15" customHeight="1" spans="1:13">
      <c r="A145" s="1097"/>
      <c r="B145" s="1097"/>
      <c r="C145" s="1106"/>
      <c r="D145" s="1070">
        <v>43373</v>
      </c>
      <c r="E145" s="1070">
        <v>43374</v>
      </c>
      <c r="F145" s="1068">
        <f t="shared" si="16"/>
        <v>1</v>
      </c>
      <c r="G145" s="1068">
        <v>1</v>
      </c>
      <c r="H145" s="1068" t="s">
        <v>37</v>
      </c>
      <c r="I145" s="1068">
        <f t="shared" si="17"/>
        <v>1</v>
      </c>
      <c r="J145" s="1075">
        <v>3450000</v>
      </c>
      <c r="K145" s="1076">
        <f t="shared" si="18"/>
        <v>3450000</v>
      </c>
      <c r="L145" s="151"/>
      <c r="M145" s="151"/>
    </row>
    <row r="146" s="1" customFormat="1" ht="27" spans="1:13">
      <c r="A146" s="1077">
        <v>313066</v>
      </c>
      <c r="B146" s="1077">
        <v>1370048</v>
      </c>
      <c r="C146" s="1069" t="s">
        <v>1715</v>
      </c>
      <c r="D146" s="1070">
        <v>43373</v>
      </c>
      <c r="E146" s="1070">
        <v>43374</v>
      </c>
      <c r="F146" s="1068">
        <f t="shared" si="16"/>
        <v>1</v>
      </c>
      <c r="G146" s="1068">
        <v>3</v>
      </c>
      <c r="H146" s="1068" t="s">
        <v>37</v>
      </c>
      <c r="I146" s="1068">
        <f t="shared" si="17"/>
        <v>3</v>
      </c>
      <c r="J146" s="1075">
        <v>3450000</v>
      </c>
      <c r="K146" s="1076">
        <f t="shared" si="18"/>
        <v>10350000</v>
      </c>
      <c r="L146" s="151"/>
      <c r="M146" s="151"/>
    </row>
    <row r="147" s="1" customFormat="1" ht="15" customHeight="1" spans="1:13">
      <c r="A147" s="1094">
        <v>313819</v>
      </c>
      <c r="B147" s="1094">
        <v>1377364</v>
      </c>
      <c r="C147" s="1105" t="s">
        <v>1716</v>
      </c>
      <c r="D147" s="1070">
        <v>43372</v>
      </c>
      <c r="E147" s="1070">
        <v>43373</v>
      </c>
      <c r="F147" s="1068">
        <f t="shared" si="16"/>
        <v>1</v>
      </c>
      <c r="G147" s="1068">
        <v>1</v>
      </c>
      <c r="H147" s="1068" t="s">
        <v>37</v>
      </c>
      <c r="I147" s="1068">
        <f t="shared" si="17"/>
        <v>1</v>
      </c>
      <c r="J147" s="1075">
        <v>2900000</v>
      </c>
      <c r="K147" s="1076">
        <f t="shared" si="18"/>
        <v>2900000</v>
      </c>
      <c r="L147" s="151">
        <v>1370760</v>
      </c>
      <c r="M147" s="151">
        <v>1377365</v>
      </c>
    </row>
    <row r="148" s="1" customFormat="1" ht="15" customHeight="1" spans="1:13">
      <c r="A148" s="1097"/>
      <c r="B148" s="1097"/>
      <c r="C148" s="1106"/>
      <c r="D148" s="1070">
        <v>43373</v>
      </c>
      <c r="E148" s="1070">
        <v>43374</v>
      </c>
      <c r="F148" s="1068">
        <f t="shared" si="16"/>
        <v>1</v>
      </c>
      <c r="G148" s="1068">
        <v>1</v>
      </c>
      <c r="H148" s="1068" t="s">
        <v>37</v>
      </c>
      <c r="I148" s="1068">
        <f t="shared" si="17"/>
        <v>1</v>
      </c>
      <c r="J148" s="1075">
        <v>3450000</v>
      </c>
      <c r="K148" s="1076">
        <f t="shared" si="18"/>
        <v>3450000</v>
      </c>
      <c r="L148" s="151"/>
      <c r="M148" s="151"/>
    </row>
    <row r="149" s="1" customFormat="1" ht="15" customHeight="1" spans="1:13">
      <c r="A149" s="1094">
        <v>313823</v>
      </c>
      <c r="B149" s="1094">
        <v>1377367</v>
      </c>
      <c r="C149" s="1105" t="s">
        <v>1717</v>
      </c>
      <c r="D149" s="1070">
        <v>43372</v>
      </c>
      <c r="E149" s="1070">
        <v>43373</v>
      </c>
      <c r="F149" s="1068">
        <f t="shared" si="16"/>
        <v>1</v>
      </c>
      <c r="G149" s="1068">
        <v>1</v>
      </c>
      <c r="H149" s="1068" t="s">
        <v>37</v>
      </c>
      <c r="I149" s="1068">
        <f t="shared" si="17"/>
        <v>1</v>
      </c>
      <c r="J149" s="1075">
        <v>2900000</v>
      </c>
      <c r="K149" s="1076">
        <f t="shared" si="18"/>
        <v>2900000</v>
      </c>
      <c r="L149" s="151">
        <v>1370761</v>
      </c>
      <c r="M149" s="151">
        <v>1377368</v>
      </c>
    </row>
    <row r="150" s="1" customFormat="1" ht="15" customHeight="1" spans="1:13">
      <c r="A150" s="1097"/>
      <c r="B150" s="1097"/>
      <c r="C150" s="1106"/>
      <c r="D150" s="1070">
        <v>43373</v>
      </c>
      <c r="E150" s="1070">
        <v>43374</v>
      </c>
      <c r="F150" s="1068">
        <f t="shared" si="16"/>
        <v>1</v>
      </c>
      <c r="G150" s="1068">
        <v>1</v>
      </c>
      <c r="H150" s="1068" t="s">
        <v>37</v>
      </c>
      <c r="I150" s="1068">
        <f t="shared" si="17"/>
        <v>1</v>
      </c>
      <c r="J150" s="1075">
        <v>3450000</v>
      </c>
      <c r="K150" s="1076">
        <f t="shared" si="18"/>
        <v>3450000</v>
      </c>
      <c r="L150" s="151"/>
      <c r="M150" s="151"/>
    </row>
    <row r="151" s="1" customFormat="1" ht="15" customHeight="1" spans="1:13">
      <c r="A151" s="1094">
        <v>313964</v>
      </c>
      <c r="B151" s="1094">
        <v>1370780</v>
      </c>
      <c r="C151" s="1105" t="s">
        <v>1718</v>
      </c>
      <c r="D151" s="1070">
        <v>43372</v>
      </c>
      <c r="E151" s="1070">
        <v>43373</v>
      </c>
      <c r="F151" s="1068">
        <f t="shared" si="16"/>
        <v>1</v>
      </c>
      <c r="G151" s="1068">
        <v>1</v>
      </c>
      <c r="H151" s="1068" t="s">
        <v>37</v>
      </c>
      <c r="I151" s="1068">
        <f t="shared" si="17"/>
        <v>1</v>
      </c>
      <c r="J151" s="1075">
        <v>2900000</v>
      </c>
      <c r="K151" s="1076">
        <f t="shared" si="18"/>
        <v>2900000</v>
      </c>
      <c r="L151" s="151"/>
      <c r="M151" s="151"/>
    </row>
    <row r="152" s="1" customFormat="1" ht="15" customHeight="1" spans="1:13">
      <c r="A152" s="1097"/>
      <c r="B152" s="1097"/>
      <c r="C152" s="1106"/>
      <c r="D152" s="1070">
        <v>43373</v>
      </c>
      <c r="E152" s="1070">
        <v>43374</v>
      </c>
      <c r="F152" s="1068">
        <f t="shared" si="16"/>
        <v>1</v>
      </c>
      <c r="G152" s="1068">
        <v>1</v>
      </c>
      <c r="H152" s="1068" t="s">
        <v>37</v>
      </c>
      <c r="I152" s="1068">
        <f t="shared" si="17"/>
        <v>1</v>
      </c>
      <c r="J152" s="1075">
        <v>3450000</v>
      </c>
      <c r="K152" s="1076">
        <f t="shared" si="18"/>
        <v>3450000</v>
      </c>
      <c r="L152" s="151"/>
      <c r="M152" s="151"/>
    </row>
    <row r="153" s="1" customFormat="1" ht="15" customHeight="1" spans="1:13">
      <c r="A153" s="1094">
        <v>313967</v>
      </c>
      <c r="B153" s="1094">
        <v>1377370</v>
      </c>
      <c r="C153" s="1105" t="s">
        <v>1719</v>
      </c>
      <c r="D153" s="1070">
        <v>43372</v>
      </c>
      <c r="E153" s="1070">
        <v>43373</v>
      </c>
      <c r="F153" s="1068">
        <f t="shared" si="16"/>
        <v>1</v>
      </c>
      <c r="G153" s="1068">
        <v>1</v>
      </c>
      <c r="H153" s="1068" t="s">
        <v>37</v>
      </c>
      <c r="I153" s="1068">
        <f t="shared" si="17"/>
        <v>1</v>
      </c>
      <c r="J153" s="1075">
        <v>2900000</v>
      </c>
      <c r="K153" s="1076">
        <f t="shared" si="18"/>
        <v>2900000</v>
      </c>
      <c r="L153" s="151">
        <v>1371263</v>
      </c>
      <c r="M153" s="151">
        <v>1377371</v>
      </c>
    </row>
    <row r="154" s="1" customFormat="1" ht="15" customHeight="1" spans="1:13">
      <c r="A154" s="1097"/>
      <c r="B154" s="1097"/>
      <c r="C154" s="1106"/>
      <c r="D154" s="1070">
        <v>43373</v>
      </c>
      <c r="E154" s="1070">
        <v>43374</v>
      </c>
      <c r="F154" s="1068">
        <f t="shared" si="16"/>
        <v>1</v>
      </c>
      <c r="G154" s="1068">
        <v>1</v>
      </c>
      <c r="H154" s="1068" t="s">
        <v>37</v>
      </c>
      <c r="I154" s="1068">
        <f t="shared" si="17"/>
        <v>1</v>
      </c>
      <c r="J154" s="1075">
        <v>3450000</v>
      </c>
      <c r="K154" s="1076">
        <f t="shared" si="18"/>
        <v>3450000</v>
      </c>
      <c r="L154" s="151"/>
      <c r="M154" s="151"/>
    </row>
    <row r="155" s="1" customFormat="1" spans="1:13">
      <c r="A155" s="18">
        <v>315409</v>
      </c>
      <c r="B155" s="18">
        <v>1374247</v>
      </c>
      <c r="C155" s="40" t="s">
        <v>1720</v>
      </c>
      <c r="D155" s="19">
        <v>43373</v>
      </c>
      <c r="E155" s="19">
        <v>43374</v>
      </c>
      <c r="F155" s="18">
        <f t="shared" si="16"/>
        <v>1</v>
      </c>
      <c r="G155" s="18">
        <v>1</v>
      </c>
      <c r="H155" s="18" t="s">
        <v>37</v>
      </c>
      <c r="I155" s="18">
        <f t="shared" si="17"/>
        <v>1</v>
      </c>
      <c r="J155" s="39">
        <v>5200000</v>
      </c>
      <c r="K155" s="36">
        <f t="shared" si="18"/>
        <v>5200000</v>
      </c>
      <c r="L155" s="151"/>
      <c r="M155" s="151"/>
    </row>
    <row r="156" s="1" customFormat="1" spans="1:13">
      <c r="A156" s="691">
        <v>315776</v>
      </c>
      <c r="B156" s="691">
        <v>1375072</v>
      </c>
      <c r="C156" s="1107" t="s">
        <v>1721</v>
      </c>
      <c r="D156" s="624">
        <v>43371</v>
      </c>
      <c r="E156" s="624">
        <v>43372</v>
      </c>
      <c r="F156" s="623">
        <f t="shared" si="16"/>
        <v>1</v>
      </c>
      <c r="G156" s="623">
        <v>1</v>
      </c>
      <c r="H156" s="623" t="s">
        <v>37</v>
      </c>
      <c r="I156" s="623">
        <f t="shared" si="17"/>
        <v>1</v>
      </c>
      <c r="J156" s="640">
        <v>2900000</v>
      </c>
      <c r="K156" s="641">
        <f t="shared" si="18"/>
        <v>2900000</v>
      </c>
      <c r="L156" s="151"/>
      <c r="M156" s="151"/>
    </row>
    <row r="157" s="2" customFormat="1" spans="1:13">
      <c r="A157" s="1108">
        <v>315774</v>
      </c>
      <c r="B157" s="1108">
        <v>1375064</v>
      </c>
      <c r="C157" s="1109" t="s">
        <v>1722</v>
      </c>
      <c r="D157" s="70">
        <v>43371</v>
      </c>
      <c r="E157" s="70">
        <v>43373</v>
      </c>
      <c r="F157" s="69">
        <f t="shared" si="16"/>
        <v>2</v>
      </c>
      <c r="G157" s="69">
        <v>1</v>
      </c>
      <c r="H157" s="69" t="s">
        <v>37</v>
      </c>
      <c r="I157" s="69">
        <f t="shared" si="17"/>
        <v>2</v>
      </c>
      <c r="J157" s="104">
        <v>2900000</v>
      </c>
      <c r="K157" s="105">
        <f t="shared" si="18"/>
        <v>5800000</v>
      </c>
      <c r="L157" s="1071"/>
      <c r="M157" s="1071"/>
    </row>
    <row r="158" s="1" customFormat="1" spans="1:13">
      <c r="A158" s="735"/>
      <c r="B158" s="735"/>
      <c r="C158" s="1110"/>
      <c r="D158" s="70">
        <v>43373</v>
      </c>
      <c r="E158" s="70">
        <v>43374</v>
      </c>
      <c r="F158" s="69">
        <f t="shared" si="16"/>
        <v>1</v>
      </c>
      <c r="G158" s="69">
        <v>1</v>
      </c>
      <c r="H158" s="69" t="s">
        <v>37</v>
      </c>
      <c r="I158" s="69">
        <f t="shared" si="17"/>
        <v>1</v>
      </c>
      <c r="J158" s="104">
        <v>3450000</v>
      </c>
      <c r="K158" s="105">
        <f t="shared" si="18"/>
        <v>3450000</v>
      </c>
      <c r="L158" s="151"/>
      <c r="M158" s="151"/>
    </row>
    <row r="159" s="1" customFormat="1" spans="1:13">
      <c r="A159" s="71" t="s">
        <v>1723</v>
      </c>
      <c r="B159" s="320">
        <v>1377372</v>
      </c>
      <c r="C159" s="1111" t="s">
        <v>1724</v>
      </c>
      <c r="D159" s="70">
        <v>43373</v>
      </c>
      <c r="E159" s="70">
        <v>43374</v>
      </c>
      <c r="F159" s="69">
        <f t="shared" si="16"/>
        <v>1</v>
      </c>
      <c r="G159" s="69">
        <v>2</v>
      </c>
      <c r="H159" s="69" t="s">
        <v>37</v>
      </c>
      <c r="I159" s="69">
        <f t="shared" si="17"/>
        <v>2</v>
      </c>
      <c r="J159" s="104">
        <v>3450000</v>
      </c>
      <c r="K159" s="105">
        <f t="shared" si="18"/>
        <v>6900000</v>
      </c>
      <c r="L159" s="1071">
        <v>1375112</v>
      </c>
      <c r="M159" s="1117">
        <v>1377373</v>
      </c>
    </row>
    <row r="160" s="1" customFormat="1" spans="1:13">
      <c r="A160" s="674" t="s">
        <v>1725</v>
      </c>
      <c r="B160" s="1108">
        <v>1375336</v>
      </c>
      <c r="C160" s="1109" t="s">
        <v>1726</v>
      </c>
      <c r="D160" s="70">
        <v>43372</v>
      </c>
      <c r="E160" s="70">
        <v>43373</v>
      </c>
      <c r="F160" s="69">
        <f t="shared" si="16"/>
        <v>1</v>
      </c>
      <c r="G160" s="105">
        <v>1</v>
      </c>
      <c r="H160" s="69" t="s">
        <v>37</v>
      </c>
      <c r="I160" s="69">
        <f t="shared" si="17"/>
        <v>1</v>
      </c>
      <c r="J160" s="104">
        <v>2900000</v>
      </c>
      <c r="K160" s="105">
        <f t="shared" si="18"/>
        <v>2900000</v>
      </c>
      <c r="L160" s="151"/>
      <c r="M160" s="151"/>
    </row>
    <row r="161" s="1" customFormat="1" spans="1:13">
      <c r="A161" s="581"/>
      <c r="B161" s="735"/>
      <c r="C161" s="1110"/>
      <c r="D161" s="70">
        <v>43373</v>
      </c>
      <c r="E161" s="70">
        <v>43374</v>
      </c>
      <c r="F161" s="69">
        <f t="shared" si="16"/>
        <v>1</v>
      </c>
      <c r="G161" s="69">
        <v>1</v>
      </c>
      <c r="H161" s="69" t="s">
        <v>37</v>
      </c>
      <c r="I161" s="69">
        <f t="shared" si="17"/>
        <v>1</v>
      </c>
      <c r="J161" s="104">
        <v>3450000</v>
      </c>
      <c r="K161" s="105">
        <f t="shared" si="18"/>
        <v>3450000</v>
      </c>
      <c r="L161" s="151"/>
      <c r="M161" s="151"/>
    </row>
  </sheetData>
  <mergeCells count="61">
    <mergeCell ref="A1:K1"/>
    <mergeCell ref="A8:A9"/>
    <mergeCell ref="A20:A21"/>
    <mergeCell ref="A23:A24"/>
    <mergeCell ref="A39:A40"/>
    <mergeCell ref="A69:A70"/>
    <mergeCell ref="A133:A134"/>
    <mergeCell ref="A136:A137"/>
    <mergeCell ref="A138:A139"/>
    <mergeCell ref="A144:A145"/>
    <mergeCell ref="A147:A148"/>
    <mergeCell ref="A149:A150"/>
    <mergeCell ref="A151:A152"/>
    <mergeCell ref="A153:A154"/>
    <mergeCell ref="A157:A158"/>
    <mergeCell ref="A160:A161"/>
    <mergeCell ref="B8:B9"/>
    <mergeCell ref="B20:B21"/>
    <mergeCell ref="B39:B40"/>
    <mergeCell ref="B69:B70"/>
    <mergeCell ref="B133:B134"/>
    <mergeCell ref="B136:B137"/>
    <mergeCell ref="B138:B139"/>
    <mergeCell ref="B144:B145"/>
    <mergeCell ref="B147:B148"/>
    <mergeCell ref="B149:B150"/>
    <mergeCell ref="B151:B152"/>
    <mergeCell ref="B153:B154"/>
    <mergeCell ref="B157:B158"/>
    <mergeCell ref="B160:B161"/>
    <mergeCell ref="C8:C9"/>
    <mergeCell ref="C133:C134"/>
    <mergeCell ref="C136:C137"/>
    <mergeCell ref="C138:C139"/>
    <mergeCell ref="C144:C145"/>
    <mergeCell ref="C147:C148"/>
    <mergeCell ref="C149:C150"/>
    <mergeCell ref="C151:C152"/>
    <mergeCell ref="C153:C154"/>
    <mergeCell ref="C157:C158"/>
    <mergeCell ref="C160:C161"/>
    <mergeCell ref="D8:D9"/>
    <mergeCell ref="D20:D21"/>
    <mergeCell ref="D39:D40"/>
    <mergeCell ref="D69:D70"/>
    <mergeCell ref="E8:E9"/>
    <mergeCell ref="E20:E21"/>
    <mergeCell ref="E39:E40"/>
    <mergeCell ref="E69:E70"/>
    <mergeCell ref="F8:F9"/>
    <mergeCell ref="F39:F40"/>
    <mergeCell ref="F69:F70"/>
    <mergeCell ref="G8:G9"/>
    <mergeCell ref="H8:H9"/>
    <mergeCell ref="H20:H21"/>
    <mergeCell ref="H39:H40"/>
    <mergeCell ref="I8:I9"/>
    <mergeCell ref="J8:J9"/>
    <mergeCell ref="K8:K9"/>
    <mergeCell ref="L8:L9"/>
    <mergeCell ref="M8:M9"/>
  </mergeCells>
  <conditionalFormatting sqref="A5:A7">
    <cfRule type="duplicateValues" dxfId="1" priority="1"/>
  </conditionalFormatting>
  <conditionalFormatting sqref="B10:B158 B160:B161">
    <cfRule type="duplicateValues" dxfId="0" priority="3"/>
  </conditionalFormatting>
  <pageMargins left="0.75" right="0.75" top="1" bottom="1" header="0.511805555555556" footer="0.511805555555556"/>
  <headerFooter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92"/>
  <sheetViews>
    <sheetView workbookViewId="0">
      <selection activeCell="N5" sqref="N5"/>
    </sheetView>
  </sheetViews>
  <sheetFormatPr defaultColWidth="9" defaultRowHeight="13.5"/>
  <cols>
    <col min="1" max="1" width="9.425" style="1" customWidth="1"/>
    <col min="2" max="2" width="9.56666666666667" style="1" customWidth="1"/>
    <col min="3" max="3" width="15" style="1" customWidth="1"/>
    <col min="4" max="4" width="8.75" style="1" customWidth="1"/>
    <col min="5" max="5" width="8.625" style="1" customWidth="1"/>
    <col min="6" max="6" width="3.5" style="1" customWidth="1"/>
    <col min="7" max="7" width="2.25" style="1" customWidth="1"/>
    <col min="8" max="8" width="15.875" style="1" customWidth="1"/>
    <col min="9" max="9" width="11.25" style="1" customWidth="1"/>
    <col min="10" max="10" width="13.2833333333333" style="1" customWidth="1"/>
    <col min="11" max="11" width="16.75" style="1" customWidth="1"/>
    <col min="12" max="12" width="9.28333333333333" style="1" customWidth="1"/>
    <col min="13" max="13" width="15.375" style="1" customWidth="1"/>
    <col min="14" max="14" width="20.625" style="1" customWidth="1"/>
    <col min="15" max="15" width="12.875" style="1" customWidth="1"/>
    <col min="16" max="16" width="9.375" style="1"/>
    <col min="17" max="17" width="13.375" style="1" customWidth="1"/>
    <col min="18" max="16374" width="9" style="1"/>
  </cols>
  <sheetData>
    <row r="1" s="1" customFormat="1" ht="25.5" spans="1:11">
      <c r="A1" s="5" t="s">
        <v>1727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="1" customFormat="1" ht="21" customHeight="1" spans="1:11">
      <c r="A2" s="5"/>
      <c r="B2" s="5"/>
      <c r="C2" s="5"/>
      <c r="D2" s="5"/>
      <c r="E2" s="5"/>
      <c r="F2" s="5"/>
      <c r="G2" s="5"/>
      <c r="H2" s="5"/>
      <c r="I2" s="5"/>
      <c r="J2" s="5"/>
      <c r="K2" s="5"/>
    </row>
    <row r="3" s="1" customFormat="1" ht="20.25" customHeight="1" spans="1:12">
      <c r="A3" s="6"/>
      <c r="B3" s="6"/>
      <c r="C3" s="7"/>
      <c r="D3" s="8"/>
      <c r="E3" s="8"/>
      <c r="F3" s="9"/>
      <c r="G3" s="5"/>
      <c r="H3" s="896" t="s">
        <v>21</v>
      </c>
      <c r="I3" s="29">
        <f>SUM(I10:I192)</f>
        <v>425</v>
      </c>
      <c r="J3" s="30"/>
      <c r="K3" s="30">
        <f>SUM(K10:K310)-K4</f>
        <v>1312200000</v>
      </c>
      <c r="L3" s="1" t="s">
        <v>1728</v>
      </c>
    </row>
    <row r="4" s="1" customFormat="1" ht="20.25" customHeight="1" spans="1:12">
      <c r="A4" s="317"/>
      <c r="B4" s="317"/>
      <c r="C4" s="318"/>
      <c r="D4" s="319"/>
      <c r="E4" s="319"/>
      <c r="F4" s="5"/>
      <c r="G4" s="5"/>
      <c r="H4" s="896" t="s">
        <v>1729</v>
      </c>
      <c r="I4" s="29"/>
      <c r="J4" s="30"/>
      <c r="K4" s="30">
        <f>-(M13+M24)</f>
        <v>13800000</v>
      </c>
      <c r="L4" s="1" t="s">
        <v>1569</v>
      </c>
    </row>
    <row r="5" s="1" customFormat="1" ht="20.25" customHeight="1" spans="1:11">
      <c r="A5" s="5"/>
      <c r="B5" s="5"/>
      <c r="C5" s="5"/>
      <c r="D5" s="5"/>
      <c r="E5" s="5"/>
      <c r="F5" s="5"/>
      <c r="G5" s="5"/>
      <c r="H5" s="766" t="s">
        <v>1730</v>
      </c>
      <c r="I5" s="29" t="s">
        <v>1731</v>
      </c>
      <c r="J5" s="30"/>
      <c r="K5" s="30">
        <v>1309500000</v>
      </c>
    </row>
    <row r="6" s="1" customFormat="1" ht="20.25" customHeight="1" spans="1:11">
      <c r="A6" s="5"/>
      <c r="B6" s="5"/>
      <c r="C6" s="5"/>
      <c r="D6" s="5"/>
      <c r="E6" s="5"/>
      <c r="F6" s="5"/>
      <c r="G6" s="5"/>
      <c r="H6" s="766" t="s">
        <v>1732</v>
      </c>
      <c r="I6" s="32"/>
      <c r="J6" s="32"/>
      <c r="K6" s="642">
        <f>Sep!K7</f>
        <v>1424433955</v>
      </c>
    </row>
    <row r="7" s="1" customFormat="1" ht="20.25" customHeight="1" spans="1:12">
      <c r="A7" s="5"/>
      <c r="B7" s="5"/>
      <c r="C7" s="5"/>
      <c r="D7" s="5"/>
      <c r="E7" s="5"/>
      <c r="F7" s="5"/>
      <c r="G7" s="9"/>
      <c r="H7" s="766" t="s">
        <v>17</v>
      </c>
      <c r="I7" s="32"/>
      <c r="J7" s="32"/>
      <c r="K7" s="30">
        <f>K5+K6-K4-K3</f>
        <v>1407933955</v>
      </c>
      <c r="L7" s="922"/>
    </row>
    <row r="8" s="1" customFormat="1" spans="1:16">
      <c r="A8" s="897" t="s">
        <v>24</v>
      </c>
      <c r="B8" s="898" t="s">
        <v>25</v>
      </c>
      <c r="C8" s="898" t="s">
        <v>26</v>
      </c>
      <c r="D8" s="899" t="s">
        <v>27</v>
      </c>
      <c r="E8" s="899" t="s">
        <v>28</v>
      </c>
      <c r="F8" s="897" t="s">
        <v>29</v>
      </c>
      <c r="G8" s="900" t="s">
        <v>30</v>
      </c>
      <c r="H8" s="900"/>
      <c r="I8" s="900" t="s">
        <v>32</v>
      </c>
      <c r="J8" s="923" t="s">
        <v>33</v>
      </c>
      <c r="K8" s="924" t="s">
        <v>34</v>
      </c>
      <c r="L8" s="924" t="s">
        <v>168</v>
      </c>
      <c r="M8" s="924" t="s">
        <v>167</v>
      </c>
      <c r="N8" s="924" t="s">
        <v>1733</v>
      </c>
      <c r="O8" s="151" t="s">
        <v>1147</v>
      </c>
      <c r="P8" s="151" t="s">
        <v>1734</v>
      </c>
    </row>
    <row r="9" s="1" customFormat="1" spans="1:16">
      <c r="A9" s="897"/>
      <c r="B9" s="901"/>
      <c r="C9" s="901"/>
      <c r="D9" s="899"/>
      <c r="E9" s="899"/>
      <c r="F9" s="897"/>
      <c r="G9" s="900"/>
      <c r="H9" s="900"/>
      <c r="I9" s="900"/>
      <c r="J9" s="923"/>
      <c r="K9" s="924"/>
      <c r="L9" s="924"/>
      <c r="M9" s="924"/>
      <c r="N9" s="924"/>
      <c r="O9" s="151"/>
      <c r="P9" s="151"/>
    </row>
    <row r="10" s="1" customFormat="1" spans="1:16">
      <c r="A10" s="255">
        <v>313968</v>
      </c>
      <c r="B10" s="1">
        <v>1377371</v>
      </c>
      <c r="C10" s="255" t="s">
        <v>1719</v>
      </c>
      <c r="D10" s="256">
        <v>43374</v>
      </c>
      <c r="E10" s="256">
        <v>43375</v>
      </c>
      <c r="F10" s="255">
        <f t="shared" ref="F10:F73" si="0">E10-D10</f>
        <v>1</v>
      </c>
      <c r="G10" s="255">
        <v>1</v>
      </c>
      <c r="H10" s="255" t="s">
        <v>37</v>
      </c>
      <c r="I10" s="255">
        <f t="shared" ref="I10:I73" si="1">G10*F10</f>
        <v>1</v>
      </c>
      <c r="J10" s="266">
        <v>3450000</v>
      </c>
      <c r="K10" s="264">
        <f t="shared" ref="K10:K73" si="2">J10*F10*G10</f>
        <v>3450000</v>
      </c>
      <c r="L10" s="255"/>
      <c r="M10" s="925">
        <f t="shared" ref="M10:M73" si="3">L10-K10</f>
        <v>-3450000</v>
      </c>
      <c r="N10" s="926">
        <f>SUM(K10:K64)</f>
        <v>428800000</v>
      </c>
      <c r="O10" s="151"/>
      <c r="P10" s="151"/>
    </row>
    <row r="11" s="1" customFormat="1" spans="1:16">
      <c r="A11" s="255">
        <v>316381</v>
      </c>
      <c r="B11" s="255">
        <v>1376184</v>
      </c>
      <c r="C11" s="255" t="s">
        <v>1735</v>
      </c>
      <c r="D11" s="256">
        <v>43374</v>
      </c>
      <c r="E11" s="256">
        <v>43375</v>
      </c>
      <c r="F11" s="255">
        <f t="shared" si="0"/>
        <v>1</v>
      </c>
      <c r="G11" s="255">
        <v>1</v>
      </c>
      <c r="H11" s="255" t="s">
        <v>37</v>
      </c>
      <c r="I11" s="255">
        <f t="shared" si="1"/>
        <v>1</v>
      </c>
      <c r="J11" s="266">
        <v>3450000</v>
      </c>
      <c r="K11" s="264">
        <f t="shared" si="2"/>
        <v>3450000</v>
      </c>
      <c r="L11" s="255"/>
      <c r="M11" s="925">
        <f t="shared" si="3"/>
        <v>-3450000</v>
      </c>
      <c r="N11" s="927"/>
      <c r="O11" s="151"/>
      <c r="P11" s="151"/>
    </row>
    <row r="12" s="1" customFormat="1" ht="40.5" spans="1:16">
      <c r="A12" s="268" t="s">
        <v>1723</v>
      </c>
      <c r="B12" s="1">
        <v>1377373</v>
      </c>
      <c r="C12" s="902" t="s">
        <v>1724</v>
      </c>
      <c r="D12" s="256">
        <v>43374</v>
      </c>
      <c r="E12" s="256">
        <v>43375</v>
      </c>
      <c r="F12" s="255">
        <f t="shared" si="0"/>
        <v>1</v>
      </c>
      <c r="G12" s="255">
        <v>2</v>
      </c>
      <c r="H12" s="255" t="s">
        <v>37</v>
      </c>
      <c r="I12" s="255">
        <f t="shared" si="1"/>
        <v>2</v>
      </c>
      <c r="J12" s="266">
        <v>3450000</v>
      </c>
      <c r="K12" s="264">
        <f t="shared" si="2"/>
        <v>6900000</v>
      </c>
      <c r="L12" s="255"/>
      <c r="M12" s="925">
        <f t="shared" si="3"/>
        <v>-6900000</v>
      </c>
      <c r="N12" s="927"/>
      <c r="O12" s="151"/>
      <c r="P12" s="151"/>
    </row>
    <row r="13" s="1" customFormat="1" ht="15" customHeight="1" spans="1:16">
      <c r="A13" s="268" t="s">
        <v>1736</v>
      </c>
      <c r="B13" s="255">
        <v>1358307</v>
      </c>
      <c r="C13" s="902" t="s">
        <v>1707</v>
      </c>
      <c r="D13" s="256">
        <v>43374</v>
      </c>
      <c r="E13" s="256">
        <v>43377</v>
      </c>
      <c r="F13" s="255">
        <f t="shared" si="0"/>
        <v>3</v>
      </c>
      <c r="G13" s="255">
        <v>1</v>
      </c>
      <c r="H13" s="255" t="s">
        <v>37</v>
      </c>
      <c r="I13" s="255">
        <f t="shared" si="1"/>
        <v>3</v>
      </c>
      <c r="J13" s="266">
        <v>3450000</v>
      </c>
      <c r="K13" s="264">
        <f t="shared" si="2"/>
        <v>10350000</v>
      </c>
      <c r="L13" s="255"/>
      <c r="M13" s="925">
        <f t="shared" si="3"/>
        <v>-10350000</v>
      </c>
      <c r="N13" s="927"/>
      <c r="O13" s="151" t="s">
        <v>1729</v>
      </c>
      <c r="P13" s="151"/>
    </row>
    <row r="14" s="1" customFormat="1" spans="1:16">
      <c r="A14" s="255">
        <v>311550</v>
      </c>
      <c r="B14" s="1">
        <v>1377362</v>
      </c>
      <c r="C14" s="255" t="s">
        <v>1708</v>
      </c>
      <c r="D14" s="256">
        <v>43374</v>
      </c>
      <c r="E14" s="256">
        <v>43375</v>
      </c>
      <c r="F14" s="255">
        <f t="shared" si="0"/>
        <v>1</v>
      </c>
      <c r="G14" s="255">
        <v>1</v>
      </c>
      <c r="H14" s="255" t="s">
        <v>37</v>
      </c>
      <c r="I14" s="255">
        <f t="shared" si="1"/>
        <v>1</v>
      </c>
      <c r="J14" s="266">
        <v>3450000</v>
      </c>
      <c r="K14" s="264">
        <f t="shared" si="2"/>
        <v>3450000</v>
      </c>
      <c r="L14" s="255"/>
      <c r="M14" s="925">
        <f t="shared" si="3"/>
        <v>-3450000</v>
      </c>
      <c r="N14" s="927"/>
      <c r="O14" s="151"/>
      <c r="P14" s="151"/>
    </row>
    <row r="15" s="1" customFormat="1" spans="1:16">
      <c r="A15" s="255">
        <v>313820</v>
      </c>
      <c r="B15" s="1">
        <v>1377365</v>
      </c>
      <c r="C15" s="255" t="s">
        <v>1716</v>
      </c>
      <c r="D15" s="256">
        <v>43374</v>
      </c>
      <c r="E15" s="256">
        <v>43375</v>
      </c>
      <c r="F15" s="255">
        <f t="shared" si="0"/>
        <v>1</v>
      </c>
      <c r="G15" s="255">
        <v>1</v>
      </c>
      <c r="H15" s="255" t="s">
        <v>37</v>
      </c>
      <c r="I15" s="255">
        <f t="shared" si="1"/>
        <v>1</v>
      </c>
      <c r="J15" s="266">
        <v>3450000</v>
      </c>
      <c r="K15" s="264">
        <f t="shared" si="2"/>
        <v>3450000</v>
      </c>
      <c r="L15" s="255"/>
      <c r="M15" s="925">
        <f t="shared" si="3"/>
        <v>-3450000</v>
      </c>
      <c r="N15" s="927"/>
      <c r="O15" s="151"/>
      <c r="P15" s="151"/>
    </row>
    <row r="16" s="1" customFormat="1" spans="1:16">
      <c r="A16" s="255">
        <v>313823</v>
      </c>
      <c r="B16" s="1">
        <v>1377368</v>
      </c>
      <c r="C16" s="255" t="s">
        <v>1737</v>
      </c>
      <c r="D16" s="256">
        <v>43374</v>
      </c>
      <c r="E16" s="256">
        <v>43375</v>
      </c>
      <c r="F16" s="255">
        <f t="shared" si="0"/>
        <v>1</v>
      </c>
      <c r="G16" s="255">
        <v>1</v>
      </c>
      <c r="H16" s="255" t="s">
        <v>37</v>
      </c>
      <c r="I16" s="255">
        <f t="shared" si="1"/>
        <v>1</v>
      </c>
      <c r="J16" s="266">
        <v>3450000</v>
      </c>
      <c r="K16" s="264">
        <f t="shared" si="2"/>
        <v>3450000</v>
      </c>
      <c r="L16" s="255"/>
      <c r="M16" s="925">
        <f t="shared" si="3"/>
        <v>-3450000</v>
      </c>
      <c r="N16" s="927"/>
      <c r="O16" s="151"/>
      <c r="P16" s="151"/>
    </row>
    <row r="17" s="1" customFormat="1" spans="1:16">
      <c r="A17" s="255">
        <v>316347</v>
      </c>
      <c r="B17" s="255">
        <v>1376083</v>
      </c>
      <c r="C17" s="255" t="s">
        <v>1738</v>
      </c>
      <c r="D17" s="256">
        <v>43374</v>
      </c>
      <c r="E17" s="256">
        <v>43375</v>
      </c>
      <c r="F17" s="255">
        <f t="shared" si="0"/>
        <v>1</v>
      </c>
      <c r="G17" s="255">
        <v>1</v>
      </c>
      <c r="H17" s="255" t="s">
        <v>37</v>
      </c>
      <c r="I17" s="255">
        <f t="shared" si="1"/>
        <v>1</v>
      </c>
      <c r="J17" s="266">
        <v>3450000</v>
      </c>
      <c r="K17" s="264">
        <f t="shared" si="2"/>
        <v>3450000</v>
      </c>
      <c r="L17" s="255"/>
      <c r="M17" s="925">
        <f t="shared" si="3"/>
        <v>-3450000</v>
      </c>
      <c r="N17" s="927"/>
      <c r="O17" s="151"/>
      <c r="P17" s="151"/>
    </row>
    <row r="18" s="1" customFormat="1" spans="1:16">
      <c r="A18" s="268" t="s">
        <v>1725</v>
      </c>
      <c r="B18" s="255">
        <v>1375337</v>
      </c>
      <c r="C18" s="255" t="s">
        <v>1726</v>
      </c>
      <c r="D18" s="256">
        <v>43374</v>
      </c>
      <c r="E18" s="256">
        <v>43375</v>
      </c>
      <c r="F18" s="255">
        <f t="shared" si="0"/>
        <v>1</v>
      </c>
      <c r="G18" s="255">
        <v>1</v>
      </c>
      <c r="H18" s="255" t="s">
        <v>37</v>
      </c>
      <c r="I18" s="255">
        <f t="shared" si="1"/>
        <v>1</v>
      </c>
      <c r="J18" s="266">
        <v>3450000</v>
      </c>
      <c r="K18" s="264">
        <f t="shared" si="2"/>
        <v>3450000</v>
      </c>
      <c r="L18" s="255"/>
      <c r="M18" s="925">
        <f t="shared" si="3"/>
        <v>-3450000</v>
      </c>
      <c r="N18" s="927"/>
      <c r="O18" s="151"/>
      <c r="P18" s="151"/>
    </row>
    <row r="19" s="1" customFormat="1" spans="1:16">
      <c r="A19" s="255">
        <v>312620</v>
      </c>
      <c r="B19" s="255">
        <v>1367929</v>
      </c>
      <c r="C19" s="255" t="s">
        <v>1739</v>
      </c>
      <c r="D19" s="256">
        <v>43374</v>
      </c>
      <c r="E19" s="256">
        <v>43378</v>
      </c>
      <c r="F19" s="255">
        <f t="shared" si="0"/>
        <v>4</v>
      </c>
      <c r="G19" s="255">
        <v>1</v>
      </c>
      <c r="H19" s="255" t="s">
        <v>37</v>
      </c>
      <c r="I19" s="255">
        <f t="shared" si="1"/>
        <v>4</v>
      </c>
      <c r="J19" s="266">
        <v>3450000</v>
      </c>
      <c r="K19" s="264">
        <f t="shared" si="2"/>
        <v>13800000</v>
      </c>
      <c r="L19" s="255"/>
      <c r="M19" s="925">
        <f t="shared" si="3"/>
        <v>-13800000</v>
      </c>
      <c r="N19" s="927"/>
      <c r="O19" s="151"/>
      <c r="P19" s="151"/>
    </row>
    <row r="20" s="1" customFormat="1" ht="54" spans="1:16">
      <c r="A20" s="255">
        <v>312190</v>
      </c>
      <c r="B20" s="255">
        <v>1365924</v>
      </c>
      <c r="C20" s="902" t="s">
        <v>1740</v>
      </c>
      <c r="D20" s="256">
        <v>43374</v>
      </c>
      <c r="E20" s="256">
        <v>43376</v>
      </c>
      <c r="F20" s="255">
        <f t="shared" si="0"/>
        <v>2</v>
      </c>
      <c r="G20" s="255">
        <v>2</v>
      </c>
      <c r="H20" s="255" t="s">
        <v>37</v>
      </c>
      <c r="I20" s="255">
        <f t="shared" si="1"/>
        <v>4</v>
      </c>
      <c r="J20" s="266">
        <v>3450000</v>
      </c>
      <c r="K20" s="264">
        <f t="shared" si="2"/>
        <v>13800000</v>
      </c>
      <c r="L20" s="255"/>
      <c r="M20" s="925">
        <f t="shared" si="3"/>
        <v>-13800000</v>
      </c>
      <c r="N20" s="927"/>
      <c r="O20" s="151"/>
      <c r="P20" s="151"/>
    </row>
    <row r="21" s="1" customFormat="1" spans="1:16">
      <c r="A21" s="255">
        <v>313965</v>
      </c>
      <c r="B21" s="255">
        <v>1370781</v>
      </c>
      <c r="C21" s="255" t="s">
        <v>1718</v>
      </c>
      <c r="D21" s="256">
        <v>43374</v>
      </c>
      <c r="E21" s="256">
        <v>43375</v>
      </c>
      <c r="F21" s="255">
        <f t="shared" si="0"/>
        <v>1</v>
      </c>
      <c r="G21" s="255">
        <v>1</v>
      </c>
      <c r="H21" s="255" t="s">
        <v>37</v>
      </c>
      <c r="I21" s="255">
        <f t="shared" si="1"/>
        <v>1</v>
      </c>
      <c r="J21" s="266">
        <v>3450000</v>
      </c>
      <c r="K21" s="264">
        <f t="shared" si="2"/>
        <v>3450000</v>
      </c>
      <c r="L21" s="255"/>
      <c r="M21" s="925">
        <f t="shared" si="3"/>
        <v>-3450000</v>
      </c>
      <c r="N21" s="927"/>
      <c r="O21" s="151"/>
      <c r="P21" s="151"/>
    </row>
    <row r="22" s="1" customFormat="1" spans="1:16">
      <c r="A22" s="255">
        <v>312522</v>
      </c>
      <c r="B22" s="255">
        <v>1367037</v>
      </c>
      <c r="C22" s="255" t="s">
        <v>1741</v>
      </c>
      <c r="D22" s="256">
        <v>43374</v>
      </c>
      <c r="E22" s="256">
        <v>43378</v>
      </c>
      <c r="F22" s="255">
        <f t="shared" si="0"/>
        <v>4</v>
      </c>
      <c r="G22" s="255">
        <v>1</v>
      </c>
      <c r="H22" s="255" t="s">
        <v>37</v>
      </c>
      <c r="I22" s="255">
        <f t="shared" si="1"/>
        <v>4</v>
      </c>
      <c r="J22" s="266">
        <v>3450000</v>
      </c>
      <c r="K22" s="264">
        <f t="shared" si="2"/>
        <v>13800000</v>
      </c>
      <c r="L22" s="255"/>
      <c r="M22" s="925">
        <f t="shared" si="3"/>
        <v>-13800000</v>
      </c>
      <c r="N22" s="927"/>
      <c r="O22" s="151"/>
      <c r="P22" s="151"/>
    </row>
    <row r="23" s="1" customFormat="1" spans="1:16">
      <c r="A23" s="255">
        <v>312523</v>
      </c>
      <c r="B23" s="255">
        <v>1367147</v>
      </c>
      <c r="C23" s="255" t="s">
        <v>1742</v>
      </c>
      <c r="D23" s="256">
        <v>43374</v>
      </c>
      <c r="E23" s="256">
        <v>43378</v>
      </c>
      <c r="F23" s="255">
        <f t="shared" si="0"/>
        <v>4</v>
      </c>
      <c r="G23" s="255">
        <v>1</v>
      </c>
      <c r="H23" s="255" t="s">
        <v>37</v>
      </c>
      <c r="I23" s="255">
        <f t="shared" si="1"/>
        <v>4</v>
      </c>
      <c r="J23" s="266">
        <v>3450000</v>
      </c>
      <c r="K23" s="264">
        <f t="shared" si="2"/>
        <v>13800000</v>
      </c>
      <c r="L23" s="255"/>
      <c r="M23" s="925">
        <f t="shared" si="3"/>
        <v>-13800000</v>
      </c>
      <c r="N23" s="927"/>
      <c r="O23" s="151"/>
      <c r="P23" s="151"/>
    </row>
    <row r="24" s="1" customFormat="1" spans="1:16">
      <c r="A24" s="255">
        <v>311792</v>
      </c>
      <c r="B24" s="255">
        <v>1363880</v>
      </c>
      <c r="C24" s="255" t="s">
        <v>1711</v>
      </c>
      <c r="D24" s="256">
        <v>43374</v>
      </c>
      <c r="E24" s="256">
        <v>43375</v>
      </c>
      <c r="F24" s="255">
        <f t="shared" si="0"/>
        <v>1</v>
      </c>
      <c r="G24" s="255">
        <v>1</v>
      </c>
      <c r="H24" s="255" t="s">
        <v>37</v>
      </c>
      <c r="I24" s="255">
        <f t="shared" si="1"/>
        <v>1</v>
      </c>
      <c r="J24" s="266">
        <v>3450000</v>
      </c>
      <c r="K24" s="264">
        <f t="shared" si="2"/>
        <v>3450000</v>
      </c>
      <c r="L24" s="255"/>
      <c r="M24" s="925">
        <f t="shared" si="3"/>
        <v>-3450000</v>
      </c>
      <c r="N24" s="927"/>
      <c r="O24" s="151" t="s">
        <v>1729</v>
      </c>
      <c r="P24" s="151"/>
    </row>
    <row r="25" s="1" customFormat="1" spans="1:16">
      <c r="A25" s="255">
        <v>311815</v>
      </c>
      <c r="B25" s="255">
        <v>1363899</v>
      </c>
      <c r="C25" s="255" t="s">
        <v>1743</v>
      </c>
      <c r="D25" s="256">
        <v>43374</v>
      </c>
      <c r="E25" s="256">
        <v>43376</v>
      </c>
      <c r="F25" s="255">
        <f t="shared" si="0"/>
        <v>2</v>
      </c>
      <c r="G25" s="255">
        <v>1</v>
      </c>
      <c r="H25" s="255" t="s">
        <v>37</v>
      </c>
      <c r="I25" s="255">
        <f t="shared" si="1"/>
        <v>2</v>
      </c>
      <c r="J25" s="266">
        <v>3450000</v>
      </c>
      <c r="K25" s="264">
        <f t="shared" si="2"/>
        <v>6900000</v>
      </c>
      <c r="L25" s="255"/>
      <c r="M25" s="925">
        <f t="shared" si="3"/>
        <v>-6900000</v>
      </c>
      <c r="N25" s="927"/>
      <c r="O25" s="151"/>
      <c r="P25" s="151"/>
    </row>
    <row r="26" s="1" customFormat="1" ht="81" spans="1:16">
      <c r="A26" s="903" t="s">
        <v>1744</v>
      </c>
      <c r="B26" s="255">
        <v>1363957</v>
      </c>
      <c r="C26" s="902" t="s">
        <v>1713</v>
      </c>
      <c r="D26" s="256">
        <v>43374</v>
      </c>
      <c r="E26" s="256">
        <v>43378</v>
      </c>
      <c r="F26" s="255">
        <f t="shared" si="0"/>
        <v>4</v>
      </c>
      <c r="G26" s="255">
        <v>2</v>
      </c>
      <c r="H26" s="255" t="s">
        <v>37</v>
      </c>
      <c r="I26" s="255">
        <f t="shared" si="1"/>
        <v>8</v>
      </c>
      <c r="J26" s="264">
        <v>3450000</v>
      </c>
      <c r="K26" s="264">
        <f t="shared" si="2"/>
        <v>27600000</v>
      </c>
      <c r="L26" s="255"/>
      <c r="M26" s="925">
        <f t="shared" si="3"/>
        <v>-27600000</v>
      </c>
      <c r="N26" s="927"/>
      <c r="O26" s="151"/>
      <c r="P26" s="151"/>
    </row>
    <row r="27" s="1" customFormat="1" spans="1:16">
      <c r="A27" s="255">
        <v>311363</v>
      </c>
      <c r="B27" s="255">
        <v>1362450</v>
      </c>
      <c r="C27" s="255" t="s">
        <v>1745</v>
      </c>
      <c r="D27" s="256">
        <v>43374</v>
      </c>
      <c r="E27" s="256">
        <v>43377</v>
      </c>
      <c r="F27" s="255">
        <f t="shared" si="0"/>
        <v>3</v>
      </c>
      <c r="G27" s="255">
        <v>1</v>
      </c>
      <c r="H27" s="255" t="s">
        <v>37</v>
      </c>
      <c r="I27" s="255">
        <f t="shared" si="1"/>
        <v>3</v>
      </c>
      <c r="J27" s="264">
        <v>3450000</v>
      </c>
      <c r="K27" s="264">
        <f t="shared" si="2"/>
        <v>10350000</v>
      </c>
      <c r="L27" s="255"/>
      <c r="M27" s="925">
        <f t="shared" si="3"/>
        <v>-10350000</v>
      </c>
      <c r="N27" s="927"/>
      <c r="O27" s="151"/>
      <c r="P27" s="151"/>
    </row>
    <row r="28" s="1" customFormat="1" spans="1:16">
      <c r="A28" s="255">
        <v>312952</v>
      </c>
      <c r="B28" s="255">
        <v>1369690</v>
      </c>
      <c r="C28" s="255" t="s">
        <v>1746</v>
      </c>
      <c r="D28" s="256">
        <v>43375</v>
      </c>
      <c r="E28" s="256">
        <v>43376</v>
      </c>
      <c r="F28" s="255">
        <f t="shared" si="0"/>
        <v>1</v>
      </c>
      <c r="G28" s="255">
        <v>1</v>
      </c>
      <c r="H28" s="255" t="s">
        <v>37</v>
      </c>
      <c r="I28" s="255">
        <f t="shared" si="1"/>
        <v>1</v>
      </c>
      <c r="J28" s="264">
        <v>3450000</v>
      </c>
      <c r="K28" s="264">
        <f t="shared" si="2"/>
        <v>3450000</v>
      </c>
      <c r="L28" s="255"/>
      <c r="M28" s="925">
        <f t="shared" si="3"/>
        <v>-3450000</v>
      </c>
      <c r="N28" s="927"/>
      <c r="O28" s="151"/>
      <c r="P28" s="151"/>
    </row>
    <row r="29" s="1" customFormat="1" ht="16.5" customHeight="1" spans="1:16">
      <c r="A29" s="255">
        <v>310904</v>
      </c>
      <c r="B29" s="255">
        <v>1360641</v>
      </c>
      <c r="C29" s="255" t="s">
        <v>1747</v>
      </c>
      <c r="D29" s="256">
        <v>43375</v>
      </c>
      <c r="E29" s="256">
        <v>43377</v>
      </c>
      <c r="F29" s="255">
        <f t="shared" si="0"/>
        <v>2</v>
      </c>
      <c r="G29" s="255">
        <v>1</v>
      </c>
      <c r="H29" s="255" t="s">
        <v>37</v>
      </c>
      <c r="I29" s="255">
        <f t="shared" si="1"/>
        <v>2</v>
      </c>
      <c r="J29" s="264">
        <v>3450000</v>
      </c>
      <c r="K29" s="264">
        <f t="shared" si="2"/>
        <v>6900000</v>
      </c>
      <c r="L29" s="255"/>
      <c r="M29" s="925">
        <f t="shared" si="3"/>
        <v>-6900000</v>
      </c>
      <c r="N29" s="927"/>
      <c r="O29" s="151"/>
      <c r="P29" s="151"/>
    </row>
    <row r="30" s="1" customFormat="1" ht="16.5" customHeight="1" spans="1:16">
      <c r="A30" s="255">
        <v>311362</v>
      </c>
      <c r="B30" s="255">
        <v>1362218</v>
      </c>
      <c r="C30" s="255" t="s">
        <v>1748</v>
      </c>
      <c r="D30" s="256">
        <v>43375</v>
      </c>
      <c r="E30" s="256">
        <v>43379</v>
      </c>
      <c r="F30" s="255">
        <f t="shared" si="0"/>
        <v>4</v>
      </c>
      <c r="G30" s="255">
        <v>1</v>
      </c>
      <c r="H30" s="255" t="s">
        <v>37</v>
      </c>
      <c r="I30" s="255">
        <f t="shared" si="1"/>
        <v>4</v>
      </c>
      <c r="J30" s="264">
        <v>3450000</v>
      </c>
      <c r="K30" s="264">
        <f t="shared" si="2"/>
        <v>13800000</v>
      </c>
      <c r="L30" s="255"/>
      <c r="M30" s="925">
        <f t="shared" si="3"/>
        <v>-13800000</v>
      </c>
      <c r="N30" s="927"/>
      <c r="O30" s="151"/>
      <c r="P30" s="151"/>
    </row>
    <row r="31" s="1" customFormat="1" ht="16.5" customHeight="1" spans="1:16">
      <c r="A31" s="255">
        <v>311226</v>
      </c>
      <c r="B31" s="255">
        <v>1361773</v>
      </c>
      <c r="C31" s="255" t="s">
        <v>1749</v>
      </c>
      <c r="D31" s="256">
        <v>43375</v>
      </c>
      <c r="E31" s="256">
        <v>43377</v>
      </c>
      <c r="F31" s="255">
        <f t="shared" si="0"/>
        <v>2</v>
      </c>
      <c r="G31" s="255">
        <v>1</v>
      </c>
      <c r="H31" s="255" t="s">
        <v>37</v>
      </c>
      <c r="I31" s="255">
        <f t="shared" si="1"/>
        <v>2</v>
      </c>
      <c r="J31" s="264">
        <v>3450000</v>
      </c>
      <c r="K31" s="264">
        <f t="shared" si="2"/>
        <v>6900000</v>
      </c>
      <c r="L31" s="255"/>
      <c r="M31" s="925">
        <f t="shared" si="3"/>
        <v>-6900000</v>
      </c>
      <c r="N31" s="927"/>
      <c r="O31" s="151"/>
      <c r="P31" s="151"/>
    </row>
    <row r="32" s="1" customFormat="1" ht="16.5" customHeight="1" spans="1:16">
      <c r="A32" s="255">
        <v>311001</v>
      </c>
      <c r="B32" s="255">
        <v>1361125</v>
      </c>
      <c r="C32" s="255" t="s">
        <v>1750</v>
      </c>
      <c r="D32" s="256">
        <v>43375</v>
      </c>
      <c r="E32" s="256">
        <v>43377</v>
      </c>
      <c r="F32" s="255">
        <f t="shared" si="0"/>
        <v>2</v>
      </c>
      <c r="G32" s="255">
        <v>1</v>
      </c>
      <c r="H32" s="255" t="s">
        <v>37</v>
      </c>
      <c r="I32" s="255">
        <f t="shared" si="1"/>
        <v>2</v>
      </c>
      <c r="J32" s="264">
        <v>3450000</v>
      </c>
      <c r="K32" s="264">
        <f t="shared" si="2"/>
        <v>6900000</v>
      </c>
      <c r="L32" s="255"/>
      <c r="M32" s="925">
        <f t="shared" si="3"/>
        <v>-6900000</v>
      </c>
      <c r="N32" s="927"/>
      <c r="O32" s="151"/>
      <c r="P32" s="151"/>
    </row>
    <row r="33" s="1" customFormat="1" ht="16.5" customHeight="1" spans="1:16">
      <c r="A33" s="255">
        <v>311828</v>
      </c>
      <c r="B33" s="255">
        <v>1364221</v>
      </c>
      <c r="C33" s="255" t="s">
        <v>1751</v>
      </c>
      <c r="D33" s="256">
        <v>43376</v>
      </c>
      <c r="E33" s="256">
        <v>43379</v>
      </c>
      <c r="F33" s="255">
        <f t="shared" si="0"/>
        <v>3</v>
      </c>
      <c r="G33" s="255">
        <v>1</v>
      </c>
      <c r="H33" s="255" t="s">
        <v>37</v>
      </c>
      <c r="I33" s="255">
        <f t="shared" si="1"/>
        <v>3</v>
      </c>
      <c r="J33" s="264">
        <v>3450000</v>
      </c>
      <c r="K33" s="264">
        <f t="shared" si="2"/>
        <v>10350000</v>
      </c>
      <c r="L33" s="255"/>
      <c r="M33" s="925">
        <f t="shared" si="3"/>
        <v>-10350000</v>
      </c>
      <c r="N33" s="927"/>
      <c r="O33" s="151"/>
      <c r="P33" s="151"/>
    </row>
    <row r="34" s="1" customFormat="1" spans="1:16">
      <c r="A34" s="255">
        <v>312700</v>
      </c>
      <c r="B34" s="255">
        <v>1368503</v>
      </c>
      <c r="C34" s="255" t="s">
        <v>1752</v>
      </c>
      <c r="D34" s="256">
        <v>43376</v>
      </c>
      <c r="E34" s="256">
        <v>43379</v>
      </c>
      <c r="F34" s="255">
        <f t="shared" si="0"/>
        <v>3</v>
      </c>
      <c r="G34" s="255">
        <v>1</v>
      </c>
      <c r="H34" s="255" t="s">
        <v>37</v>
      </c>
      <c r="I34" s="255">
        <f t="shared" si="1"/>
        <v>3</v>
      </c>
      <c r="J34" s="266">
        <v>3450000</v>
      </c>
      <c r="K34" s="264">
        <f t="shared" si="2"/>
        <v>10350000</v>
      </c>
      <c r="L34" s="255"/>
      <c r="M34" s="925">
        <f t="shared" si="3"/>
        <v>-10350000</v>
      </c>
      <c r="N34" s="927"/>
      <c r="O34" s="151"/>
      <c r="P34" s="151"/>
    </row>
    <row r="35" s="1" customFormat="1" spans="1:16">
      <c r="A35" s="255">
        <v>311103</v>
      </c>
      <c r="B35" s="255">
        <v>1361331</v>
      </c>
      <c r="C35" s="255" t="s">
        <v>1753</v>
      </c>
      <c r="D35" s="256">
        <v>43376</v>
      </c>
      <c r="E35" s="256">
        <v>43378</v>
      </c>
      <c r="F35" s="255">
        <f t="shared" si="0"/>
        <v>2</v>
      </c>
      <c r="G35" s="255">
        <v>1</v>
      </c>
      <c r="H35" s="255" t="s">
        <v>37</v>
      </c>
      <c r="I35" s="255">
        <f t="shared" si="1"/>
        <v>2</v>
      </c>
      <c r="J35" s="264">
        <v>3450000</v>
      </c>
      <c r="K35" s="264">
        <f t="shared" si="2"/>
        <v>6900000</v>
      </c>
      <c r="L35" s="255"/>
      <c r="M35" s="925">
        <f t="shared" si="3"/>
        <v>-6900000</v>
      </c>
      <c r="N35" s="927"/>
      <c r="O35" s="151"/>
      <c r="P35" s="151"/>
    </row>
    <row r="36" s="1" customFormat="1" spans="1:16">
      <c r="A36" s="255">
        <v>311552</v>
      </c>
      <c r="B36" s="255">
        <v>1363281</v>
      </c>
      <c r="C36" s="255" t="s">
        <v>1754</v>
      </c>
      <c r="D36" s="256">
        <v>43376</v>
      </c>
      <c r="E36" s="256">
        <v>43379</v>
      </c>
      <c r="F36" s="255">
        <f t="shared" si="0"/>
        <v>3</v>
      </c>
      <c r="G36" s="255">
        <v>1</v>
      </c>
      <c r="H36" s="255" t="s">
        <v>37</v>
      </c>
      <c r="I36" s="255">
        <f t="shared" si="1"/>
        <v>3</v>
      </c>
      <c r="J36" s="264">
        <v>3450000</v>
      </c>
      <c r="K36" s="264">
        <f t="shared" si="2"/>
        <v>10350000</v>
      </c>
      <c r="L36" s="255"/>
      <c r="M36" s="925">
        <f t="shared" si="3"/>
        <v>-10350000</v>
      </c>
      <c r="N36" s="927"/>
      <c r="O36" s="151"/>
      <c r="P36" s="151"/>
    </row>
    <row r="37" s="1" customFormat="1" spans="1:16">
      <c r="A37" s="255">
        <v>312634</v>
      </c>
      <c r="B37" s="255">
        <v>1368467</v>
      </c>
      <c r="C37" s="255" t="s">
        <v>1755</v>
      </c>
      <c r="D37" s="256">
        <v>43376</v>
      </c>
      <c r="E37" s="256">
        <v>43377</v>
      </c>
      <c r="F37" s="255">
        <f t="shared" si="0"/>
        <v>1</v>
      </c>
      <c r="G37" s="255">
        <v>1</v>
      </c>
      <c r="H37" s="255" t="s">
        <v>37</v>
      </c>
      <c r="I37" s="255">
        <f t="shared" si="1"/>
        <v>1</v>
      </c>
      <c r="J37" s="264">
        <v>3450000</v>
      </c>
      <c r="K37" s="264">
        <f t="shared" si="2"/>
        <v>3450000</v>
      </c>
      <c r="L37" s="255"/>
      <c r="M37" s="925">
        <f t="shared" si="3"/>
        <v>-3450000</v>
      </c>
      <c r="N37" s="927"/>
      <c r="O37" s="151"/>
      <c r="P37" s="151"/>
    </row>
    <row r="38" s="1" customFormat="1" spans="1:16">
      <c r="A38" s="255">
        <v>312699</v>
      </c>
      <c r="B38" s="255">
        <v>1368513</v>
      </c>
      <c r="C38" s="255" t="s">
        <v>1756</v>
      </c>
      <c r="D38" s="256">
        <v>43376</v>
      </c>
      <c r="E38" s="256">
        <v>43379</v>
      </c>
      <c r="F38" s="255">
        <f t="shared" si="0"/>
        <v>3</v>
      </c>
      <c r="G38" s="255">
        <v>1</v>
      </c>
      <c r="H38" s="255" t="s">
        <v>37</v>
      </c>
      <c r="I38" s="255">
        <f t="shared" si="1"/>
        <v>3</v>
      </c>
      <c r="J38" s="266">
        <v>3450000</v>
      </c>
      <c r="K38" s="264">
        <f t="shared" si="2"/>
        <v>10350000</v>
      </c>
      <c r="L38" s="255"/>
      <c r="M38" s="925">
        <f t="shared" si="3"/>
        <v>-10350000</v>
      </c>
      <c r="N38" s="927"/>
      <c r="O38" s="151"/>
      <c r="P38" s="151"/>
    </row>
    <row r="39" s="1" customFormat="1" spans="1:16">
      <c r="A39" s="255">
        <v>312633</v>
      </c>
      <c r="B39" s="255">
        <v>1368459</v>
      </c>
      <c r="C39" s="255" t="s">
        <v>1757</v>
      </c>
      <c r="D39" s="256">
        <v>43376</v>
      </c>
      <c r="E39" s="256">
        <v>43377</v>
      </c>
      <c r="F39" s="255">
        <f t="shared" si="0"/>
        <v>1</v>
      </c>
      <c r="G39" s="255">
        <v>1</v>
      </c>
      <c r="H39" s="255" t="s">
        <v>37</v>
      </c>
      <c r="I39" s="255">
        <f t="shared" si="1"/>
        <v>1</v>
      </c>
      <c r="J39" s="264">
        <v>3450000</v>
      </c>
      <c r="K39" s="264">
        <f t="shared" si="2"/>
        <v>3450000</v>
      </c>
      <c r="L39" s="255"/>
      <c r="M39" s="925">
        <f t="shared" si="3"/>
        <v>-3450000</v>
      </c>
      <c r="N39" s="927"/>
      <c r="O39" s="151"/>
      <c r="P39" s="151"/>
    </row>
    <row r="40" s="1" customFormat="1" spans="1:16">
      <c r="A40" s="255">
        <v>311225</v>
      </c>
      <c r="B40" s="255">
        <v>1361732</v>
      </c>
      <c r="C40" s="255" t="s">
        <v>1758</v>
      </c>
      <c r="D40" s="256">
        <v>43376</v>
      </c>
      <c r="E40" s="256">
        <v>43377</v>
      </c>
      <c r="F40" s="255">
        <f t="shared" si="0"/>
        <v>1</v>
      </c>
      <c r="G40" s="255">
        <v>1</v>
      </c>
      <c r="H40" s="255" t="s">
        <v>37</v>
      </c>
      <c r="I40" s="255">
        <f t="shared" si="1"/>
        <v>1</v>
      </c>
      <c r="J40" s="264">
        <v>3450000</v>
      </c>
      <c r="K40" s="264">
        <f t="shared" si="2"/>
        <v>3450000</v>
      </c>
      <c r="L40" s="255"/>
      <c r="M40" s="925">
        <f t="shared" si="3"/>
        <v>-3450000</v>
      </c>
      <c r="N40" s="927"/>
      <c r="O40" s="151"/>
      <c r="P40" s="151"/>
    </row>
    <row r="41" s="1" customFormat="1" spans="1:16">
      <c r="A41" s="255">
        <v>312638</v>
      </c>
      <c r="B41" s="255">
        <v>1368488</v>
      </c>
      <c r="C41" s="255" t="s">
        <v>1759</v>
      </c>
      <c r="D41" s="256">
        <v>43376</v>
      </c>
      <c r="E41" s="256">
        <v>43380</v>
      </c>
      <c r="F41" s="255">
        <f t="shared" si="0"/>
        <v>4</v>
      </c>
      <c r="G41" s="255">
        <v>1</v>
      </c>
      <c r="H41" s="255" t="s">
        <v>37</v>
      </c>
      <c r="I41" s="255">
        <f t="shared" si="1"/>
        <v>4</v>
      </c>
      <c r="J41" s="264">
        <v>3450000</v>
      </c>
      <c r="K41" s="264">
        <f t="shared" si="2"/>
        <v>13800000</v>
      </c>
      <c r="L41" s="255"/>
      <c r="M41" s="925">
        <f t="shared" si="3"/>
        <v>-13800000</v>
      </c>
      <c r="N41" s="927"/>
      <c r="O41" s="151"/>
      <c r="P41" s="151"/>
    </row>
    <row r="42" s="1" customFormat="1" spans="1:16">
      <c r="A42" s="255">
        <v>315410</v>
      </c>
      <c r="B42" s="255">
        <v>1374284</v>
      </c>
      <c r="C42" s="255" t="s">
        <v>1760</v>
      </c>
      <c r="D42" s="256">
        <v>43377</v>
      </c>
      <c r="E42" s="256">
        <v>43378</v>
      </c>
      <c r="F42" s="255">
        <f t="shared" si="0"/>
        <v>1</v>
      </c>
      <c r="G42" s="255">
        <v>1</v>
      </c>
      <c r="H42" s="255" t="s">
        <v>37</v>
      </c>
      <c r="I42" s="255">
        <f t="shared" si="1"/>
        <v>1</v>
      </c>
      <c r="J42" s="255">
        <v>5200000</v>
      </c>
      <c r="K42" s="264">
        <f t="shared" si="2"/>
        <v>5200000</v>
      </c>
      <c r="L42" s="255"/>
      <c r="M42" s="925">
        <f t="shared" si="3"/>
        <v>-5200000</v>
      </c>
      <c r="N42" s="927"/>
      <c r="O42" s="151"/>
      <c r="P42" s="151"/>
    </row>
    <row r="43" s="1" customFormat="1" spans="1:16">
      <c r="A43" s="255">
        <v>312890</v>
      </c>
      <c r="B43" s="255">
        <v>1369576</v>
      </c>
      <c r="C43" s="255" t="s">
        <v>1761</v>
      </c>
      <c r="D43" s="256">
        <v>43377</v>
      </c>
      <c r="E43" s="256">
        <v>43379</v>
      </c>
      <c r="F43" s="255">
        <f t="shared" si="0"/>
        <v>2</v>
      </c>
      <c r="G43" s="255">
        <v>1</v>
      </c>
      <c r="H43" s="255" t="s">
        <v>37</v>
      </c>
      <c r="I43" s="255">
        <f t="shared" si="1"/>
        <v>2</v>
      </c>
      <c r="J43" s="266">
        <v>3450000</v>
      </c>
      <c r="K43" s="264">
        <f t="shared" si="2"/>
        <v>6900000</v>
      </c>
      <c r="L43" s="255"/>
      <c r="M43" s="925">
        <f t="shared" si="3"/>
        <v>-6900000</v>
      </c>
      <c r="N43" s="927"/>
      <c r="O43" s="151"/>
      <c r="P43" s="151"/>
    </row>
    <row r="44" s="1" customFormat="1" ht="15.75" customHeight="1" spans="1:16">
      <c r="A44" s="255">
        <v>311964</v>
      </c>
      <c r="B44" s="255">
        <v>1364777</v>
      </c>
      <c r="C44" s="902" t="s">
        <v>1762</v>
      </c>
      <c r="D44" s="256">
        <v>43377</v>
      </c>
      <c r="E44" s="256">
        <v>43378</v>
      </c>
      <c r="F44" s="255">
        <f t="shared" si="0"/>
        <v>1</v>
      </c>
      <c r="G44" s="255">
        <v>1</v>
      </c>
      <c r="H44" s="255" t="s">
        <v>37</v>
      </c>
      <c r="I44" s="255">
        <f t="shared" si="1"/>
        <v>1</v>
      </c>
      <c r="J44" s="266">
        <v>3450000</v>
      </c>
      <c r="K44" s="264">
        <f t="shared" si="2"/>
        <v>3450000</v>
      </c>
      <c r="L44" s="255"/>
      <c r="M44" s="925">
        <f t="shared" si="3"/>
        <v>-3450000</v>
      </c>
      <c r="N44" s="927"/>
      <c r="O44" s="151"/>
      <c r="P44" s="151"/>
    </row>
    <row r="45" s="1" customFormat="1" spans="1:16">
      <c r="A45" s="255">
        <v>315412</v>
      </c>
      <c r="B45" s="255">
        <v>1374283</v>
      </c>
      <c r="C45" s="255" t="s">
        <v>1763</v>
      </c>
      <c r="D45" s="256">
        <v>43377</v>
      </c>
      <c r="E45" s="256">
        <v>43378</v>
      </c>
      <c r="F45" s="255">
        <f t="shared" si="0"/>
        <v>1</v>
      </c>
      <c r="G45" s="255">
        <v>1</v>
      </c>
      <c r="H45" s="255" t="s">
        <v>37</v>
      </c>
      <c r="I45" s="255">
        <f t="shared" si="1"/>
        <v>1</v>
      </c>
      <c r="J45" s="255">
        <v>5200000</v>
      </c>
      <c r="K45" s="264">
        <f t="shared" si="2"/>
        <v>5200000</v>
      </c>
      <c r="L45" s="255"/>
      <c r="M45" s="925">
        <f t="shared" si="3"/>
        <v>-5200000</v>
      </c>
      <c r="N45" s="927"/>
      <c r="O45" s="151"/>
      <c r="P45" s="151"/>
    </row>
    <row r="46" s="1" customFormat="1" spans="1:16">
      <c r="A46" s="255">
        <v>315369</v>
      </c>
      <c r="B46" s="255">
        <v>1374029</v>
      </c>
      <c r="C46" s="255" t="s">
        <v>1764</v>
      </c>
      <c r="D46" s="256">
        <v>43377</v>
      </c>
      <c r="E46" s="256">
        <v>43379</v>
      </c>
      <c r="F46" s="255">
        <f t="shared" si="0"/>
        <v>2</v>
      </c>
      <c r="G46" s="255">
        <v>1</v>
      </c>
      <c r="H46" s="255" t="s">
        <v>37</v>
      </c>
      <c r="I46" s="255">
        <f t="shared" si="1"/>
        <v>2</v>
      </c>
      <c r="J46" s="266">
        <v>3450000</v>
      </c>
      <c r="K46" s="264">
        <f t="shared" si="2"/>
        <v>6900000</v>
      </c>
      <c r="L46" s="255"/>
      <c r="M46" s="925">
        <f t="shared" si="3"/>
        <v>-6900000</v>
      </c>
      <c r="N46" s="927"/>
      <c r="O46" s="151"/>
      <c r="P46" s="151"/>
    </row>
    <row r="47" s="1" customFormat="1" spans="1:16">
      <c r="A47" s="255">
        <v>315411</v>
      </c>
      <c r="B47" s="255">
        <v>1374288</v>
      </c>
      <c r="C47" s="255" t="s">
        <v>1765</v>
      </c>
      <c r="D47" s="256">
        <v>43377</v>
      </c>
      <c r="E47" s="256">
        <v>43378</v>
      </c>
      <c r="F47" s="255">
        <f t="shared" si="0"/>
        <v>1</v>
      </c>
      <c r="G47" s="255">
        <v>1</v>
      </c>
      <c r="H47" s="255" t="s">
        <v>37</v>
      </c>
      <c r="I47" s="255">
        <f t="shared" si="1"/>
        <v>1</v>
      </c>
      <c r="J47" s="255">
        <v>5200000</v>
      </c>
      <c r="K47" s="264">
        <f t="shared" si="2"/>
        <v>5200000</v>
      </c>
      <c r="L47" s="255"/>
      <c r="M47" s="925">
        <f t="shared" si="3"/>
        <v>-5200000</v>
      </c>
      <c r="N47" s="927"/>
      <c r="O47" s="151"/>
      <c r="P47" s="151"/>
    </row>
    <row r="48" s="1" customFormat="1" ht="14.25" customHeight="1" spans="1:16">
      <c r="A48" s="255">
        <v>312216</v>
      </c>
      <c r="B48" s="255">
        <v>1365686</v>
      </c>
      <c r="C48" s="255" t="s">
        <v>1766</v>
      </c>
      <c r="D48" s="256">
        <v>43377</v>
      </c>
      <c r="E48" s="256">
        <v>43379</v>
      </c>
      <c r="F48" s="255">
        <f t="shared" si="0"/>
        <v>2</v>
      </c>
      <c r="G48" s="255">
        <v>1</v>
      </c>
      <c r="H48" s="255" t="s">
        <v>37</v>
      </c>
      <c r="I48" s="255">
        <f t="shared" si="1"/>
        <v>2</v>
      </c>
      <c r="J48" s="928">
        <v>3450000</v>
      </c>
      <c r="K48" s="264">
        <f t="shared" si="2"/>
        <v>6900000</v>
      </c>
      <c r="L48" s="255"/>
      <c r="M48" s="925">
        <f t="shared" si="3"/>
        <v>-6900000</v>
      </c>
      <c r="N48" s="927"/>
      <c r="O48" s="151"/>
      <c r="P48" s="151"/>
    </row>
    <row r="49" s="1" customFormat="1" spans="1:16">
      <c r="A49" s="904">
        <v>314751</v>
      </c>
      <c r="B49" s="904">
        <v>1372200</v>
      </c>
      <c r="C49" s="905" t="s">
        <v>1767</v>
      </c>
      <c r="D49" s="256">
        <v>43377</v>
      </c>
      <c r="E49" s="256">
        <v>43378</v>
      </c>
      <c r="F49" s="255">
        <f t="shared" si="0"/>
        <v>1</v>
      </c>
      <c r="G49" s="255">
        <v>2</v>
      </c>
      <c r="H49" s="255" t="s">
        <v>37</v>
      </c>
      <c r="I49" s="255">
        <f t="shared" si="1"/>
        <v>2</v>
      </c>
      <c r="J49" s="266">
        <v>5200000</v>
      </c>
      <c r="K49" s="264">
        <f t="shared" si="2"/>
        <v>10400000</v>
      </c>
      <c r="L49" s="255"/>
      <c r="M49" s="925">
        <f t="shared" si="3"/>
        <v>-10400000</v>
      </c>
      <c r="N49" s="927"/>
      <c r="O49" s="151"/>
      <c r="P49" s="151"/>
    </row>
    <row r="50" s="1" customFormat="1" spans="1:16">
      <c r="A50" s="906"/>
      <c r="B50" s="906"/>
      <c r="C50" s="907"/>
      <c r="D50" s="256">
        <v>43378</v>
      </c>
      <c r="E50" s="256">
        <v>43380</v>
      </c>
      <c r="F50" s="255">
        <f t="shared" si="0"/>
        <v>2</v>
      </c>
      <c r="G50" s="255">
        <v>2</v>
      </c>
      <c r="H50" s="255" t="s">
        <v>37</v>
      </c>
      <c r="I50" s="255">
        <f t="shared" si="1"/>
        <v>4</v>
      </c>
      <c r="J50" s="266">
        <v>3450000</v>
      </c>
      <c r="K50" s="264">
        <f t="shared" si="2"/>
        <v>13800000</v>
      </c>
      <c r="L50" s="255"/>
      <c r="M50" s="925">
        <f t="shared" si="3"/>
        <v>-13800000</v>
      </c>
      <c r="N50" s="927"/>
      <c r="O50" s="151"/>
      <c r="P50" s="151"/>
    </row>
    <row r="51" s="1" customFormat="1" ht="16.5" customHeight="1" spans="1:16">
      <c r="A51" s="908">
        <v>315803</v>
      </c>
      <c r="B51" s="908">
        <v>1375090</v>
      </c>
      <c r="C51" s="909" t="s">
        <v>1768</v>
      </c>
      <c r="D51" s="256">
        <v>43378</v>
      </c>
      <c r="E51" s="256">
        <v>43379</v>
      </c>
      <c r="F51" s="255">
        <f t="shared" si="0"/>
        <v>1</v>
      </c>
      <c r="G51" s="255">
        <v>1</v>
      </c>
      <c r="H51" s="255" t="s">
        <v>37</v>
      </c>
      <c r="I51" s="255">
        <f t="shared" si="1"/>
        <v>1</v>
      </c>
      <c r="J51" s="266">
        <v>3450000</v>
      </c>
      <c r="K51" s="264">
        <f t="shared" si="2"/>
        <v>3450000</v>
      </c>
      <c r="L51" s="255"/>
      <c r="M51" s="925">
        <f t="shared" si="3"/>
        <v>-3450000</v>
      </c>
      <c r="N51" s="927"/>
      <c r="O51" s="151"/>
      <c r="P51" s="151"/>
    </row>
    <row r="52" s="1" customFormat="1" ht="14.25" customHeight="1" spans="1:16">
      <c r="A52" s="910" t="s">
        <v>1769</v>
      </c>
      <c r="B52" s="910">
        <v>1370011</v>
      </c>
      <c r="C52" s="911" t="s">
        <v>1770</v>
      </c>
      <c r="D52" s="256">
        <v>43378</v>
      </c>
      <c r="E52" s="256">
        <v>43380</v>
      </c>
      <c r="F52" s="255">
        <f t="shared" si="0"/>
        <v>2</v>
      </c>
      <c r="G52" s="255">
        <v>2</v>
      </c>
      <c r="H52" s="255" t="s">
        <v>37</v>
      </c>
      <c r="I52" s="255">
        <f t="shared" si="1"/>
        <v>4</v>
      </c>
      <c r="J52" s="928">
        <v>4500000</v>
      </c>
      <c r="K52" s="264">
        <f t="shared" si="2"/>
        <v>18000000</v>
      </c>
      <c r="L52" s="255"/>
      <c r="M52" s="925">
        <f t="shared" si="3"/>
        <v>-18000000</v>
      </c>
      <c r="N52" s="927"/>
      <c r="O52" s="151"/>
      <c r="P52" s="151"/>
    </row>
    <row r="53" s="1" customFormat="1" spans="1:16">
      <c r="A53" s="255">
        <v>315413</v>
      </c>
      <c r="B53" s="255">
        <v>1374287</v>
      </c>
      <c r="C53" s="255" t="s">
        <v>1763</v>
      </c>
      <c r="D53" s="256">
        <v>43378</v>
      </c>
      <c r="E53" s="256">
        <v>43379</v>
      </c>
      <c r="F53" s="255">
        <f t="shared" si="0"/>
        <v>1</v>
      </c>
      <c r="G53" s="255">
        <v>1</v>
      </c>
      <c r="H53" s="255" t="s">
        <v>37</v>
      </c>
      <c r="I53" s="255">
        <f t="shared" si="1"/>
        <v>1</v>
      </c>
      <c r="J53" s="255">
        <v>5200000</v>
      </c>
      <c r="K53" s="264">
        <f t="shared" si="2"/>
        <v>5200000</v>
      </c>
      <c r="L53" s="255"/>
      <c r="M53" s="925">
        <f t="shared" si="3"/>
        <v>-5200000</v>
      </c>
      <c r="N53" s="927"/>
      <c r="O53" s="151"/>
      <c r="P53" s="151"/>
    </row>
    <row r="54" s="1" customFormat="1" ht="14.25" customHeight="1" spans="1:16">
      <c r="A54" s="911">
        <v>313060</v>
      </c>
      <c r="B54" s="910">
        <v>1369971</v>
      </c>
      <c r="C54" s="911" t="s">
        <v>1771</v>
      </c>
      <c r="D54" s="256">
        <v>43378</v>
      </c>
      <c r="E54" s="256">
        <v>43380</v>
      </c>
      <c r="F54" s="255">
        <f t="shared" si="0"/>
        <v>2</v>
      </c>
      <c r="G54" s="255">
        <v>1</v>
      </c>
      <c r="H54" s="255" t="s">
        <v>37</v>
      </c>
      <c r="I54" s="255">
        <f t="shared" si="1"/>
        <v>2</v>
      </c>
      <c r="J54" s="928">
        <v>3450000</v>
      </c>
      <c r="K54" s="264">
        <f t="shared" si="2"/>
        <v>6900000</v>
      </c>
      <c r="L54" s="255"/>
      <c r="M54" s="925">
        <f t="shared" si="3"/>
        <v>-6900000</v>
      </c>
      <c r="N54" s="927"/>
      <c r="O54" s="151"/>
      <c r="P54" s="151"/>
    </row>
    <row r="55" s="1" customFormat="1" ht="14.25" customHeight="1" spans="1:16">
      <c r="A55" s="911">
        <v>312930</v>
      </c>
      <c r="B55" s="910">
        <v>1369691</v>
      </c>
      <c r="C55" s="912" t="s">
        <v>1772</v>
      </c>
      <c r="D55" s="256">
        <v>43378</v>
      </c>
      <c r="E55" s="256">
        <v>43381</v>
      </c>
      <c r="F55" s="255">
        <f t="shared" si="0"/>
        <v>3</v>
      </c>
      <c r="G55" s="255">
        <v>1</v>
      </c>
      <c r="H55" s="255" t="s">
        <v>37</v>
      </c>
      <c r="I55" s="255">
        <f t="shared" si="1"/>
        <v>3</v>
      </c>
      <c r="J55" s="928">
        <v>3450000</v>
      </c>
      <c r="K55" s="264">
        <f t="shared" si="2"/>
        <v>10350000</v>
      </c>
      <c r="L55" s="255"/>
      <c r="M55" s="925">
        <f t="shared" si="3"/>
        <v>-10350000</v>
      </c>
      <c r="N55" s="927"/>
      <c r="O55" s="151"/>
      <c r="P55" s="151"/>
    </row>
    <row r="56" s="1" customFormat="1" ht="14.25" customHeight="1" spans="1:16">
      <c r="A56" s="913"/>
      <c r="B56" s="914"/>
      <c r="C56" s="915"/>
      <c r="D56" s="256">
        <v>43381</v>
      </c>
      <c r="E56" s="256">
        <v>43383</v>
      </c>
      <c r="F56" s="255">
        <f t="shared" si="0"/>
        <v>2</v>
      </c>
      <c r="G56" s="255">
        <v>1</v>
      </c>
      <c r="H56" s="255" t="s">
        <v>37</v>
      </c>
      <c r="I56" s="255">
        <f t="shared" si="1"/>
        <v>2</v>
      </c>
      <c r="J56" s="928">
        <v>2900000</v>
      </c>
      <c r="K56" s="264">
        <f t="shared" si="2"/>
        <v>5800000</v>
      </c>
      <c r="L56" s="255"/>
      <c r="M56" s="925">
        <f t="shared" si="3"/>
        <v>-5800000</v>
      </c>
      <c r="N56" s="927"/>
      <c r="O56" s="151"/>
      <c r="P56" s="151"/>
    </row>
    <row r="57" s="1" customFormat="1" ht="14.25" customHeight="1" spans="1:16">
      <c r="A57" s="913">
        <v>314291</v>
      </c>
      <c r="B57" s="914">
        <v>1372439</v>
      </c>
      <c r="C57" s="915" t="s">
        <v>1773</v>
      </c>
      <c r="D57" s="256">
        <v>43378</v>
      </c>
      <c r="E57" s="256">
        <v>43381</v>
      </c>
      <c r="F57" s="255">
        <f t="shared" si="0"/>
        <v>3</v>
      </c>
      <c r="G57" s="255">
        <v>1</v>
      </c>
      <c r="H57" s="255" t="s">
        <v>37</v>
      </c>
      <c r="I57" s="255">
        <f t="shared" si="1"/>
        <v>3</v>
      </c>
      <c r="J57" s="928">
        <v>3450000</v>
      </c>
      <c r="K57" s="264">
        <f t="shared" si="2"/>
        <v>10350000</v>
      </c>
      <c r="L57" s="255"/>
      <c r="M57" s="925">
        <f t="shared" si="3"/>
        <v>-10350000</v>
      </c>
      <c r="N57" s="927"/>
      <c r="O57" s="151"/>
      <c r="P57" s="151"/>
    </row>
    <row r="58" s="1" customFormat="1" spans="1:16">
      <c r="A58" s="255">
        <v>314263</v>
      </c>
      <c r="B58" s="255">
        <v>1372311</v>
      </c>
      <c r="C58" s="255" t="s">
        <v>1774</v>
      </c>
      <c r="D58" s="256">
        <v>43378</v>
      </c>
      <c r="E58" s="256">
        <v>43381</v>
      </c>
      <c r="F58" s="255">
        <f t="shared" si="0"/>
        <v>3</v>
      </c>
      <c r="G58" s="255">
        <v>1</v>
      </c>
      <c r="H58" s="255" t="s">
        <v>37</v>
      </c>
      <c r="I58" s="255">
        <f t="shared" si="1"/>
        <v>3</v>
      </c>
      <c r="J58" s="928">
        <v>3450000</v>
      </c>
      <c r="K58" s="264">
        <f t="shared" si="2"/>
        <v>10350000</v>
      </c>
      <c r="L58" s="255"/>
      <c r="M58" s="925">
        <f t="shared" si="3"/>
        <v>-10350000</v>
      </c>
      <c r="N58" s="927"/>
      <c r="O58" s="151"/>
      <c r="P58" s="151"/>
    </row>
    <row r="59" s="1" customFormat="1" spans="1:16">
      <c r="A59" s="255">
        <v>315782</v>
      </c>
      <c r="B59" s="255">
        <v>1375078</v>
      </c>
      <c r="C59" s="255" t="s">
        <v>1775</v>
      </c>
      <c r="D59" s="256">
        <v>43378</v>
      </c>
      <c r="E59" s="256">
        <v>43381</v>
      </c>
      <c r="F59" s="255">
        <f t="shared" si="0"/>
        <v>3</v>
      </c>
      <c r="G59" s="255">
        <v>1</v>
      </c>
      <c r="H59" s="255" t="s">
        <v>37</v>
      </c>
      <c r="I59" s="255">
        <f t="shared" si="1"/>
        <v>3</v>
      </c>
      <c r="J59" s="928">
        <v>3450000</v>
      </c>
      <c r="K59" s="264">
        <f t="shared" si="2"/>
        <v>10350000</v>
      </c>
      <c r="L59" s="255"/>
      <c r="M59" s="925">
        <f t="shared" si="3"/>
        <v>-10350000</v>
      </c>
      <c r="N59" s="927"/>
      <c r="O59" s="151"/>
      <c r="P59" s="151"/>
    </row>
    <row r="60" s="1" customFormat="1" spans="1:16">
      <c r="A60" s="255">
        <v>315508</v>
      </c>
      <c r="B60" s="255">
        <v>1374490</v>
      </c>
      <c r="C60" s="255" t="s">
        <v>1776</v>
      </c>
      <c r="D60" s="256">
        <v>43378</v>
      </c>
      <c r="E60" s="256">
        <v>43379</v>
      </c>
      <c r="F60" s="255">
        <f t="shared" si="0"/>
        <v>1</v>
      </c>
      <c r="G60" s="255">
        <v>1</v>
      </c>
      <c r="H60" s="255" t="s">
        <v>37</v>
      </c>
      <c r="I60" s="255">
        <f t="shared" si="1"/>
        <v>1</v>
      </c>
      <c r="J60" s="266">
        <v>5200000</v>
      </c>
      <c r="K60" s="264">
        <f t="shared" si="2"/>
        <v>5200000</v>
      </c>
      <c r="L60" s="255"/>
      <c r="M60" s="925">
        <f t="shared" si="3"/>
        <v>-5200000</v>
      </c>
      <c r="N60" s="927"/>
      <c r="O60" s="151"/>
      <c r="P60" s="151"/>
    </row>
    <row r="61" s="1" customFormat="1" spans="1:16">
      <c r="A61" s="255">
        <v>316394</v>
      </c>
      <c r="B61" s="255">
        <v>1375727</v>
      </c>
      <c r="C61" s="255" t="s">
        <v>1777</v>
      </c>
      <c r="D61" s="256">
        <v>43378</v>
      </c>
      <c r="E61" s="256">
        <v>43380</v>
      </c>
      <c r="F61" s="255">
        <f t="shared" si="0"/>
        <v>2</v>
      </c>
      <c r="G61" s="255">
        <v>1</v>
      </c>
      <c r="H61" s="255" t="s">
        <v>37</v>
      </c>
      <c r="I61" s="255">
        <f t="shared" si="1"/>
        <v>2</v>
      </c>
      <c r="J61" s="266">
        <v>3450000</v>
      </c>
      <c r="K61" s="264">
        <f t="shared" si="2"/>
        <v>6900000</v>
      </c>
      <c r="L61" s="255"/>
      <c r="M61" s="925">
        <f t="shared" si="3"/>
        <v>-6900000</v>
      </c>
      <c r="N61" s="927"/>
      <c r="O61" s="151"/>
      <c r="P61" s="151"/>
    </row>
    <row r="62" s="1" customFormat="1" spans="1:16">
      <c r="A62" s="255">
        <v>315795</v>
      </c>
      <c r="B62" s="255">
        <v>1375095</v>
      </c>
      <c r="C62" s="255" t="s">
        <v>1778</v>
      </c>
      <c r="D62" s="256">
        <v>43379</v>
      </c>
      <c r="E62" s="256">
        <v>43380</v>
      </c>
      <c r="F62" s="255">
        <f t="shared" si="0"/>
        <v>1</v>
      </c>
      <c r="G62" s="255">
        <v>1</v>
      </c>
      <c r="H62" s="255" t="s">
        <v>37</v>
      </c>
      <c r="I62" s="255">
        <f t="shared" si="1"/>
        <v>1</v>
      </c>
      <c r="J62" s="266">
        <v>3450000</v>
      </c>
      <c r="K62" s="264">
        <f t="shared" si="2"/>
        <v>3450000</v>
      </c>
      <c r="L62" s="255"/>
      <c r="M62" s="925">
        <f t="shared" si="3"/>
        <v>-3450000</v>
      </c>
      <c r="N62" s="927"/>
      <c r="O62" s="151"/>
      <c r="P62" s="151"/>
    </row>
    <row r="63" s="3" customFormat="1" spans="1:17">
      <c r="A63" s="916">
        <v>316021</v>
      </c>
      <c r="B63" s="916">
        <v>1375371</v>
      </c>
      <c r="C63" s="917" t="s">
        <v>1779</v>
      </c>
      <c r="D63" s="918">
        <v>43379</v>
      </c>
      <c r="E63" s="918">
        <v>43381</v>
      </c>
      <c r="F63" s="919">
        <f t="shared" si="0"/>
        <v>2</v>
      </c>
      <c r="G63" s="919">
        <v>1</v>
      </c>
      <c r="H63" s="919" t="s">
        <v>37</v>
      </c>
      <c r="I63" s="919">
        <f t="shared" si="1"/>
        <v>2</v>
      </c>
      <c r="J63" s="929">
        <v>3450000</v>
      </c>
      <c r="K63" s="930">
        <f t="shared" si="2"/>
        <v>6900000</v>
      </c>
      <c r="L63" s="919"/>
      <c r="M63" s="931">
        <f t="shared" si="3"/>
        <v>-6900000</v>
      </c>
      <c r="N63" s="927"/>
      <c r="O63" s="932"/>
      <c r="P63" s="151"/>
      <c r="Q63" s="1"/>
    </row>
    <row r="64" s="3" customFormat="1" spans="1:17">
      <c r="A64" s="920"/>
      <c r="B64" s="920"/>
      <c r="C64" s="921"/>
      <c r="D64" s="918">
        <v>43381</v>
      </c>
      <c r="E64" s="918">
        <v>43382</v>
      </c>
      <c r="F64" s="919">
        <f t="shared" si="0"/>
        <v>1</v>
      </c>
      <c r="G64" s="919">
        <v>1</v>
      </c>
      <c r="H64" s="919" t="s">
        <v>37</v>
      </c>
      <c r="I64" s="919">
        <f t="shared" si="1"/>
        <v>1</v>
      </c>
      <c r="J64" s="929">
        <v>2900000</v>
      </c>
      <c r="K64" s="930">
        <f t="shared" si="2"/>
        <v>2900000</v>
      </c>
      <c r="L64" s="919"/>
      <c r="M64" s="931">
        <f t="shared" si="3"/>
        <v>-2900000</v>
      </c>
      <c r="N64" s="933"/>
      <c r="O64" s="932"/>
      <c r="P64" s="151"/>
      <c r="Q64" s="1"/>
    </row>
    <row r="65" s="3" customFormat="1" spans="1:17">
      <c r="A65" s="392">
        <v>313972</v>
      </c>
      <c r="B65" s="412">
        <v>1371415</v>
      </c>
      <c r="C65" s="393" t="s">
        <v>1780</v>
      </c>
      <c r="D65" s="407">
        <v>43377</v>
      </c>
      <c r="E65" s="407">
        <v>43378</v>
      </c>
      <c r="F65" s="394">
        <f t="shared" si="0"/>
        <v>1</v>
      </c>
      <c r="G65" s="394">
        <v>1</v>
      </c>
      <c r="H65" s="394" t="s">
        <v>37</v>
      </c>
      <c r="I65" s="394">
        <f t="shared" si="1"/>
        <v>1</v>
      </c>
      <c r="J65" s="430">
        <v>7500000</v>
      </c>
      <c r="K65" s="428">
        <f t="shared" si="2"/>
        <v>7500000</v>
      </c>
      <c r="L65" s="394"/>
      <c r="M65" s="951">
        <f t="shared" si="3"/>
        <v>-7500000</v>
      </c>
      <c r="N65" s="423">
        <f>SUM(K65:K77)</f>
        <v>87550000</v>
      </c>
      <c r="O65" s="932"/>
      <c r="P65" s="151"/>
      <c r="Q65" s="1"/>
    </row>
    <row r="66" s="3" customFormat="1" spans="1:17">
      <c r="A66" s="408"/>
      <c r="B66" s="934"/>
      <c r="C66" s="410"/>
      <c r="D66" s="407">
        <v>43378</v>
      </c>
      <c r="E66" s="407">
        <v>43381</v>
      </c>
      <c r="F66" s="394">
        <f t="shared" si="0"/>
        <v>3</v>
      </c>
      <c r="G66" s="394">
        <v>1</v>
      </c>
      <c r="H66" s="394" t="s">
        <v>37</v>
      </c>
      <c r="I66" s="394">
        <f t="shared" si="1"/>
        <v>3</v>
      </c>
      <c r="J66" s="430">
        <v>4500000</v>
      </c>
      <c r="K66" s="428">
        <f t="shared" si="2"/>
        <v>13500000</v>
      </c>
      <c r="L66" s="394"/>
      <c r="M66" s="951">
        <f t="shared" si="3"/>
        <v>-13500000</v>
      </c>
      <c r="N66" s="952"/>
      <c r="O66" s="932"/>
      <c r="P66" s="151"/>
      <c r="Q66" s="1"/>
    </row>
    <row r="67" s="3" customFormat="1" spans="1:17">
      <c r="A67" s="395"/>
      <c r="B67" s="413"/>
      <c r="C67" s="396"/>
      <c r="D67" s="407">
        <v>43381</v>
      </c>
      <c r="E67" s="407">
        <v>43382</v>
      </c>
      <c r="F67" s="394">
        <f t="shared" si="0"/>
        <v>1</v>
      </c>
      <c r="G67" s="394">
        <v>1</v>
      </c>
      <c r="H67" s="394" t="s">
        <v>37</v>
      </c>
      <c r="I67" s="394">
        <f t="shared" si="1"/>
        <v>1</v>
      </c>
      <c r="J67" s="430">
        <v>2900000</v>
      </c>
      <c r="K67" s="428">
        <f t="shared" si="2"/>
        <v>2900000</v>
      </c>
      <c r="L67" s="394"/>
      <c r="M67" s="951">
        <f t="shared" si="3"/>
        <v>-2900000</v>
      </c>
      <c r="N67" s="952"/>
      <c r="O67" s="932"/>
      <c r="P67" s="151"/>
      <c r="Q67" s="1"/>
    </row>
    <row r="68" s="312" customFormat="1" spans="1:17">
      <c r="A68" s="395">
        <v>316536</v>
      </c>
      <c r="B68" s="395">
        <v>1376862</v>
      </c>
      <c r="C68" s="396" t="s">
        <v>1781</v>
      </c>
      <c r="D68" s="407">
        <v>43378</v>
      </c>
      <c r="E68" s="407">
        <v>43379</v>
      </c>
      <c r="F68" s="394">
        <f t="shared" si="0"/>
        <v>1</v>
      </c>
      <c r="G68" s="394">
        <v>1</v>
      </c>
      <c r="H68" s="394" t="s">
        <v>37</v>
      </c>
      <c r="I68" s="394">
        <f t="shared" si="1"/>
        <v>1</v>
      </c>
      <c r="J68" s="430">
        <v>3450000</v>
      </c>
      <c r="K68" s="428">
        <f t="shared" si="2"/>
        <v>3450000</v>
      </c>
      <c r="L68" s="394"/>
      <c r="M68" s="951">
        <f t="shared" si="3"/>
        <v>-3450000</v>
      </c>
      <c r="N68" s="952"/>
      <c r="O68" s="932"/>
      <c r="P68" s="151"/>
      <c r="Q68" s="1"/>
    </row>
    <row r="69" s="312" customFormat="1" spans="1:17">
      <c r="A69" s="395">
        <v>316672</v>
      </c>
      <c r="B69" s="395">
        <v>1377293</v>
      </c>
      <c r="C69" s="396" t="s">
        <v>1782</v>
      </c>
      <c r="D69" s="407">
        <v>43378</v>
      </c>
      <c r="E69" s="407">
        <v>43379</v>
      </c>
      <c r="F69" s="394">
        <f t="shared" si="0"/>
        <v>1</v>
      </c>
      <c r="G69" s="394">
        <v>1</v>
      </c>
      <c r="H69" s="394" t="s">
        <v>37</v>
      </c>
      <c r="I69" s="394">
        <f t="shared" si="1"/>
        <v>1</v>
      </c>
      <c r="J69" s="430">
        <v>3450000</v>
      </c>
      <c r="K69" s="428">
        <f t="shared" si="2"/>
        <v>3450000</v>
      </c>
      <c r="L69" s="394"/>
      <c r="M69" s="951">
        <f t="shared" si="3"/>
        <v>-3450000</v>
      </c>
      <c r="N69" s="952"/>
      <c r="O69" s="932"/>
      <c r="P69" s="151"/>
      <c r="Q69" s="1"/>
    </row>
    <row r="70" s="312" customFormat="1" spans="1:17">
      <c r="A70" s="395">
        <v>316714</v>
      </c>
      <c r="B70" s="395">
        <v>1377446</v>
      </c>
      <c r="C70" s="396" t="s">
        <v>1783</v>
      </c>
      <c r="D70" s="407">
        <v>43378</v>
      </c>
      <c r="E70" s="407">
        <v>43379</v>
      </c>
      <c r="F70" s="394">
        <f t="shared" si="0"/>
        <v>1</v>
      </c>
      <c r="G70" s="394">
        <v>1</v>
      </c>
      <c r="H70" s="394" t="s">
        <v>37</v>
      </c>
      <c r="I70" s="394">
        <f t="shared" si="1"/>
        <v>1</v>
      </c>
      <c r="J70" s="430">
        <v>3450000</v>
      </c>
      <c r="K70" s="428">
        <f t="shared" si="2"/>
        <v>3450000</v>
      </c>
      <c r="L70" s="394"/>
      <c r="M70" s="951">
        <f t="shared" si="3"/>
        <v>-3450000</v>
      </c>
      <c r="N70" s="952"/>
      <c r="O70" s="932"/>
      <c r="P70" s="151"/>
      <c r="Q70" s="1"/>
    </row>
    <row r="71" s="312" customFormat="1" spans="1:17">
      <c r="A71" s="395">
        <v>316618</v>
      </c>
      <c r="B71" s="395">
        <v>1376983</v>
      </c>
      <c r="C71" s="396" t="s">
        <v>1784</v>
      </c>
      <c r="D71" s="407">
        <v>43379</v>
      </c>
      <c r="E71" s="407">
        <v>43380</v>
      </c>
      <c r="F71" s="394">
        <f t="shared" si="0"/>
        <v>1</v>
      </c>
      <c r="G71" s="394">
        <v>1</v>
      </c>
      <c r="H71" s="394" t="s">
        <v>37</v>
      </c>
      <c r="I71" s="394">
        <f t="shared" si="1"/>
        <v>1</v>
      </c>
      <c r="J71" s="430">
        <v>3450000</v>
      </c>
      <c r="K71" s="428">
        <f t="shared" si="2"/>
        <v>3450000</v>
      </c>
      <c r="L71" s="394"/>
      <c r="M71" s="951">
        <f t="shared" si="3"/>
        <v>-3450000</v>
      </c>
      <c r="N71" s="952"/>
      <c r="O71" s="932"/>
      <c r="P71" s="151"/>
      <c r="Q71" s="1"/>
    </row>
    <row r="72" s="312" customFormat="1" spans="1:17">
      <c r="A72" s="395">
        <v>316680</v>
      </c>
      <c r="B72" s="395">
        <v>1377275</v>
      </c>
      <c r="C72" s="396" t="s">
        <v>1785</v>
      </c>
      <c r="D72" s="407">
        <v>43379</v>
      </c>
      <c r="E72" s="407">
        <v>43380</v>
      </c>
      <c r="F72" s="394">
        <f t="shared" si="0"/>
        <v>1</v>
      </c>
      <c r="G72" s="394">
        <v>1</v>
      </c>
      <c r="H72" s="394" t="s">
        <v>37</v>
      </c>
      <c r="I72" s="394">
        <f t="shared" si="1"/>
        <v>1</v>
      </c>
      <c r="J72" s="430">
        <v>3450000</v>
      </c>
      <c r="K72" s="428">
        <f t="shared" si="2"/>
        <v>3450000</v>
      </c>
      <c r="L72" s="394"/>
      <c r="M72" s="951">
        <f t="shared" si="3"/>
        <v>-3450000</v>
      </c>
      <c r="N72" s="952"/>
      <c r="O72" s="932"/>
      <c r="P72" s="151"/>
      <c r="Q72" s="1"/>
    </row>
    <row r="73" s="1" customFormat="1" spans="1:16">
      <c r="A73" s="386">
        <v>312621</v>
      </c>
      <c r="B73" s="385">
        <v>1368045</v>
      </c>
      <c r="C73" s="386" t="s">
        <v>1786</v>
      </c>
      <c r="D73" s="387">
        <v>43381</v>
      </c>
      <c r="E73" s="387">
        <v>43384</v>
      </c>
      <c r="F73" s="386">
        <f t="shared" si="0"/>
        <v>3</v>
      </c>
      <c r="G73" s="386">
        <v>1</v>
      </c>
      <c r="H73" s="386" t="s">
        <v>37</v>
      </c>
      <c r="I73" s="386">
        <f t="shared" si="1"/>
        <v>3</v>
      </c>
      <c r="J73" s="424">
        <v>2900000</v>
      </c>
      <c r="K73" s="422">
        <f t="shared" si="2"/>
        <v>8700000</v>
      </c>
      <c r="L73" s="386"/>
      <c r="M73" s="953">
        <f t="shared" si="3"/>
        <v>-8700000</v>
      </c>
      <c r="N73" s="952"/>
      <c r="O73" s="151"/>
      <c r="P73" s="151"/>
    </row>
    <row r="74" s="1" customFormat="1" spans="1:16">
      <c r="A74" s="386">
        <v>314258</v>
      </c>
      <c r="B74" s="385">
        <v>1372111</v>
      </c>
      <c r="C74" s="386" t="s">
        <v>1787</v>
      </c>
      <c r="D74" s="387">
        <v>43382</v>
      </c>
      <c r="E74" s="387">
        <v>43384</v>
      </c>
      <c r="F74" s="386">
        <f t="shared" ref="F74:F137" si="4">E74-D74</f>
        <v>2</v>
      </c>
      <c r="G74" s="386">
        <v>1</v>
      </c>
      <c r="H74" s="386" t="s">
        <v>37</v>
      </c>
      <c r="I74" s="386">
        <f t="shared" ref="I74:I137" si="5">G74*F74</f>
        <v>2</v>
      </c>
      <c r="J74" s="424">
        <v>2900000</v>
      </c>
      <c r="K74" s="422">
        <f t="shared" ref="K74:K137" si="6">J74*F74*G74</f>
        <v>5800000</v>
      </c>
      <c r="L74" s="386"/>
      <c r="M74" s="953">
        <f t="shared" ref="M74:M137" si="7">L74-K74</f>
        <v>-5800000</v>
      </c>
      <c r="N74" s="952"/>
      <c r="O74" s="151"/>
      <c r="P74" s="151"/>
    </row>
    <row r="75" s="1" customFormat="1" spans="1:16">
      <c r="A75" s="386">
        <v>316458</v>
      </c>
      <c r="B75" s="385">
        <v>1376573</v>
      </c>
      <c r="C75" s="386" t="s">
        <v>1788</v>
      </c>
      <c r="D75" s="387">
        <v>43382</v>
      </c>
      <c r="E75" s="387">
        <v>43384</v>
      </c>
      <c r="F75" s="386">
        <f t="shared" si="4"/>
        <v>2</v>
      </c>
      <c r="G75" s="386">
        <v>1</v>
      </c>
      <c r="H75" s="386" t="s">
        <v>37</v>
      </c>
      <c r="I75" s="386">
        <f t="shared" si="5"/>
        <v>2</v>
      </c>
      <c r="J75" s="424">
        <v>2900000</v>
      </c>
      <c r="K75" s="422">
        <f t="shared" si="6"/>
        <v>5800000</v>
      </c>
      <c r="L75" s="386"/>
      <c r="M75" s="953">
        <f t="shared" si="7"/>
        <v>-5800000</v>
      </c>
      <c r="N75" s="952"/>
      <c r="O75" s="151"/>
      <c r="P75" s="151"/>
    </row>
    <row r="76" s="1" customFormat="1" spans="1:16">
      <c r="A76" s="386">
        <v>315371</v>
      </c>
      <c r="B76" s="386">
        <v>1374164</v>
      </c>
      <c r="C76" s="386" t="s">
        <v>1789</v>
      </c>
      <c r="D76" s="387">
        <v>43383</v>
      </c>
      <c r="E76" s="387">
        <v>43385</v>
      </c>
      <c r="F76" s="386">
        <f t="shared" si="4"/>
        <v>2</v>
      </c>
      <c r="G76" s="386">
        <v>3</v>
      </c>
      <c r="H76" s="386" t="s">
        <v>37</v>
      </c>
      <c r="I76" s="386">
        <f t="shared" si="5"/>
        <v>6</v>
      </c>
      <c r="J76" s="424">
        <v>2900000</v>
      </c>
      <c r="K76" s="422">
        <f t="shared" si="6"/>
        <v>17400000</v>
      </c>
      <c r="L76" s="386"/>
      <c r="M76" s="953">
        <f t="shared" si="7"/>
        <v>-17400000</v>
      </c>
      <c r="N76" s="952"/>
      <c r="O76" s="151"/>
      <c r="P76" s="151"/>
    </row>
    <row r="77" s="1" customFormat="1" spans="1:16">
      <c r="A77" s="386">
        <v>315667</v>
      </c>
      <c r="B77" s="386">
        <v>1374717</v>
      </c>
      <c r="C77" s="386" t="s">
        <v>1790</v>
      </c>
      <c r="D77" s="387">
        <v>43383</v>
      </c>
      <c r="E77" s="387">
        <v>43386</v>
      </c>
      <c r="F77" s="386">
        <f t="shared" si="4"/>
        <v>3</v>
      </c>
      <c r="G77" s="386">
        <v>1</v>
      </c>
      <c r="H77" s="386" t="s">
        <v>37</v>
      </c>
      <c r="I77" s="386">
        <f t="shared" si="5"/>
        <v>3</v>
      </c>
      <c r="J77" s="424">
        <v>2900000</v>
      </c>
      <c r="K77" s="422">
        <f t="shared" si="6"/>
        <v>8700000</v>
      </c>
      <c r="L77" s="386"/>
      <c r="M77" s="953">
        <f t="shared" si="7"/>
        <v>-8700000</v>
      </c>
      <c r="N77" s="954"/>
      <c r="O77" s="151"/>
      <c r="P77" s="151"/>
    </row>
    <row r="78" s="1" customFormat="1" spans="1:16">
      <c r="A78" s="135">
        <v>317000</v>
      </c>
      <c r="B78" s="135">
        <v>1377941</v>
      </c>
      <c r="C78" s="135" t="s">
        <v>1791</v>
      </c>
      <c r="D78" s="136">
        <v>43380</v>
      </c>
      <c r="E78" s="136">
        <v>43381</v>
      </c>
      <c r="F78" s="135">
        <f t="shared" si="4"/>
        <v>1</v>
      </c>
      <c r="G78" s="135">
        <v>1</v>
      </c>
      <c r="H78" s="135" t="s">
        <v>37</v>
      </c>
      <c r="I78" s="135">
        <f t="shared" si="5"/>
        <v>1</v>
      </c>
      <c r="J78" s="135">
        <v>3450000</v>
      </c>
      <c r="K78" s="160">
        <f t="shared" si="6"/>
        <v>3450000</v>
      </c>
      <c r="L78" s="135"/>
      <c r="M78" s="605">
        <f t="shared" si="7"/>
        <v>-3450000</v>
      </c>
      <c r="N78" s="605">
        <f>K78</f>
        <v>3450000</v>
      </c>
      <c r="O78" s="151"/>
      <c r="P78" s="151"/>
    </row>
    <row r="79" s="1" customFormat="1" spans="1:16">
      <c r="A79" s="935">
        <v>317027</v>
      </c>
      <c r="B79" s="935">
        <v>1378125</v>
      </c>
      <c r="C79" s="935" t="s">
        <v>1792</v>
      </c>
      <c r="D79" s="936">
        <v>43381</v>
      </c>
      <c r="E79" s="936">
        <v>43383</v>
      </c>
      <c r="F79" s="935">
        <f t="shared" si="4"/>
        <v>2</v>
      </c>
      <c r="G79" s="935">
        <v>1</v>
      </c>
      <c r="H79" s="935" t="s">
        <v>37</v>
      </c>
      <c r="I79" s="935">
        <f t="shared" si="5"/>
        <v>2</v>
      </c>
      <c r="J79" s="955">
        <v>2900000</v>
      </c>
      <c r="K79" s="956">
        <f t="shared" si="6"/>
        <v>5800000</v>
      </c>
      <c r="L79" s="935"/>
      <c r="M79" s="957">
        <f t="shared" si="7"/>
        <v>-5800000</v>
      </c>
      <c r="N79" s="958">
        <f>SUM(K79:K98)</f>
        <v>136300000</v>
      </c>
      <c r="O79" s="151"/>
      <c r="P79" s="151"/>
    </row>
    <row r="80" s="895" customFormat="1" spans="1:17">
      <c r="A80" s="937">
        <v>317302</v>
      </c>
      <c r="B80" s="937">
        <v>1378413</v>
      </c>
      <c r="C80" s="937" t="s">
        <v>1793</v>
      </c>
      <c r="D80" s="938">
        <v>43381</v>
      </c>
      <c r="E80" s="938">
        <v>43382</v>
      </c>
      <c r="F80" s="937">
        <f t="shared" si="4"/>
        <v>1</v>
      </c>
      <c r="G80" s="937">
        <v>1</v>
      </c>
      <c r="H80" s="937" t="s">
        <v>37</v>
      </c>
      <c r="I80" s="937">
        <f t="shared" si="5"/>
        <v>1</v>
      </c>
      <c r="J80" s="959">
        <v>2900000</v>
      </c>
      <c r="K80" s="960">
        <f t="shared" si="6"/>
        <v>2900000</v>
      </c>
      <c r="L80" s="937"/>
      <c r="M80" s="961">
        <f t="shared" si="7"/>
        <v>-2900000</v>
      </c>
      <c r="N80" s="962"/>
      <c r="O80" s="151"/>
      <c r="P80" s="151"/>
      <c r="Q80" s="1"/>
    </row>
    <row r="81" s="895" customFormat="1" spans="1:17">
      <c r="A81" s="937">
        <v>317347</v>
      </c>
      <c r="B81" s="937">
        <v>1378487</v>
      </c>
      <c r="C81" s="937" t="s">
        <v>1794</v>
      </c>
      <c r="D81" s="939">
        <v>43382</v>
      </c>
      <c r="E81" s="939">
        <v>43383</v>
      </c>
      <c r="F81" s="937">
        <f t="shared" si="4"/>
        <v>1</v>
      </c>
      <c r="G81" s="940">
        <v>1</v>
      </c>
      <c r="H81" s="940" t="s">
        <v>37</v>
      </c>
      <c r="I81" s="937">
        <f t="shared" si="5"/>
        <v>1</v>
      </c>
      <c r="J81" s="963">
        <v>2900000</v>
      </c>
      <c r="K81" s="960">
        <f t="shared" si="6"/>
        <v>2900000</v>
      </c>
      <c r="L81" s="940"/>
      <c r="M81" s="961">
        <f t="shared" si="7"/>
        <v>-2900000</v>
      </c>
      <c r="N81" s="962"/>
      <c r="O81" s="151"/>
      <c r="P81" s="151"/>
      <c r="Q81" s="1"/>
    </row>
    <row r="82" s="1" customFormat="1" spans="1:16">
      <c r="A82" s="937">
        <v>315758</v>
      </c>
      <c r="B82" s="937">
        <v>1375011</v>
      </c>
      <c r="C82" s="937" t="s">
        <v>1795</v>
      </c>
      <c r="D82" s="939">
        <v>43384</v>
      </c>
      <c r="E82" s="939">
        <v>43386</v>
      </c>
      <c r="F82" s="940">
        <f t="shared" si="4"/>
        <v>2</v>
      </c>
      <c r="G82" s="940">
        <v>1</v>
      </c>
      <c r="H82" s="940" t="s">
        <v>37</v>
      </c>
      <c r="I82" s="937">
        <f t="shared" si="5"/>
        <v>2</v>
      </c>
      <c r="J82" s="963">
        <v>2900000</v>
      </c>
      <c r="K82" s="960">
        <f t="shared" si="6"/>
        <v>5800000</v>
      </c>
      <c r="L82" s="940"/>
      <c r="M82" s="961">
        <f t="shared" si="7"/>
        <v>-5800000</v>
      </c>
      <c r="N82" s="962"/>
      <c r="O82" s="151"/>
      <c r="P82" s="151"/>
    </row>
    <row r="83" s="1" customFormat="1" spans="1:16">
      <c r="A83" s="937">
        <v>314053</v>
      </c>
      <c r="B83" s="937">
        <v>1371603</v>
      </c>
      <c r="C83" s="937" t="s">
        <v>1796</v>
      </c>
      <c r="D83" s="938">
        <v>43384</v>
      </c>
      <c r="E83" s="938">
        <v>43386</v>
      </c>
      <c r="F83" s="937">
        <f t="shared" si="4"/>
        <v>2</v>
      </c>
      <c r="G83" s="937">
        <v>1</v>
      </c>
      <c r="H83" s="937" t="s">
        <v>37</v>
      </c>
      <c r="I83" s="937">
        <f t="shared" si="5"/>
        <v>2</v>
      </c>
      <c r="J83" s="959">
        <v>2900000</v>
      </c>
      <c r="K83" s="960">
        <f t="shared" si="6"/>
        <v>5800000</v>
      </c>
      <c r="L83" s="937"/>
      <c r="M83" s="961">
        <f t="shared" si="7"/>
        <v>-5800000</v>
      </c>
      <c r="N83" s="962"/>
      <c r="O83" s="151"/>
      <c r="P83" s="151"/>
    </row>
    <row r="84" s="1" customFormat="1" spans="1:16">
      <c r="A84" s="937">
        <v>314054</v>
      </c>
      <c r="B84" s="937">
        <v>1371613</v>
      </c>
      <c r="C84" s="937" t="s">
        <v>1797</v>
      </c>
      <c r="D84" s="938">
        <v>43384</v>
      </c>
      <c r="E84" s="938">
        <v>43386</v>
      </c>
      <c r="F84" s="937">
        <f t="shared" si="4"/>
        <v>2</v>
      </c>
      <c r="G84" s="937">
        <v>1</v>
      </c>
      <c r="H84" s="937" t="s">
        <v>37</v>
      </c>
      <c r="I84" s="937">
        <f t="shared" si="5"/>
        <v>2</v>
      </c>
      <c r="J84" s="959">
        <v>2900000</v>
      </c>
      <c r="K84" s="960">
        <f t="shared" si="6"/>
        <v>5800000</v>
      </c>
      <c r="L84" s="937"/>
      <c r="M84" s="961">
        <f t="shared" si="7"/>
        <v>-5800000</v>
      </c>
      <c r="N84" s="962"/>
      <c r="O84" s="151"/>
      <c r="P84" s="151"/>
    </row>
    <row r="85" s="1" customFormat="1" spans="1:16">
      <c r="A85" s="941" t="s">
        <v>1798</v>
      </c>
      <c r="B85" s="937">
        <v>1374765</v>
      </c>
      <c r="C85" s="937" t="s">
        <v>1799</v>
      </c>
      <c r="D85" s="938">
        <v>43384</v>
      </c>
      <c r="E85" s="938">
        <v>43386</v>
      </c>
      <c r="F85" s="937">
        <f t="shared" si="4"/>
        <v>2</v>
      </c>
      <c r="G85" s="937">
        <v>2</v>
      </c>
      <c r="H85" s="937" t="s">
        <v>37</v>
      </c>
      <c r="I85" s="937">
        <f t="shared" si="5"/>
        <v>4</v>
      </c>
      <c r="J85" s="959">
        <v>2900000</v>
      </c>
      <c r="K85" s="960">
        <f t="shared" si="6"/>
        <v>11600000</v>
      </c>
      <c r="L85" s="937"/>
      <c r="M85" s="961">
        <f t="shared" si="7"/>
        <v>-11600000</v>
      </c>
      <c r="N85" s="962"/>
      <c r="O85" s="151"/>
      <c r="P85" s="151"/>
    </row>
    <row r="86" s="1" customFormat="1" spans="1:16">
      <c r="A86" s="941">
        <v>314776</v>
      </c>
      <c r="B86" s="937">
        <v>1373095</v>
      </c>
      <c r="C86" s="937" t="s">
        <v>1800</v>
      </c>
      <c r="D86" s="938">
        <v>43384</v>
      </c>
      <c r="E86" s="938">
        <v>43386</v>
      </c>
      <c r="F86" s="937">
        <f t="shared" si="4"/>
        <v>2</v>
      </c>
      <c r="G86" s="937">
        <v>1</v>
      </c>
      <c r="H86" s="937" t="s">
        <v>37</v>
      </c>
      <c r="I86" s="937">
        <f t="shared" si="5"/>
        <v>2</v>
      </c>
      <c r="J86" s="959">
        <v>2900000</v>
      </c>
      <c r="K86" s="960">
        <f t="shared" si="6"/>
        <v>5800000</v>
      </c>
      <c r="L86" s="937"/>
      <c r="M86" s="961">
        <f t="shared" si="7"/>
        <v>-5800000</v>
      </c>
      <c r="N86" s="962"/>
      <c r="O86" s="151"/>
      <c r="P86" s="151"/>
    </row>
    <row r="87" s="3" customFormat="1" spans="1:17">
      <c r="A87" s="942" t="s">
        <v>1801</v>
      </c>
      <c r="B87" s="943">
        <v>1373462</v>
      </c>
      <c r="C87" s="944" t="s">
        <v>1802</v>
      </c>
      <c r="D87" s="945">
        <v>43384</v>
      </c>
      <c r="E87" s="945">
        <v>43386</v>
      </c>
      <c r="F87" s="943">
        <f t="shared" si="4"/>
        <v>2</v>
      </c>
      <c r="G87" s="943">
        <v>1</v>
      </c>
      <c r="H87" s="943" t="s">
        <v>37</v>
      </c>
      <c r="I87" s="943">
        <f t="shared" si="5"/>
        <v>2</v>
      </c>
      <c r="J87" s="964">
        <v>2900000</v>
      </c>
      <c r="K87" s="965">
        <f t="shared" si="6"/>
        <v>5800000</v>
      </c>
      <c r="L87" s="943"/>
      <c r="M87" s="966">
        <f t="shared" si="7"/>
        <v>-5800000</v>
      </c>
      <c r="N87" s="962"/>
      <c r="O87" s="967"/>
      <c r="P87" s="151"/>
      <c r="Q87" s="1"/>
    </row>
    <row r="88" s="3" customFormat="1" spans="1:17">
      <c r="A88" s="946"/>
      <c r="B88" s="943">
        <v>1373464</v>
      </c>
      <c r="C88" s="947"/>
      <c r="D88" s="945">
        <v>43386</v>
      </c>
      <c r="E88" s="945">
        <v>43387</v>
      </c>
      <c r="F88" s="943">
        <f t="shared" si="4"/>
        <v>1</v>
      </c>
      <c r="G88" s="943">
        <v>1</v>
      </c>
      <c r="H88" s="943" t="s">
        <v>37</v>
      </c>
      <c r="I88" s="943">
        <f t="shared" si="5"/>
        <v>1</v>
      </c>
      <c r="J88" s="964">
        <v>2900000</v>
      </c>
      <c r="K88" s="965">
        <f t="shared" si="6"/>
        <v>2900000</v>
      </c>
      <c r="L88" s="943"/>
      <c r="M88" s="966">
        <f t="shared" si="7"/>
        <v>-2900000</v>
      </c>
      <c r="N88" s="962"/>
      <c r="O88" s="967"/>
      <c r="P88" s="151"/>
      <c r="Q88" s="1"/>
    </row>
    <row r="89" s="3" customFormat="1" spans="1:17">
      <c r="A89" s="946">
        <v>316396</v>
      </c>
      <c r="B89" s="943">
        <v>1375754</v>
      </c>
      <c r="C89" s="947" t="s">
        <v>1803</v>
      </c>
      <c r="D89" s="945">
        <v>43384</v>
      </c>
      <c r="E89" s="945">
        <v>43386</v>
      </c>
      <c r="F89" s="943">
        <f t="shared" si="4"/>
        <v>2</v>
      </c>
      <c r="G89" s="943">
        <v>1</v>
      </c>
      <c r="H89" s="943" t="s">
        <v>37</v>
      </c>
      <c r="I89" s="943">
        <f t="shared" si="5"/>
        <v>2</v>
      </c>
      <c r="J89" s="964">
        <v>2900000</v>
      </c>
      <c r="K89" s="965">
        <f t="shared" si="6"/>
        <v>5800000</v>
      </c>
      <c r="L89" s="943"/>
      <c r="M89" s="966">
        <f t="shared" si="7"/>
        <v>-5800000</v>
      </c>
      <c r="N89" s="962"/>
      <c r="O89" s="932"/>
      <c r="P89" s="151"/>
      <c r="Q89" s="1"/>
    </row>
    <row r="90" s="3" customFormat="1" spans="1:17">
      <c r="A90" s="946">
        <v>316636</v>
      </c>
      <c r="B90" s="943">
        <v>1377166</v>
      </c>
      <c r="C90" s="947" t="s">
        <v>1804</v>
      </c>
      <c r="D90" s="945">
        <v>43384</v>
      </c>
      <c r="E90" s="945">
        <v>43387</v>
      </c>
      <c r="F90" s="943">
        <f t="shared" si="4"/>
        <v>3</v>
      </c>
      <c r="G90" s="943">
        <v>1</v>
      </c>
      <c r="H90" s="943" t="s">
        <v>37</v>
      </c>
      <c r="I90" s="943">
        <f t="shared" si="5"/>
        <v>3</v>
      </c>
      <c r="J90" s="964">
        <v>2900000</v>
      </c>
      <c r="K90" s="965">
        <f t="shared" si="6"/>
        <v>8700000</v>
      </c>
      <c r="L90" s="943"/>
      <c r="M90" s="966">
        <f t="shared" si="7"/>
        <v>-8700000</v>
      </c>
      <c r="N90" s="962"/>
      <c r="O90" s="932"/>
      <c r="P90" s="151"/>
      <c r="Q90" s="1"/>
    </row>
    <row r="91" s="3" customFormat="1" spans="1:17">
      <c r="A91" s="946" t="s">
        <v>1805</v>
      </c>
      <c r="B91" s="943">
        <v>1377176</v>
      </c>
      <c r="C91" s="947" t="s">
        <v>1806</v>
      </c>
      <c r="D91" s="945">
        <v>43384</v>
      </c>
      <c r="E91" s="945">
        <v>43387</v>
      </c>
      <c r="F91" s="943">
        <f t="shared" si="4"/>
        <v>3</v>
      </c>
      <c r="G91" s="943">
        <v>2</v>
      </c>
      <c r="H91" s="943" t="s">
        <v>37</v>
      </c>
      <c r="I91" s="943">
        <f t="shared" si="5"/>
        <v>6</v>
      </c>
      <c r="J91" s="964">
        <v>2900000</v>
      </c>
      <c r="K91" s="965">
        <f t="shared" si="6"/>
        <v>17400000</v>
      </c>
      <c r="L91" s="943"/>
      <c r="M91" s="966">
        <f t="shared" si="7"/>
        <v>-17400000</v>
      </c>
      <c r="N91" s="962"/>
      <c r="O91" s="932"/>
      <c r="P91" s="151"/>
      <c r="Q91" s="1"/>
    </row>
    <row r="92" s="3" customFormat="1" spans="1:17">
      <c r="A92" s="946">
        <v>315760</v>
      </c>
      <c r="B92" s="943">
        <v>1375015</v>
      </c>
      <c r="C92" s="947" t="s">
        <v>1807</v>
      </c>
      <c r="D92" s="945">
        <v>43385</v>
      </c>
      <c r="E92" s="945">
        <v>43387</v>
      </c>
      <c r="F92" s="943">
        <f t="shared" si="4"/>
        <v>2</v>
      </c>
      <c r="G92" s="943">
        <v>1</v>
      </c>
      <c r="H92" s="943" t="s">
        <v>37</v>
      </c>
      <c r="I92" s="943">
        <f t="shared" si="5"/>
        <v>2</v>
      </c>
      <c r="J92" s="964">
        <v>2900000</v>
      </c>
      <c r="K92" s="965">
        <f t="shared" si="6"/>
        <v>5800000</v>
      </c>
      <c r="L92" s="943"/>
      <c r="M92" s="966">
        <f t="shared" si="7"/>
        <v>-5800000</v>
      </c>
      <c r="N92" s="962"/>
      <c r="O92" s="932"/>
      <c r="P92" s="151"/>
      <c r="Q92" s="1"/>
    </row>
    <row r="93" s="1" customFormat="1" spans="1:16">
      <c r="A93" s="937">
        <v>309853</v>
      </c>
      <c r="B93" s="937">
        <v>1357566</v>
      </c>
      <c r="C93" s="937" t="s">
        <v>1808</v>
      </c>
      <c r="D93" s="938">
        <v>43385</v>
      </c>
      <c r="E93" s="938">
        <v>43387</v>
      </c>
      <c r="F93" s="937">
        <f t="shared" si="4"/>
        <v>2</v>
      </c>
      <c r="G93" s="937">
        <v>1</v>
      </c>
      <c r="H93" s="937" t="s">
        <v>37</v>
      </c>
      <c r="I93" s="937">
        <f t="shared" si="5"/>
        <v>2</v>
      </c>
      <c r="J93" s="960">
        <v>2900000</v>
      </c>
      <c r="K93" s="960">
        <f t="shared" si="6"/>
        <v>5800000</v>
      </c>
      <c r="L93" s="937"/>
      <c r="M93" s="961">
        <f t="shared" si="7"/>
        <v>-5800000</v>
      </c>
      <c r="N93" s="962"/>
      <c r="O93" s="151"/>
      <c r="P93" s="151"/>
    </row>
    <row r="94" s="1" customFormat="1" spans="1:16">
      <c r="A94" s="948">
        <v>309530</v>
      </c>
      <c r="B94" s="948">
        <v>1355539</v>
      </c>
      <c r="C94" s="949" t="s">
        <v>1809</v>
      </c>
      <c r="D94" s="938">
        <v>43385</v>
      </c>
      <c r="E94" s="938">
        <v>43387</v>
      </c>
      <c r="F94" s="937">
        <f t="shared" si="4"/>
        <v>2</v>
      </c>
      <c r="G94" s="937">
        <v>1</v>
      </c>
      <c r="H94" s="937" t="s">
        <v>37</v>
      </c>
      <c r="I94" s="937">
        <f t="shared" si="5"/>
        <v>2</v>
      </c>
      <c r="J94" s="960">
        <v>2900000</v>
      </c>
      <c r="K94" s="960">
        <f t="shared" si="6"/>
        <v>5800000</v>
      </c>
      <c r="L94" s="937"/>
      <c r="M94" s="961">
        <f t="shared" si="7"/>
        <v>-5800000</v>
      </c>
      <c r="N94" s="962"/>
      <c r="O94" s="151"/>
      <c r="P94" s="151"/>
    </row>
    <row r="95" s="1" customFormat="1" spans="1:16">
      <c r="A95" s="948">
        <v>316640</v>
      </c>
      <c r="B95" s="948">
        <v>1377173</v>
      </c>
      <c r="C95" s="949" t="s">
        <v>1810</v>
      </c>
      <c r="D95" s="938">
        <v>43385</v>
      </c>
      <c r="E95" s="938">
        <v>43388</v>
      </c>
      <c r="F95" s="937">
        <f t="shared" si="4"/>
        <v>3</v>
      </c>
      <c r="G95" s="937">
        <v>1</v>
      </c>
      <c r="H95" s="937" t="s">
        <v>37</v>
      </c>
      <c r="I95" s="937">
        <f t="shared" si="5"/>
        <v>3</v>
      </c>
      <c r="J95" s="960">
        <v>2900000</v>
      </c>
      <c r="K95" s="960">
        <f t="shared" si="6"/>
        <v>8700000</v>
      </c>
      <c r="L95" s="937"/>
      <c r="M95" s="961">
        <f t="shared" si="7"/>
        <v>-8700000</v>
      </c>
      <c r="N95" s="962"/>
      <c r="O95" s="151"/>
      <c r="P95" s="151"/>
    </row>
    <row r="96" s="1" customFormat="1" spans="1:16">
      <c r="A96" s="937">
        <v>314055</v>
      </c>
      <c r="B96" s="937">
        <v>1371602</v>
      </c>
      <c r="C96" s="937" t="s">
        <v>1811</v>
      </c>
      <c r="D96" s="938">
        <v>43386</v>
      </c>
      <c r="E96" s="938">
        <v>43388</v>
      </c>
      <c r="F96" s="937">
        <f t="shared" si="4"/>
        <v>2</v>
      </c>
      <c r="G96" s="937">
        <v>1</v>
      </c>
      <c r="H96" s="937" t="s">
        <v>37</v>
      </c>
      <c r="I96" s="937">
        <f t="shared" si="5"/>
        <v>2</v>
      </c>
      <c r="J96" s="960">
        <v>2900000</v>
      </c>
      <c r="K96" s="960">
        <f t="shared" si="6"/>
        <v>5800000</v>
      </c>
      <c r="L96" s="937"/>
      <c r="M96" s="961">
        <f t="shared" si="7"/>
        <v>-5800000</v>
      </c>
      <c r="N96" s="962"/>
      <c r="O96" s="151"/>
      <c r="P96" s="151"/>
    </row>
    <row r="97" s="1" customFormat="1" spans="1:16">
      <c r="A97" s="937">
        <v>312123</v>
      </c>
      <c r="B97" s="937">
        <v>1365409</v>
      </c>
      <c r="C97" s="937" t="s">
        <v>1812</v>
      </c>
      <c r="D97" s="938">
        <v>43386</v>
      </c>
      <c r="E97" s="938">
        <v>43389</v>
      </c>
      <c r="F97" s="937">
        <f t="shared" si="4"/>
        <v>3</v>
      </c>
      <c r="G97" s="937">
        <v>1</v>
      </c>
      <c r="H97" s="937" t="s">
        <v>37</v>
      </c>
      <c r="I97" s="937">
        <f t="shared" si="5"/>
        <v>3</v>
      </c>
      <c r="J97" s="960">
        <v>2900000</v>
      </c>
      <c r="K97" s="960">
        <f t="shared" si="6"/>
        <v>8700000</v>
      </c>
      <c r="L97" s="937"/>
      <c r="M97" s="961">
        <f t="shared" si="7"/>
        <v>-8700000</v>
      </c>
      <c r="N97" s="962"/>
      <c r="O97" s="151"/>
      <c r="P97" s="151"/>
    </row>
    <row r="98" s="1" customFormat="1" spans="1:16">
      <c r="A98" s="937">
        <v>317380</v>
      </c>
      <c r="B98" s="937">
        <v>1378597</v>
      </c>
      <c r="C98" s="937" t="s">
        <v>1813</v>
      </c>
      <c r="D98" s="938">
        <v>43386</v>
      </c>
      <c r="E98" s="938">
        <v>43389</v>
      </c>
      <c r="F98" s="937">
        <f t="shared" si="4"/>
        <v>3</v>
      </c>
      <c r="G98" s="937">
        <v>1</v>
      </c>
      <c r="H98" s="937" t="s">
        <v>37</v>
      </c>
      <c r="I98" s="937">
        <f t="shared" si="5"/>
        <v>3</v>
      </c>
      <c r="J98" s="960">
        <v>2900000</v>
      </c>
      <c r="K98" s="960">
        <f t="shared" si="6"/>
        <v>8700000</v>
      </c>
      <c r="L98" s="937"/>
      <c r="M98" s="961">
        <f t="shared" si="7"/>
        <v>-8700000</v>
      </c>
      <c r="N98" s="968"/>
      <c r="O98" s="151"/>
      <c r="P98" s="151"/>
    </row>
    <row r="99" s="2" customFormat="1" ht="19.5" spans="1:17">
      <c r="A99" s="135">
        <v>317510</v>
      </c>
      <c r="B99" s="135">
        <v>1379020</v>
      </c>
      <c r="C99" s="135" t="s">
        <v>1814</v>
      </c>
      <c r="D99" s="136">
        <v>43383</v>
      </c>
      <c r="E99" s="136">
        <v>43384</v>
      </c>
      <c r="F99" s="135">
        <f t="shared" si="4"/>
        <v>1</v>
      </c>
      <c r="G99" s="135">
        <v>1</v>
      </c>
      <c r="H99" s="135" t="s">
        <v>37</v>
      </c>
      <c r="I99" s="135">
        <f t="shared" si="5"/>
        <v>1</v>
      </c>
      <c r="J99" s="160">
        <v>2900000</v>
      </c>
      <c r="K99" s="160">
        <f t="shared" si="6"/>
        <v>2900000</v>
      </c>
      <c r="L99" s="135"/>
      <c r="M99" s="605">
        <f t="shared" si="7"/>
        <v>-2900000</v>
      </c>
      <c r="N99" s="969">
        <v>2900000</v>
      </c>
      <c r="O99" s="151"/>
      <c r="P99" s="151"/>
      <c r="Q99" s="1"/>
    </row>
    <row r="100" s="2" customFormat="1" ht="19.5" customHeight="1" spans="1:17">
      <c r="A100" s="50">
        <v>317875</v>
      </c>
      <c r="B100" s="50">
        <v>1379998</v>
      </c>
      <c r="C100" s="50" t="s">
        <v>1815</v>
      </c>
      <c r="D100" s="51">
        <v>43386</v>
      </c>
      <c r="E100" s="51">
        <v>43391</v>
      </c>
      <c r="F100" s="50">
        <f t="shared" si="4"/>
        <v>5</v>
      </c>
      <c r="G100" s="50">
        <v>1</v>
      </c>
      <c r="H100" s="50" t="s">
        <v>37</v>
      </c>
      <c r="I100" s="50">
        <f t="shared" si="5"/>
        <v>5</v>
      </c>
      <c r="J100" s="79">
        <v>2900000</v>
      </c>
      <c r="K100" s="79">
        <f t="shared" si="6"/>
        <v>14500000</v>
      </c>
      <c r="L100" s="50"/>
      <c r="M100" s="970">
        <f t="shared" si="7"/>
        <v>-14500000</v>
      </c>
      <c r="N100" s="971">
        <f>SUM(K100:K104)</f>
        <v>31900000</v>
      </c>
      <c r="O100" s="151"/>
      <c r="P100" s="151"/>
      <c r="Q100" s="1"/>
    </row>
    <row r="101" s="2" customFormat="1" ht="19.5" customHeight="1" spans="1:17">
      <c r="A101" s="50">
        <v>317939</v>
      </c>
      <c r="B101" s="50">
        <v>1380252</v>
      </c>
      <c r="C101" s="50" t="s">
        <v>1816</v>
      </c>
      <c r="D101" s="51">
        <v>43387</v>
      </c>
      <c r="E101" s="51">
        <v>43389</v>
      </c>
      <c r="F101" s="50">
        <f t="shared" si="4"/>
        <v>2</v>
      </c>
      <c r="G101" s="50">
        <v>1</v>
      </c>
      <c r="H101" s="50" t="s">
        <v>37</v>
      </c>
      <c r="I101" s="50">
        <f t="shared" si="5"/>
        <v>2</v>
      </c>
      <c r="J101" s="79">
        <v>2900000</v>
      </c>
      <c r="K101" s="79">
        <f t="shared" si="6"/>
        <v>5800000</v>
      </c>
      <c r="L101" s="50"/>
      <c r="M101" s="970">
        <f t="shared" si="7"/>
        <v>-5800000</v>
      </c>
      <c r="N101" s="972"/>
      <c r="O101" s="151"/>
      <c r="P101" s="151"/>
      <c r="Q101" s="1"/>
    </row>
    <row r="102" s="1" customFormat="1" spans="1:16">
      <c r="A102" s="50">
        <v>318057</v>
      </c>
      <c r="B102" s="50">
        <v>1380691</v>
      </c>
      <c r="C102" s="50" t="s">
        <v>1817</v>
      </c>
      <c r="D102" s="51">
        <v>43387</v>
      </c>
      <c r="E102" s="51">
        <v>43389</v>
      </c>
      <c r="F102" s="50">
        <f t="shared" si="4"/>
        <v>2</v>
      </c>
      <c r="G102" s="50">
        <v>1</v>
      </c>
      <c r="H102" s="50" t="s">
        <v>37</v>
      </c>
      <c r="I102" s="50">
        <f t="shared" si="5"/>
        <v>2</v>
      </c>
      <c r="J102" s="82">
        <v>2900000</v>
      </c>
      <c r="K102" s="79">
        <f t="shared" si="6"/>
        <v>5800000</v>
      </c>
      <c r="L102" s="50"/>
      <c r="M102" s="970">
        <f t="shared" si="7"/>
        <v>-5800000</v>
      </c>
      <c r="N102" s="972"/>
      <c r="O102" s="151"/>
      <c r="P102" s="151"/>
    </row>
    <row r="103" s="1" customFormat="1" spans="1:16">
      <c r="A103" s="50">
        <v>318055</v>
      </c>
      <c r="B103" s="50">
        <v>1380730</v>
      </c>
      <c r="C103" s="50" t="s">
        <v>1818</v>
      </c>
      <c r="D103" s="51">
        <v>43387</v>
      </c>
      <c r="E103" s="51">
        <v>43388</v>
      </c>
      <c r="F103" s="50">
        <f t="shared" si="4"/>
        <v>1</v>
      </c>
      <c r="G103" s="50">
        <v>1</v>
      </c>
      <c r="H103" s="50" t="s">
        <v>37</v>
      </c>
      <c r="I103" s="50">
        <f t="shared" si="5"/>
        <v>1</v>
      </c>
      <c r="J103" s="82">
        <v>2900000</v>
      </c>
      <c r="K103" s="79">
        <f t="shared" si="6"/>
        <v>2900000</v>
      </c>
      <c r="L103" s="50"/>
      <c r="M103" s="970">
        <f t="shared" si="7"/>
        <v>-2900000</v>
      </c>
      <c r="N103" s="972"/>
      <c r="O103" s="151"/>
      <c r="P103" s="151"/>
    </row>
    <row r="104" s="1" customFormat="1" spans="1:16">
      <c r="A104" s="50">
        <v>318058</v>
      </c>
      <c r="B104" s="50">
        <v>1380746</v>
      </c>
      <c r="C104" s="50" t="s">
        <v>1819</v>
      </c>
      <c r="D104" s="51">
        <v>43388</v>
      </c>
      <c r="E104" s="51">
        <v>43389</v>
      </c>
      <c r="F104" s="50">
        <f t="shared" si="4"/>
        <v>1</v>
      </c>
      <c r="G104" s="50">
        <v>1</v>
      </c>
      <c r="H104" s="50" t="s">
        <v>37</v>
      </c>
      <c r="I104" s="50">
        <f t="shared" si="5"/>
        <v>1</v>
      </c>
      <c r="J104" s="82">
        <v>2900000</v>
      </c>
      <c r="K104" s="79">
        <f t="shared" si="6"/>
        <v>2900000</v>
      </c>
      <c r="L104" s="50"/>
      <c r="M104" s="970">
        <f t="shared" si="7"/>
        <v>-2900000</v>
      </c>
      <c r="N104" s="972"/>
      <c r="O104" s="151"/>
      <c r="P104" s="151"/>
    </row>
    <row r="105" s="2" customFormat="1" ht="19.5" customHeight="1" spans="1:17">
      <c r="A105" s="333">
        <v>318154</v>
      </c>
      <c r="B105" s="333">
        <v>1381279</v>
      </c>
      <c r="C105" s="333" t="s">
        <v>1820</v>
      </c>
      <c r="D105" s="334">
        <v>43388</v>
      </c>
      <c r="E105" s="334">
        <v>43389</v>
      </c>
      <c r="F105" s="333">
        <f t="shared" si="4"/>
        <v>1</v>
      </c>
      <c r="G105" s="333">
        <v>1</v>
      </c>
      <c r="H105" s="333" t="s">
        <v>37</v>
      </c>
      <c r="I105" s="333">
        <f t="shared" si="5"/>
        <v>1</v>
      </c>
      <c r="J105" s="373">
        <v>2900000</v>
      </c>
      <c r="K105" s="374">
        <f t="shared" si="6"/>
        <v>2900000</v>
      </c>
      <c r="L105" s="333"/>
      <c r="M105" s="692">
        <f t="shared" si="7"/>
        <v>-2900000</v>
      </c>
      <c r="N105" s="973">
        <f>SUM(K105:K113)</f>
        <v>69600000</v>
      </c>
      <c r="O105" s="151"/>
      <c r="P105" s="151"/>
      <c r="Q105" s="1"/>
    </row>
    <row r="106" s="2" customFormat="1" ht="19.5" customHeight="1" spans="1:17">
      <c r="A106" s="333">
        <v>318191</v>
      </c>
      <c r="B106" s="333">
        <v>1381411</v>
      </c>
      <c r="C106" s="333" t="s">
        <v>888</v>
      </c>
      <c r="D106" s="334">
        <v>43389</v>
      </c>
      <c r="E106" s="334">
        <v>43392</v>
      </c>
      <c r="F106" s="333">
        <f t="shared" si="4"/>
        <v>3</v>
      </c>
      <c r="G106" s="333">
        <v>1</v>
      </c>
      <c r="H106" s="333" t="s">
        <v>37</v>
      </c>
      <c r="I106" s="333">
        <f t="shared" si="5"/>
        <v>3</v>
      </c>
      <c r="J106" s="373">
        <v>2900000</v>
      </c>
      <c r="K106" s="374">
        <f t="shared" si="6"/>
        <v>8700000</v>
      </c>
      <c r="L106" s="333"/>
      <c r="M106" s="692">
        <f t="shared" si="7"/>
        <v>-8700000</v>
      </c>
      <c r="N106" s="974"/>
      <c r="O106" s="151"/>
      <c r="P106" s="151"/>
      <c r="Q106" s="1"/>
    </row>
    <row r="107" s="1" customFormat="1" spans="1:16">
      <c r="A107" s="333">
        <v>315511</v>
      </c>
      <c r="B107" s="333">
        <v>1374556</v>
      </c>
      <c r="C107" s="333" t="s">
        <v>1821</v>
      </c>
      <c r="D107" s="334">
        <v>43390</v>
      </c>
      <c r="E107" s="334">
        <v>43392</v>
      </c>
      <c r="F107" s="333">
        <f t="shared" si="4"/>
        <v>2</v>
      </c>
      <c r="G107" s="333">
        <v>2</v>
      </c>
      <c r="H107" s="333" t="s">
        <v>37</v>
      </c>
      <c r="I107" s="333">
        <f t="shared" si="5"/>
        <v>4</v>
      </c>
      <c r="J107" s="374">
        <v>2900000</v>
      </c>
      <c r="K107" s="374">
        <f t="shared" si="6"/>
        <v>11600000</v>
      </c>
      <c r="L107" s="333"/>
      <c r="M107" s="692">
        <f t="shared" si="7"/>
        <v>-11600000</v>
      </c>
      <c r="N107" s="974"/>
      <c r="O107" s="151"/>
      <c r="P107" s="151"/>
    </row>
    <row r="108" s="1" customFormat="1" spans="1:16">
      <c r="A108" s="333">
        <v>314238</v>
      </c>
      <c r="B108" s="333">
        <v>1372393</v>
      </c>
      <c r="C108" s="333" t="s">
        <v>1822</v>
      </c>
      <c r="D108" s="334">
        <v>43390</v>
      </c>
      <c r="E108" s="334">
        <v>43392</v>
      </c>
      <c r="F108" s="333">
        <f t="shared" si="4"/>
        <v>2</v>
      </c>
      <c r="G108" s="333">
        <v>1</v>
      </c>
      <c r="H108" s="333" t="s">
        <v>37</v>
      </c>
      <c r="I108" s="333">
        <f t="shared" si="5"/>
        <v>2</v>
      </c>
      <c r="J108" s="373">
        <v>2900000</v>
      </c>
      <c r="K108" s="374">
        <f t="shared" si="6"/>
        <v>5800000</v>
      </c>
      <c r="L108" s="333"/>
      <c r="M108" s="692">
        <f t="shared" si="7"/>
        <v>-5800000</v>
      </c>
      <c r="N108" s="974"/>
      <c r="O108" s="151"/>
      <c r="P108" s="151"/>
    </row>
    <row r="109" s="1" customFormat="1" spans="1:16">
      <c r="A109" s="339" t="s">
        <v>1823</v>
      </c>
      <c r="B109" s="333">
        <v>1375002</v>
      </c>
      <c r="C109" s="333" t="s">
        <v>1824</v>
      </c>
      <c r="D109" s="334">
        <v>43390</v>
      </c>
      <c r="E109" s="334">
        <v>43393</v>
      </c>
      <c r="F109" s="333">
        <f t="shared" si="4"/>
        <v>3</v>
      </c>
      <c r="G109" s="333">
        <v>2</v>
      </c>
      <c r="H109" s="333" t="s">
        <v>37</v>
      </c>
      <c r="I109" s="333">
        <f t="shared" si="5"/>
        <v>6</v>
      </c>
      <c r="J109" s="373">
        <v>2900000</v>
      </c>
      <c r="K109" s="374">
        <f t="shared" si="6"/>
        <v>17400000</v>
      </c>
      <c r="L109" s="333"/>
      <c r="M109" s="692">
        <f t="shared" si="7"/>
        <v>-17400000</v>
      </c>
      <c r="N109" s="974"/>
      <c r="O109" s="151"/>
      <c r="P109" s="151"/>
    </row>
    <row r="110" s="1" customFormat="1" spans="1:16">
      <c r="A110" s="333">
        <v>315370</v>
      </c>
      <c r="B110" s="333">
        <v>1374132</v>
      </c>
      <c r="C110" s="333" t="s">
        <v>1825</v>
      </c>
      <c r="D110" s="334">
        <v>43390</v>
      </c>
      <c r="E110" s="334">
        <v>43391</v>
      </c>
      <c r="F110" s="333">
        <f t="shared" si="4"/>
        <v>1</v>
      </c>
      <c r="G110" s="333">
        <v>1</v>
      </c>
      <c r="H110" s="333" t="s">
        <v>37</v>
      </c>
      <c r="I110" s="333">
        <f t="shared" si="5"/>
        <v>1</v>
      </c>
      <c r="J110" s="373">
        <v>2900000</v>
      </c>
      <c r="K110" s="374">
        <f t="shared" si="6"/>
        <v>2900000</v>
      </c>
      <c r="L110" s="333"/>
      <c r="M110" s="692">
        <f t="shared" si="7"/>
        <v>-2900000</v>
      </c>
      <c r="N110" s="974"/>
      <c r="O110" s="151"/>
      <c r="P110" s="151"/>
    </row>
    <row r="111" s="1" customFormat="1" spans="1:16">
      <c r="A111" s="333">
        <v>316025</v>
      </c>
      <c r="B111" s="333">
        <v>1375455</v>
      </c>
      <c r="C111" s="333" t="s">
        <v>1826</v>
      </c>
      <c r="D111" s="334">
        <v>43390</v>
      </c>
      <c r="E111" s="334">
        <v>43393</v>
      </c>
      <c r="F111" s="333">
        <f t="shared" si="4"/>
        <v>3</v>
      </c>
      <c r="G111" s="333">
        <v>1</v>
      </c>
      <c r="H111" s="333" t="s">
        <v>37</v>
      </c>
      <c r="I111" s="333">
        <f t="shared" si="5"/>
        <v>3</v>
      </c>
      <c r="J111" s="373">
        <v>2900000</v>
      </c>
      <c r="K111" s="374">
        <f t="shared" si="6"/>
        <v>8700000</v>
      </c>
      <c r="L111" s="333"/>
      <c r="M111" s="692">
        <f t="shared" si="7"/>
        <v>-8700000</v>
      </c>
      <c r="N111" s="974"/>
      <c r="O111" s="151"/>
      <c r="P111" s="151"/>
    </row>
    <row r="112" s="1" customFormat="1" spans="1:16">
      <c r="A112" s="333">
        <v>318077</v>
      </c>
      <c r="B112" s="333">
        <v>1380605</v>
      </c>
      <c r="C112" s="333" t="s">
        <v>1827</v>
      </c>
      <c r="D112" s="334">
        <v>43390</v>
      </c>
      <c r="E112" s="334">
        <v>43392</v>
      </c>
      <c r="F112" s="333">
        <f t="shared" si="4"/>
        <v>2</v>
      </c>
      <c r="G112" s="333">
        <v>1</v>
      </c>
      <c r="H112" s="333" t="s">
        <v>37</v>
      </c>
      <c r="I112" s="333">
        <f t="shared" si="5"/>
        <v>2</v>
      </c>
      <c r="J112" s="373">
        <v>2900000</v>
      </c>
      <c r="K112" s="374">
        <f t="shared" si="6"/>
        <v>5800000</v>
      </c>
      <c r="L112" s="333"/>
      <c r="M112" s="692">
        <f t="shared" si="7"/>
        <v>-5800000</v>
      </c>
      <c r="N112" s="974"/>
      <c r="O112" s="151"/>
      <c r="P112" s="151"/>
    </row>
    <row r="113" s="1" customFormat="1" spans="1:16">
      <c r="A113" s="339" t="s">
        <v>1828</v>
      </c>
      <c r="B113" s="333">
        <v>1375643</v>
      </c>
      <c r="C113" s="333" t="s">
        <v>1829</v>
      </c>
      <c r="D113" s="334">
        <v>43390</v>
      </c>
      <c r="E113" s="334">
        <v>43391</v>
      </c>
      <c r="F113" s="333">
        <f t="shared" si="4"/>
        <v>1</v>
      </c>
      <c r="G113" s="333">
        <v>2</v>
      </c>
      <c r="H113" s="333" t="s">
        <v>37</v>
      </c>
      <c r="I113" s="333">
        <f t="shared" si="5"/>
        <v>2</v>
      </c>
      <c r="J113" s="373">
        <v>2900000</v>
      </c>
      <c r="K113" s="374">
        <f t="shared" si="6"/>
        <v>5800000</v>
      </c>
      <c r="L113" s="333"/>
      <c r="M113" s="692">
        <f t="shared" si="7"/>
        <v>-5800000</v>
      </c>
      <c r="N113" s="975"/>
      <c r="O113" s="151"/>
      <c r="P113" s="151"/>
    </row>
    <row r="114" s="1" customFormat="1" spans="1:16">
      <c r="A114" s="695">
        <v>318116</v>
      </c>
      <c r="B114" s="695">
        <v>1381117</v>
      </c>
      <c r="C114" s="695" t="s">
        <v>1818</v>
      </c>
      <c r="D114" s="696">
        <v>43388</v>
      </c>
      <c r="E114" s="696">
        <v>43389</v>
      </c>
      <c r="F114" s="695">
        <f t="shared" si="4"/>
        <v>1</v>
      </c>
      <c r="G114" s="695">
        <v>1</v>
      </c>
      <c r="H114" s="695" t="s">
        <v>37</v>
      </c>
      <c r="I114" s="695">
        <f t="shared" si="5"/>
        <v>1</v>
      </c>
      <c r="J114" s="700">
        <v>2900000</v>
      </c>
      <c r="K114" s="701">
        <f t="shared" si="6"/>
        <v>2900000</v>
      </c>
      <c r="L114" s="695"/>
      <c r="M114" s="702">
        <f t="shared" si="7"/>
        <v>-2900000</v>
      </c>
      <c r="N114" s="976">
        <f>K114</f>
        <v>2900000</v>
      </c>
      <c r="O114" s="151"/>
      <c r="P114" s="151"/>
    </row>
    <row r="115" s="1" customFormat="1" spans="1:16">
      <c r="A115" s="52">
        <v>318505</v>
      </c>
      <c r="B115" s="52">
        <v>1382078</v>
      </c>
      <c r="C115" s="52" t="s">
        <v>1830</v>
      </c>
      <c r="D115" s="53">
        <v>43390</v>
      </c>
      <c r="E115" s="53">
        <v>43391</v>
      </c>
      <c r="F115" s="52">
        <f t="shared" si="4"/>
        <v>1</v>
      </c>
      <c r="G115" s="52">
        <v>1</v>
      </c>
      <c r="H115" s="52" t="s">
        <v>37</v>
      </c>
      <c r="I115" s="52">
        <f t="shared" si="5"/>
        <v>1</v>
      </c>
      <c r="J115" s="84">
        <v>2900000</v>
      </c>
      <c r="K115" s="85">
        <f t="shared" si="6"/>
        <v>2900000</v>
      </c>
      <c r="L115" s="52"/>
      <c r="M115" s="580">
        <f t="shared" si="7"/>
        <v>-2900000</v>
      </c>
      <c r="N115" s="585">
        <f>SUM(K115:K131)</f>
        <v>130500000</v>
      </c>
      <c r="O115" s="151"/>
      <c r="P115" s="151"/>
    </row>
    <row r="116" s="1" customFormat="1" spans="1:16">
      <c r="A116" s="52">
        <v>318743</v>
      </c>
      <c r="B116" s="52">
        <v>1382371</v>
      </c>
      <c r="C116" s="52" t="s">
        <v>1831</v>
      </c>
      <c r="D116" s="53">
        <v>43391</v>
      </c>
      <c r="E116" s="53">
        <v>43392</v>
      </c>
      <c r="F116" s="52">
        <f t="shared" si="4"/>
        <v>1</v>
      </c>
      <c r="G116" s="52">
        <v>1</v>
      </c>
      <c r="H116" s="52" t="s">
        <v>37</v>
      </c>
      <c r="I116" s="52">
        <f t="shared" si="5"/>
        <v>1</v>
      </c>
      <c r="J116" s="84">
        <v>2900000</v>
      </c>
      <c r="K116" s="85">
        <f t="shared" si="6"/>
        <v>2900000</v>
      </c>
      <c r="L116" s="52"/>
      <c r="M116" s="580">
        <f t="shared" si="7"/>
        <v>-2900000</v>
      </c>
      <c r="N116" s="977"/>
      <c r="O116" s="151"/>
      <c r="P116" s="151"/>
    </row>
    <row r="117" s="1" customFormat="1" ht="27" spans="1:16">
      <c r="A117" s="52">
        <v>317994</v>
      </c>
      <c r="B117" s="52">
        <v>1380424</v>
      </c>
      <c r="C117" s="950" t="s">
        <v>1832</v>
      </c>
      <c r="D117" s="53">
        <v>43391</v>
      </c>
      <c r="E117" s="53">
        <v>43394</v>
      </c>
      <c r="F117" s="52">
        <f t="shared" si="4"/>
        <v>3</v>
      </c>
      <c r="G117" s="52">
        <v>1</v>
      </c>
      <c r="H117" s="52" t="s">
        <v>37</v>
      </c>
      <c r="I117" s="52">
        <f t="shared" si="5"/>
        <v>3</v>
      </c>
      <c r="J117" s="85">
        <v>2900000</v>
      </c>
      <c r="K117" s="85">
        <f t="shared" si="6"/>
        <v>8700000</v>
      </c>
      <c r="L117" s="52"/>
      <c r="M117" s="580">
        <f t="shared" si="7"/>
        <v>-8700000</v>
      </c>
      <c r="N117" s="977"/>
      <c r="O117" s="151"/>
      <c r="P117" s="151"/>
    </row>
    <row r="118" s="1" customFormat="1" spans="1:16">
      <c r="A118" s="54" t="s">
        <v>1833</v>
      </c>
      <c r="B118" s="52">
        <v>1378859</v>
      </c>
      <c r="C118" s="52" t="s">
        <v>1834</v>
      </c>
      <c r="D118" s="53">
        <v>43391</v>
      </c>
      <c r="E118" s="53">
        <v>43393</v>
      </c>
      <c r="F118" s="52">
        <f t="shared" si="4"/>
        <v>2</v>
      </c>
      <c r="G118" s="52">
        <v>2</v>
      </c>
      <c r="H118" s="52" t="s">
        <v>37</v>
      </c>
      <c r="I118" s="52">
        <f t="shared" si="5"/>
        <v>4</v>
      </c>
      <c r="J118" s="84">
        <v>2900000</v>
      </c>
      <c r="K118" s="85">
        <f t="shared" si="6"/>
        <v>11600000</v>
      </c>
      <c r="L118" s="52"/>
      <c r="M118" s="580">
        <f t="shared" si="7"/>
        <v>-11600000</v>
      </c>
      <c r="N118" s="977"/>
      <c r="O118" s="151"/>
      <c r="P118" s="151"/>
    </row>
    <row r="119" s="1" customFormat="1" spans="1:16">
      <c r="A119" s="54">
        <v>317941</v>
      </c>
      <c r="B119" s="52">
        <v>1380261</v>
      </c>
      <c r="C119" s="52" t="s">
        <v>1835</v>
      </c>
      <c r="D119" s="53">
        <v>43391</v>
      </c>
      <c r="E119" s="53">
        <v>43394</v>
      </c>
      <c r="F119" s="52">
        <f t="shared" si="4"/>
        <v>3</v>
      </c>
      <c r="G119" s="52">
        <v>1</v>
      </c>
      <c r="H119" s="52" t="s">
        <v>37</v>
      </c>
      <c r="I119" s="52">
        <f t="shared" si="5"/>
        <v>3</v>
      </c>
      <c r="J119" s="84">
        <v>2900000</v>
      </c>
      <c r="K119" s="85">
        <f t="shared" si="6"/>
        <v>8700000</v>
      </c>
      <c r="L119" s="52"/>
      <c r="M119" s="580">
        <f t="shared" si="7"/>
        <v>-8700000</v>
      </c>
      <c r="N119" s="977"/>
      <c r="O119" s="151"/>
      <c r="P119" s="151"/>
    </row>
    <row r="120" s="1" customFormat="1" spans="1:16">
      <c r="A120" s="52">
        <v>318136</v>
      </c>
      <c r="B120" s="52">
        <v>1381147</v>
      </c>
      <c r="C120" s="52" t="s">
        <v>1836</v>
      </c>
      <c r="D120" s="53">
        <v>43391</v>
      </c>
      <c r="E120" s="53">
        <v>43394</v>
      </c>
      <c r="F120" s="52">
        <f t="shared" si="4"/>
        <v>3</v>
      </c>
      <c r="G120" s="52">
        <v>1</v>
      </c>
      <c r="H120" s="52" t="s">
        <v>786</v>
      </c>
      <c r="I120" s="52">
        <f t="shared" si="5"/>
        <v>3</v>
      </c>
      <c r="J120" s="84">
        <v>2900000</v>
      </c>
      <c r="K120" s="85">
        <f t="shared" si="6"/>
        <v>8700000</v>
      </c>
      <c r="L120" s="52"/>
      <c r="M120" s="580">
        <f t="shared" si="7"/>
        <v>-8700000</v>
      </c>
      <c r="N120" s="977"/>
      <c r="O120" s="151"/>
      <c r="P120" s="151"/>
    </row>
    <row r="121" s="1" customFormat="1" ht="14.25" customHeight="1" spans="1:16">
      <c r="A121" s="52">
        <v>315269</v>
      </c>
      <c r="B121" s="52">
        <v>1373763</v>
      </c>
      <c r="C121" s="52" t="s">
        <v>1837</v>
      </c>
      <c r="D121" s="53">
        <v>43392</v>
      </c>
      <c r="E121" s="53">
        <v>43394</v>
      </c>
      <c r="F121" s="52">
        <f t="shared" si="4"/>
        <v>2</v>
      </c>
      <c r="G121" s="52">
        <v>1</v>
      </c>
      <c r="H121" s="52" t="s">
        <v>37</v>
      </c>
      <c r="I121" s="52">
        <f t="shared" si="5"/>
        <v>2</v>
      </c>
      <c r="J121" s="84">
        <v>2900000</v>
      </c>
      <c r="K121" s="85">
        <f t="shared" si="6"/>
        <v>5800000</v>
      </c>
      <c r="L121" s="52"/>
      <c r="M121" s="580">
        <f t="shared" si="7"/>
        <v>-5800000</v>
      </c>
      <c r="N121" s="977"/>
      <c r="O121" s="151"/>
      <c r="P121" s="151"/>
    </row>
    <row r="122" s="1" customFormat="1" ht="14.25" customHeight="1" spans="1:16">
      <c r="A122" s="52">
        <v>316362</v>
      </c>
      <c r="B122" s="52">
        <v>1375651</v>
      </c>
      <c r="C122" s="52" t="s">
        <v>1838</v>
      </c>
      <c r="D122" s="53">
        <v>43392</v>
      </c>
      <c r="E122" s="53">
        <v>43393</v>
      </c>
      <c r="F122" s="52">
        <f t="shared" si="4"/>
        <v>1</v>
      </c>
      <c r="G122" s="52">
        <v>1</v>
      </c>
      <c r="H122" s="52" t="s">
        <v>37</v>
      </c>
      <c r="I122" s="52">
        <f t="shared" si="5"/>
        <v>1</v>
      </c>
      <c r="J122" s="84">
        <v>2900000</v>
      </c>
      <c r="K122" s="85">
        <f t="shared" si="6"/>
        <v>2900000</v>
      </c>
      <c r="L122" s="52"/>
      <c r="M122" s="580">
        <f t="shared" si="7"/>
        <v>-2900000</v>
      </c>
      <c r="N122" s="977"/>
      <c r="O122" s="151"/>
      <c r="P122" s="151"/>
    </row>
    <row r="123" s="1" customFormat="1" spans="1:16">
      <c r="A123" s="52">
        <v>318076</v>
      </c>
      <c r="B123" s="52">
        <v>1380755</v>
      </c>
      <c r="C123" s="52" t="s">
        <v>1839</v>
      </c>
      <c r="D123" s="53">
        <v>43392</v>
      </c>
      <c r="E123" s="53">
        <v>43394</v>
      </c>
      <c r="F123" s="52">
        <f t="shared" si="4"/>
        <v>2</v>
      </c>
      <c r="G123" s="52">
        <v>1</v>
      </c>
      <c r="H123" s="52" t="s">
        <v>37</v>
      </c>
      <c r="I123" s="52">
        <f t="shared" si="5"/>
        <v>2</v>
      </c>
      <c r="J123" s="84">
        <v>2900000</v>
      </c>
      <c r="K123" s="85">
        <f t="shared" si="6"/>
        <v>5800000</v>
      </c>
      <c r="L123" s="52"/>
      <c r="M123" s="580">
        <f t="shared" si="7"/>
        <v>-5800000</v>
      </c>
      <c r="N123" s="977"/>
      <c r="O123" s="151"/>
      <c r="P123" s="151"/>
    </row>
    <row r="124" s="1" customFormat="1" ht="14.25" customHeight="1" spans="1:16">
      <c r="A124" s="52">
        <v>316391</v>
      </c>
      <c r="B124" s="52">
        <v>1375671</v>
      </c>
      <c r="C124" s="52" t="s">
        <v>1840</v>
      </c>
      <c r="D124" s="53">
        <v>43392</v>
      </c>
      <c r="E124" s="53">
        <v>43393</v>
      </c>
      <c r="F124" s="52">
        <f t="shared" si="4"/>
        <v>1</v>
      </c>
      <c r="G124" s="52">
        <v>1</v>
      </c>
      <c r="H124" s="52" t="s">
        <v>37</v>
      </c>
      <c r="I124" s="52">
        <f t="shared" si="5"/>
        <v>1</v>
      </c>
      <c r="J124" s="84">
        <v>2900000</v>
      </c>
      <c r="K124" s="85">
        <f t="shared" si="6"/>
        <v>2900000</v>
      </c>
      <c r="L124" s="52"/>
      <c r="M124" s="580">
        <f t="shared" si="7"/>
        <v>-2900000</v>
      </c>
      <c r="N124" s="977"/>
      <c r="O124" s="151"/>
      <c r="P124" s="151"/>
    </row>
    <row r="125" s="1" customFormat="1" spans="1:16">
      <c r="A125" s="52">
        <v>318499</v>
      </c>
      <c r="B125" s="52">
        <v>1381857</v>
      </c>
      <c r="C125" s="52" t="s">
        <v>1841</v>
      </c>
      <c r="D125" s="53">
        <v>43392</v>
      </c>
      <c r="E125" s="53">
        <v>43393</v>
      </c>
      <c r="F125" s="52">
        <f t="shared" si="4"/>
        <v>1</v>
      </c>
      <c r="G125" s="52">
        <v>1</v>
      </c>
      <c r="H125" s="52" t="s">
        <v>37</v>
      </c>
      <c r="I125" s="52">
        <f t="shared" si="5"/>
        <v>1</v>
      </c>
      <c r="J125" s="84">
        <v>2900000</v>
      </c>
      <c r="K125" s="85">
        <f t="shared" si="6"/>
        <v>2900000</v>
      </c>
      <c r="L125" s="52"/>
      <c r="M125" s="580">
        <f t="shared" si="7"/>
        <v>-2900000</v>
      </c>
      <c r="N125" s="977"/>
      <c r="O125" s="151"/>
      <c r="P125" s="151"/>
    </row>
    <row r="126" s="1" customFormat="1" spans="1:16">
      <c r="A126" s="54" t="s">
        <v>1842</v>
      </c>
      <c r="B126" s="52">
        <v>1381731</v>
      </c>
      <c r="C126" s="52" t="s">
        <v>1843</v>
      </c>
      <c r="D126" s="53">
        <v>43392</v>
      </c>
      <c r="E126" s="53">
        <v>43396</v>
      </c>
      <c r="F126" s="52">
        <f t="shared" si="4"/>
        <v>4</v>
      </c>
      <c r="G126" s="52">
        <v>2</v>
      </c>
      <c r="H126" s="52" t="s">
        <v>37</v>
      </c>
      <c r="I126" s="52">
        <f t="shared" si="5"/>
        <v>8</v>
      </c>
      <c r="J126" s="52">
        <v>2900000</v>
      </c>
      <c r="K126" s="85">
        <f t="shared" si="6"/>
        <v>23200000</v>
      </c>
      <c r="L126" s="52"/>
      <c r="M126" s="580">
        <f t="shared" si="7"/>
        <v>-23200000</v>
      </c>
      <c r="N126" s="977"/>
      <c r="O126" s="151"/>
      <c r="P126" s="151"/>
    </row>
    <row r="127" s="1" customFormat="1" spans="1:16">
      <c r="A127" s="52">
        <v>318745</v>
      </c>
      <c r="B127" s="52">
        <v>1382442</v>
      </c>
      <c r="C127" s="52" t="s">
        <v>1844</v>
      </c>
      <c r="D127" s="53">
        <v>43393</v>
      </c>
      <c r="E127" s="53">
        <v>43396</v>
      </c>
      <c r="F127" s="52">
        <f t="shared" si="4"/>
        <v>3</v>
      </c>
      <c r="G127" s="52">
        <v>1</v>
      </c>
      <c r="H127" s="52" t="s">
        <v>37</v>
      </c>
      <c r="I127" s="52">
        <f t="shared" si="5"/>
        <v>3</v>
      </c>
      <c r="J127" s="52">
        <v>2900000</v>
      </c>
      <c r="K127" s="85">
        <f t="shared" si="6"/>
        <v>8700000</v>
      </c>
      <c r="L127" s="52"/>
      <c r="M127" s="580">
        <f t="shared" si="7"/>
        <v>-8700000</v>
      </c>
      <c r="N127" s="977"/>
      <c r="O127" s="151"/>
      <c r="P127" s="151"/>
    </row>
    <row r="128" s="1" customFormat="1" ht="54" spans="1:16">
      <c r="A128" s="54" t="s">
        <v>1845</v>
      </c>
      <c r="B128" s="52">
        <v>1375452</v>
      </c>
      <c r="C128" s="950" t="s">
        <v>1846</v>
      </c>
      <c r="D128" s="53">
        <v>43393</v>
      </c>
      <c r="E128" s="53">
        <v>43396</v>
      </c>
      <c r="F128" s="52">
        <f t="shared" si="4"/>
        <v>3</v>
      </c>
      <c r="G128" s="52">
        <v>2</v>
      </c>
      <c r="H128" s="52" t="s">
        <v>37</v>
      </c>
      <c r="I128" s="52">
        <f t="shared" si="5"/>
        <v>6</v>
      </c>
      <c r="J128" s="84">
        <v>2900000</v>
      </c>
      <c r="K128" s="85">
        <f t="shared" si="6"/>
        <v>17400000</v>
      </c>
      <c r="L128" s="52"/>
      <c r="M128" s="580">
        <f t="shared" si="7"/>
        <v>-17400000</v>
      </c>
      <c r="N128" s="977"/>
      <c r="O128" s="151"/>
      <c r="P128" s="151"/>
    </row>
    <row r="129" s="1" customFormat="1" spans="1:16">
      <c r="A129" s="52">
        <v>317268</v>
      </c>
      <c r="B129" s="54">
        <v>1378186</v>
      </c>
      <c r="C129" s="950" t="s">
        <v>1847</v>
      </c>
      <c r="D129" s="53">
        <v>43393</v>
      </c>
      <c r="E129" s="53">
        <v>43395</v>
      </c>
      <c r="F129" s="52">
        <f t="shared" si="4"/>
        <v>2</v>
      </c>
      <c r="G129" s="52">
        <v>1</v>
      </c>
      <c r="H129" s="52" t="s">
        <v>37</v>
      </c>
      <c r="I129" s="52">
        <f t="shared" si="5"/>
        <v>2</v>
      </c>
      <c r="J129" s="84">
        <v>2900000</v>
      </c>
      <c r="K129" s="85">
        <f t="shared" si="6"/>
        <v>5800000</v>
      </c>
      <c r="L129" s="52"/>
      <c r="M129" s="580">
        <f t="shared" si="7"/>
        <v>-5800000</v>
      </c>
      <c r="N129" s="977"/>
      <c r="O129" s="151"/>
      <c r="P129" s="151"/>
    </row>
    <row r="130" s="1" customFormat="1" spans="1:16">
      <c r="A130" s="52">
        <v>317269</v>
      </c>
      <c r="B130" s="54">
        <v>1378189</v>
      </c>
      <c r="C130" s="950" t="s">
        <v>1848</v>
      </c>
      <c r="D130" s="53">
        <v>43393</v>
      </c>
      <c r="E130" s="53">
        <v>43395</v>
      </c>
      <c r="F130" s="52">
        <f t="shared" si="4"/>
        <v>2</v>
      </c>
      <c r="G130" s="52">
        <v>1</v>
      </c>
      <c r="H130" s="52" t="s">
        <v>37</v>
      </c>
      <c r="I130" s="52">
        <f t="shared" si="5"/>
        <v>2</v>
      </c>
      <c r="J130" s="84">
        <v>2900000</v>
      </c>
      <c r="K130" s="85">
        <f t="shared" si="6"/>
        <v>5800000</v>
      </c>
      <c r="L130" s="52"/>
      <c r="M130" s="580">
        <f t="shared" si="7"/>
        <v>-5800000</v>
      </c>
      <c r="N130" s="977"/>
      <c r="O130" s="151"/>
      <c r="P130" s="151"/>
    </row>
    <row r="131" s="1" customFormat="1" ht="40.5" spans="1:16">
      <c r="A131" s="52">
        <v>318160</v>
      </c>
      <c r="B131" s="54">
        <v>1381190</v>
      </c>
      <c r="C131" s="950" t="s">
        <v>1849</v>
      </c>
      <c r="D131" s="53">
        <v>43395</v>
      </c>
      <c r="E131" s="53">
        <v>43397</v>
      </c>
      <c r="F131" s="52">
        <f t="shared" si="4"/>
        <v>2</v>
      </c>
      <c r="G131" s="52">
        <v>1</v>
      </c>
      <c r="H131" s="52" t="s">
        <v>37</v>
      </c>
      <c r="I131" s="52">
        <f t="shared" si="5"/>
        <v>2</v>
      </c>
      <c r="J131" s="84">
        <v>2900000</v>
      </c>
      <c r="K131" s="85">
        <f t="shared" si="6"/>
        <v>5800000</v>
      </c>
      <c r="L131" s="52"/>
      <c r="M131" s="580">
        <f t="shared" si="7"/>
        <v>-5800000</v>
      </c>
      <c r="N131" s="987"/>
      <c r="O131" s="151"/>
      <c r="P131" s="151"/>
    </row>
    <row r="132" s="1" customFormat="1" spans="1:16">
      <c r="A132" s="623">
        <v>318837</v>
      </c>
      <c r="B132" s="623">
        <v>1382731</v>
      </c>
      <c r="C132" s="623" t="s">
        <v>1850</v>
      </c>
      <c r="D132" s="624">
        <v>43392</v>
      </c>
      <c r="E132" s="624">
        <v>43393</v>
      </c>
      <c r="F132" s="623">
        <f t="shared" si="4"/>
        <v>1</v>
      </c>
      <c r="G132" s="623">
        <v>1</v>
      </c>
      <c r="H132" s="623" t="s">
        <v>37</v>
      </c>
      <c r="I132" s="623">
        <f t="shared" si="5"/>
        <v>1</v>
      </c>
      <c r="J132" s="640">
        <v>2900000</v>
      </c>
      <c r="K132" s="641">
        <f t="shared" si="6"/>
        <v>2900000</v>
      </c>
      <c r="L132" s="623"/>
      <c r="M132" s="689">
        <f t="shared" si="7"/>
        <v>-2900000</v>
      </c>
      <c r="N132" s="642">
        <f>SUM(K132:K134)</f>
        <v>11600000</v>
      </c>
      <c r="O132" s="151"/>
      <c r="P132" s="151"/>
    </row>
    <row r="133" s="1" customFormat="1" spans="1:16">
      <c r="A133" s="623">
        <v>319006</v>
      </c>
      <c r="B133" s="623">
        <v>1382997</v>
      </c>
      <c r="C133" s="623" t="s">
        <v>1851</v>
      </c>
      <c r="D133" s="624">
        <v>43392</v>
      </c>
      <c r="E133" s="624">
        <v>43393</v>
      </c>
      <c r="F133" s="623">
        <f t="shared" si="4"/>
        <v>1</v>
      </c>
      <c r="G133" s="623">
        <v>1</v>
      </c>
      <c r="H133" s="623" t="s">
        <v>37</v>
      </c>
      <c r="I133" s="623">
        <f t="shared" si="5"/>
        <v>1</v>
      </c>
      <c r="J133" s="640">
        <v>2900000</v>
      </c>
      <c r="K133" s="641">
        <f t="shared" si="6"/>
        <v>2900000</v>
      </c>
      <c r="L133" s="623"/>
      <c r="M133" s="689">
        <f t="shared" si="7"/>
        <v>-2900000</v>
      </c>
      <c r="N133" s="690"/>
      <c r="O133" s="151"/>
      <c r="P133" s="151"/>
    </row>
    <row r="134" s="1" customFormat="1" spans="1:16">
      <c r="A134" s="622" t="s">
        <v>1852</v>
      </c>
      <c r="B134" s="623">
        <v>1383155</v>
      </c>
      <c r="C134" s="623" t="s">
        <v>1853</v>
      </c>
      <c r="D134" s="624">
        <v>43393</v>
      </c>
      <c r="E134" s="624">
        <v>43394</v>
      </c>
      <c r="F134" s="623">
        <f t="shared" si="4"/>
        <v>1</v>
      </c>
      <c r="G134" s="623">
        <v>2</v>
      </c>
      <c r="H134" s="623" t="s">
        <v>37</v>
      </c>
      <c r="I134" s="623">
        <f t="shared" si="5"/>
        <v>2</v>
      </c>
      <c r="J134" s="640">
        <v>2900000</v>
      </c>
      <c r="K134" s="641">
        <f t="shared" si="6"/>
        <v>5800000</v>
      </c>
      <c r="L134" s="623"/>
      <c r="M134" s="689">
        <f t="shared" si="7"/>
        <v>-5800000</v>
      </c>
      <c r="N134" s="691"/>
      <c r="O134" s="151"/>
      <c r="P134" s="151"/>
    </row>
    <row r="135" s="2" customFormat="1" spans="1:17">
      <c r="A135" s="71">
        <v>319043</v>
      </c>
      <c r="B135" s="69">
        <v>1383226</v>
      </c>
      <c r="C135" s="69" t="s">
        <v>1854</v>
      </c>
      <c r="D135" s="70">
        <v>43393</v>
      </c>
      <c r="E135" s="70">
        <v>43395</v>
      </c>
      <c r="F135" s="69">
        <f t="shared" si="4"/>
        <v>2</v>
      </c>
      <c r="G135" s="69">
        <v>1</v>
      </c>
      <c r="H135" s="69" t="s">
        <v>37</v>
      </c>
      <c r="I135" s="69">
        <f t="shared" si="5"/>
        <v>2</v>
      </c>
      <c r="J135" s="104">
        <v>2900000</v>
      </c>
      <c r="K135" s="105">
        <f t="shared" si="6"/>
        <v>5800000</v>
      </c>
      <c r="L135" s="69"/>
      <c r="M135" s="706">
        <f t="shared" si="7"/>
        <v>-5800000</v>
      </c>
      <c r="N135" s="106">
        <f>SUM(K135:K147)</f>
        <v>104400000</v>
      </c>
      <c r="O135" s="151"/>
      <c r="P135" s="151"/>
      <c r="Q135" s="1"/>
    </row>
    <row r="136" s="2" customFormat="1" ht="94.5" spans="1:17">
      <c r="A136" s="71" t="s">
        <v>1855</v>
      </c>
      <c r="B136" s="69">
        <v>1383261</v>
      </c>
      <c r="C136" s="978" t="s">
        <v>1856</v>
      </c>
      <c r="D136" s="70">
        <v>43393</v>
      </c>
      <c r="E136" s="70">
        <v>43395</v>
      </c>
      <c r="F136" s="69">
        <f t="shared" si="4"/>
        <v>2</v>
      </c>
      <c r="G136" s="69">
        <v>3</v>
      </c>
      <c r="H136" s="69" t="s">
        <v>37</v>
      </c>
      <c r="I136" s="69">
        <f t="shared" si="5"/>
        <v>6</v>
      </c>
      <c r="J136" s="104">
        <v>2900000</v>
      </c>
      <c r="K136" s="105">
        <f t="shared" si="6"/>
        <v>17400000</v>
      </c>
      <c r="L136" s="69"/>
      <c r="M136" s="706">
        <f t="shared" si="7"/>
        <v>-17400000</v>
      </c>
      <c r="N136" s="707"/>
      <c r="O136" s="151"/>
      <c r="P136" s="151"/>
      <c r="Q136" s="1"/>
    </row>
    <row r="137" s="1" customFormat="1" spans="1:16">
      <c r="A137" s="69">
        <v>319274</v>
      </c>
      <c r="B137" s="69">
        <v>1383888</v>
      </c>
      <c r="C137" s="69" t="s">
        <v>1857</v>
      </c>
      <c r="D137" s="70">
        <v>43394</v>
      </c>
      <c r="E137" s="70">
        <v>43395</v>
      </c>
      <c r="F137" s="69">
        <f t="shared" si="4"/>
        <v>1</v>
      </c>
      <c r="G137" s="69">
        <v>1</v>
      </c>
      <c r="H137" s="69" t="s">
        <v>37</v>
      </c>
      <c r="I137" s="69">
        <f t="shared" si="5"/>
        <v>1</v>
      </c>
      <c r="J137" s="69">
        <v>2900000</v>
      </c>
      <c r="K137" s="105">
        <f t="shared" si="6"/>
        <v>2900000</v>
      </c>
      <c r="L137" s="69"/>
      <c r="M137" s="706">
        <f t="shared" si="7"/>
        <v>-2900000</v>
      </c>
      <c r="N137" s="707"/>
      <c r="O137" s="151"/>
      <c r="P137" s="151"/>
    </row>
    <row r="138" s="2" customFormat="1" ht="40.5" spans="1:17">
      <c r="A138" s="71" t="s">
        <v>1858</v>
      </c>
      <c r="B138" s="69">
        <v>1383315</v>
      </c>
      <c r="C138" s="978" t="s">
        <v>1859</v>
      </c>
      <c r="D138" s="70">
        <v>43394</v>
      </c>
      <c r="E138" s="70">
        <v>43397</v>
      </c>
      <c r="F138" s="69">
        <f t="shared" ref="F138:F191" si="8">E138-D138</f>
        <v>3</v>
      </c>
      <c r="G138" s="69">
        <v>2</v>
      </c>
      <c r="H138" s="69" t="s">
        <v>37</v>
      </c>
      <c r="I138" s="69">
        <f t="shared" ref="I138:I201" si="9">G138*F138</f>
        <v>6</v>
      </c>
      <c r="J138" s="104">
        <v>2900000</v>
      </c>
      <c r="K138" s="105">
        <f t="shared" ref="K138:K201" si="10">J138*F138*G138</f>
        <v>17400000</v>
      </c>
      <c r="L138" s="69"/>
      <c r="M138" s="706">
        <f t="shared" ref="M138:M201" si="11">L138-K138</f>
        <v>-17400000</v>
      </c>
      <c r="N138" s="707"/>
      <c r="O138" s="151"/>
      <c r="P138" s="151"/>
      <c r="Q138" s="1"/>
    </row>
    <row r="139" s="1" customFormat="1" spans="1:16">
      <c r="A139" s="69">
        <v>319278</v>
      </c>
      <c r="B139" s="69">
        <v>1383909</v>
      </c>
      <c r="C139" s="69" t="s">
        <v>1860</v>
      </c>
      <c r="D139" s="70">
        <v>43394</v>
      </c>
      <c r="E139" s="70">
        <v>43396</v>
      </c>
      <c r="F139" s="69">
        <f t="shared" si="8"/>
        <v>2</v>
      </c>
      <c r="G139" s="69">
        <v>2</v>
      </c>
      <c r="H139" s="69" t="s">
        <v>37</v>
      </c>
      <c r="I139" s="69">
        <f t="shared" si="9"/>
        <v>4</v>
      </c>
      <c r="J139" s="69">
        <v>2900000</v>
      </c>
      <c r="K139" s="105">
        <f t="shared" si="10"/>
        <v>11600000</v>
      </c>
      <c r="L139" s="69"/>
      <c r="M139" s="706">
        <f t="shared" si="11"/>
        <v>-11600000</v>
      </c>
      <c r="N139" s="707"/>
      <c r="O139" s="151"/>
      <c r="P139" s="151"/>
    </row>
    <row r="140" s="2" customFormat="1" ht="67.5" spans="1:17">
      <c r="A140" s="71" t="s">
        <v>1861</v>
      </c>
      <c r="B140" s="69">
        <v>1383526</v>
      </c>
      <c r="C140" s="978" t="s">
        <v>1862</v>
      </c>
      <c r="D140" s="70">
        <v>43395</v>
      </c>
      <c r="E140" s="70">
        <v>43397</v>
      </c>
      <c r="F140" s="69">
        <f t="shared" si="8"/>
        <v>2</v>
      </c>
      <c r="G140" s="69">
        <v>2</v>
      </c>
      <c r="H140" s="69" t="s">
        <v>37</v>
      </c>
      <c r="I140" s="69">
        <f t="shared" si="9"/>
        <v>4</v>
      </c>
      <c r="J140" s="104">
        <v>2900000</v>
      </c>
      <c r="K140" s="105">
        <f t="shared" si="10"/>
        <v>11600000</v>
      </c>
      <c r="L140" s="69"/>
      <c r="M140" s="706">
        <f t="shared" si="11"/>
        <v>-11600000</v>
      </c>
      <c r="N140" s="707"/>
      <c r="O140" s="151"/>
      <c r="P140" s="151"/>
      <c r="Q140" s="1"/>
    </row>
    <row r="141" s="2" customFormat="1" spans="1:17">
      <c r="A141" s="71">
        <v>319305</v>
      </c>
      <c r="B141" s="69">
        <v>1383999</v>
      </c>
      <c r="C141" s="69" t="s">
        <v>1854</v>
      </c>
      <c r="D141" s="70">
        <v>43395</v>
      </c>
      <c r="E141" s="70">
        <v>43396</v>
      </c>
      <c r="F141" s="69">
        <f t="shared" si="8"/>
        <v>1</v>
      </c>
      <c r="G141" s="69">
        <v>1</v>
      </c>
      <c r="H141" s="69" t="s">
        <v>37</v>
      </c>
      <c r="I141" s="69">
        <f t="shared" si="9"/>
        <v>1</v>
      </c>
      <c r="J141" s="104">
        <v>2900000</v>
      </c>
      <c r="K141" s="105">
        <f t="shared" si="10"/>
        <v>2900000</v>
      </c>
      <c r="L141" s="69"/>
      <c r="M141" s="706">
        <f t="shared" si="11"/>
        <v>-2900000</v>
      </c>
      <c r="N141" s="707"/>
      <c r="O141" s="151"/>
      <c r="P141" s="151"/>
      <c r="Q141" s="1"/>
    </row>
    <row r="142" s="2" customFormat="1" spans="1:17">
      <c r="A142" s="71">
        <v>319306</v>
      </c>
      <c r="B142" s="69">
        <v>1384032</v>
      </c>
      <c r="C142" s="69" t="s">
        <v>1863</v>
      </c>
      <c r="D142" s="70">
        <v>43395</v>
      </c>
      <c r="E142" s="70">
        <v>43396</v>
      </c>
      <c r="F142" s="69">
        <f t="shared" si="8"/>
        <v>1</v>
      </c>
      <c r="G142" s="69">
        <v>1</v>
      </c>
      <c r="H142" s="69" t="s">
        <v>37</v>
      </c>
      <c r="I142" s="69">
        <f t="shared" si="9"/>
        <v>1</v>
      </c>
      <c r="J142" s="104">
        <v>2900000</v>
      </c>
      <c r="K142" s="105">
        <f t="shared" si="10"/>
        <v>2900000</v>
      </c>
      <c r="L142" s="69"/>
      <c r="M142" s="706">
        <f t="shared" si="11"/>
        <v>-2900000</v>
      </c>
      <c r="N142" s="707"/>
      <c r="O142" s="151"/>
      <c r="P142" s="151"/>
      <c r="Q142" s="1"/>
    </row>
    <row r="143" s="1" customFormat="1" spans="1:16">
      <c r="A143" s="69">
        <v>308061</v>
      </c>
      <c r="B143" s="69">
        <v>1350793</v>
      </c>
      <c r="C143" s="69" t="s">
        <v>1864</v>
      </c>
      <c r="D143" s="70">
        <v>43396</v>
      </c>
      <c r="E143" s="70">
        <v>43398</v>
      </c>
      <c r="F143" s="69">
        <f t="shared" si="8"/>
        <v>2</v>
      </c>
      <c r="G143" s="69">
        <v>1</v>
      </c>
      <c r="H143" s="69" t="s">
        <v>37</v>
      </c>
      <c r="I143" s="69">
        <f t="shared" si="9"/>
        <v>2</v>
      </c>
      <c r="J143" s="105">
        <v>2900000</v>
      </c>
      <c r="K143" s="105">
        <f t="shared" si="10"/>
        <v>5800000</v>
      </c>
      <c r="L143" s="69"/>
      <c r="M143" s="706">
        <f t="shared" si="11"/>
        <v>-5800000</v>
      </c>
      <c r="N143" s="707"/>
      <c r="O143" s="151"/>
      <c r="P143" s="151"/>
    </row>
    <row r="144" s="1" customFormat="1" spans="1:16">
      <c r="A144" s="69">
        <v>317896</v>
      </c>
      <c r="B144" s="69">
        <v>1380114</v>
      </c>
      <c r="C144" s="69" t="s">
        <v>1865</v>
      </c>
      <c r="D144" s="70">
        <v>43396</v>
      </c>
      <c r="E144" s="70">
        <v>43398</v>
      </c>
      <c r="F144" s="69">
        <f t="shared" si="8"/>
        <v>2</v>
      </c>
      <c r="G144" s="69">
        <v>1</v>
      </c>
      <c r="H144" s="69" t="s">
        <v>37</v>
      </c>
      <c r="I144" s="69">
        <f t="shared" si="9"/>
        <v>2</v>
      </c>
      <c r="J144" s="105">
        <v>2900000</v>
      </c>
      <c r="K144" s="105">
        <f t="shared" si="10"/>
        <v>5800000</v>
      </c>
      <c r="L144" s="69"/>
      <c r="M144" s="706">
        <f t="shared" si="11"/>
        <v>-5800000</v>
      </c>
      <c r="N144" s="707"/>
      <c r="O144" s="151"/>
      <c r="P144" s="151"/>
    </row>
    <row r="145" s="1" customFormat="1" spans="1:16">
      <c r="A145" s="69">
        <v>317903</v>
      </c>
      <c r="B145" s="69">
        <v>1380156</v>
      </c>
      <c r="C145" s="69" t="s">
        <v>1866</v>
      </c>
      <c r="D145" s="70">
        <v>43396</v>
      </c>
      <c r="E145" s="70">
        <v>43398</v>
      </c>
      <c r="F145" s="69">
        <f t="shared" si="8"/>
        <v>2</v>
      </c>
      <c r="G145" s="69">
        <v>1</v>
      </c>
      <c r="H145" s="69" t="s">
        <v>37</v>
      </c>
      <c r="I145" s="69">
        <f t="shared" si="9"/>
        <v>2</v>
      </c>
      <c r="J145" s="105">
        <v>2900000</v>
      </c>
      <c r="K145" s="105">
        <f t="shared" si="10"/>
        <v>5800000</v>
      </c>
      <c r="L145" s="69"/>
      <c r="M145" s="706">
        <f t="shared" si="11"/>
        <v>-5800000</v>
      </c>
      <c r="N145" s="707"/>
      <c r="O145" s="151"/>
      <c r="P145" s="151"/>
    </row>
    <row r="146" s="1" customFormat="1" spans="1:16">
      <c r="A146" s="69">
        <v>318744</v>
      </c>
      <c r="B146" s="69">
        <v>1382282</v>
      </c>
      <c r="C146" s="69" t="s">
        <v>1867</v>
      </c>
      <c r="D146" s="70">
        <v>43396</v>
      </c>
      <c r="E146" s="70">
        <v>43399</v>
      </c>
      <c r="F146" s="69">
        <f t="shared" si="8"/>
        <v>3</v>
      </c>
      <c r="G146" s="69">
        <v>1</v>
      </c>
      <c r="H146" s="69" t="s">
        <v>37</v>
      </c>
      <c r="I146" s="69">
        <f t="shared" si="9"/>
        <v>3</v>
      </c>
      <c r="J146" s="105">
        <v>2900000</v>
      </c>
      <c r="K146" s="105">
        <f t="shared" si="10"/>
        <v>8700000</v>
      </c>
      <c r="L146" s="69"/>
      <c r="M146" s="706">
        <f t="shared" si="11"/>
        <v>-8700000</v>
      </c>
      <c r="N146" s="707"/>
      <c r="O146" s="151"/>
      <c r="P146" s="151"/>
    </row>
    <row r="147" s="1" customFormat="1" spans="1:16">
      <c r="A147" s="69">
        <v>318827</v>
      </c>
      <c r="B147" s="69">
        <v>1382661</v>
      </c>
      <c r="C147" s="69" t="s">
        <v>1868</v>
      </c>
      <c r="D147" s="70">
        <v>43396</v>
      </c>
      <c r="E147" s="70">
        <v>43397</v>
      </c>
      <c r="F147" s="69">
        <f t="shared" si="8"/>
        <v>1</v>
      </c>
      <c r="G147" s="69">
        <v>2</v>
      </c>
      <c r="H147" s="69" t="s">
        <v>37</v>
      </c>
      <c r="I147" s="69">
        <f t="shared" si="9"/>
        <v>2</v>
      </c>
      <c r="J147" s="105">
        <v>2900000</v>
      </c>
      <c r="K147" s="105">
        <f t="shared" si="10"/>
        <v>5800000</v>
      </c>
      <c r="L147" s="69"/>
      <c r="M147" s="706">
        <f t="shared" si="11"/>
        <v>-5800000</v>
      </c>
      <c r="N147" s="735"/>
      <c r="O147" s="151"/>
      <c r="P147" s="151"/>
    </row>
    <row r="148" s="1" customFormat="1" spans="1:16">
      <c r="A148" s="623">
        <v>318531</v>
      </c>
      <c r="B148" s="623">
        <v>1382148</v>
      </c>
      <c r="C148" s="623" t="s">
        <v>1869</v>
      </c>
      <c r="D148" s="624">
        <v>43397</v>
      </c>
      <c r="E148" s="624">
        <v>43399</v>
      </c>
      <c r="F148" s="623">
        <f t="shared" si="8"/>
        <v>2</v>
      </c>
      <c r="G148" s="623">
        <v>3</v>
      </c>
      <c r="H148" s="623" t="s">
        <v>37</v>
      </c>
      <c r="I148" s="623">
        <f t="shared" si="9"/>
        <v>6</v>
      </c>
      <c r="J148" s="641">
        <v>2900000</v>
      </c>
      <c r="K148" s="641">
        <f t="shared" si="10"/>
        <v>17400000</v>
      </c>
      <c r="L148" s="623"/>
      <c r="M148" s="689">
        <f t="shared" si="11"/>
        <v>-17400000</v>
      </c>
      <c r="N148" s="642">
        <f>SUM(K148:K156)</f>
        <v>69600000</v>
      </c>
      <c r="O148" s="151"/>
      <c r="P148" s="151"/>
    </row>
    <row r="149" s="1" customFormat="1" spans="1:16">
      <c r="A149" s="623">
        <v>317900</v>
      </c>
      <c r="B149" s="623">
        <v>1379970</v>
      </c>
      <c r="C149" s="623" t="s">
        <v>1870</v>
      </c>
      <c r="D149" s="624">
        <v>43397</v>
      </c>
      <c r="E149" s="624">
        <v>43399</v>
      </c>
      <c r="F149" s="623">
        <f t="shared" si="8"/>
        <v>2</v>
      </c>
      <c r="G149" s="623">
        <v>1</v>
      </c>
      <c r="H149" s="623" t="s">
        <v>37</v>
      </c>
      <c r="I149" s="623">
        <f t="shared" si="9"/>
        <v>2</v>
      </c>
      <c r="J149" s="640">
        <v>2900000</v>
      </c>
      <c r="K149" s="641">
        <f t="shared" si="10"/>
        <v>5800000</v>
      </c>
      <c r="L149" s="623"/>
      <c r="M149" s="689">
        <f t="shared" si="11"/>
        <v>-5800000</v>
      </c>
      <c r="N149" s="690"/>
      <c r="O149" s="151"/>
      <c r="P149" s="151"/>
    </row>
    <row r="150" s="1" customFormat="1" spans="1:16">
      <c r="A150" s="622" t="s">
        <v>1871</v>
      </c>
      <c r="B150" s="623">
        <v>1380030</v>
      </c>
      <c r="C150" s="623" t="s">
        <v>1872</v>
      </c>
      <c r="D150" s="624">
        <v>43397</v>
      </c>
      <c r="E150" s="624">
        <v>43399</v>
      </c>
      <c r="F150" s="623">
        <f t="shared" si="8"/>
        <v>2</v>
      </c>
      <c r="G150" s="623">
        <v>2</v>
      </c>
      <c r="H150" s="623" t="s">
        <v>37</v>
      </c>
      <c r="I150" s="623">
        <f t="shared" si="9"/>
        <v>4</v>
      </c>
      <c r="J150" s="640">
        <v>2900000</v>
      </c>
      <c r="K150" s="641">
        <f t="shared" si="10"/>
        <v>11600000</v>
      </c>
      <c r="L150" s="623"/>
      <c r="M150" s="689">
        <f t="shared" si="11"/>
        <v>-11600000</v>
      </c>
      <c r="N150" s="690"/>
      <c r="O150" s="151"/>
      <c r="P150" s="151"/>
    </row>
    <row r="151" s="1" customFormat="1" spans="1:16">
      <c r="A151" s="623">
        <v>319261</v>
      </c>
      <c r="B151" s="623">
        <v>1383763</v>
      </c>
      <c r="C151" s="623" t="s">
        <v>1873</v>
      </c>
      <c r="D151" s="624">
        <v>43397</v>
      </c>
      <c r="E151" s="624">
        <v>43398</v>
      </c>
      <c r="F151" s="623">
        <f t="shared" si="8"/>
        <v>1</v>
      </c>
      <c r="G151" s="623">
        <v>1</v>
      </c>
      <c r="H151" s="623" t="s">
        <v>37</v>
      </c>
      <c r="I151" s="623">
        <f t="shared" si="9"/>
        <v>1</v>
      </c>
      <c r="J151" s="623">
        <v>2900000</v>
      </c>
      <c r="K151" s="641">
        <f t="shared" si="10"/>
        <v>2900000</v>
      </c>
      <c r="L151" s="623"/>
      <c r="M151" s="689">
        <f t="shared" si="11"/>
        <v>-2900000</v>
      </c>
      <c r="N151" s="690"/>
      <c r="O151" s="151"/>
      <c r="P151" s="151"/>
    </row>
    <row r="152" s="1" customFormat="1" spans="1:16">
      <c r="A152" s="622">
        <v>318747</v>
      </c>
      <c r="B152" s="623">
        <v>1382429</v>
      </c>
      <c r="C152" s="623" t="s">
        <v>1874</v>
      </c>
      <c r="D152" s="624">
        <v>43398</v>
      </c>
      <c r="E152" s="624">
        <v>43401</v>
      </c>
      <c r="F152" s="623">
        <f t="shared" si="8"/>
        <v>3</v>
      </c>
      <c r="G152" s="623">
        <v>1</v>
      </c>
      <c r="H152" s="623" t="s">
        <v>37</v>
      </c>
      <c r="I152" s="623">
        <f t="shared" si="9"/>
        <v>3</v>
      </c>
      <c r="J152" s="640">
        <v>2900000</v>
      </c>
      <c r="K152" s="641">
        <f t="shared" si="10"/>
        <v>8700000</v>
      </c>
      <c r="L152" s="623"/>
      <c r="M152" s="689">
        <f t="shared" si="11"/>
        <v>-8700000</v>
      </c>
      <c r="N152" s="690"/>
      <c r="O152" s="151"/>
      <c r="P152" s="151"/>
    </row>
    <row r="153" s="1" customFormat="1" spans="1:16">
      <c r="A153" s="623">
        <v>318501</v>
      </c>
      <c r="B153" s="623">
        <v>1382025</v>
      </c>
      <c r="C153" s="623" t="s">
        <v>1875</v>
      </c>
      <c r="D153" s="624">
        <v>43398</v>
      </c>
      <c r="E153" s="624">
        <v>43399</v>
      </c>
      <c r="F153" s="623">
        <f t="shared" si="8"/>
        <v>1</v>
      </c>
      <c r="G153" s="623">
        <v>1</v>
      </c>
      <c r="H153" s="623" t="s">
        <v>37</v>
      </c>
      <c r="I153" s="623">
        <f t="shared" si="9"/>
        <v>1</v>
      </c>
      <c r="J153" s="640">
        <v>2900000</v>
      </c>
      <c r="K153" s="641">
        <f t="shared" si="10"/>
        <v>2900000</v>
      </c>
      <c r="L153" s="623"/>
      <c r="M153" s="689">
        <f t="shared" si="11"/>
        <v>-2900000</v>
      </c>
      <c r="N153" s="690"/>
      <c r="O153" s="151"/>
      <c r="P153" s="151"/>
    </row>
    <row r="154" s="1" customFormat="1" spans="1:16">
      <c r="A154" s="623">
        <v>307500</v>
      </c>
      <c r="B154" s="623">
        <v>1348230</v>
      </c>
      <c r="C154" s="623" t="s">
        <v>1876</v>
      </c>
      <c r="D154" s="624">
        <v>43398</v>
      </c>
      <c r="E154" s="624">
        <v>43400</v>
      </c>
      <c r="F154" s="623">
        <f t="shared" si="8"/>
        <v>2</v>
      </c>
      <c r="G154" s="623">
        <v>1</v>
      </c>
      <c r="H154" s="623" t="s">
        <v>37</v>
      </c>
      <c r="I154" s="623">
        <f t="shared" si="9"/>
        <v>2</v>
      </c>
      <c r="J154" s="988">
        <v>2900000</v>
      </c>
      <c r="K154" s="641">
        <f t="shared" si="10"/>
        <v>5800000</v>
      </c>
      <c r="L154" s="623"/>
      <c r="M154" s="689">
        <f t="shared" si="11"/>
        <v>-5800000</v>
      </c>
      <c r="N154" s="690"/>
      <c r="O154" s="151"/>
      <c r="P154" s="151"/>
    </row>
    <row r="155" s="1" customFormat="1" spans="1:16">
      <c r="A155" s="623">
        <v>318139</v>
      </c>
      <c r="B155" s="623">
        <v>1381155</v>
      </c>
      <c r="C155" s="623" t="s">
        <v>1877</v>
      </c>
      <c r="D155" s="624">
        <v>43398</v>
      </c>
      <c r="E155" s="624">
        <v>43401</v>
      </c>
      <c r="F155" s="623">
        <f t="shared" si="8"/>
        <v>3</v>
      </c>
      <c r="G155" s="623">
        <v>1</v>
      </c>
      <c r="H155" s="623" t="s">
        <v>37</v>
      </c>
      <c r="I155" s="623">
        <f t="shared" si="9"/>
        <v>3</v>
      </c>
      <c r="J155" s="640">
        <v>2900000</v>
      </c>
      <c r="K155" s="641">
        <f t="shared" si="10"/>
        <v>8700000</v>
      </c>
      <c r="L155" s="623"/>
      <c r="M155" s="689">
        <f t="shared" si="11"/>
        <v>-8700000</v>
      </c>
      <c r="N155" s="690"/>
      <c r="O155" s="151"/>
      <c r="P155" s="151"/>
    </row>
    <row r="156" s="1" customFormat="1" spans="1:16">
      <c r="A156" s="623">
        <v>319056</v>
      </c>
      <c r="B156" s="623">
        <v>1383215</v>
      </c>
      <c r="C156" s="623" t="s">
        <v>1878</v>
      </c>
      <c r="D156" s="624">
        <v>43399</v>
      </c>
      <c r="E156" s="624">
        <v>43401</v>
      </c>
      <c r="F156" s="623">
        <f t="shared" si="8"/>
        <v>2</v>
      </c>
      <c r="G156" s="623">
        <v>1</v>
      </c>
      <c r="H156" s="623" t="s">
        <v>37</v>
      </c>
      <c r="I156" s="623">
        <f t="shared" si="9"/>
        <v>2</v>
      </c>
      <c r="J156" s="640">
        <v>2900000</v>
      </c>
      <c r="K156" s="641">
        <f t="shared" si="10"/>
        <v>5800000</v>
      </c>
      <c r="L156" s="623"/>
      <c r="M156" s="689">
        <f t="shared" si="11"/>
        <v>-5800000</v>
      </c>
      <c r="N156" s="691"/>
      <c r="O156" s="151"/>
      <c r="P156" s="151"/>
    </row>
    <row r="157" s="2" customFormat="1" spans="1:17">
      <c r="A157" s="52">
        <v>319424</v>
      </c>
      <c r="B157" s="52">
        <v>1384586</v>
      </c>
      <c r="C157" s="52" t="s">
        <v>1863</v>
      </c>
      <c r="D157" s="53">
        <v>43396</v>
      </c>
      <c r="E157" s="53">
        <v>43397</v>
      </c>
      <c r="F157" s="52">
        <f t="shared" si="8"/>
        <v>1</v>
      </c>
      <c r="G157" s="52">
        <v>1</v>
      </c>
      <c r="H157" s="52" t="s">
        <v>37</v>
      </c>
      <c r="I157" s="52">
        <f t="shared" si="9"/>
        <v>1</v>
      </c>
      <c r="J157" s="84">
        <v>2900000</v>
      </c>
      <c r="K157" s="85">
        <f t="shared" si="10"/>
        <v>2900000</v>
      </c>
      <c r="L157" s="52"/>
      <c r="M157" s="580">
        <f t="shared" si="11"/>
        <v>-2900000</v>
      </c>
      <c r="N157" s="86">
        <f>SUM(K157:K163)</f>
        <v>43500000</v>
      </c>
      <c r="O157" s="151"/>
      <c r="P157" s="151"/>
      <c r="Q157" s="1"/>
    </row>
    <row r="158" s="1" customFormat="1" spans="1:16">
      <c r="A158" s="52">
        <v>318163</v>
      </c>
      <c r="B158" s="52">
        <v>1381273</v>
      </c>
      <c r="C158" s="52" t="s">
        <v>1879</v>
      </c>
      <c r="D158" s="53">
        <v>43400</v>
      </c>
      <c r="E158" s="53">
        <v>43402</v>
      </c>
      <c r="F158" s="52">
        <f t="shared" si="8"/>
        <v>2</v>
      </c>
      <c r="G158" s="52">
        <v>1</v>
      </c>
      <c r="H158" s="52" t="s">
        <v>37</v>
      </c>
      <c r="I158" s="52">
        <f t="shared" si="9"/>
        <v>2</v>
      </c>
      <c r="J158" s="84">
        <v>2900000</v>
      </c>
      <c r="K158" s="85">
        <f t="shared" si="10"/>
        <v>5800000</v>
      </c>
      <c r="L158" s="52"/>
      <c r="M158" s="580">
        <f t="shared" si="11"/>
        <v>-5800000</v>
      </c>
      <c r="N158" s="989"/>
      <c r="O158" s="151"/>
      <c r="P158" s="151"/>
    </row>
    <row r="159" s="1" customFormat="1" spans="1:16">
      <c r="A159" s="52">
        <v>318830</v>
      </c>
      <c r="B159" s="52">
        <v>1382697</v>
      </c>
      <c r="C159" s="52" t="s">
        <v>1880</v>
      </c>
      <c r="D159" s="53">
        <v>43400</v>
      </c>
      <c r="E159" s="53">
        <v>43404</v>
      </c>
      <c r="F159" s="52">
        <f t="shared" si="8"/>
        <v>4</v>
      </c>
      <c r="G159" s="52">
        <v>1</v>
      </c>
      <c r="H159" s="52" t="s">
        <v>37</v>
      </c>
      <c r="I159" s="52">
        <f t="shared" si="9"/>
        <v>4</v>
      </c>
      <c r="J159" s="84">
        <v>2900000</v>
      </c>
      <c r="K159" s="85">
        <f t="shared" si="10"/>
        <v>11600000</v>
      </c>
      <c r="L159" s="52"/>
      <c r="M159" s="580">
        <f t="shared" si="11"/>
        <v>-11600000</v>
      </c>
      <c r="N159" s="989"/>
      <c r="O159" s="151"/>
      <c r="P159" s="151"/>
    </row>
    <row r="160" s="1" customFormat="1" spans="1:16">
      <c r="A160" s="52">
        <v>319307</v>
      </c>
      <c r="B160" s="52">
        <v>1384098</v>
      </c>
      <c r="C160" s="52" t="s">
        <v>1881</v>
      </c>
      <c r="D160" s="53">
        <v>43400</v>
      </c>
      <c r="E160" s="53">
        <v>43401</v>
      </c>
      <c r="F160" s="52">
        <f t="shared" si="8"/>
        <v>1</v>
      </c>
      <c r="G160" s="52">
        <v>1</v>
      </c>
      <c r="H160" s="52" t="s">
        <v>37</v>
      </c>
      <c r="I160" s="52">
        <f t="shared" si="9"/>
        <v>1</v>
      </c>
      <c r="J160" s="84">
        <v>2900000</v>
      </c>
      <c r="K160" s="85">
        <f t="shared" si="10"/>
        <v>2900000</v>
      </c>
      <c r="L160" s="52"/>
      <c r="M160" s="580">
        <f t="shared" si="11"/>
        <v>-2900000</v>
      </c>
      <c r="N160" s="989"/>
      <c r="O160" s="151"/>
      <c r="P160" s="151"/>
    </row>
    <row r="161" s="1" customFormat="1" spans="1:16">
      <c r="A161" s="54" t="s">
        <v>1882</v>
      </c>
      <c r="B161" s="176">
        <v>1388923</v>
      </c>
      <c r="C161" s="52" t="s">
        <v>1883</v>
      </c>
      <c r="D161" s="53">
        <v>43401</v>
      </c>
      <c r="E161" s="53">
        <v>43405</v>
      </c>
      <c r="F161" s="52">
        <f t="shared" si="8"/>
        <v>4</v>
      </c>
      <c r="G161" s="52">
        <v>1</v>
      </c>
      <c r="H161" s="52" t="s">
        <v>37</v>
      </c>
      <c r="I161" s="52">
        <f t="shared" si="9"/>
        <v>4</v>
      </c>
      <c r="J161" s="84">
        <v>2900000</v>
      </c>
      <c r="K161" s="85">
        <f t="shared" si="10"/>
        <v>11600000</v>
      </c>
      <c r="L161" s="52"/>
      <c r="M161" s="580">
        <f t="shared" si="11"/>
        <v>-11600000</v>
      </c>
      <c r="N161" s="989"/>
      <c r="O161" s="990">
        <v>1379168</v>
      </c>
      <c r="P161" s="176">
        <v>1388924</v>
      </c>
    </row>
    <row r="162" s="1" customFormat="1" spans="1:16">
      <c r="A162" s="54">
        <v>319058</v>
      </c>
      <c r="B162" s="52">
        <v>1383278</v>
      </c>
      <c r="C162" s="52" t="s">
        <v>1884</v>
      </c>
      <c r="D162" s="53">
        <v>43401</v>
      </c>
      <c r="E162" s="53">
        <v>43403</v>
      </c>
      <c r="F162" s="52">
        <f t="shared" si="8"/>
        <v>2</v>
      </c>
      <c r="G162" s="52">
        <v>1</v>
      </c>
      <c r="H162" s="52" t="s">
        <v>37</v>
      </c>
      <c r="I162" s="52">
        <f t="shared" si="9"/>
        <v>2</v>
      </c>
      <c r="J162" s="84">
        <v>2900000</v>
      </c>
      <c r="K162" s="85">
        <f t="shared" si="10"/>
        <v>5800000</v>
      </c>
      <c r="L162" s="52"/>
      <c r="M162" s="580">
        <f t="shared" si="11"/>
        <v>-5800000</v>
      </c>
      <c r="N162" s="989"/>
      <c r="O162" s="151"/>
      <c r="P162" s="151"/>
    </row>
    <row r="163" s="1" customFormat="1" spans="1:16">
      <c r="A163" s="52">
        <v>319441</v>
      </c>
      <c r="B163" s="52">
        <v>1384607</v>
      </c>
      <c r="C163" s="52" t="s">
        <v>1885</v>
      </c>
      <c r="D163" s="53">
        <v>43402</v>
      </c>
      <c r="E163" s="53">
        <v>43403</v>
      </c>
      <c r="F163" s="52">
        <f t="shared" si="8"/>
        <v>1</v>
      </c>
      <c r="G163" s="52">
        <v>1</v>
      </c>
      <c r="H163" s="52" t="s">
        <v>37</v>
      </c>
      <c r="I163" s="52">
        <f t="shared" si="9"/>
        <v>1</v>
      </c>
      <c r="J163" s="84">
        <v>2900000</v>
      </c>
      <c r="K163" s="85">
        <f t="shared" si="10"/>
        <v>2900000</v>
      </c>
      <c r="L163" s="52"/>
      <c r="M163" s="580">
        <f t="shared" si="11"/>
        <v>-2900000</v>
      </c>
      <c r="N163" s="991"/>
      <c r="O163" s="151"/>
      <c r="P163" s="151"/>
    </row>
    <row r="164" s="2" customFormat="1" spans="1:17">
      <c r="A164" s="695">
        <v>319754</v>
      </c>
      <c r="B164" s="695">
        <v>1385044</v>
      </c>
      <c r="C164" s="695" t="s">
        <v>1863</v>
      </c>
      <c r="D164" s="696">
        <v>43397</v>
      </c>
      <c r="E164" s="696">
        <v>43398</v>
      </c>
      <c r="F164" s="695">
        <f t="shared" si="8"/>
        <v>1</v>
      </c>
      <c r="G164" s="695">
        <v>1</v>
      </c>
      <c r="H164" s="695" t="s">
        <v>37</v>
      </c>
      <c r="I164" s="695">
        <f t="shared" si="9"/>
        <v>1</v>
      </c>
      <c r="J164" s="700">
        <v>2900000</v>
      </c>
      <c r="K164" s="701">
        <f t="shared" si="10"/>
        <v>2900000</v>
      </c>
      <c r="L164" s="695"/>
      <c r="M164" s="702">
        <f t="shared" si="11"/>
        <v>-2900000</v>
      </c>
      <c r="N164" s="703">
        <f>SUM(K164:K172)</f>
        <v>72500000</v>
      </c>
      <c r="O164" s="151"/>
      <c r="P164" s="151"/>
      <c r="Q164" s="1"/>
    </row>
    <row r="165" s="2" customFormat="1" spans="1:17">
      <c r="A165" s="695">
        <v>319791</v>
      </c>
      <c r="B165" s="695">
        <v>1385138</v>
      </c>
      <c r="C165" s="695" t="s">
        <v>1886</v>
      </c>
      <c r="D165" s="696">
        <v>43397</v>
      </c>
      <c r="E165" s="696">
        <v>43398</v>
      </c>
      <c r="F165" s="695">
        <f t="shared" si="8"/>
        <v>1</v>
      </c>
      <c r="G165" s="695">
        <v>1</v>
      </c>
      <c r="H165" s="695" t="s">
        <v>37</v>
      </c>
      <c r="I165" s="695">
        <f t="shared" si="9"/>
        <v>1</v>
      </c>
      <c r="J165" s="700">
        <v>2900000</v>
      </c>
      <c r="K165" s="701">
        <f t="shared" si="10"/>
        <v>2900000</v>
      </c>
      <c r="L165" s="695"/>
      <c r="M165" s="702">
        <f t="shared" si="11"/>
        <v>-2900000</v>
      </c>
      <c r="N165" s="704"/>
      <c r="O165" s="151"/>
      <c r="P165" s="151"/>
      <c r="Q165" s="1"/>
    </row>
    <row r="166" s="2" customFormat="1" spans="1:17">
      <c r="A166" s="695" t="s">
        <v>1887</v>
      </c>
      <c r="B166" s="695">
        <v>1385125</v>
      </c>
      <c r="C166" s="695" t="s">
        <v>1888</v>
      </c>
      <c r="D166" s="696">
        <v>43397</v>
      </c>
      <c r="E166" s="696">
        <v>43398</v>
      </c>
      <c r="F166" s="695">
        <f t="shared" si="8"/>
        <v>1</v>
      </c>
      <c r="G166" s="695">
        <v>3</v>
      </c>
      <c r="H166" s="695" t="s">
        <v>37</v>
      </c>
      <c r="I166" s="695">
        <f t="shared" si="9"/>
        <v>3</v>
      </c>
      <c r="J166" s="700">
        <v>2900000</v>
      </c>
      <c r="K166" s="701">
        <f t="shared" si="10"/>
        <v>8700000</v>
      </c>
      <c r="L166" s="695"/>
      <c r="M166" s="702">
        <f t="shared" si="11"/>
        <v>-8700000</v>
      </c>
      <c r="N166" s="704"/>
      <c r="O166" s="151"/>
      <c r="P166" s="151"/>
      <c r="Q166" s="1"/>
    </row>
    <row r="167" s="2" customFormat="1" spans="1:17">
      <c r="A167" s="697" t="s">
        <v>1889</v>
      </c>
      <c r="B167" s="695">
        <v>1384852</v>
      </c>
      <c r="C167" s="695" t="s">
        <v>1890</v>
      </c>
      <c r="D167" s="696">
        <v>43398</v>
      </c>
      <c r="E167" s="696">
        <v>43399</v>
      </c>
      <c r="F167" s="695">
        <f t="shared" si="8"/>
        <v>1</v>
      </c>
      <c r="G167" s="695">
        <v>2</v>
      </c>
      <c r="H167" s="695" t="s">
        <v>37</v>
      </c>
      <c r="I167" s="695">
        <f t="shared" si="9"/>
        <v>2</v>
      </c>
      <c r="J167" s="700">
        <v>2900000</v>
      </c>
      <c r="K167" s="701">
        <f t="shared" si="10"/>
        <v>5800000</v>
      </c>
      <c r="L167" s="695"/>
      <c r="M167" s="702">
        <f t="shared" si="11"/>
        <v>-5800000</v>
      </c>
      <c r="N167" s="704"/>
      <c r="O167" s="151"/>
      <c r="P167" s="151"/>
      <c r="Q167" s="1"/>
    </row>
    <row r="168" s="2" customFormat="1" spans="1:17">
      <c r="A168" s="695">
        <v>319501</v>
      </c>
      <c r="B168" s="695">
        <v>1384851</v>
      </c>
      <c r="C168" s="695" t="s">
        <v>1891</v>
      </c>
      <c r="D168" s="696">
        <v>43398</v>
      </c>
      <c r="E168" s="696">
        <v>43399</v>
      </c>
      <c r="F168" s="695">
        <f t="shared" si="8"/>
        <v>1</v>
      </c>
      <c r="G168" s="695">
        <v>1</v>
      </c>
      <c r="H168" s="695" t="s">
        <v>37</v>
      </c>
      <c r="I168" s="695">
        <f t="shared" si="9"/>
        <v>1</v>
      </c>
      <c r="J168" s="700">
        <v>2900000</v>
      </c>
      <c r="K168" s="701">
        <f t="shared" si="10"/>
        <v>2900000</v>
      </c>
      <c r="L168" s="695"/>
      <c r="M168" s="702">
        <f t="shared" si="11"/>
        <v>-2900000</v>
      </c>
      <c r="N168" s="704"/>
      <c r="O168" s="151"/>
      <c r="P168" s="151"/>
      <c r="Q168" s="1"/>
    </row>
    <row r="169" s="2" customFormat="1" spans="1:17">
      <c r="A169" s="697" t="s">
        <v>1892</v>
      </c>
      <c r="B169" s="695">
        <v>1385103</v>
      </c>
      <c r="C169" s="695" t="s">
        <v>1893</v>
      </c>
      <c r="D169" s="696">
        <v>43399</v>
      </c>
      <c r="E169" s="696">
        <v>43401</v>
      </c>
      <c r="F169" s="695">
        <f t="shared" si="8"/>
        <v>2</v>
      </c>
      <c r="G169" s="695">
        <v>4</v>
      </c>
      <c r="H169" s="695" t="s">
        <v>37</v>
      </c>
      <c r="I169" s="695">
        <f t="shared" si="9"/>
        <v>8</v>
      </c>
      <c r="J169" s="700">
        <v>2900000</v>
      </c>
      <c r="K169" s="701">
        <f t="shared" si="10"/>
        <v>23200000</v>
      </c>
      <c r="L169" s="695"/>
      <c r="M169" s="702">
        <f t="shared" si="11"/>
        <v>-23200000</v>
      </c>
      <c r="N169" s="704"/>
      <c r="O169" s="151"/>
      <c r="P169" s="151"/>
      <c r="Q169" s="1"/>
    </row>
    <row r="170" s="2" customFormat="1" spans="1:17">
      <c r="A170" s="697" t="s">
        <v>1894</v>
      </c>
      <c r="B170" s="695">
        <v>1385092</v>
      </c>
      <c r="C170" s="695" t="s">
        <v>1895</v>
      </c>
      <c r="D170" s="696">
        <v>43401</v>
      </c>
      <c r="E170" s="696">
        <v>43403</v>
      </c>
      <c r="F170" s="695">
        <f t="shared" si="8"/>
        <v>2</v>
      </c>
      <c r="G170" s="695">
        <v>3</v>
      </c>
      <c r="H170" s="695" t="s">
        <v>37</v>
      </c>
      <c r="I170" s="695">
        <f t="shared" si="9"/>
        <v>6</v>
      </c>
      <c r="J170" s="700">
        <v>2900000</v>
      </c>
      <c r="K170" s="701">
        <f t="shared" si="10"/>
        <v>17400000</v>
      </c>
      <c r="L170" s="695"/>
      <c r="M170" s="702">
        <f t="shared" si="11"/>
        <v>-17400000</v>
      </c>
      <c r="N170" s="704"/>
      <c r="O170" s="151"/>
      <c r="P170" s="151"/>
      <c r="Q170" s="1"/>
    </row>
    <row r="171" s="2" customFormat="1" spans="1:17">
      <c r="A171" s="695">
        <v>319751</v>
      </c>
      <c r="B171" s="695">
        <v>1385017</v>
      </c>
      <c r="C171" s="695" t="s">
        <v>1896</v>
      </c>
      <c r="D171" s="696">
        <v>43401</v>
      </c>
      <c r="E171" s="696">
        <v>43402</v>
      </c>
      <c r="F171" s="695">
        <f t="shared" si="8"/>
        <v>1</v>
      </c>
      <c r="G171" s="695">
        <v>1</v>
      </c>
      <c r="H171" s="695" t="s">
        <v>37</v>
      </c>
      <c r="I171" s="695">
        <f t="shared" si="9"/>
        <v>1</v>
      </c>
      <c r="J171" s="700">
        <v>2900000</v>
      </c>
      <c r="K171" s="701">
        <f t="shared" si="10"/>
        <v>2900000</v>
      </c>
      <c r="L171" s="695"/>
      <c r="M171" s="702">
        <f t="shared" si="11"/>
        <v>-2900000</v>
      </c>
      <c r="N171" s="704"/>
      <c r="O171" s="151"/>
      <c r="P171" s="151"/>
      <c r="Q171" s="1"/>
    </row>
    <row r="172" s="2" customFormat="1" spans="1:17">
      <c r="A172" s="695">
        <v>319490</v>
      </c>
      <c r="B172" s="695">
        <v>1384808</v>
      </c>
      <c r="C172" s="695" t="s">
        <v>1897</v>
      </c>
      <c r="D172" s="696">
        <v>43402</v>
      </c>
      <c r="E172" s="696">
        <v>43404</v>
      </c>
      <c r="F172" s="695">
        <f t="shared" si="8"/>
        <v>2</v>
      </c>
      <c r="G172" s="695">
        <v>1</v>
      </c>
      <c r="H172" s="695" t="s">
        <v>37</v>
      </c>
      <c r="I172" s="695">
        <f t="shared" si="9"/>
        <v>2</v>
      </c>
      <c r="J172" s="700">
        <v>2900000</v>
      </c>
      <c r="K172" s="701">
        <f t="shared" si="10"/>
        <v>5800000</v>
      </c>
      <c r="L172" s="695"/>
      <c r="M172" s="702">
        <f t="shared" si="11"/>
        <v>-5800000</v>
      </c>
      <c r="N172" s="705"/>
      <c r="O172" s="151"/>
      <c r="P172" s="151"/>
      <c r="Q172" s="1"/>
    </row>
    <row r="173" s="2" customFormat="1" spans="1:17">
      <c r="A173" s="979">
        <v>320243</v>
      </c>
      <c r="B173" s="979">
        <v>1386335</v>
      </c>
      <c r="C173" s="979" t="s">
        <v>1898</v>
      </c>
      <c r="D173" s="980">
        <v>43401</v>
      </c>
      <c r="E173" s="980">
        <v>43402</v>
      </c>
      <c r="F173" s="979">
        <f t="shared" si="8"/>
        <v>1</v>
      </c>
      <c r="G173" s="979">
        <v>1</v>
      </c>
      <c r="H173" s="979" t="s">
        <v>37</v>
      </c>
      <c r="I173" s="979">
        <f t="shared" si="9"/>
        <v>1</v>
      </c>
      <c r="J173" s="992">
        <v>2900000</v>
      </c>
      <c r="K173" s="993">
        <f t="shared" si="10"/>
        <v>2900000</v>
      </c>
      <c r="L173" s="979"/>
      <c r="M173" s="994">
        <f t="shared" si="11"/>
        <v>-2900000</v>
      </c>
      <c r="N173" s="995">
        <f>SUM(K173:K186)</f>
        <v>110200000</v>
      </c>
      <c r="O173" s="151"/>
      <c r="P173" s="151"/>
      <c r="Q173" s="1"/>
    </row>
    <row r="174" s="2" customFormat="1" spans="1:17">
      <c r="A174" s="979">
        <v>320492</v>
      </c>
      <c r="B174" s="979">
        <v>1386787</v>
      </c>
      <c r="C174" s="979" t="s">
        <v>1899</v>
      </c>
      <c r="D174" s="980">
        <v>43402</v>
      </c>
      <c r="E174" s="980">
        <v>43404</v>
      </c>
      <c r="F174" s="979">
        <f t="shared" si="8"/>
        <v>2</v>
      </c>
      <c r="G174" s="979">
        <v>1</v>
      </c>
      <c r="H174" s="979" t="s">
        <v>37</v>
      </c>
      <c r="I174" s="979">
        <f t="shared" si="9"/>
        <v>2</v>
      </c>
      <c r="J174" s="992">
        <v>2900000</v>
      </c>
      <c r="K174" s="993">
        <f t="shared" si="10"/>
        <v>5800000</v>
      </c>
      <c r="L174" s="979"/>
      <c r="M174" s="994">
        <f t="shared" si="11"/>
        <v>-5800000</v>
      </c>
      <c r="N174" s="996"/>
      <c r="O174" s="151"/>
      <c r="P174" s="151"/>
      <c r="Q174" s="1"/>
    </row>
    <row r="175" s="1" customFormat="1" spans="1:16">
      <c r="A175" s="979">
        <v>320311</v>
      </c>
      <c r="B175" s="979">
        <v>1386720</v>
      </c>
      <c r="C175" s="979" t="s">
        <v>1900</v>
      </c>
      <c r="D175" s="980">
        <v>43403</v>
      </c>
      <c r="E175" s="980">
        <v>43404</v>
      </c>
      <c r="F175" s="979">
        <f t="shared" si="8"/>
        <v>1</v>
      </c>
      <c r="G175" s="979">
        <v>1</v>
      </c>
      <c r="H175" s="979" t="s">
        <v>37</v>
      </c>
      <c r="I175" s="979">
        <f t="shared" si="9"/>
        <v>1</v>
      </c>
      <c r="J175" s="992">
        <v>2900000</v>
      </c>
      <c r="K175" s="993">
        <f t="shared" si="10"/>
        <v>2900000</v>
      </c>
      <c r="L175" s="979"/>
      <c r="M175" s="994">
        <f t="shared" si="11"/>
        <v>-2900000</v>
      </c>
      <c r="N175" s="996"/>
      <c r="O175" s="151"/>
      <c r="P175" s="151"/>
    </row>
    <row r="176" s="1" customFormat="1" spans="1:16">
      <c r="A176" s="979">
        <v>320305</v>
      </c>
      <c r="B176" s="176">
        <v>1388920</v>
      </c>
      <c r="C176" s="979" t="s">
        <v>1901</v>
      </c>
      <c r="D176" s="980">
        <v>43403</v>
      </c>
      <c r="E176" s="980">
        <v>43405</v>
      </c>
      <c r="F176" s="979">
        <f t="shared" si="8"/>
        <v>2</v>
      </c>
      <c r="G176" s="979">
        <v>1</v>
      </c>
      <c r="H176" s="979" t="s">
        <v>37</v>
      </c>
      <c r="I176" s="979">
        <f t="shared" si="9"/>
        <v>2</v>
      </c>
      <c r="J176" s="992">
        <v>2900000</v>
      </c>
      <c r="K176" s="993">
        <f t="shared" si="10"/>
        <v>5800000</v>
      </c>
      <c r="L176" s="979"/>
      <c r="M176" s="994">
        <f t="shared" si="11"/>
        <v>-5800000</v>
      </c>
      <c r="N176" s="996"/>
      <c r="O176" s="151">
        <v>1386435</v>
      </c>
      <c r="P176" s="997">
        <v>1388921</v>
      </c>
    </row>
    <row r="177" s="1" customFormat="1" spans="1:16">
      <c r="A177" s="979">
        <v>317833</v>
      </c>
      <c r="B177" s="979">
        <v>1379658</v>
      </c>
      <c r="C177" s="979" t="s">
        <v>1902</v>
      </c>
      <c r="D177" s="980">
        <v>43403</v>
      </c>
      <c r="E177" s="980">
        <v>43405</v>
      </c>
      <c r="F177" s="979">
        <f t="shared" si="8"/>
        <v>2</v>
      </c>
      <c r="G177" s="979">
        <v>1</v>
      </c>
      <c r="H177" s="979" t="s">
        <v>37</v>
      </c>
      <c r="I177" s="979">
        <f t="shared" si="9"/>
        <v>2</v>
      </c>
      <c r="J177" s="992">
        <v>2900000</v>
      </c>
      <c r="K177" s="993">
        <f t="shared" si="10"/>
        <v>5800000</v>
      </c>
      <c r="L177" s="979"/>
      <c r="M177" s="994">
        <f t="shared" si="11"/>
        <v>-5800000</v>
      </c>
      <c r="N177" s="996"/>
      <c r="O177" s="151"/>
      <c r="P177" s="151"/>
    </row>
    <row r="178" s="1" customFormat="1" spans="1:16">
      <c r="A178" s="979">
        <v>317832</v>
      </c>
      <c r="B178" s="979">
        <v>1379657</v>
      </c>
      <c r="C178" s="979" t="s">
        <v>1903</v>
      </c>
      <c r="D178" s="980">
        <v>43403</v>
      </c>
      <c r="E178" s="980">
        <v>43405</v>
      </c>
      <c r="F178" s="979">
        <f t="shared" si="8"/>
        <v>2</v>
      </c>
      <c r="G178" s="979">
        <v>1</v>
      </c>
      <c r="H178" s="979" t="s">
        <v>37</v>
      </c>
      <c r="I178" s="979">
        <f t="shared" si="9"/>
        <v>2</v>
      </c>
      <c r="J178" s="992">
        <v>2900000</v>
      </c>
      <c r="K178" s="993">
        <f t="shared" si="10"/>
        <v>5800000</v>
      </c>
      <c r="L178" s="979"/>
      <c r="M178" s="994">
        <f t="shared" si="11"/>
        <v>-5800000</v>
      </c>
      <c r="N178" s="996"/>
      <c r="O178" s="151"/>
      <c r="P178" s="151"/>
    </row>
    <row r="179" s="1" customFormat="1" spans="1:16">
      <c r="A179" s="979">
        <v>318824</v>
      </c>
      <c r="B179" s="979">
        <v>1382653</v>
      </c>
      <c r="C179" s="979" t="s">
        <v>1904</v>
      </c>
      <c r="D179" s="980">
        <v>43403</v>
      </c>
      <c r="E179" s="980">
        <v>43405</v>
      </c>
      <c r="F179" s="979">
        <f t="shared" si="8"/>
        <v>2</v>
      </c>
      <c r="G179" s="979">
        <v>1</v>
      </c>
      <c r="H179" s="979" t="s">
        <v>37</v>
      </c>
      <c r="I179" s="979">
        <f t="shared" si="9"/>
        <v>2</v>
      </c>
      <c r="J179" s="992">
        <v>2900000</v>
      </c>
      <c r="K179" s="993">
        <f t="shared" si="10"/>
        <v>5800000</v>
      </c>
      <c r="L179" s="979"/>
      <c r="M179" s="994">
        <f t="shared" si="11"/>
        <v>-5800000</v>
      </c>
      <c r="N179" s="996"/>
      <c r="O179" s="151"/>
      <c r="P179" s="151"/>
    </row>
    <row r="180" s="1" customFormat="1" ht="81" spans="1:16">
      <c r="A180" s="981" t="s">
        <v>1905</v>
      </c>
      <c r="B180" s="176">
        <v>1388718</v>
      </c>
      <c r="C180" s="982" t="s">
        <v>1906</v>
      </c>
      <c r="D180" s="980">
        <v>43403</v>
      </c>
      <c r="E180" s="980">
        <v>43405</v>
      </c>
      <c r="F180" s="979">
        <f t="shared" si="8"/>
        <v>2</v>
      </c>
      <c r="G180" s="979">
        <v>4</v>
      </c>
      <c r="H180" s="979" t="s">
        <v>37</v>
      </c>
      <c r="I180" s="979">
        <f t="shared" si="9"/>
        <v>8</v>
      </c>
      <c r="J180" s="992">
        <v>2900000</v>
      </c>
      <c r="K180" s="993">
        <f t="shared" si="10"/>
        <v>23200000</v>
      </c>
      <c r="L180" s="979"/>
      <c r="M180" s="994">
        <f t="shared" si="11"/>
        <v>-23200000</v>
      </c>
      <c r="N180" s="996"/>
      <c r="O180" s="151">
        <v>1383212</v>
      </c>
      <c r="P180" s="997">
        <v>1388719</v>
      </c>
    </row>
    <row r="181" s="1" customFormat="1" spans="1:16">
      <c r="A181" s="981" t="s">
        <v>1907</v>
      </c>
      <c r="B181" s="176">
        <v>1388909</v>
      </c>
      <c r="C181" s="979" t="s">
        <v>1908</v>
      </c>
      <c r="D181" s="980">
        <v>43403</v>
      </c>
      <c r="E181" s="980">
        <v>43405</v>
      </c>
      <c r="F181" s="979">
        <f t="shared" si="8"/>
        <v>2</v>
      </c>
      <c r="G181" s="979">
        <v>4</v>
      </c>
      <c r="H181" s="979" t="s">
        <v>37</v>
      </c>
      <c r="I181" s="979">
        <f t="shared" si="9"/>
        <v>8</v>
      </c>
      <c r="J181" s="992">
        <v>2900000</v>
      </c>
      <c r="K181" s="993">
        <f t="shared" si="10"/>
        <v>23200000</v>
      </c>
      <c r="L181" s="979"/>
      <c r="M181" s="994">
        <f t="shared" si="11"/>
        <v>-23200000</v>
      </c>
      <c r="N181" s="996"/>
      <c r="O181" s="151">
        <v>1383488</v>
      </c>
      <c r="P181" s="998">
        <v>1388908</v>
      </c>
    </row>
    <row r="182" s="1" customFormat="1" spans="1:16">
      <c r="A182" s="981">
        <v>320244</v>
      </c>
      <c r="B182" s="979">
        <v>1386165</v>
      </c>
      <c r="C182" s="979" t="s">
        <v>1909</v>
      </c>
      <c r="D182" s="980">
        <v>43403</v>
      </c>
      <c r="E182" s="980">
        <v>43405</v>
      </c>
      <c r="F182" s="979">
        <f t="shared" si="8"/>
        <v>2</v>
      </c>
      <c r="G182" s="979">
        <v>1</v>
      </c>
      <c r="H182" s="979" t="s">
        <v>37</v>
      </c>
      <c r="I182" s="979">
        <f t="shared" si="9"/>
        <v>2</v>
      </c>
      <c r="J182" s="992">
        <v>2900000</v>
      </c>
      <c r="K182" s="993">
        <f t="shared" si="10"/>
        <v>5800000</v>
      </c>
      <c r="L182" s="979"/>
      <c r="M182" s="994">
        <f t="shared" si="11"/>
        <v>-5800000</v>
      </c>
      <c r="N182" s="996"/>
      <c r="O182" s="151"/>
      <c r="P182" s="151"/>
    </row>
    <row r="183" s="1" customFormat="1" spans="1:16">
      <c r="A183" s="981" t="s">
        <v>1910</v>
      </c>
      <c r="B183" s="979">
        <v>1386568</v>
      </c>
      <c r="C183" s="979" t="s">
        <v>1911</v>
      </c>
      <c r="D183" s="980">
        <v>43403</v>
      </c>
      <c r="E183" s="980">
        <v>43405</v>
      </c>
      <c r="F183" s="979">
        <f t="shared" si="8"/>
        <v>2</v>
      </c>
      <c r="G183" s="979">
        <v>2</v>
      </c>
      <c r="H183" s="979" t="s">
        <v>37</v>
      </c>
      <c r="I183" s="979">
        <f t="shared" si="9"/>
        <v>4</v>
      </c>
      <c r="J183" s="992">
        <v>2900000</v>
      </c>
      <c r="K183" s="993">
        <f t="shared" si="10"/>
        <v>11600000</v>
      </c>
      <c r="L183" s="979"/>
      <c r="M183" s="994">
        <f t="shared" si="11"/>
        <v>-11600000</v>
      </c>
      <c r="N183" s="996"/>
      <c r="O183" s="151"/>
      <c r="P183" s="151"/>
    </row>
    <row r="184" s="1" customFormat="1" ht="18" customHeight="1" spans="1:16">
      <c r="A184" s="981">
        <v>320493</v>
      </c>
      <c r="B184" s="979">
        <v>1386860</v>
      </c>
      <c r="C184" s="979" t="s">
        <v>1912</v>
      </c>
      <c r="D184" s="980">
        <v>43404</v>
      </c>
      <c r="E184" s="980">
        <v>43405</v>
      </c>
      <c r="F184" s="979">
        <f t="shared" si="8"/>
        <v>1</v>
      </c>
      <c r="G184" s="979">
        <v>1</v>
      </c>
      <c r="H184" s="979" t="s">
        <v>37</v>
      </c>
      <c r="I184" s="979">
        <f t="shared" si="9"/>
        <v>1</v>
      </c>
      <c r="J184" s="992">
        <v>2900000</v>
      </c>
      <c r="K184" s="993">
        <f t="shared" si="10"/>
        <v>2900000</v>
      </c>
      <c r="L184" s="979"/>
      <c r="M184" s="994">
        <f t="shared" si="11"/>
        <v>-2900000</v>
      </c>
      <c r="N184" s="996"/>
      <c r="O184" s="151"/>
      <c r="P184" s="151"/>
    </row>
    <row r="185" s="1" customFormat="1" spans="1:16">
      <c r="A185" s="979">
        <v>319264</v>
      </c>
      <c r="B185" s="979">
        <v>1388939</v>
      </c>
      <c r="C185" s="979" t="s">
        <v>1913</v>
      </c>
      <c r="D185" s="980">
        <v>43404</v>
      </c>
      <c r="E185" s="980">
        <v>43405</v>
      </c>
      <c r="F185" s="979">
        <f t="shared" si="8"/>
        <v>1</v>
      </c>
      <c r="G185" s="979">
        <v>2</v>
      </c>
      <c r="H185" s="979" t="s">
        <v>37</v>
      </c>
      <c r="I185" s="979">
        <f t="shared" si="9"/>
        <v>2</v>
      </c>
      <c r="J185" s="992">
        <v>2900000</v>
      </c>
      <c r="K185" s="993">
        <f t="shared" si="10"/>
        <v>5800000</v>
      </c>
      <c r="L185" s="979"/>
      <c r="M185" s="994">
        <f t="shared" si="11"/>
        <v>-5800000</v>
      </c>
      <c r="N185" s="996"/>
      <c r="O185" s="151">
        <v>1383804</v>
      </c>
      <c r="P185" s="151">
        <v>1388940</v>
      </c>
    </row>
    <row r="186" s="1" customFormat="1" spans="1:16">
      <c r="A186" s="981" t="s">
        <v>1914</v>
      </c>
      <c r="B186" s="176">
        <v>1388915</v>
      </c>
      <c r="C186" s="979" t="s">
        <v>1915</v>
      </c>
      <c r="D186" s="980">
        <v>43404</v>
      </c>
      <c r="E186" s="980">
        <v>43405</v>
      </c>
      <c r="F186" s="979">
        <f t="shared" si="8"/>
        <v>1</v>
      </c>
      <c r="G186" s="979">
        <v>1</v>
      </c>
      <c r="H186" s="979" t="s">
        <v>37</v>
      </c>
      <c r="I186" s="979">
        <f t="shared" si="9"/>
        <v>1</v>
      </c>
      <c r="J186" s="992">
        <v>2900000</v>
      </c>
      <c r="K186" s="993">
        <f t="shared" si="10"/>
        <v>2900000</v>
      </c>
      <c r="L186" s="979"/>
      <c r="M186" s="994">
        <f t="shared" si="11"/>
        <v>-2900000</v>
      </c>
      <c r="N186" s="999"/>
      <c r="O186" s="151">
        <v>1385495</v>
      </c>
      <c r="P186" s="997">
        <v>1388916</v>
      </c>
    </row>
    <row r="187" s="1" customFormat="1" spans="1:16">
      <c r="A187" s="50">
        <v>320668</v>
      </c>
      <c r="B187" s="176">
        <v>1388902</v>
      </c>
      <c r="C187" s="50" t="s">
        <v>1916</v>
      </c>
      <c r="D187" s="51">
        <v>43403</v>
      </c>
      <c r="E187" s="51">
        <v>43405</v>
      </c>
      <c r="F187" s="50">
        <f t="shared" si="8"/>
        <v>2</v>
      </c>
      <c r="G187" s="50">
        <v>1</v>
      </c>
      <c r="H187" s="50" t="s">
        <v>37</v>
      </c>
      <c r="I187" s="50">
        <f t="shared" si="9"/>
        <v>2</v>
      </c>
      <c r="J187" s="82">
        <v>2900000</v>
      </c>
      <c r="K187" s="79">
        <f t="shared" si="10"/>
        <v>5800000</v>
      </c>
      <c r="L187" s="50"/>
      <c r="M187" s="970">
        <f t="shared" si="11"/>
        <v>-5800000</v>
      </c>
      <c r="N187" s="260">
        <f>SUM(K187:K188)</f>
        <v>8700000</v>
      </c>
      <c r="O187" s="151">
        <v>1387369</v>
      </c>
      <c r="P187" s="997">
        <v>1388903</v>
      </c>
    </row>
    <row r="188" s="1" customFormat="1" spans="1:16">
      <c r="A188" s="50">
        <v>320686</v>
      </c>
      <c r="B188" s="50">
        <v>1387383</v>
      </c>
      <c r="C188" s="50" t="s">
        <v>1917</v>
      </c>
      <c r="D188" s="51">
        <v>43404</v>
      </c>
      <c r="E188" s="51">
        <v>43405</v>
      </c>
      <c r="F188" s="50">
        <f t="shared" si="8"/>
        <v>1</v>
      </c>
      <c r="G188" s="50">
        <v>1</v>
      </c>
      <c r="H188" s="50" t="s">
        <v>37</v>
      </c>
      <c r="I188" s="50">
        <f t="shared" si="9"/>
        <v>1</v>
      </c>
      <c r="J188" s="82">
        <v>2900000</v>
      </c>
      <c r="K188" s="79">
        <f t="shared" si="10"/>
        <v>2900000</v>
      </c>
      <c r="L188" s="50"/>
      <c r="M188" s="970">
        <f t="shared" si="11"/>
        <v>-2900000</v>
      </c>
      <c r="N188" s="263"/>
      <c r="O188" s="151"/>
      <c r="P188" s="151"/>
    </row>
    <row r="189" s="1" customFormat="1" spans="1:16">
      <c r="A189" s="983">
        <v>320694</v>
      </c>
      <c r="B189" s="984">
        <v>1387467</v>
      </c>
      <c r="C189" s="984" t="s">
        <v>1918</v>
      </c>
      <c r="D189" s="985">
        <v>43404</v>
      </c>
      <c r="E189" s="985">
        <v>43405</v>
      </c>
      <c r="F189" s="984">
        <f t="shared" si="8"/>
        <v>1</v>
      </c>
      <c r="G189" s="984">
        <v>1</v>
      </c>
      <c r="H189" s="984" t="s">
        <v>37</v>
      </c>
      <c r="I189" s="984">
        <f t="shared" si="9"/>
        <v>1</v>
      </c>
      <c r="J189" s="1000">
        <v>2900000</v>
      </c>
      <c r="K189" s="1001">
        <f t="shared" si="10"/>
        <v>2900000</v>
      </c>
      <c r="L189" s="984"/>
      <c r="M189" s="1002">
        <f t="shared" si="11"/>
        <v>-2900000</v>
      </c>
      <c r="N189" s="1003">
        <f>SUM(K189:K190)</f>
        <v>5800000</v>
      </c>
      <c r="O189" s="151"/>
      <c r="P189" s="151"/>
    </row>
    <row r="190" s="1" customFormat="1" spans="1:16">
      <c r="A190" s="984">
        <v>320519</v>
      </c>
      <c r="B190" s="984">
        <v>1387053</v>
      </c>
      <c r="C190" s="984" t="s">
        <v>1919</v>
      </c>
      <c r="D190" s="985">
        <v>43402</v>
      </c>
      <c r="E190" s="985">
        <v>43403</v>
      </c>
      <c r="F190" s="984">
        <f t="shared" si="8"/>
        <v>1</v>
      </c>
      <c r="G190" s="984">
        <v>1</v>
      </c>
      <c r="H190" s="984" t="s">
        <v>37</v>
      </c>
      <c r="I190" s="984">
        <f t="shared" si="9"/>
        <v>1</v>
      </c>
      <c r="J190" s="1000">
        <v>2900000</v>
      </c>
      <c r="K190" s="1001">
        <f t="shared" si="10"/>
        <v>2900000</v>
      </c>
      <c r="L190" s="984"/>
      <c r="M190" s="1002">
        <f t="shared" si="11"/>
        <v>-2900000</v>
      </c>
      <c r="N190" s="1004"/>
      <c r="O190" s="151"/>
      <c r="P190" s="151"/>
    </row>
    <row r="191" s="2" customFormat="1" spans="1:17">
      <c r="A191" s="178">
        <v>320944</v>
      </c>
      <c r="B191" s="176">
        <v>1388906</v>
      </c>
      <c r="C191" s="175" t="s">
        <v>1920</v>
      </c>
      <c r="D191" s="986">
        <v>43404</v>
      </c>
      <c r="E191" s="986">
        <v>43405</v>
      </c>
      <c r="F191" s="175">
        <f t="shared" si="8"/>
        <v>1</v>
      </c>
      <c r="G191" s="175">
        <v>1</v>
      </c>
      <c r="H191" s="175" t="s">
        <v>37</v>
      </c>
      <c r="I191" s="175">
        <f t="shared" si="9"/>
        <v>1</v>
      </c>
      <c r="J191" s="187">
        <v>2900000</v>
      </c>
      <c r="K191" s="185">
        <f t="shared" si="10"/>
        <v>2900000</v>
      </c>
      <c r="L191" s="175"/>
      <c r="M191" s="1005">
        <f t="shared" si="11"/>
        <v>-2900000</v>
      </c>
      <c r="N191" s="1005">
        <f>SUM(K191)</f>
        <v>2900000</v>
      </c>
      <c r="O191" s="151">
        <v>1387701</v>
      </c>
      <c r="P191" s="997">
        <v>1388907</v>
      </c>
      <c r="Q191" s="1"/>
    </row>
    <row r="192" s="1" customFormat="1" spans="1:16">
      <c r="A192" s="18">
        <v>321027</v>
      </c>
      <c r="B192" s="176">
        <v>1388911</v>
      </c>
      <c r="C192" s="18" t="s">
        <v>1921</v>
      </c>
      <c r="D192" s="19">
        <v>43404</v>
      </c>
      <c r="E192" s="19">
        <v>43405</v>
      </c>
      <c r="F192" s="18">
        <v>1</v>
      </c>
      <c r="G192" s="18">
        <v>1</v>
      </c>
      <c r="H192" s="18" t="s">
        <v>37</v>
      </c>
      <c r="I192" s="18">
        <f t="shared" si="9"/>
        <v>1</v>
      </c>
      <c r="J192" s="39">
        <v>2900000</v>
      </c>
      <c r="K192" s="36">
        <f t="shared" si="10"/>
        <v>2900000</v>
      </c>
      <c r="L192" s="18"/>
      <c r="M192" s="1006">
        <f t="shared" si="11"/>
        <v>-2900000</v>
      </c>
      <c r="N192" s="1006">
        <f>SUM(K192:K192)</f>
        <v>2900000</v>
      </c>
      <c r="O192" s="151">
        <v>1388008</v>
      </c>
      <c r="P192" s="997">
        <v>1388912</v>
      </c>
    </row>
  </sheetData>
  <mergeCells count="44">
    <mergeCell ref="A1:K1"/>
    <mergeCell ref="A8:A9"/>
    <mergeCell ref="A49:A50"/>
    <mergeCell ref="A55:A56"/>
    <mergeCell ref="A63:A64"/>
    <mergeCell ref="A65:A67"/>
    <mergeCell ref="A87:A88"/>
    <mergeCell ref="B8:B9"/>
    <mergeCell ref="B49:B50"/>
    <mergeCell ref="B55:B56"/>
    <mergeCell ref="B63:B64"/>
    <mergeCell ref="B65:B67"/>
    <mergeCell ref="C8:C9"/>
    <mergeCell ref="C49:C50"/>
    <mergeCell ref="C55:C56"/>
    <mergeCell ref="C63:C64"/>
    <mergeCell ref="C65:C67"/>
    <mergeCell ref="C87:C88"/>
    <mergeCell ref="D8:D9"/>
    <mergeCell ref="E8:E9"/>
    <mergeCell ref="F8:F9"/>
    <mergeCell ref="G8:G9"/>
    <mergeCell ref="H8:H9"/>
    <mergeCell ref="I8:I9"/>
    <mergeCell ref="J8:J9"/>
    <mergeCell ref="K8:K9"/>
    <mergeCell ref="L8:L9"/>
    <mergeCell ref="M8:M9"/>
    <mergeCell ref="N8:N9"/>
    <mergeCell ref="N10:N64"/>
    <mergeCell ref="N65:N77"/>
    <mergeCell ref="N79:N98"/>
    <mergeCell ref="N100:N104"/>
    <mergeCell ref="N105:N113"/>
    <mergeCell ref="N115:N131"/>
    <mergeCell ref="N132:N134"/>
    <mergeCell ref="N135:N147"/>
    <mergeCell ref="N148:N156"/>
    <mergeCell ref="N157:N163"/>
    <mergeCell ref="N164:N172"/>
    <mergeCell ref="N173:N186"/>
    <mergeCell ref="N187:N188"/>
    <mergeCell ref="N189:N190"/>
    <mergeCell ref="O87:O88"/>
  </mergeCells>
  <conditionalFormatting sqref="O176">
    <cfRule type="duplicateValues" dxfId="0" priority="1"/>
  </conditionalFormatting>
  <conditionalFormatting sqref="A191">
    <cfRule type="duplicateValues" dxfId="1" priority="9"/>
  </conditionalFormatting>
  <conditionalFormatting sqref="O180:O181">
    <cfRule type="duplicateValues" dxfId="0" priority="4"/>
  </conditionalFormatting>
  <conditionalFormatting sqref="O185:O187">
    <cfRule type="duplicateValues" dxfId="0" priority="3"/>
  </conditionalFormatting>
  <conditionalFormatting sqref="O191:O192">
    <cfRule type="duplicateValues" dxfId="0" priority="2"/>
  </conditionalFormatting>
  <conditionalFormatting sqref="B11 B188:B190 B182:B185 B177:B179 B162:B175 B17:B160 B13">
    <cfRule type="duplicateValues" dxfId="0" priority="10"/>
  </conditionalFormatting>
  <pageMargins left="0.75" right="0.75" top="1" bottom="1" header="0.511805555555556" footer="0.511805555555556"/>
  <headerFooter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02"/>
  <sheetViews>
    <sheetView topLeftCell="C1" workbookViewId="0">
      <selection activeCell="N7" sqref="N7"/>
    </sheetView>
  </sheetViews>
  <sheetFormatPr defaultColWidth="9" defaultRowHeight="12"/>
  <cols>
    <col min="1" max="1" width="9" style="755" customWidth="1"/>
    <col min="2" max="2" width="9.28333333333333" style="755" customWidth="1"/>
    <col min="3" max="3" width="35.8583333333333" style="757" customWidth="1"/>
    <col min="4" max="4" width="7.75" style="755" customWidth="1"/>
    <col min="5" max="5" width="10" style="755" customWidth="1"/>
    <col min="6" max="6" width="6.75" style="755" customWidth="1"/>
    <col min="7" max="7" width="11" style="755" customWidth="1"/>
    <col min="8" max="8" width="9.425" style="755" customWidth="1"/>
    <col min="9" max="9" width="11.5666666666667" style="755" customWidth="1"/>
    <col min="10" max="10" width="13.2833333333333" style="755" customWidth="1"/>
    <col min="11" max="11" width="15.5666666666667" style="755" customWidth="1"/>
    <col min="12" max="12" width="7.85833333333333" style="755" customWidth="1"/>
    <col min="13" max="13" width="15.125" style="755" customWidth="1"/>
    <col min="14" max="14" width="21.25" style="755" customWidth="1"/>
    <col min="15" max="16382" width="9" style="755"/>
    <col min="16383" max="16384" width="9" style="758"/>
  </cols>
  <sheetData>
    <row r="1" s="755" customFormat="1" spans="1:11">
      <c r="A1" s="759" t="s">
        <v>1922</v>
      </c>
      <c r="B1" s="759"/>
      <c r="C1" s="759"/>
      <c r="D1" s="759"/>
      <c r="E1" s="759"/>
      <c r="F1" s="759"/>
      <c r="G1" s="759"/>
      <c r="H1" s="759"/>
      <c r="I1" s="759"/>
      <c r="J1" s="759"/>
      <c r="K1" s="759"/>
    </row>
    <row r="2" s="755" customFormat="1" ht="21" customHeight="1" spans="1:11">
      <c r="A2" s="759"/>
      <c r="B2" s="759"/>
      <c r="C2" s="760"/>
      <c r="D2" s="759"/>
      <c r="E2" s="759"/>
      <c r="F2" s="759"/>
      <c r="G2" s="759"/>
      <c r="H2" s="759"/>
      <c r="I2" s="759"/>
      <c r="J2" s="759"/>
      <c r="K2" s="759"/>
    </row>
    <row r="3" s="755" customFormat="1" ht="20.25" customHeight="1" spans="1:13">
      <c r="A3" s="761"/>
      <c r="B3" s="761"/>
      <c r="C3" s="762"/>
      <c r="D3" s="763"/>
      <c r="E3" s="763"/>
      <c r="F3" s="764"/>
      <c r="G3" s="759"/>
      <c r="H3" s="765" t="s">
        <v>21</v>
      </c>
      <c r="I3" s="788">
        <f>SUM(I11:I203)</f>
        <v>612</v>
      </c>
      <c r="J3" s="789"/>
      <c r="K3" s="789">
        <f>SUM(K11:K363)</f>
        <v>1776840000</v>
      </c>
      <c r="L3" s="755" t="s">
        <v>1923</v>
      </c>
      <c r="M3" s="790"/>
    </row>
    <row r="4" s="755" customFormat="1" ht="20.25" customHeight="1" spans="1:13">
      <c r="A4" s="759"/>
      <c r="B4" s="759"/>
      <c r="C4" s="760"/>
      <c r="D4" s="759"/>
      <c r="E4" s="759"/>
      <c r="F4" s="759"/>
      <c r="G4" s="759"/>
      <c r="H4" s="765" t="s">
        <v>22</v>
      </c>
      <c r="I4" s="788" t="s">
        <v>1731</v>
      </c>
      <c r="J4" s="789"/>
      <c r="K4" s="789">
        <f>2212156960-N11-N41-N51-N59-N66-N80-N83-N101-N106+1442312400-800000000-N113-N149-N168-N188-N189-N195-N196-46800000</f>
        <v>1030829360</v>
      </c>
      <c r="M4" s="790"/>
    </row>
    <row r="5" s="755" customFormat="1" ht="20.25" customHeight="1" spans="1:13">
      <c r="A5" s="759"/>
      <c r="B5" s="759"/>
      <c r="C5" s="760"/>
      <c r="D5" s="759"/>
      <c r="E5" s="759"/>
      <c r="F5" s="759"/>
      <c r="G5" s="759"/>
      <c r="H5" s="766" t="s">
        <v>1924</v>
      </c>
      <c r="K5" s="755">
        <v>1442312400</v>
      </c>
      <c r="M5" s="790"/>
    </row>
    <row r="6" s="755" customFormat="1" ht="20.25" customHeight="1" spans="1:13">
      <c r="A6" s="759"/>
      <c r="B6" s="759"/>
      <c r="C6" s="760"/>
      <c r="D6" s="759"/>
      <c r="E6" s="759"/>
      <c r="F6" s="759"/>
      <c r="G6" s="759"/>
      <c r="H6" s="766" t="s">
        <v>1925</v>
      </c>
      <c r="I6" s="791"/>
      <c r="J6" s="791"/>
      <c r="K6" s="789">
        <f>Oct!K7</f>
        <v>1407933955</v>
      </c>
      <c r="M6" s="790"/>
    </row>
    <row r="7" s="755" customFormat="1" ht="20.25" customHeight="1" spans="1:14">
      <c r="A7" s="759"/>
      <c r="B7" s="759"/>
      <c r="C7" s="760"/>
      <c r="D7" s="759"/>
      <c r="E7" s="759"/>
      <c r="F7" s="759"/>
      <c r="G7" s="759"/>
      <c r="H7" s="766" t="s">
        <v>1926</v>
      </c>
      <c r="I7" s="791"/>
      <c r="J7" s="791"/>
      <c r="K7" s="789">
        <v>46800000</v>
      </c>
      <c r="L7" s="755" t="s">
        <v>1927</v>
      </c>
      <c r="M7" s="790"/>
      <c r="N7" s="755" t="s">
        <v>1928</v>
      </c>
    </row>
    <row r="8" s="755" customFormat="1" ht="20.25" customHeight="1" spans="1:13">
      <c r="A8" s="759"/>
      <c r="B8" s="759"/>
      <c r="C8" s="760"/>
      <c r="D8" s="759"/>
      <c r="E8" s="759"/>
      <c r="F8" s="759"/>
      <c r="G8" s="759"/>
      <c r="H8" s="765" t="s">
        <v>17</v>
      </c>
      <c r="I8" s="791"/>
      <c r="J8" s="791"/>
      <c r="K8" s="789">
        <f>K5+K6-K3-K7</f>
        <v>1026606355</v>
      </c>
      <c r="M8" s="790"/>
    </row>
    <row r="9" s="755" customFormat="1" spans="1:16">
      <c r="A9" s="767" t="s">
        <v>24</v>
      </c>
      <c r="B9" s="767" t="s">
        <v>25</v>
      </c>
      <c r="C9" s="767" t="s">
        <v>26</v>
      </c>
      <c r="D9" s="768" t="s">
        <v>27</v>
      </c>
      <c r="E9" s="768" t="s">
        <v>28</v>
      </c>
      <c r="F9" s="767" t="s">
        <v>29</v>
      </c>
      <c r="G9" s="769" t="s">
        <v>30</v>
      </c>
      <c r="H9" s="769" t="s">
        <v>1929</v>
      </c>
      <c r="I9" s="769" t="s">
        <v>32</v>
      </c>
      <c r="J9" s="792" t="s">
        <v>33</v>
      </c>
      <c r="K9" s="793" t="s">
        <v>34</v>
      </c>
      <c r="L9" s="793" t="s">
        <v>166</v>
      </c>
      <c r="M9" s="793" t="s">
        <v>167</v>
      </c>
      <c r="N9" s="793" t="s">
        <v>168</v>
      </c>
      <c r="O9" s="793" t="s">
        <v>1147</v>
      </c>
      <c r="P9" s="793" t="s">
        <v>1930</v>
      </c>
    </row>
    <row r="10" s="755" customFormat="1" spans="1:16">
      <c r="A10" s="767"/>
      <c r="B10" s="767"/>
      <c r="C10" s="767"/>
      <c r="D10" s="768"/>
      <c r="E10" s="768"/>
      <c r="F10" s="767"/>
      <c r="G10" s="769"/>
      <c r="H10" s="769"/>
      <c r="I10" s="769"/>
      <c r="J10" s="792"/>
      <c r="K10" s="793"/>
      <c r="L10" s="793"/>
      <c r="M10" s="793"/>
      <c r="N10" s="793"/>
      <c r="O10" s="793"/>
      <c r="P10" s="793"/>
    </row>
    <row r="11" s="755" customFormat="1" spans="1:16">
      <c r="A11" s="770">
        <v>319264</v>
      </c>
      <c r="B11" s="755">
        <v>1388940</v>
      </c>
      <c r="C11" s="770" t="s">
        <v>1913</v>
      </c>
      <c r="D11" s="771">
        <v>43405</v>
      </c>
      <c r="E11" s="771">
        <v>43409</v>
      </c>
      <c r="F11" s="770">
        <f t="shared" ref="F11:F74" si="0">E11-D11</f>
        <v>4</v>
      </c>
      <c r="G11" s="770">
        <v>2</v>
      </c>
      <c r="H11" s="770" t="s">
        <v>37</v>
      </c>
      <c r="I11" s="770">
        <f t="shared" ref="I11:I74" si="1">G11*F11</f>
        <v>8</v>
      </c>
      <c r="J11" s="794">
        <v>2900000</v>
      </c>
      <c r="K11" s="794">
        <f t="shared" ref="K11:K74" si="2">J11*F11*G11</f>
        <v>23200000</v>
      </c>
      <c r="L11" s="770"/>
      <c r="M11" s="795">
        <f t="shared" ref="M11:M74" si="3">L11-K11</f>
        <v>-23200000</v>
      </c>
      <c r="N11" s="796">
        <f>SUM(K11:K40)</f>
        <v>292900000</v>
      </c>
      <c r="O11" s="797"/>
      <c r="P11" s="797"/>
    </row>
    <row r="12" s="755" customFormat="1" spans="1:16">
      <c r="A12" s="772" t="s">
        <v>1914</v>
      </c>
      <c r="B12" s="755">
        <v>1388916</v>
      </c>
      <c r="C12" s="770" t="s">
        <v>1915</v>
      </c>
      <c r="D12" s="771">
        <v>43405</v>
      </c>
      <c r="E12" s="771">
        <v>43407</v>
      </c>
      <c r="F12" s="770">
        <f t="shared" si="0"/>
        <v>2</v>
      </c>
      <c r="G12" s="770">
        <v>1</v>
      </c>
      <c r="H12" s="770" t="s">
        <v>37</v>
      </c>
      <c r="I12" s="770">
        <f t="shared" si="1"/>
        <v>2</v>
      </c>
      <c r="J12" s="794">
        <v>2900000</v>
      </c>
      <c r="K12" s="794">
        <f t="shared" si="2"/>
        <v>5800000</v>
      </c>
      <c r="L12" s="770"/>
      <c r="M12" s="795">
        <f t="shared" si="3"/>
        <v>-5800000</v>
      </c>
      <c r="N12" s="798"/>
      <c r="O12" s="797" t="s">
        <v>1931</v>
      </c>
      <c r="P12" s="797"/>
    </row>
    <row r="13" s="755" customFormat="1" spans="1:16">
      <c r="A13" s="772">
        <v>319959</v>
      </c>
      <c r="B13" s="770">
        <v>1385944</v>
      </c>
      <c r="C13" s="770" t="s">
        <v>1932</v>
      </c>
      <c r="D13" s="771">
        <v>43405</v>
      </c>
      <c r="E13" s="771">
        <v>43407</v>
      </c>
      <c r="F13" s="770">
        <f t="shared" si="0"/>
        <v>2</v>
      </c>
      <c r="G13" s="770">
        <v>1</v>
      </c>
      <c r="H13" s="770" t="s">
        <v>37</v>
      </c>
      <c r="I13" s="770">
        <f t="shared" si="1"/>
        <v>2</v>
      </c>
      <c r="J13" s="794">
        <v>2900000</v>
      </c>
      <c r="K13" s="794">
        <f t="shared" si="2"/>
        <v>5800000</v>
      </c>
      <c r="L13" s="770"/>
      <c r="M13" s="795">
        <f t="shared" si="3"/>
        <v>-5800000</v>
      </c>
      <c r="N13" s="798"/>
      <c r="O13" s="797" t="s">
        <v>1931</v>
      </c>
      <c r="P13" s="797"/>
    </row>
    <row r="14" s="755" customFormat="1" spans="1:16">
      <c r="A14" s="772">
        <v>319954</v>
      </c>
      <c r="B14" s="770">
        <v>1385989</v>
      </c>
      <c r="C14" s="770" t="s">
        <v>1933</v>
      </c>
      <c r="D14" s="771">
        <v>43405</v>
      </c>
      <c r="E14" s="771">
        <v>43408</v>
      </c>
      <c r="F14" s="770">
        <f t="shared" si="0"/>
        <v>3</v>
      </c>
      <c r="G14" s="770">
        <v>1</v>
      </c>
      <c r="H14" s="770" t="s">
        <v>37</v>
      </c>
      <c r="I14" s="770">
        <f t="shared" si="1"/>
        <v>3</v>
      </c>
      <c r="J14" s="794">
        <v>2900000</v>
      </c>
      <c r="K14" s="794">
        <f t="shared" si="2"/>
        <v>8700000</v>
      </c>
      <c r="L14" s="770"/>
      <c r="M14" s="795">
        <f t="shared" si="3"/>
        <v>-8700000</v>
      </c>
      <c r="N14" s="798"/>
      <c r="O14" s="797" t="s">
        <v>1931</v>
      </c>
      <c r="P14" s="797"/>
    </row>
    <row r="15" s="755" customFormat="1" spans="1:16">
      <c r="A15" s="770">
        <v>319868</v>
      </c>
      <c r="B15" s="770">
        <v>1385455</v>
      </c>
      <c r="C15" s="770" t="s">
        <v>1934</v>
      </c>
      <c r="D15" s="771">
        <v>43405</v>
      </c>
      <c r="E15" s="771">
        <v>43406</v>
      </c>
      <c r="F15" s="770">
        <f t="shared" si="0"/>
        <v>1</v>
      </c>
      <c r="G15" s="770">
        <v>1</v>
      </c>
      <c r="H15" s="770" t="s">
        <v>37</v>
      </c>
      <c r="I15" s="770">
        <f t="shared" si="1"/>
        <v>1</v>
      </c>
      <c r="J15" s="794">
        <v>2900000</v>
      </c>
      <c r="K15" s="794">
        <f t="shared" si="2"/>
        <v>2900000</v>
      </c>
      <c r="L15" s="770"/>
      <c r="M15" s="795">
        <f t="shared" si="3"/>
        <v>-2900000</v>
      </c>
      <c r="N15" s="798"/>
      <c r="O15" s="797"/>
      <c r="P15" s="797"/>
    </row>
    <row r="16" s="755" customFormat="1" spans="1:16">
      <c r="A16" s="770">
        <v>319389</v>
      </c>
      <c r="B16" s="770">
        <v>1384355</v>
      </c>
      <c r="C16" s="770" t="s">
        <v>1935</v>
      </c>
      <c r="D16" s="771">
        <v>43405</v>
      </c>
      <c r="E16" s="771">
        <v>43407</v>
      </c>
      <c r="F16" s="770">
        <f t="shared" si="0"/>
        <v>2</v>
      </c>
      <c r="G16" s="770">
        <v>2</v>
      </c>
      <c r="H16" s="770" t="s">
        <v>37</v>
      </c>
      <c r="I16" s="770">
        <f t="shared" si="1"/>
        <v>4</v>
      </c>
      <c r="J16" s="794">
        <v>2900000</v>
      </c>
      <c r="K16" s="794">
        <f t="shared" si="2"/>
        <v>11600000</v>
      </c>
      <c r="L16" s="770"/>
      <c r="M16" s="795">
        <f t="shared" si="3"/>
        <v>-11600000</v>
      </c>
      <c r="N16" s="798"/>
      <c r="O16" s="797" t="s">
        <v>1936</v>
      </c>
      <c r="P16" s="797"/>
    </row>
    <row r="17" s="755" customFormat="1" spans="1:16">
      <c r="A17" s="770">
        <v>317284</v>
      </c>
      <c r="B17" s="770">
        <v>1378265</v>
      </c>
      <c r="C17" s="773" t="s">
        <v>1937</v>
      </c>
      <c r="D17" s="771">
        <v>43405</v>
      </c>
      <c r="E17" s="771">
        <v>43407</v>
      </c>
      <c r="F17" s="770">
        <f t="shared" si="0"/>
        <v>2</v>
      </c>
      <c r="G17" s="770">
        <v>1</v>
      </c>
      <c r="H17" s="770" t="s">
        <v>37</v>
      </c>
      <c r="I17" s="770">
        <f t="shared" si="1"/>
        <v>2</v>
      </c>
      <c r="J17" s="794">
        <v>2900000</v>
      </c>
      <c r="K17" s="794">
        <f t="shared" si="2"/>
        <v>5800000</v>
      </c>
      <c r="L17" s="770"/>
      <c r="M17" s="795">
        <f t="shared" si="3"/>
        <v>-5800000</v>
      </c>
      <c r="N17" s="798"/>
      <c r="O17" s="797"/>
      <c r="P17" s="797"/>
    </row>
    <row r="18" s="755" customFormat="1" ht="36" spans="1:16">
      <c r="A18" s="772" t="s">
        <v>1907</v>
      </c>
      <c r="B18" s="755">
        <v>1388908</v>
      </c>
      <c r="C18" s="773" t="s">
        <v>1908</v>
      </c>
      <c r="D18" s="771">
        <v>43405</v>
      </c>
      <c r="E18" s="771">
        <v>43407</v>
      </c>
      <c r="F18" s="770">
        <f t="shared" si="0"/>
        <v>2</v>
      </c>
      <c r="G18" s="770">
        <v>4</v>
      </c>
      <c r="H18" s="770" t="s">
        <v>37</v>
      </c>
      <c r="I18" s="770">
        <f t="shared" si="1"/>
        <v>8</v>
      </c>
      <c r="J18" s="799">
        <v>2900000</v>
      </c>
      <c r="K18" s="794">
        <f t="shared" si="2"/>
        <v>23200000</v>
      </c>
      <c r="L18" s="770"/>
      <c r="M18" s="795">
        <f t="shared" si="3"/>
        <v>-23200000</v>
      </c>
      <c r="N18" s="798"/>
      <c r="O18" s="797"/>
      <c r="P18" s="797"/>
    </row>
    <row r="19" s="755" customFormat="1" spans="1:16">
      <c r="A19" s="772" t="s">
        <v>1882</v>
      </c>
      <c r="B19" s="755">
        <v>1379168</v>
      </c>
      <c r="C19" s="770" t="s">
        <v>1883</v>
      </c>
      <c r="D19" s="771">
        <v>43405</v>
      </c>
      <c r="E19" s="771">
        <v>43406</v>
      </c>
      <c r="F19" s="770">
        <f t="shared" si="0"/>
        <v>1</v>
      </c>
      <c r="G19" s="770">
        <v>1</v>
      </c>
      <c r="H19" s="770" t="s">
        <v>37</v>
      </c>
      <c r="I19" s="770">
        <f t="shared" si="1"/>
        <v>1</v>
      </c>
      <c r="J19" s="799">
        <v>2900000</v>
      </c>
      <c r="K19" s="794">
        <f t="shared" si="2"/>
        <v>2900000</v>
      </c>
      <c r="L19" s="770"/>
      <c r="M19" s="795">
        <f t="shared" si="3"/>
        <v>-2900000</v>
      </c>
      <c r="N19" s="798"/>
      <c r="O19" s="797" t="s">
        <v>1938</v>
      </c>
      <c r="P19" s="797"/>
    </row>
    <row r="20" s="755" customFormat="1" spans="1:16">
      <c r="A20" s="770">
        <v>320306</v>
      </c>
      <c r="B20" s="755">
        <v>1388921</v>
      </c>
      <c r="C20" s="773" t="s">
        <v>1901</v>
      </c>
      <c r="D20" s="771">
        <v>43405</v>
      </c>
      <c r="E20" s="771">
        <v>43408</v>
      </c>
      <c r="F20" s="770">
        <f t="shared" si="0"/>
        <v>3</v>
      </c>
      <c r="G20" s="770">
        <v>1</v>
      </c>
      <c r="H20" s="770" t="s">
        <v>37</v>
      </c>
      <c r="I20" s="770">
        <f t="shared" si="1"/>
        <v>3</v>
      </c>
      <c r="J20" s="799">
        <v>2900000</v>
      </c>
      <c r="K20" s="794">
        <f t="shared" si="2"/>
        <v>8700000</v>
      </c>
      <c r="L20" s="770"/>
      <c r="M20" s="795">
        <f t="shared" si="3"/>
        <v>-8700000</v>
      </c>
      <c r="N20" s="798"/>
      <c r="O20" s="797"/>
      <c r="P20" s="797"/>
    </row>
    <row r="21" s="755" customFormat="1" ht="36" spans="1:16">
      <c r="A21" s="772" t="s">
        <v>1939</v>
      </c>
      <c r="B21" s="755">
        <v>1388719</v>
      </c>
      <c r="C21" s="773" t="s">
        <v>1906</v>
      </c>
      <c r="D21" s="771">
        <v>43405</v>
      </c>
      <c r="E21" s="771">
        <v>43407</v>
      </c>
      <c r="F21" s="770">
        <f t="shared" si="0"/>
        <v>2</v>
      </c>
      <c r="G21" s="770">
        <v>4</v>
      </c>
      <c r="H21" s="770" t="s">
        <v>37</v>
      </c>
      <c r="I21" s="770">
        <f t="shared" si="1"/>
        <v>8</v>
      </c>
      <c r="J21" s="799">
        <v>2900000</v>
      </c>
      <c r="K21" s="794">
        <f t="shared" si="2"/>
        <v>23200000</v>
      </c>
      <c r="L21" s="770"/>
      <c r="M21" s="795">
        <f t="shared" si="3"/>
        <v>-23200000</v>
      </c>
      <c r="N21" s="798"/>
      <c r="O21" s="797"/>
      <c r="P21" s="797"/>
    </row>
    <row r="22" s="755" customFormat="1" spans="1:16">
      <c r="A22" s="770">
        <v>320674</v>
      </c>
      <c r="B22" s="770">
        <v>1387223</v>
      </c>
      <c r="C22" s="773" t="s">
        <v>1940</v>
      </c>
      <c r="D22" s="771">
        <v>43405</v>
      </c>
      <c r="E22" s="771">
        <v>43406</v>
      </c>
      <c r="F22" s="770">
        <f t="shared" si="0"/>
        <v>1</v>
      </c>
      <c r="G22" s="770">
        <v>1</v>
      </c>
      <c r="H22" s="770" t="s">
        <v>37</v>
      </c>
      <c r="I22" s="770">
        <f t="shared" si="1"/>
        <v>1</v>
      </c>
      <c r="J22" s="770">
        <v>2900000</v>
      </c>
      <c r="K22" s="794">
        <f t="shared" si="2"/>
        <v>2900000</v>
      </c>
      <c r="L22" s="770"/>
      <c r="M22" s="795">
        <f t="shared" si="3"/>
        <v>-2900000</v>
      </c>
      <c r="N22" s="798"/>
      <c r="O22" s="797"/>
      <c r="P22" s="797"/>
    </row>
    <row r="23" s="755" customFormat="1" spans="1:16">
      <c r="A23" s="770">
        <v>320669</v>
      </c>
      <c r="B23" s="755">
        <v>1388903</v>
      </c>
      <c r="C23" s="773" t="s">
        <v>1916</v>
      </c>
      <c r="D23" s="771">
        <v>43405</v>
      </c>
      <c r="E23" s="771">
        <v>43407</v>
      </c>
      <c r="F23" s="770">
        <f t="shared" si="0"/>
        <v>2</v>
      </c>
      <c r="G23" s="770">
        <v>1</v>
      </c>
      <c r="H23" s="770" t="s">
        <v>37</v>
      </c>
      <c r="I23" s="770">
        <f t="shared" si="1"/>
        <v>2</v>
      </c>
      <c r="J23" s="770">
        <v>2900000</v>
      </c>
      <c r="K23" s="794">
        <f t="shared" si="2"/>
        <v>5800000</v>
      </c>
      <c r="L23" s="770"/>
      <c r="M23" s="795">
        <f t="shared" si="3"/>
        <v>-5800000</v>
      </c>
      <c r="N23" s="798"/>
      <c r="O23" s="797"/>
      <c r="P23" s="797"/>
    </row>
    <row r="24" s="755" customFormat="1" spans="1:16">
      <c r="A24" s="770">
        <v>320576</v>
      </c>
      <c r="B24" s="770">
        <v>1387165</v>
      </c>
      <c r="C24" s="773" t="s">
        <v>1941</v>
      </c>
      <c r="D24" s="771">
        <v>43405</v>
      </c>
      <c r="E24" s="771">
        <v>43406</v>
      </c>
      <c r="F24" s="770">
        <f t="shared" si="0"/>
        <v>1</v>
      </c>
      <c r="G24" s="770">
        <v>1</v>
      </c>
      <c r="H24" s="770" t="s">
        <v>37</v>
      </c>
      <c r="I24" s="770">
        <f t="shared" si="1"/>
        <v>1</v>
      </c>
      <c r="J24" s="770">
        <v>2900000</v>
      </c>
      <c r="K24" s="794">
        <f t="shared" si="2"/>
        <v>2900000</v>
      </c>
      <c r="L24" s="770"/>
      <c r="M24" s="795">
        <f t="shared" si="3"/>
        <v>-2900000</v>
      </c>
      <c r="N24" s="798"/>
      <c r="O24" s="797"/>
      <c r="P24" s="797"/>
    </row>
    <row r="25" s="755" customFormat="1" spans="1:16">
      <c r="A25" s="770">
        <v>318569</v>
      </c>
      <c r="B25" s="770">
        <v>1382243</v>
      </c>
      <c r="C25" s="770" t="s">
        <v>1942</v>
      </c>
      <c r="D25" s="771">
        <v>43406</v>
      </c>
      <c r="E25" s="771">
        <v>43409</v>
      </c>
      <c r="F25" s="770">
        <f t="shared" si="0"/>
        <v>3</v>
      </c>
      <c r="G25" s="770">
        <v>2</v>
      </c>
      <c r="H25" s="770" t="s">
        <v>37</v>
      </c>
      <c r="I25" s="770">
        <f t="shared" si="1"/>
        <v>6</v>
      </c>
      <c r="J25" s="794">
        <v>2900000</v>
      </c>
      <c r="K25" s="794">
        <f t="shared" si="2"/>
        <v>17400000</v>
      </c>
      <c r="L25" s="770"/>
      <c r="M25" s="795">
        <f t="shared" si="3"/>
        <v>-17400000</v>
      </c>
      <c r="N25" s="798"/>
      <c r="O25" s="797"/>
      <c r="P25" s="797"/>
    </row>
    <row r="26" s="755" customFormat="1" ht="14.25" customHeight="1" spans="1:16">
      <c r="A26" s="770">
        <v>317264</v>
      </c>
      <c r="B26" s="770">
        <v>1378112</v>
      </c>
      <c r="C26" s="773" t="s">
        <v>1943</v>
      </c>
      <c r="D26" s="771">
        <v>43406</v>
      </c>
      <c r="E26" s="771">
        <v>43410</v>
      </c>
      <c r="F26" s="770">
        <f t="shared" si="0"/>
        <v>4</v>
      </c>
      <c r="G26" s="770">
        <v>1</v>
      </c>
      <c r="H26" s="770" t="s">
        <v>37</v>
      </c>
      <c r="I26" s="770">
        <f t="shared" si="1"/>
        <v>4</v>
      </c>
      <c r="J26" s="799">
        <v>2900000</v>
      </c>
      <c r="K26" s="794">
        <f t="shared" si="2"/>
        <v>11600000</v>
      </c>
      <c r="L26" s="770"/>
      <c r="M26" s="795">
        <f t="shared" si="3"/>
        <v>-11600000</v>
      </c>
      <c r="N26" s="798"/>
      <c r="O26" s="797"/>
      <c r="P26" s="797"/>
    </row>
    <row r="27" s="755" customFormat="1" ht="14.25" customHeight="1" spans="1:16">
      <c r="A27" s="770">
        <v>317834</v>
      </c>
      <c r="B27" s="770">
        <v>1379679</v>
      </c>
      <c r="C27" s="773" t="s">
        <v>1944</v>
      </c>
      <c r="D27" s="771">
        <v>43406</v>
      </c>
      <c r="E27" s="771">
        <v>43409</v>
      </c>
      <c r="F27" s="770">
        <f t="shared" si="0"/>
        <v>3</v>
      </c>
      <c r="G27" s="770">
        <v>1</v>
      </c>
      <c r="H27" s="770" t="s">
        <v>37</v>
      </c>
      <c r="I27" s="770">
        <f t="shared" si="1"/>
        <v>3</v>
      </c>
      <c r="J27" s="799">
        <v>2900000</v>
      </c>
      <c r="K27" s="794">
        <f t="shared" si="2"/>
        <v>8700000</v>
      </c>
      <c r="L27" s="770"/>
      <c r="M27" s="795">
        <f t="shared" si="3"/>
        <v>-8700000</v>
      </c>
      <c r="N27" s="798"/>
      <c r="O27" s="797"/>
      <c r="P27" s="797"/>
    </row>
    <row r="28" s="755" customFormat="1" spans="1:16">
      <c r="A28" s="770">
        <v>318530</v>
      </c>
      <c r="B28" s="770">
        <v>1382099</v>
      </c>
      <c r="C28" s="773" t="s">
        <v>1945</v>
      </c>
      <c r="D28" s="771">
        <v>43407</v>
      </c>
      <c r="E28" s="771">
        <v>43409</v>
      </c>
      <c r="F28" s="770">
        <f t="shared" si="0"/>
        <v>2</v>
      </c>
      <c r="G28" s="770">
        <v>1</v>
      </c>
      <c r="H28" s="770" t="s">
        <v>37</v>
      </c>
      <c r="I28" s="770">
        <f t="shared" si="1"/>
        <v>2</v>
      </c>
      <c r="J28" s="794">
        <v>2900000</v>
      </c>
      <c r="K28" s="794">
        <f t="shared" si="2"/>
        <v>5800000</v>
      </c>
      <c r="L28" s="770"/>
      <c r="M28" s="795">
        <f t="shared" si="3"/>
        <v>-5800000</v>
      </c>
      <c r="N28" s="798"/>
      <c r="O28" s="797"/>
      <c r="P28" s="797"/>
    </row>
    <row r="29" s="755" customFormat="1" spans="1:16">
      <c r="A29" s="770">
        <v>311553</v>
      </c>
      <c r="B29" s="770">
        <v>1363107</v>
      </c>
      <c r="C29" s="773" t="s">
        <v>1946</v>
      </c>
      <c r="D29" s="771">
        <v>43407</v>
      </c>
      <c r="E29" s="771">
        <v>43409</v>
      </c>
      <c r="F29" s="770">
        <f t="shared" si="0"/>
        <v>2</v>
      </c>
      <c r="G29" s="770">
        <v>1</v>
      </c>
      <c r="H29" s="770" t="s">
        <v>37</v>
      </c>
      <c r="I29" s="770">
        <f t="shared" si="1"/>
        <v>2</v>
      </c>
      <c r="J29" s="794">
        <v>2900000</v>
      </c>
      <c r="K29" s="794">
        <f t="shared" si="2"/>
        <v>5800000</v>
      </c>
      <c r="L29" s="770"/>
      <c r="M29" s="795">
        <f t="shared" si="3"/>
        <v>-5800000</v>
      </c>
      <c r="N29" s="798"/>
      <c r="O29" s="797"/>
      <c r="P29" s="797"/>
    </row>
    <row r="30" s="755" customFormat="1" spans="1:16">
      <c r="A30" s="770">
        <v>318127</v>
      </c>
      <c r="B30" s="770">
        <v>1380921</v>
      </c>
      <c r="C30" s="773" t="s">
        <v>1947</v>
      </c>
      <c r="D30" s="771">
        <v>43407</v>
      </c>
      <c r="E30" s="771">
        <v>43409</v>
      </c>
      <c r="F30" s="770">
        <f t="shared" si="0"/>
        <v>2</v>
      </c>
      <c r="G30" s="770">
        <v>1</v>
      </c>
      <c r="H30" s="770" t="s">
        <v>37</v>
      </c>
      <c r="I30" s="770">
        <f t="shared" si="1"/>
        <v>2</v>
      </c>
      <c r="J30" s="794">
        <v>2900000</v>
      </c>
      <c r="K30" s="794">
        <f t="shared" si="2"/>
        <v>5800000</v>
      </c>
      <c r="L30" s="770"/>
      <c r="M30" s="795">
        <f t="shared" si="3"/>
        <v>-5800000</v>
      </c>
      <c r="N30" s="798"/>
      <c r="O30" s="797"/>
      <c r="P30" s="797"/>
    </row>
    <row r="31" s="755" customFormat="1" ht="24" spans="1:16">
      <c r="A31" s="772" t="s">
        <v>1948</v>
      </c>
      <c r="B31" s="770">
        <v>1381572</v>
      </c>
      <c r="C31" s="773" t="s">
        <v>1949</v>
      </c>
      <c r="D31" s="771">
        <v>43407</v>
      </c>
      <c r="E31" s="771">
        <v>43411</v>
      </c>
      <c r="F31" s="770">
        <f t="shared" si="0"/>
        <v>4</v>
      </c>
      <c r="G31" s="770">
        <v>3</v>
      </c>
      <c r="H31" s="770" t="s">
        <v>37</v>
      </c>
      <c r="I31" s="770">
        <f t="shared" si="1"/>
        <v>12</v>
      </c>
      <c r="J31" s="794">
        <v>2900000</v>
      </c>
      <c r="K31" s="794">
        <f t="shared" si="2"/>
        <v>34800000</v>
      </c>
      <c r="L31" s="770"/>
      <c r="M31" s="795">
        <f t="shared" si="3"/>
        <v>-34800000</v>
      </c>
      <c r="N31" s="798"/>
      <c r="O31" s="797" t="s">
        <v>1950</v>
      </c>
      <c r="P31" s="797"/>
    </row>
    <row r="32" s="755" customFormat="1" spans="1:16">
      <c r="A32" s="772">
        <v>319979</v>
      </c>
      <c r="B32" s="770">
        <v>1386151</v>
      </c>
      <c r="C32" s="773" t="s">
        <v>1951</v>
      </c>
      <c r="D32" s="771">
        <v>43407</v>
      </c>
      <c r="E32" s="771">
        <v>43410</v>
      </c>
      <c r="F32" s="770">
        <f t="shared" si="0"/>
        <v>3</v>
      </c>
      <c r="G32" s="770">
        <v>1</v>
      </c>
      <c r="H32" s="770" t="s">
        <v>37</v>
      </c>
      <c r="I32" s="770">
        <f t="shared" si="1"/>
        <v>3</v>
      </c>
      <c r="J32" s="794">
        <v>2900000</v>
      </c>
      <c r="K32" s="794">
        <f t="shared" si="2"/>
        <v>8700000</v>
      </c>
      <c r="L32" s="770"/>
      <c r="M32" s="795">
        <f t="shared" si="3"/>
        <v>-8700000</v>
      </c>
      <c r="N32" s="798"/>
      <c r="O32" s="797"/>
      <c r="P32" s="797"/>
    </row>
    <row r="33" s="755" customFormat="1" spans="1:16">
      <c r="A33" s="772">
        <v>318746</v>
      </c>
      <c r="B33" s="770">
        <v>1382288</v>
      </c>
      <c r="C33" s="773" t="s">
        <v>1952</v>
      </c>
      <c r="D33" s="771">
        <v>43407</v>
      </c>
      <c r="E33" s="771">
        <v>43410</v>
      </c>
      <c r="F33" s="770">
        <f t="shared" si="0"/>
        <v>3</v>
      </c>
      <c r="G33" s="770">
        <v>1</v>
      </c>
      <c r="H33" s="770" t="s">
        <v>37</v>
      </c>
      <c r="I33" s="770">
        <f t="shared" si="1"/>
        <v>3</v>
      </c>
      <c r="J33" s="794">
        <v>2900000</v>
      </c>
      <c r="K33" s="794">
        <f t="shared" si="2"/>
        <v>8700000</v>
      </c>
      <c r="L33" s="770"/>
      <c r="M33" s="795">
        <f t="shared" si="3"/>
        <v>-8700000</v>
      </c>
      <c r="N33" s="798"/>
      <c r="O33" s="797"/>
      <c r="P33" s="797"/>
    </row>
    <row r="34" s="755" customFormat="1" spans="1:16">
      <c r="A34" s="772" t="s">
        <v>1953</v>
      </c>
      <c r="B34" s="770">
        <v>1386373</v>
      </c>
      <c r="C34" s="773" t="s">
        <v>1954</v>
      </c>
      <c r="D34" s="771">
        <v>43407</v>
      </c>
      <c r="E34" s="771">
        <v>43409</v>
      </c>
      <c r="F34" s="770">
        <f t="shared" si="0"/>
        <v>2</v>
      </c>
      <c r="G34" s="770">
        <v>2</v>
      </c>
      <c r="H34" s="770" t="s">
        <v>37</v>
      </c>
      <c r="I34" s="770">
        <f t="shared" si="1"/>
        <v>4</v>
      </c>
      <c r="J34" s="794">
        <v>2900000</v>
      </c>
      <c r="K34" s="794">
        <f t="shared" si="2"/>
        <v>11600000</v>
      </c>
      <c r="L34" s="770"/>
      <c r="M34" s="795">
        <f t="shared" si="3"/>
        <v>-11600000</v>
      </c>
      <c r="N34" s="798"/>
      <c r="O34" s="797"/>
      <c r="P34" s="797"/>
    </row>
    <row r="35" s="755" customFormat="1" spans="1:16">
      <c r="A35" s="772">
        <v>318528</v>
      </c>
      <c r="B35" s="770">
        <v>1382056</v>
      </c>
      <c r="C35" s="773" t="s">
        <v>1955</v>
      </c>
      <c r="D35" s="771">
        <v>43408</v>
      </c>
      <c r="E35" s="771">
        <v>43412</v>
      </c>
      <c r="F35" s="770">
        <f t="shared" si="0"/>
        <v>4</v>
      </c>
      <c r="G35" s="770">
        <v>1</v>
      </c>
      <c r="H35" s="770" t="s">
        <v>37</v>
      </c>
      <c r="I35" s="770">
        <f t="shared" si="1"/>
        <v>4</v>
      </c>
      <c r="J35" s="794">
        <v>2900000</v>
      </c>
      <c r="K35" s="794">
        <f t="shared" si="2"/>
        <v>11600000</v>
      </c>
      <c r="L35" s="770"/>
      <c r="M35" s="795">
        <f t="shared" si="3"/>
        <v>-11600000</v>
      </c>
      <c r="N35" s="798"/>
      <c r="O35" s="797"/>
      <c r="P35" s="797"/>
    </row>
    <row r="36" s="755" customFormat="1" spans="1:16">
      <c r="A36" s="772">
        <v>319099</v>
      </c>
      <c r="B36" s="770">
        <v>1383504</v>
      </c>
      <c r="C36" s="773" t="s">
        <v>1956</v>
      </c>
      <c r="D36" s="771">
        <v>43408</v>
      </c>
      <c r="E36" s="771">
        <v>43409</v>
      </c>
      <c r="F36" s="770">
        <f t="shared" si="0"/>
        <v>1</v>
      </c>
      <c r="G36" s="770">
        <v>1</v>
      </c>
      <c r="H36" s="770" t="s">
        <v>37</v>
      </c>
      <c r="I36" s="770">
        <f t="shared" si="1"/>
        <v>1</v>
      </c>
      <c r="J36" s="794">
        <v>2900000</v>
      </c>
      <c r="K36" s="794">
        <f t="shared" si="2"/>
        <v>2900000</v>
      </c>
      <c r="L36" s="770"/>
      <c r="M36" s="795">
        <f t="shared" si="3"/>
        <v>-2900000</v>
      </c>
      <c r="N36" s="798"/>
      <c r="O36" s="797"/>
      <c r="P36" s="797"/>
    </row>
    <row r="37" s="755" customFormat="1" spans="1:16">
      <c r="A37" s="772">
        <v>319309</v>
      </c>
      <c r="B37" s="770">
        <v>1384102</v>
      </c>
      <c r="C37" s="773" t="s">
        <v>1957</v>
      </c>
      <c r="D37" s="771">
        <v>43408</v>
      </c>
      <c r="E37" s="771">
        <v>43410</v>
      </c>
      <c r="F37" s="770">
        <f t="shared" si="0"/>
        <v>2</v>
      </c>
      <c r="G37" s="770">
        <v>1</v>
      </c>
      <c r="H37" s="770" t="s">
        <v>37</v>
      </c>
      <c r="I37" s="770">
        <f t="shared" si="1"/>
        <v>2</v>
      </c>
      <c r="J37" s="794">
        <v>2900000</v>
      </c>
      <c r="K37" s="794">
        <f t="shared" si="2"/>
        <v>5800000</v>
      </c>
      <c r="L37" s="770"/>
      <c r="M37" s="795">
        <f t="shared" si="3"/>
        <v>-5800000</v>
      </c>
      <c r="N37" s="798"/>
      <c r="O37" s="797"/>
      <c r="P37" s="797"/>
    </row>
    <row r="38" s="755" customFormat="1" spans="1:16">
      <c r="A38" s="770">
        <v>320675</v>
      </c>
      <c r="B38" s="770">
        <v>1387227</v>
      </c>
      <c r="C38" s="773" t="s">
        <v>1958</v>
      </c>
      <c r="D38" s="771">
        <v>43408</v>
      </c>
      <c r="E38" s="771">
        <v>43412</v>
      </c>
      <c r="F38" s="770">
        <f t="shared" si="0"/>
        <v>4</v>
      </c>
      <c r="G38" s="770">
        <v>1</v>
      </c>
      <c r="H38" s="770" t="s">
        <v>37</v>
      </c>
      <c r="I38" s="770">
        <f t="shared" si="1"/>
        <v>4</v>
      </c>
      <c r="J38" s="770">
        <v>2900000</v>
      </c>
      <c r="K38" s="794">
        <f t="shared" si="2"/>
        <v>11600000</v>
      </c>
      <c r="L38" s="770"/>
      <c r="M38" s="795">
        <f t="shared" si="3"/>
        <v>-11600000</v>
      </c>
      <c r="N38" s="798"/>
      <c r="O38" s="797"/>
      <c r="P38" s="797"/>
    </row>
    <row r="39" s="755" customFormat="1" spans="1:16">
      <c r="A39" s="770">
        <v>318211</v>
      </c>
      <c r="B39" s="770">
        <v>1381418</v>
      </c>
      <c r="C39" s="773" t="s">
        <v>1959</v>
      </c>
      <c r="D39" s="771">
        <v>43409</v>
      </c>
      <c r="E39" s="771">
        <v>43410</v>
      </c>
      <c r="F39" s="770">
        <f t="shared" si="0"/>
        <v>1</v>
      </c>
      <c r="G39" s="770">
        <v>1</v>
      </c>
      <c r="H39" s="770" t="s">
        <v>37</v>
      </c>
      <c r="I39" s="770">
        <f t="shared" si="1"/>
        <v>1</v>
      </c>
      <c r="J39" s="794">
        <v>2900000</v>
      </c>
      <c r="K39" s="794">
        <f t="shared" si="2"/>
        <v>2900000</v>
      </c>
      <c r="L39" s="770"/>
      <c r="M39" s="795">
        <f t="shared" si="3"/>
        <v>-2900000</v>
      </c>
      <c r="N39" s="798"/>
      <c r="O39" s="797" t="s">
        <v>1960</v>
      </c>
      <c r="P39" s="797"/>
    </row>
    <row r="40" s="755" customFormat="1" spans="1:16">
      <c r="A40" s="770">
        <v>319057</v>
      </c>
      <c r="B40" s="770">
        <v>1383186</v>
      </c>
      <c r="C40" s="773" t="s">
        <v>1961</v>
      </c>
      <c r="D40" s="771">
        <v>43409</v>
      </c>
      <c r="E40" s="771">
        <v>43411</v>
      </c>
      <c r="F40" s="770">
        <f t="shared" si="0"/>
        <v>2</v>
      </c>
      <c r="G40" s="770">
        <v>1</v>
      </c>
      <c r="H40" s="770" t="s">
        <v>37</v>
      </c>
      <c r="I40" s="770">
        <f t="shared" si="1"/>
        <v>2</v>
      </c>
      <c r="J40" s="794">
        <v>2900000</v>
      </c>
      <c r="K40" s="794">
        <f t="shared" si="2"/>
        <v>5800000</v>
      </c>
      <c r="L40" s="770"/>
      <c r="M40" s="795">
        <f t="shared" si="3"/>
        <v>-5800000</v>
      </c>
      <c r="N40" s="800"/>
      <c r="O40" s="797" t="s">
        <v>1962</v>
      </c>
      <c r="P40" s="797"/>
    </row>
    <row r="41" s="756" customFormat="1" ht="19.5" customHeight="1" spans="1:16">
      <c r="A41" s="774">
        <v>320946</v>
      </c>
      <c r="B41" s="755">
        <v>1388907</v>
      </c>
      <c r="C41" s="775" t="s">
        <v>1920</v>
      </c>
      <c r="D41" s="776">
        <v>43405</v>
      </c>
      <c r="E41" s="776">
        <v>43406</v>
      </c>
      <c r="F41" s="774">
        <f t="shared" si="0"/>
        <v>1</v>
      </c>
      <c r="G41" s="774">
        <v>1</v>
      </c>
      <c r="H41" s="774" t="s">
        <v>37</v>
      </c>
      <c r="I41" s="774">
        <f t="shared" si="1"/>
        <v>1</v>
      </c>
      <c r="J41" s="801">
        <v>2900000</v>
      </c>
      <c r="K41" s="801">
        <f t="shared" si="2"/>
        <v>2900000</v>
      </c>
      <c r="L41" s="774"/>
      <c r="M41" s="802">
        <f t="shared" si="3"/>
        <v>-2900000</v>
      </c>
      <c r="N41" s="803">
        <f>SUM(K41:K50)</f>
        <v>113100000</v>
      </c>
      <c r="O41" s="804"/>
      <c r="P41" s="804"/>
    </row>
    <row r="42" s="756" customFormat="1" ht="19.5" customHeight="1" spans="1:16">
      <c r="A42" s="774">
        <v>320996</v>
      </c>
      <c r="B42" s="774">
        <v>1387910</v>
      </c>
      <c r="C42" s="775" t="s">
        <v>1963</v>
      </c>
      <c r="D42" s="776">
        <v>43405</v>
      </c>
      <c r="E42" s="776">
        <v>43409</v>
      </c>
      <c r="F42" s="774">
        <f t="shared" si="0"/>
        <v>4</v>
      </c>
      <c r="G42" s="774">
        <v>1</v>
      </c>
      <c r="H42" s="774" t="s">
        <v>37</v>
      </c>
      <c r="I42" s="774">
        <f t="shared" si="1"/>
        <v>4</v>
      </c>
      <c r="J42" s="801">
        <v>2900000</v>
      </c>
      <c r="K42" s="801">
        <f t="shared" si="2"/>
        <v>11600000</v>
      </c>
      <c r="L42" s="774"/>
      <c r="M42" s="802">
        <f t="shared" si="3"/>
        <v>-11600000</v>
      </c>
      <c r="N42" s="805"/>
      <c r="O42" s="804"/>
      <c r="P42" s="804"/>
    </row>
    <row r="43" s="756" customFormat="1" ht="19.5" customHeight="1" spans="1:16">
      <c r="A43" s="774">
        <v>320988</v>
      </c>
      <c r="B43" s="774">
        <v>1387713</v>
      </c>
      <c r="C43" s="775" t="s">
        <v>1964</v>
      </c>
      <c r="D43" s="776">
        <v>43408</v>
      </c>
      <c r="E43" s="776">
        <v>43410</v>
      </c>
      <c r="F43" s="774">
        <f t="shared" si="0"/>
        <v>2</v>
      </c>
      <c r="G43" s="774">
        <v>1</v>
      </c>
      <c r="H43" s="774" t="s">
        <v>37</v>
      </c>
      <c r="I43" s="774">
        <f t="shared" si="1"/>
        <v>2</v>
      </c>
      <c r="J43" s="801">
        <v>2900000</v>
      </c>
      <c r="K43" s="801">
        <f t="shared" si="2"/>
        <v>5800000</v>
      </c>
      <c r="L43" s="774"/>
      <c r="M43" s="802">
        <f t="shared" si="3"/>
        <v>-5800000</v>
      </c>
      <c r="N43" s="805"/>
      <c r="O43" s="804"/>
      <c r="P43" s="804"/>
    </row>
    <row r="44" s="755" customFormat="1" spans="1:16">
      <c r="A44" s="774">
        <v>319262</v>
      </c>
      <c r="B44" s="774">
        <v>1383795</v>
      </c>
      <c r="C44" s="775" t="s">
        <v>1965</v>
      </c>
      <c r="D44" s="776">
        <v>43410</v>
      </c>
      <c r="E44" s="776">
        <v>43413</v>
      </c>
      <c r="F44" s="774">
        <f t="shared" si="0"/>
        <v>3</v>
      </c>
      <c r="G44" s="774">
        <v>1</v>
      </c>
      <c r="H44" s="774" t="s">
        <v>37</v>
      </c>
      <c r="I44" s="774">
        <f t="shared" si="1"/>
        <v>3</v>
      </c>
      <c r="J44" s="801">
        <v>2900000</v>
      </c>
      <c r="K44" s="801">
        <f t="shared" si="2"/>
        <v>8700000</v>
      </c>
      <c r="L44" s="774"/>
      <c r="M44" s="802">
        <f t="shared" si="3"/>
        <v>-8700000</v>
      </c>
      <c r="N44" s="805"/>
      <c r="O44" s="797"/>
      <c r="P44" s="797"/>
    </row>
    <row r="45" s="755" customFormat="1" spans="1:16">
      <c r="A45" s="774">
        <v>318529</v>
      </c>
      <c r="B45" s="774">
        <v>1382100</v>
      </c>
      <c r="C45" s="775" t="s">
        <v>1945</v>
      </c>
      <c r="D45" s="776">
        <v>43410</v>
      </c>
      <c r="E45" s="776">
        <v>43411</v>
      </c>
      <c r="F45" s="774">
        <f t="shared" si="0"/>
        <v>1</v>
      </c>
      <c r="G45" s="774">
        <v>1</v>
      </c>
      <c r="H45" s="774" t="s">
        <v>37</v>
      </c>
      <c r="I45" s="774">
        <f t="shared" si="1"/>
        <v>1</v>
      </c>
      <c r="J45" s="801">
        <v>2900000</v>
      </c>
      <c r="K45" s="801">
        <f t="shared" si="2"/>
        <v>2900000</v>
      </c>
      <c r="L45" s="774"/>
      <c r="M45" s="802">
        <f t="shared" si="3"/>
        <v>-2900000</v>
      </c>
      <c r="N45" s="805"/>
      <c r="O45" s="797"/>
      <c r="P45" s="797"/>
    </row>
    <row r="46" s="755" customFormat="1" spans="1:16">
      <c r="A46" s="774">
        <v>318749</v>
      </c>
      <c r="B46" s="774">
        <v>1382324</v>
      </c>
      <c r="C46" s="775" t="s">
        <v>1966</v>
      </c>
      <c r="D46" s="776">
        <v>43410</v>
      </c>
      <c r="E46" s="776">
        <v>43412</v>
      </c>
      <c r="F46" s="774">
        <f t="shared" si="0"/>
        <v>2</v>
      </c>
      <c r="G46" s="774">
        <v>1</v>
      </c>
      <c r="H46" s="774" t="s">
        <v>37</v>
      </c>
      <c r="I46" s="774">
        <f t="shared" si="1"/>
        <v>2</v>
      </c>
      <c r="J46" s="801">
        <v>2900000</v>
      </c>
      <c r="K46" s="801">
        <f t="shared" si="2"/>
        <v>5800000</v>
      </c>
      <c r="L46" s="774"/>
      <c r="M46" s="802">
        <f t="shared" si="3"/>
        <v>-5800000</v>
      </c>
      <c r="N46" s="805"/>
      <c r="O46" s="797" t="s">
        <v>1967</v>
      </c>
      <c r="P46" s="797"/>
    </row>
    <row r="47" s="755" customFormat="1" spans="1:16">
      <c r="A47" s="774">
        <v>320245</v>
      </c>
      <c r="B47" s="774">
        <v>1386196</v>
      </c>
      <c r="C47" s="775" t="s">
        <v>1968</v>
      </c>
      <c r="D47" s="776">
        <v>43410</v>
      </c>
      <c r="E47" s="776">
        <v>43412</v>
      </c>
      <c r="F47" s="774">
        <f t="shared" si="0"/>
        <v>2</v>
      </c>
      <c r="G47" s="774">
        <v>1</v>
      </c>
      <c r="H47" s="774" t="s">
        <v>37</v>
      </c>
      <c r="I47" s="774">
        <f t="shared" si="1"/>
        <v>2</v>
      </c>
      <c r="J47" s="801">
        <v>2900000</v>
      </c>
      <c r="K47" s="801">
        <f t="shared" si="2"/>
        <v>5800000</v>
      </c>
      <c r="L47" s="774"/>
      <c r="M47" s="802">
        <f t="shared" si="3"/>
        <v>-5800000</v>
      </c>
      <c r="N47" s="805"/>
      <c r="O47" s="797" t="s">
        <v>1969</v>
      </c>
      <c r="P47" s="797"/>
    </row>
    <row r="48" s="755" customFormat="1" ht="36" spans="1:16">
      <c r="A48" s="777" t="s">
        <v>1970</v>
      </c>
      <c r="B48" s="774">
        <v>1384674</v>
      </c>
      <c r="C48" s="778" t="s">
        <v>1971</v>
      </c>
      <c r="D48" s="776">
        <v>43411</v>
      </c>
      <c r="E48" s="776">
        <v>43414</v>
      </c>
      <c r="F48" s="774">
        <f t="shared" si="0"/>
        <v>3</v>
      </c>
      <c r="G48" s="774">
        <v>5</v>
      </c>
      <c r="H48" s="774" t="s">
        <v>37</v>
      </c>
      <c r="I48" s="774">
        <f t="shared" si="1"/>
        <v>15</v>
      </c>
      <c r="J48" s="801">
        <v>2900000</v>
      </c>
      <c r="K48" s="801">
        <f t="shared" si="2"/>
        <v>43500000</v>
      </c>
      <c r="L48" s="774"/>
      <c r="M48" s="802">
        <f t="shared" si="3"/>
        <v>-43500000</v>
      </c>
      <c r="N48" s="805"/>
      <c r="O48" s="797"/>
      <c r="P48" s="797"/>
    </row>
    <row r="49" s="755" customFormat="1" spans="1:16">
      <c r="A49" s="777">
        <v>319452</v>
      </c>
      <c r="B49" s="774">
        <v>1384678</v>
      </c>
      <c r="C49" s="778" t="s">
        <v>1972</v>
      </c>
      <c r="D49" s="776">
        <v>43411</v>
      </c>
      <c r="E49" s="776">
        <v>43414</v>
      </c>
      <c r="F49" s="774">
        <f t="shared" si="0"/>
        <v>3</v>
      </c>
      <c r="G49" s="774">
        <v>1</v>
      </c>
      <c r="H49" s="774" t="s">
        <v>37</v>
      </c>
      <c r="I49" s="774">
        <f t="shared" si="1"/>
        <v>3</v>
      </c>
      <c r="J49" s="801">
        <v>2900000</v>
      </c>
      <c r="K49" s="801">
        <f t="shared" si="2"/>
        <v>8700000</v>
      </c>
      <c r="L49" s="774"/>
      <c r="M49" s="802">
        <f t="shared" si="3"/>
        <v>-8700000</v>
      </c>
      <c r="N49" s="805"/>
      <c r="O49" s="797"/>
      <c r="P49" s="797"/>
    </row>
    <row r="50" s="755" customFormat="1" spans="1:16">
      <c r="A50" s="774">
        <v>321020</v>
      </c>
      <c r="B50" s="774">
        <v>1387957</v>
      </c>
      <c r="C50" s="774" t="s">
        <v>1973</v>
      </c>
      <c r="D50" s="776">
        <v>43411</v>
      </c>
      <c r="E50" s="776">
        <v>43413</v>
      </c>
      <c r="F50" s="774">
        <f t="shared" si="0"/>
        <v>2</v>
      </c>
      <c r="G50" s="774">
        <v>3</v>
      </c>
      <c r="H50" s="774" t="s">
        <v>37</v>
      </c>
      <c r="I50" s="774">
        <f t="shared" si="1"/>
        <v>6</v>
      </c>
      <c r="J50" s="801">
        <v>2900000</v>
      </c>
      <c r="K50" s="801">
        <f t="shared" si="2"/>
        <v>17400000</v>
      </c>
      <c r="L50" s="774"/>
      <c r="M50" s="802">
        <f t="shared" si="3"/>
        <v>-17400000</v>
      </c>
      <c r="N50" s="806"/>
      <c r="O50" s="797"/>
      <c r="P50" s="797"/>
    </row>
    <row r="51" s="755" customFormat="1" spans="1:16">
      <c r="A51" s="779">
        <v>321029</v>
      </c>
      <c r="B51" s="755">
        <v>1388912</v>
      </c>
      <c r="C51" s="780" t="s">
        <v>1921</v>
      </c>
      <c r="D51" s="781">
        <v>43405</v>
      </c>
      <c r="E51" s="781">
        <v>43407</v>
      </c>
      <c r="F51" s="779">
        <f t="shared" si="0"/>
        <v>2</v>
      </c>
      <c r="G51" s="779">
        <v>1</v>
      </c>
      <c r="H51" s="779" t="s">
        <v>37</v>
      </c>
      <c r="I51" s="779">
        <f t="shared" si="1"/>
        <v>2</v>
      </c>
      <c r="J51" s="779">
        <v>2900000</v>
      </c>
      <c r="K51" s="807">
        <f t="shared" si="2"/>
        <v>5800000</v>
      </c>
      <c r="L51" s="779"/>
      <c r="M51" s="808">
        <f t="shared" si="3"/>
        <v>-5800000</v>
      </c>
      <c r="N51" s="809">
        <f>SUM(K51:K58)</f>
        <v>104400000</v>
      </c>
      <c r="O51" s="797"/>
      <c r="P51" s="797"/>
    </row>
    <row r="52" s="755" customFormat="1" spans="1:16">
      <c r="A52" s="779">
        <v>321181</v>
      </c>
      <c r="B52" s="779">
        <v>1388445</v>
      </c>
      <c r="C52" s="780" t="s">
        <v>1974</v>
      </c>
      <c r="D52" s="781">
        <v>43405</v>
      </c>
      <c r="E52" s="781">
        <v>43406</v>
      </c>
      <c r="F52" s="779">
        <f t="shared" si="0"/>
        <v>1</v>
      </c>
      <c r="G52" s="779">
        <v>1</v>
      </c>
      <c r="H52" s="779" t="s">
        <v>37</v>
      </c>
      <c r="I52" s="779">
        <f t="shared" si="1"/>
        <v>1</v>
      </c>
      <c r="J52" s="779">
        <v>2900000</v>
      </c>
      <c r="K52" s="807">
        <f t="shared" si="2"/>
        <v>2900000</v>
      </c>
      <c r="L52" s="779"/>
      <c r="M52" s="808">
        <f t="shared" si="3"/>
        <v>-2900000</v>
      </c>
      <c r="N52" s="810"/>
      <c r="O52" s="797"/>
      <c r="P52" s="797"/>
    </row>
    <row r="53" s="755" customFormat="1" spans="1:16">
      <c r="A53" s="779">
        <v>321171</v>
      </c>
      <c r="B53" s="779">
        <v>1388391</v>
      </c>
      <c r="C53" s="780" t="s">
        <v>1975</v>
      </c>
      <c r="D53" s="781">
        <v>43408</v>
      </c>
      <c r="E53" s="781">
        <v>43410</v>
      </c>
      <c r="F53" s="779">
        <f t="shared" si="0"/>
        <v>2</v>
      </c>
      <c r="G53" s="779">
        <v>1</v>
      </c>
      <c r="H53" s="779" t="s">
        <v>37</v>
      </c>
      <c r="I53" s="779">
        <f t="shared" si="1"/>
        <v>2</v>
      </c>
      <c r="J53" s="779">
        <v>2900000</v>
      </c>
      <c r="K53" s="807">
        <f t="shared" si="2"/>
        <v>5800000</v>
      </c>
      <c r="L53" s="779"/>
      <c r="M53" s="808">
        <f t="shared" si="3"/>
        <v>-5800000</v>
      </c>
      <c r="N53" s="810"/>
      <c r="O53" s="797"/>
      <c r="P53" s="797"/>
    </row>
    <row r="54" s="755" customFormat="1" ht="24" spans="1:16">
      <c r="A54" s="779">
        <v>318254</v>
      </c>
      <c r="B54" s="779">
        <v>1381749</v>
      </c>
      <c r="C54" s="780" t="s">
        <v>1976</v>
      </c>
      <c r="D54" s="781">
        <v>43412</v>
      </c>
      <c r="E54" s="781">
        <v>43415</v>
      </c>
      <c r="F54" s="779">
        <f t="shared" si="0"/>
        <v>3</v>
      </c>
      <c r="G54" s="779">
        <v>3</v>
      </c>
      <c r="H54" s="779" t="s">
        <v>37</v>
      </c>
      <c r="I54" s="779">
        <f t="shared" si="1"/>
        <v>9</v>
      </c>
      <c r="J54" s="807">
        <v>2900000</v>
      </c>
      <c r="K54" s="807">
        <f t="shared" si="2"/>
        <v>26100000</v>
      </c>
      <c r="L54" s="779"/>
      <c r="M54" s="808">
        <f t="shared" si="3"/>
        <v>-26100000</v>
      </c>
      <c r="N54" s="810"/>
      <c r="O54" s="797"/>
      <c r="P54" s="797"/>
    </row>
    <row r="55" s="755" customFormat="1" spans="1:16">
      <c r="A55" s="782" t="s">
        <v>1977</v>
      </c>
      <c r="B55" s="779">
        <v>1381699</v>
      </c>
      <c r="C55" s="783" t="s">
        <v>1978</v>
      </c>
      <c r="D55" s="781">
        <v>43412</v>
      </c>
      <c r="E55" s="781">
        <v>43415</v>
      </c>
      <c r="F55" s="779">
        <f t="shared" si="0"/>
        <v>3</v>
      </c>
      <c r="G55" s="779">
        <v>5</v>
      </c>
      <c r="H55" s="779" t="s">
        <v>37</v>
      </c>
      <c r="I55" s="779">
        <f t="shared" si="1"/>
        <v>15</v>
      </c>
      <c r="J55" s="807">
        <v>2900000</v>
      </c>
      <c r="K55" s="807">
        <f t="shared" si="2"/>
        <v>43500000</v>
      </c>
      <c r="L55" s="779"/>
      <c r="M55" s="808">
        <f t="shared" si="3"/>
        <v>-43500000</v>
      </c>
      <c r="N55" s="810"/>
      <c r="O55" s="797" t="s">
        <v>1960</v>
      </c>
      <c r="P55" s="797"/>
    </row>
    <row r="56" s="755" customFormat="1" spans="1:16">
      <c r="A56" s="782">
        <v>319752</v>
      </c>
      <c r="B56" s="779">
        <v>1384856</v>
      </c>
      <c r="C56" s="783" t="s">
        <v>1979</v>
      </c>
      <c r="D56" s="781">
        <v>43412</v>
      </c>
      <c r="E56" s="781">
        <v>43413</v>
      </c>
      <c r="F56" s="779">
        <f t="shared" si="0"/>
        <v>1</v>
      </c>
      <c r="G56" s="779">
        <v>1</v>
      </c>
      <c r="H56" s="779" t="s">
        <v>37</v>
      </c>
      <c r="I56" s="779">
        <f t="shared" si="1"/>
        <v>1</v>
      </c>
      <c r="J56" s="807">
        <v>2900000</v>
      </c>
      <c r="K56" s="807">
        <f t="shared" si="2"/>
        <v>2900000</v>
      </c>
      <c r="L56" s="779"/>
      <c r="M56" s="808">
        <f t="shared" si="3"/>
        <v>-2900000</v>
      </c>
      <c r="N56" s="810"/>
      <c r="O56" s="811" t="s">
        <v>1980</v>
      </c>
      <c r="P56" s="797"/>
    </row>
    <row r="57" s="755" customFormat="1" spans="1:16">
      <c r="A57" s="779">
        <v>318123</v>
      </c>
      <c r="B57" s="779">
        <v>1380594</v>
      </c>
      <c r="C57" s="780" t="s">
        <v>1981</v>
      </c>
      <c r="D57" s="781">
        <v>43413</v>
      </c>
      <c r="E57" s="781">
        <v>43416</v>
      </c>
      <c r="F57" s="779">
        <f t="shared" si="0"/>
        <v>3</v>
      </c>
      <c r="G57" s="779">
        <v>1</v>
      </c>
      <c r="H57" s="779" t="s">
        <v>37</v>
      </c>
      <c r="I57" s="779">
        <f t="shared" si="1"/>
        <v>3</v>
      </c>
      <c r="J57" s="807">
        <v>2900000</v>
      </c>
      <c r="K57" s="807">
        <f t="shared" si="2"/>
        <v>8700000</v>
      </c>
      <c r="L57" s="779"/>
      <c r="M57" s="808">
        <f t="shared" si="3"/>
        <v>-8700000</v>
      </c>
      <c r="N57" s="810"/>
      <c r="O57" s="797"/>
      <c r="P57" s="797"/>
    </row>
    <row r="58" s="755" customFormat="1" spans="1:16">
      <c r="A58" s="779">
        <v>318129</v>
      </c>
      <c r="B58" s="779">
        <v>1380670</v>
      </c>
      <c r="C58" s="780" t="s">
        <v>1982</v>
      </c>
      <c r="D58" s="781">
        <v>43412</v>
      </c>
      <c r="E58" s="781">
        <v>43415</v>
      </c>
      <c r="F58" s="779">
        <f t="shared" si="0"/>
        <v>3</v>
      </c>
      <c r="G58" s="779">
        <v>1</v>
      </c>
      <c r="H58" s="779" t="s">
        <v>37</v>
      </c>
      <c r="I58" s="779">
        <f t="shared" si="1"/>
        <v>3</v>
      </c>
      <c r="J58" s="807">
        <v>2900000</v>
      </c>
      <c r="K58" s="807">
        <f t="shared" si="2"/>
        <v>8700000</v>
      </c>
      <c r="L58" s="779"/>
      <c r="M58" s="808">
        <f t="shared" si="3"/>
        <v>-8700000</v>
      </c>
      <c r="N58" s="812"/>
      <c r="O58" s="797"/>
      <c r="P58" s="797"/>
    </row>
    <row r="59" s="755" customFormat="1" spans="1:16">
      <c r="A59" s="784">
        <v>322021</v>
      </c>
      <c r="B59" s="784">
        <v>1389603</v>
      </c>
      <c r="C59" s="785" t="s">
        <v>1983</v>
      </c>
      <c r="D59" s="786">
        <v>43408</v>
      </c>
      <c r="E59" s="786">
        <v>43410</v>
      </c>
      <c r="F59" s="784">
        <f t="shared" si="0"/>
        <v>2</v>
      </c>
      <c r="G59" s="784">
        <v>1</v>
      </c>
      <c r="H59" s="784" t="s">
        <v>37</v>
      </c>
      <c r="I59" s="784">
        <f t="shared" si="1"/>
        <v>2</v>
      </c>
      <c r="J59" s="784">
        <v>2900000</v>
      </c>
      <c r="K59" s="813">
        <f t="shared" si="2"/>
        <v>5800000</v>
      </c>
      <c r="L59" s="784"/>
      <c r="M59" s="814">
        <f t="shared" si="3"/>
        <v>-5800000</v>
      </c>
      <c r="N59" s="815">
        <f>SUM(K59:K65)</f>
        <v>63800000</v>
      </c>
      <c r="O59" s="797"/>
      <c r="P59" s="797"/>
    </row>
    <row r="60" s="755" customFormat="1" spans="1:16">
      <c r="A60" s="784">
        <v>322243</v>
      </c>
      <c r="B60" s="784">
        <v>1389685</v>
      </c>
      <c r="C60" s="785" t="s">
        <v>1984</v>
      </c>
      <c r="D60" s="786">
        <v>43409</v>
      </c>
      <c r="E60" s="786">
        <v>43410</v>
      </c>
      <c r="F60" s="784">
        <f t="shared" si="0"/>
        <v>1</v>
      </c>
      <c r="G60" s="784">
        <v>1</v>
      </c>
      <c r="H60" s="784" t="s">
        <v>37</v>
      </c>
      <c r="I60" s="784">
        <f t="shared" si="1"/>
        <v>1</v>
      </c>
      <c r="J60" s="816">
        <v>2900000</v>
      </c>
      <c r="K60" s="813">
        <f t="shared" si="2"/>
        <v>2900000</v>
      </c>
      <c r="L60" s="784"/>
      <c r="M60" s="814">
        <f t="shared" si="3"/>
        <v>-2900000</v>
      </c>
      <c r="N60" s="817"/>
      <c r="O60" s="797"/>
      <c r="P60" s="797"/>
    </row>
    <row r="61" s="756" customFormat="1" ht="24" spans="1:16">
      <c r="A61" s="787" t="s">
        <v>1985</v>
      </c>
      <c r="B61" s="784">
        <v>1389082</v>
      </c>
      <c r="C61" s="785" t="s">
        <v>1986</v>
      </c>
      <c r="D61" s="786">
        <v>43408</v>
      </c>
      <c r="E61" s="786">
        <v>43410</v>
      </c>
      <c r="F61" s="784">
        <f t="shared" si="0"/>
        <v>2</v>
      </c>
      <c r="G61" s="784">
        <v>3</v>
      </c>
      <c r="H61" s="784" t="s">
        <v>37</v>
      </c>
      <c r="I61" s="784">
        <f t="shared" si="1"/>
        <v>6</v>
      </c>
      <c r="J61" s="813">
        <v>2900000</v>
      </c>
      <c r="K61" s="813">
        <f t="shared" si="2"/>
        <v>17400000</v>
      </c>
      <c r="L61" s="784"/>
      <c r="M61" s="814">
        <f t="shared" si="3"/>
        <v>-17400000</v>
      </c>
      <c r="N61" s="817"/>
      <c r="O61" s="804" t="s">
        <v>1987</v>
      </c>
      <c r="P61" s="804"/>
    </row>
    <row r="62" s="756" customFormat="1" spans="1:16">
      <c r="A62" s="787">
        <v>321798</v>
      </c>
      <c r="B62" s="784">
        <v>1389224</v>
      </c>
      <c r="C62" s="785" t="s">
        <v>1988</v>
      </c>
      <c r="D62" s="786">
        <v>43408</v>
      </c>
      <c r="E62" s="786">
        <v>43410</v>
      </c>
      <c r="F62" s="784">
        <f t="shared" si="0"/>
        <v>2</v>
      </c>
      <c r="G62" s="784">
        <v>1</v>
      </c>
      <c r="H62" s="784" t="s">
        <v>37</v>
      </c>
      <c r="I62" s="784">
        <f t="shared" si="1"/>
        <v>2</v>
      </c>
      <c r="J62" s="813">
        <v>2900000</v>
      </c>
      <c r="K62" s="813">
        <f t="shared" si="2"/>
        <v>5800000</v>
      </c>
      <c r="L62" s="784"/>
      <c r="M62" s="814">
        <f t="shared" si="3"/>
        <v>-5800000</v>
      </c>
      <c r="N62" s="817"/>
      <c r="O62" s="804" t="s">
        <v>1960</v>
      </c>
      <c r="P62" s="804"/>
    </row>
    <row r="63" s="755" customFormat="1" spans="1:16">
      <c r="A63" s="784">
        <v>321999</v>
      </c>
      <c r="B63" s="784">
        <v>1389441</v>
      </c>
      <c r="C63" s="785" t="s">
        <v>1989</v>
      </c>
      <c r="D63" s="786">
        <v>43408</v>
      </c>
      <c r="E63" s="786">
        <v>43409</v>
      </c>
      <c r="F63" s="784">
        <f t="shared" si="0"/>
        <v>1</v>
      </c>
      <c r="G63" s="784">
        <v>1</v>
      </c>
      <c r="H63" s="784" t="s">
        <v>37</v>
      </c>
      <c r="I63" s="784">
        <f t="shared" si="1"/>
        <v>1</v>
      </c>
      <c r="J63" s="784">
        <v>2900000</v>
      </c>
      <c r="K63" s="813">
        <f t="shared" si="2"/>
        <v>2900000</v>
      </c>
      <c r="L63" s="784"/>
      <c r="M63" s="814">
        <f t="shared" si="3"/>
        <v>-2900000</v>
      </c>
      <c r="N63" s="817"/>
      <c r="O63" s="797"/>
      <c r="P63" s="797"/>
    </row>
    <row r="64" s="756" customFormat="1" spans="1:16">
      <c r="A64" s="787">
        <v>321386</v>
      </c>
      <c r="B64" s="784">
        <v>1388693</v>
      </c>
      <c r="C64" s="785" t="s">
        <v>1990</v>
      </c>
      <c r="D64" s="786">
        <v>43411</v>
      </c>
      <c r="E64" s="786">
        <v>43415</v>
      </c>
      <c r="F64" s="784">
        <f t="shared" si="0"/>
        <v>4</v>
      </c>
      <c r="G64" s="784">
        <v>1</v>
      </c>
      <c r="H64" s="784" t="s">
        <v>37</v>
      </c>
      <c r="I64" s="784">
        <f t="shared" si="1"/>
        <v>4</v>
      </c>
      <c r="J64" s="813">
        <v>2900000</v>
      </c>
      <c r="K64" s="813">
        <f t="shared" si="2"/>
        <v>11600000</v>
      </c>
      <c r="L64" s="784"/>
      <c r="M64" s="814">
        <f t="shared" si="3"/>
        <v>-11600000</v>
      </c>
      <c r="N64" s="817"/>
      <c r="O64" s="804"/>
      <c r="P64" s="804"/>
    </row>
    <row r="65" s="756" customFormat="1" ht="24" spans="1:16">
      <c r="A65" s="787" t="s">
        <v>1991</v>
      </c>
      <c r="B65" s="784">
        <v>1389008</v>
      </c>
      <c r="C65" s="785" t="s">
        <v>1992</v>
      </c>
      <c r="D65" s="786">
        <v>43411</v>
      </c>
      <c r="E65" s="786">
        <v>43413</v>
      </c>
      <c r="F65" s="784">
        <f t="shared" si="0"/>
        <v>2</v>
      </c>
      <c r="G65" s="784">
        <v>3</v>
      </c>
      <c r="H65" s="784" t="s">
        <v>37</v>
      </c>
      <c r="I65" s="784">
        <f t="shared" si="1"/>
        <v>6</v>
      </c>
      <c r="J65" s="813">
        <v>2900000</v>
      </c>
      <c r="K65" s="813">
        <f t="shared" si="2"/>
        <v>17400000</v>
      </c>
      <c r="L65" s="784"/>
      <c r="M65" s="814">
        <f t="shared" si="3"/>
        <v>-17400000</v>
      </c>
      <c r="N65" s="839"/>
      <c r="O65" s="804"/>
      <c r="P65" s="804"/>
    </row>
    <row r="66" s="756" customFormat="1" spans="1:16">
      <c r="A66" s="818">
        <v>322286</v>
      </c>
      <c r="B66" s="819">
        <v>1390037</v>
      </c>
      <c r="C66" s="820" t="s">
        <v>1993</v>
      </c>
      <c r="D66" s="821">
        <v>43409</v>
      </c>
      <c r="E66" s="821">
        <v>43411</v>
      </c>
      <c r="F66" s="819">
        <f t="shared" si="0"/>
        <v>2</v>
      </c>
      <c r="G66" s="819">
        <v>1</v>
      </c>
      <c r="H66" s="819" t="s">
        <v>37</v>
      </c>
      <c r="I66" s="819">
        <f t="shared" si="1"/>
        <v>2</v>
      </c>
      <c r="J66" s="840">
        <v>2900000</v>
      </c>
      <c r="K66" s="840">
        <f t="shared" si="2"/>
        <v>5800000</v>
      </c>
      <c r="L66" s="819"/>
      <c r="M66" s="841">
        <f t="shared" si="3"/>
        <v>-5800000</v>
      </c>
      <c r="N66" s="842">
        <f>SUM(K66:K79)</f>
        <v>147900000</v>
      </c>
      <c r="O66" s="804"/>
      <c r="P66" s="804"/>
    </row>
    <row r="67" s="756" customFormat="1" spans="1:16">
      <c r="A67" s="818">
        <v>322252</v>
      </c>
      <c r="B67" s="819">
        <v>1389860</v>
      </c>
      <c r="C67" s="820" t="s">
        <v>1994</v>
      </c>
      <c r="D67" s="821">
        <v>43410</v>
      </c>
      <c r="E67" s="821">
        <v>43411</v>
      </c>
      <c r="F67" s="819">
        <f t="shared" si="0"/>
        <v>1</v>
      </c>
      <c r="G67" s="819">
        <v>1</v>
      </c>
      <c r="H67" s="819" t="s">
        <v>37</v>
      </c>
      <c r="I67" s="819">
        <f t="shared" si="1"/>
        <v>1</v>
      </c>
      <c r="J67" s="840">
        <v>2900000</v>
      </c>
      <c r="K67" s="840">
        <f t="shared" si="2"/>
        <v>2900000</v>
      </c>
      <c r="L67" s="819"/>
      <c r="M67" s="841">
        <f t="shared" si="3"/>
        <v>-2900000</v>
      </c>
      <c r="N67" s="843"/>
      <c r="O67" s="804"/>
      <c r="P67" s="804"/>
    </row>
    <row r="68" s="756" customFormat="1" spans="1:16">
      <c r="A68" s="818">
        <v>321392</v>
      </c>
      <c r="B68" s="819">
        <v>1388813</v>
      </c>
      <c r="C68" s="820" t="s">
        <v>1995</v>
      </c>
      <c r="D68" s="821">
        <v>43412</v>
      </c>
      <c r="E68" s="821">
        <v>43414</v>
      </c>
      <c r="F68" s="819">
        <f t="shared" si="0"/>
        <v>2</v>
      </c>
      <c r="G68" s="819">
        <v>1</v>
      </c>
      <c r="H68" s="819" t="s">
        <v>37</v>
      </c>
      <c r="I68" s="819">
        <f t="shared" si="1"/>
        <v>2</v>
      </c>
      <c r="J68" s="840">
        <v>2900000</v>
      </c>
      <c r="K68" s="840">
        <f t="shared" si="2"/>
        <v>5800000</v>
      </c>
      <c r="L68" s="819"/>
      <c r="M68" s="841">
        <f t="shared" si="3"/>
        <v>-5800000</v>
      </c>
      <c r="N68" s="843"/>
      <c r="O68" s="804" t="s">
        <v>1987</v>
      </c>
      <c r="P68" s="804"/>
    </row>
    <row r="69" s="755" customFormat="1" spans="1:16">
      <c r="A69" s="819">
        <v>322013</v>
      </c>
      <c r="B69" s="819">
        <v>1389290</v>
      </c>
      <c r="C69" s="820" t="s">
        <v>1996</v>
      </c>
      <c r="D69" s="821">
        <v>43412</v>
      </c>
      <c r="E69" s="821">
        <v>43415</v>
      </c>
      <c r="F69" s="819">
        <f t="shared" si="0"/>
        <v>3</v>
      </c>
      <c r="G69" s="819">
        <v>1</v>
      </c>
      <c r="H69" s="819" t="s">
        <v>37</v>
      </c>
      <c r="I69" s="819">
        <f t="shared" si="1"/>
        <v>3</v>
      </c>
      <c r="J69" s="819">
        <v>2900000</v>
      </c>
      <c r="K69" s="840">
        <f t="shared" si="2"/>
        <v>8700000</v>
      </c>
      <c r="L69" s="819"/>
      <c r="M69" s="841">
        <f t="shared" si="3"/>
        <v>-8700000</v>
      </c>
      <c r="N69" s="843"/>
      <c r="O69" s="797"/>
      <c r="P69" s="797"/>
    </row>
    <row r="70" s="755" customFormat="1" spans="1:16">
      <c r="A70" s="819">
        <v>322012</v>
      </c>
      <c r="B70" s="819">
        <v>1389446</v>
      </c>
      <c r="C70" s="820" t="s">
        <v>1997</v>
      </c>
      <c r="D70" s="821">
        <v>43412</v>
      </c>
      <c r="E70" s="821">
        <v>43414</v>
      </c>
      <c r="F70" s="819">
        <f t="shared" si="0"/>
        <v>2</v>
      </c>
      <c r="G70" s="819">
        <v>1</v>
      </c>
      <c r="H70" s="819" t="s">
        <v>37</v>
      </c>
      <c r="I70" s="819">
        <f t="shared" si="1"/>
        <v>2</v>
      </c>
      <c r="J70" s="819">
        <v>2900000</v>
      </c>
      <c r="K70" s="840">
        <f t="shared" si="2"/>
        <v>5800000</v>
      </c>
      <c r="L70" s="819"/>
      <c r="M70" s="841">
        <f t="shared" si="3"/>
        <v>-5800000</v>
      </c>
      <c r="N70" s="843"/>
      <c r="O70" s="797"/>
      <c r="P70" s="797"/>
    </row>
    <row r="71" s="756" customFormat="1" spans="1:16">
      <c r="A71" s="818" t="s">
        <v>1998</v>
      </c>
      <c r="B71" s="819">
        <v>1388696</v>
      </c>
      <c r="C71" s="820" t="s">
        <v>1999</v>
      </c>
      <c r="D71" s="821">
        <v>43413</v>
      </c>
      <c r="E71" s="821">
        <v>43415</v>
      </c>
      <c r="F71" s="819">
        <f t="shared" si="0"/>
        <v>2</v>
      </c>
      <c r="G71" s="819">
        <v>3</v>
      </c>
      <c r="H71" s="819" t="s">
        <v>37</v>
      </c>
      <c r="I71" s="819">
        <f t="shared" si="1"/>
        <v>6</v>
      </c>
      <c r="J71" s="840">
        <v>2900000</v>
      </c>
      <c r="K71" s="840">
        <f t="shared" si="2"/>
        <v>17400000</v>
      </c>
      <c r="L71" s="819"/>
      <c r="M71" s="841">
        <f t="shared" si="3"/>
        <v>-17400000</v>
      </c>
      <c r="N71" s="843"/>
      <c r="O71" s="804"/>
      <c r="P71" s="804"/>
    </row>
    <row r="72" s="755" customFormat="1" ht="24" spans="1:16">
      <c r="A72" s="818" t="s">
        <v>2000</v>
      </c>
      <c r="B72" s="819">
        <v>1380026</v>
      </c>
      <c r="C72" s="820" t="s">
        <v>2001</v>
      </c>
      <c r="D72" s="821">
        <v>43414</v>
      </c>
      <c r="E72" s="821">
        <v>43417</v>
      </c>
      <c r="F72" s="819">
        <f t="shared" si="0"/>
        <v>3</v>
      </c>
      <c r="G72" s="819">
        <v>2</v>
      </c>
      <c r="H72" s="819" t="s">
        <v>37</v>
      </c>
      <c r="I72" s="819">
        <f t="shared" si="1"/>
        <v>6</v>
      </c>
      <c r="J72" s="840">
        <v>2900000</v>
      </c>
      <c r="K72" s="840">
        <f t="shared" si="2"/>
        <v>17400000</v>
      </c>
      <c r="L72" s="819"/>
      <c r="M72" s="841">
        <f t="shared" si="3"/>
        <v>-17400000</v>
      </c>
      <c r="N72" s="843"/>
      <c r="O72" s="797" t="s">
        <v>1960</v>
      </c>
      <c r="P72" s="797"/>
    </row>
    <row r="73" s="755" customFormat="1" spans="1:16">
      <c r="A73" s="818">
        <v>319798</v>
      </c>
      <c r="B73" s="819">
        <v>1385187</v>
      </c>
      <c r="C73" s="820" t="s">
        <v>2002</v>
      </c>
      <c r="D73" s="821">
        <v>43415</v>
      </c>
      <c r="E73" s="821">
        <v>43416</v>
      </c>
      <c r="F73" s="819">
        <f t="shared" si="0"/>
        <v>1</v>
      </c>
      <c r="G73" s="819">
        <v>1</v>
      </c>
      <c r="H73" s="819" t="s">
        <v>37</v>
      </c>
      <c r="I73" s="819">
        <f t="shared" si="1"/>
        <v>1</v>
      </c>
      <c r="J73" s="840">
        <v>2900000</v>
      </c>
      <c r="K73" s="840">
        <f t="shared" si="2"/>
        <v>2900000</v>
      </c>
      <c r="L73" s="819"/>
      <c r="M73" s="841">
        <f t="shared" si="3"/>
        <v>-2900000</v>
      </c>
      <c r="N73" s="843"/>
      <c r="O73" s="797"/>
      <c r="P73" s="797"/>
    </row>
    <row r="74" s="755" customFormat="1" spans="1:16">
      <c r="A74" s="819">
        <v>319436</v>
      </c>
      <c r="B74" s="819">
        <v>1384589</v>
      </c>
      <c r="C74" s="822" t="s">
        <v>2003</v>
      </c>
      <c r="D74" s="821">
        <v>43415</v>
      </c>
      <c r="E74" s="821">
        <v>43417</v>
      </c>
      <c r="F74" s="819">
        <f t="shared" si="0"/>
        <v>2</v>
      </c>
      <c r="G74" s="819">
        <v>5</v>
      </c>
      <c r="H74" s="819" t="s">
        <v>37</v>
      </c>
      <c r="I74" s="819">
        <f t="shared" si="1"/>
        <v>10</v>
      </c>
      <c r="J74" s="840">
        <v>2900000</v>
      </c>
      <c r="K74" s="840">
        <f t="shared" si="2"/>
        <v>29000000</v>
      </c>
      <c r="L74" s="819"/>
      <c r="M74" s="841">
        <f t="shared" si="3"/>
        <v>-29000000</v>
      </c>
      <c r="N74" s="843"/>
      <c r="O74" s="797"/>
      <c r="P74" s="797"/>
    </row>
    <row r="75" s="755" customFormat="1" spans="1:16">
      <c r="A75" s="819">
        <v>321775</v>
      </c>
      <c r="B75" s="819">
        <v>1389022</v>
      </c>
      <c r="C75" s="822" t="s">
        <v>2004</v>
      </c>
      <c r="D75" s="821">
        <v>43415</v>
      </c>
      <c r="E75" s="821">
        <v>43420</v>
      </c>
      <c r="F75" s="819">
        <f t="shared" ref="F75:F87" si="4">E75-D75</f>
        <v>5</v>
      </c>
      <c r="G75" s="819">
        <v>1</v>
      </c>
      <c r="H75" s="819" t="s">
        <v>37</v>
      </c>
      <c r="I75" s="819">
        <f t="shared" ref="I75:I87" si="5">G75*F75</f>
        <v>5</v>
      </c>
      <c r="J75" s="840">
        <v>2900000</v>
      </c>
      <c r="K75" s="840">
        <f t="shared" ref="K75:K87" si="6">J75*F75*G75</f>
        <v>14500000</v>
      </c>
      <c r="L75" s="819"/>
      <c r="M75" s="841">
        <f t="shared" ref="M75:M87" si="7">L75-K75</f>
        <v>-14500000</v>
      </c>
      <c r="N75" s="843"/>
      <c r="O75" s="797" t="s">
        <v>1936</v>
      </c>
      <c r="P75" s="797"/>
    </row>
    <row r="76" s="755" customFormat="1" spans="1:16">
      <c r="A76" s="819">
        <v>321776</v>
      </c>
      <c r="B76" s="819">
        <v>1389023</v>
      </c>
      <c r="C76" s="822" t="s">
        <v>2005</v>
      </c>
      <c r="D76" s="821">
        <v>43415</v>
      </c>
      <c r="E76" s="821">
        <v>43420</v>
      </c>
      <c r="F76" s="819">
        <f t="shared" si="4"/>
        <v>5</v>
      </c>
      <c r="G76" s="819">
        <v>1</v>
      </c>
      <c r="H76" s="819" t="s">
        <v>37</v>
      </c>
      <c r="I76" s="819">
        <f t="shared" si="5"/>
        <v>5</v>
      </c>
      <c r="J76" s="840">
        <v>2900000</v>
      </c>
      <c r="K76" s="840">
        <f t="shared" si="6"/>
        <v>14500000</v>
      </c>
      <c r="L76" s="819"/>
      <c r="M76" s="841">
        <f t="shared" si="7"/>
        <v>-14500000</v>
      </c>
      <c r="N76" s="843"/>
      <c r="O76" s="797" t="s">
        <v>1987</v>
      </c>
      <c r="P76" s="797"/>
    </row>
    <row r="77" s="755" customFormat="1" spans="1:16">
      <c r="A77" s="818">
        <v>317943</v>
      </c>
      <c r="B77" s="819">
        <v>1380233</v>
      </c>
      <c r="C77" s="820" t="s">
        <v>2006</v>
      </c>
      <c r="D77" s="821">
        <v>43416</v>
      </c>
      <c r="E77" s="821">
        <v>43419</v>
      </c>
      <c r="F77" s="819">
        <f t="shared" si="4"/>
        <v>3</v>
      </c>
      <c r="G77" s="819">
        <v>1</v>
      </c>
      <c r="H77" s="819" t="s">
        <v>37</v>
      </c>
      <c r="I77" s="819">
        <f t="shared" si="5"/>
        <v>3</v>
      </c>
      <c r="J77" s="840">
        <v>2900000</v>
      </c>
      <c r="K77" s="840">
        <f t="shared" si="6"/>
        <v>8700000</v>
      </c>
      <c r="L77" s="819"/>
      <c r="M77" s="841">
        <f t="shared" si="7"/>
        <v>-8700000</v>
      </c>
      <c r="N77" s="843"/>
      <c r="O77" s="797" t="s">
        <v>1987</v>
      </c>
      <c r="P77" s="797"/>
    </row>
    <row r="78" s="755" customFormat="1" spans="1:16">
      <c r="A78" s="819">
        <v>320673</v>
      </c>
      <c r="B78" s="819">
        <v>1387222</v>
      </c>
      <c r="C78" s="820" t="s">
        <v>2007</v>
      </c>
      <c r="D78" s="821">
        <v>43416</v>
      </c>
      <c r="E78" s="821">
        <v>43419</v>
      </c>
      <c r="F78" s="819">
        <f t="shared" si="4"/>
        <v>3</v>
      </c>
      <c r="G78" s="819">
        <v>1</v>
      </c>
      <c r="H78" s="819" t="s">
        <v>37</v>
      </c>
      <c r="I78" s="819">
        <f t="shared" si="5"/>
        <v>3</v>
      </c>
      <c r="J78" s="840">
        <v>2900000</v>
      </c>
      <c r="K78" s="840">
        <f t="shared" si="6"/>
        <v>8700000</v>
      </c>
      <c r="L78" s="819"/>
      <c r="M78" s="841">
        <f t="shared" si="7"/>
        <v>-8700000</v>
      </c>
      <c r="N78" s="843"/>
      <c r="O78" s="797"/>
      <c r="P78" s="797"/>
    </row>
    <row r="79" s="755" customFormat="1" ht="15" customHeight="1" spans="1:16">
      <c r="A79" s="818" t="s">
        <v>2008</v>
      </c>
      <c r="B79" s="819">
        <v>1390164</v>
      </c>
      <c r="C79" s="820" t="s">
        <v>2009</v>
      </c>
      <c r="D79" s="821">
        <v>43417</v>
      </c>
      <c r="E79" s="821">
        <v>43418</v>
      </c>
      <c r="F79" s="819">
        <f t="shared" si="4"/>
        <v>1</v>
      </c>
      <c r="G79" s="819">
        <v>2</v>
      </c>
      <c r="H79" s="819" t="s">
        <v>37</v>
      </c>
      <c r="I79" s="819">
        <f t="shared" si="5"/>
        <v>2</v>
      </c>
      <c r="J79" s="840">
        <v>2900000</v>
      </c>
      <c r="K79" s="840">
        <f t="shared" si="6"/>
        <v>5800000</v>
      </c>
      <c r="L79" s="819"/>
      <c r="M79" s="841">
        <f t="shared" si="7"/>
        <v>-5800000</v>
      </c>
      <c r="N79" s="844"/>
      <c r="O79" s="797"/>
      <c r="P79" s="797"/>
    </row>
    <row r="80" s="756" customFormat="1" ht="15" customHeight="1" spans="1:16">
      <c r="A80" s="782">
        <v>322748</v>
      </c>
      <c r="B80" s="779">
        <v>1391052</v>
      </c>
      <c r="C80" s="780" t="s">
        <v>2010</v>
      </c>
      <c r="D80" s="781">
        <v>43412</v>
      </c>
      <c r="E80" s="781">
        <v>43414</v>
      </c>
      <c r="F80" s="779">
        <f t="shared" si="4"/>
        <v>2</v>
      </c>
      <c r="G80" s="779">
        <v>1</v>
      </c>
      <c r="H80" s="779" t="s">
        <v>37</v>
      </c>
      <c r="I80" s="779">
        <f t="shared" si="5"/>
        <v>2</v>
      </c>
      <c r="J80" s="807">
        <v>2900000</v>
      </c>
      <c r="K80" s="807">
        <f t="shared" si="6"/>
        <v>5800000</v>
      </c>
      <c r="L80" s="779"/>
      <c r="M80" s="808">
        <f t="shared" si="7"/>
        <v>-5800000</v>
      </c>
      <c r="N80" s="845">
        <f>SUM(K80:K82)</f>
        <v>23200000</v>
      </c>
      <c r="O80" s="804"/>
      <c r="P80" s="804"/>
    </row>
    <row r="81" s="755" customFormat="1" ht="24" spans="1:16">
      <c r="A81" s="782" t="s">
        <v>2011</v>
      </c>
      <c r="B81" s="779">
        <v>1390545</v>
      </c>
      <c r="C81" s="780" t="s">
        <v>2012</v>
      </c>
      <c r="D81" s="781">
        <v>43414</v>
      </c>
      <c r="E81" s="781">
        <v>43416</v>
      </c>
      <c r="F81" s="779">
        <f t="shared" si="4"/>
        <v>2</v>
      </c>
      <c r="G81" s="779">
        <v>2</v>
      </c>
      <c r="H81" s="779" t="s">
        <v>37</v>
      </c>
      <c r="I81" s="779">
        <f t="shared" si="5"/>
        <v>4</v>
      </c>
      <c r="J81" s="846">
        <v>2900000</v>
      </c>
      <c r="K81" s="807">
        <f t="shared" si="6"/>
        <v>11600000</v>
      </c>
      <c r="L81" s="779"/>
      <c r="M81" s="808">
        <f t="shared" si="7"/>
        <v>-11600000</v>
      </c>
      <c r="N81" s="847"/>
      <c r="O81" s="797"/>
      <c r="P81" s="797"/>
    </row>
    <row r="82" s="755" customFormat="1" spans="1:16">
      <c r="A82" s="779">
        <v>317995</v>
      </c>
      <c r="B82" s="779">
        <v>1380446</v>
      </c>
      <c r="C82" s="780" t="s">
        <v>2013</v>
      </c>
      <c r="D82" s="781">
        <v>43418</v>
      </c>
      <c r="E82" s="781">
        <v>43420</v>
      </c>
      <c r="F82" s="779">
        <f t="shared" si="4"/>
        <v>2</v>
      </c>
      <c r="G82" s="779">
        <v>1</v>
      </c>
      <c r="H82" s="779" t="s">
        <v>37</v>
      </c>
      <c r="I82" s="779">
        <f t="shared" si="5"/>
        <v>2</v>
      </c>
      <c r="J82" s="807">
        <v>2900000</v>
      </c>
      <c r="K82" s="807">
        <f t="shared" si="6"/>
        <v>5800000</v>
      </c>
      <c r="L82" s="779"/>
      <c r="M82" s="808">
        <f t="shared" si="7"/>
        <v>-5800000</v>
      </c>
      <c r="N82" s="848"/>
      <c r="O82" s="797"/>
      <c r="P82" s="797"/>
    </row>
    <row r="83" s="756" customFormat="1" ht="36" spans="1:16">
      <c r="A83" s="823" t="s">
        <v>2014</v>
      </c>
      <c r="B83" s="824">
        <v>1391920</v>
      </c>
      <c r="C83" s="825" t="s">
        <v>2015</v>
      </c>
      <c r="D83" s="826">
        <v>43413</v>
      </c>
      <c r="E83" s="826">
        <v>43417</v>
      </c>
      <c r="F83" s="824">
        <f t="shared" si="4"/>
        <v>4</v>
      </c>
      <c r="G83" s="824">
        <v>4</v>
      </c>
      <c r="H83" s="824" t="s">
        <v>37</v>
      </c>
      <c r="I83" s="824">
        <f t="shared" si="5"/>
        <v>16</v>
      </c>
      <c r="J83" s="849">
        <v>2900000</v>
      </c>
      <c r="K83" s="849">
        <f t="shared" si="6"/>
        <v>46400000</v>
      </c>
      <c r="L83" s="824"/>
      <c r="M83" s="850">
        <f t="shared" si="7"/>
        <v>-46400000</v>
      </c>
      <c r="N83" s="851">
        <f>SUM(K83:K100)</f>
        <v>220400000</v>
      </c>
      <c r="O83" s="804"/>
      <c r="P83" s="804"/>
    </row>
    <row r="84" s="756" customFormat="1" spans="1:16">
      <c r="A84" s="824">
        <v>324243</v>
      </c>
      <c r="B84" s="824">
        <v>1393444</v>
      </c>
      <c r="C84" s="825" t="s">
        <v>2016</v>
      </c>
      <c r="D84" s="826">
        <v>43416</v>
      </c>
      <c r="E84" s="826">
        <v>43418</v>
      </c>
      <c r="F84" s="824">
        <f t="shared" si="4"/>
        <v>2</v>
      </c>
      <c r="G84" s="824">
        <v>1</v>
      </c>
      <c r="H84" s="824" t="s">
        <v>37</v>
      </c>
      <c r="I84" s="824">
        <f t="shared" si="5"/>
        <v>2</v>
      </c>
      <c r="J84" s="849">
        <v>2900000</v>
      </c>
      <c r="K84" s="849">
        <f t="shared" si="6"/>
        <v>5800000</v>
      </c>
      <c r="L84" s="824"/>
      <c r="M84" s="850">
        <f t="shared" si="7"/>
        <v>-5800000</v>
      </c>
      <c r="N84" s="852"/>
      <c r="O84" s="804"/>
      <c r="P84" s="804"/>
    </row>
    <row r="85" s="756" customFormat="1" ht="47.25" customHeight="1" spans="1:16">
      <c r="A85" s="823" t="s">
        <v>2017</v>
      </c>
      <c r="B85" s="824">
        <v>1393624</v>
      </c>
      <c r="C85" s="827" t="s">
        <v>2018</v>
      </c>
      <c r="D85" s="826">
        <v>43417</v>
      </c>
      <c r="E85" s="826">
        <v>43419</v>
      </c>
      <c r="F85" s="824">
        <f t="shared" si="4"/>
        <v>2</v>
      </c>
      <c r="G85" s="824">
        <v>4</v>
      </c>
      <c r="H85" s="824" t="s">
        <v>37</v>
      </c>
      <c r="I85" s="824">
        <f t="shared" si="5"/>
        <v>8</v>
      </c>
      <c r="J85" s="849">
        <v>2900000</v>
      </c>
      <c r="K85" s="849">
        <f t="shared" si="6"/>
        <v>23200000</v>
      </c>
      <c r="L85" s="824"/>
      <c r="M85" s="850">
        <f t="shared" si="7"/>
        <v>-23200000</v>
      </c>
      <c r="N85" s="852"/>
      <c r="O85" s="804"/>
      <c r="P85" s="804"/>
    </row>
    <row r="86" s="756" customFormat="1" ht="47.25" customHeight="1" spans="1:16">
      <c r="A86" s="823">
        <v>324492</v>
      </c>
      <c r="B86" s="824">
        <v>1394263</v>
      </c>
      <c r="C86" s="827" t="s">
        <v>2019</v>
      </c>
      <c r="D86" s="826">
        <v>43417</v>
      </c>
      <c r="E86" s="826">
        <v>43418</v>
      </c>
      <c r="F86" s="824">
        <f t="shared" si="4"/>
        <v>1</v>
      </c>
      <c r="G86" s="824">
        <v>1</v>
      </c>
      <c r="H86" s="824" t="s">
        <v>37</v>
      </c>
      <c r="I86" s="824">
        <f t="shared" si="5"/>
        <v>1</v>
      </c>
      <c r="J86" s="849">
        <v>2900000</v>
      </c>
      <c r="K86" s="849">
        <f t="shared" si="6"/>
        <v>2900000</v>
      </c>
      <c r="L86" s="824"/>
      <c r="M86" s="850">
        <f t="shared" si="7"/>
        <v>-2900000</v>
      </c>
      <c r="N86" s="852"/>
      <c r="O86" s="804"/>
      <c r="P86" s="804"/>
    </row>
    <row r="87" s="755" customFormat="1" ht="24" spans="1:16">
      <c r="A87" s="823" t="s">
        <v>2020</v>
      </c>
      <c r="B87" s="824">
        <v>1393029</v>
      </c>
      <c r="C87" s="825" t="s">
        <v>2012</v>
      </c>
      <c r="D87" s="826">
        <v>43418</v>
      </c>
      <c r="E87" s="826">
        <v>43419</v>
      </c>
      <c r="F87" s="824">
        <f t="shared" si="4"/>
        <v>1</v>
      </c>
      <c r="G87" s="824">
        <v>2</v>
      </c>
      <c r="H87" s="824" t="s">
        <v>37</v>
      </c>
      <c r="I87" s="824">
        <f t="shared" si="5"/>
        <v>2</v>
      </c>
      <c r="J87" s="853">
        <v>2900000</v>
      </c>
      <c r="K87" s="849">
        <f t="shared" si="6"/>
        <v>5800000</v>
      </c>
      <c r="L87" s="824"/>
      <c r="M87" s="850">
        <f t="shared" si="7"/>
        <v>-5800000</v>
      </c>
      <c r="N87" s="852"/>
      <c r="O87" s="797"/>
      <c r="P87" s="797"/>
    </row>
    <row r="88" s="755" customFormat="1" spans="1:16">
      <c r="A88" s="824">
        <v>320528</v>
      </c>
      <c r="B88" s="824">
        <v>1387000</v>
      </c>
      <c r="C88" s="825" t="s">
        <v>2021</v>
      </c>
      <c r="D88" s="826">
        <v>43419</v>
      </c>
      <c r="E88" s="826">
        <v>43421</v>
      </c>
      <c r="F88" s="824">
        <v>2</v>
      </c>
      <c r="G88" s="824">
        <v>1</v>
      </c>
      <c r="H88" s="824" t="s">
        <v>37</v>
      </c>
      <c r="I88" s="824">
        <v>2</v>
      </c>
      <c r="J88" s="849">
        <v>2900000</v>
      </c>
      <c r="K88" s="849">
        <v>5800000</v>
      </c>
      <c r="L88" s="824"/>
      <c r="M88" s="850">
        <v>-5800000</v>
      </c>
      <c r="N88" s="852"/>
      <c r="O88" s="797"/>
      <c r="P88" s="797"/>
    </row>
    <row r="89" s="755" customFormat="1" spans="1:16">
      <c r="A89" s="824">
        <v>320680</v>
      </c>
      <c r="B89" s="824">
        <v>1387306</v>
      </c>
      <c r="C89" s="825" t="s">
        <v>2022</v>
      </c>
      <c r="D89" s="826">
        <v>43419</v>
      </c>
      <c r="E89" s="826">
        <v>43423</v>
      </c>
      <c r="F89" s="824">
        <f t="shared" ref="F89:F152" si="8">E89-D89</f>
        <v>4</v>
      </c>
      <c r="G89" s="824">
        <v>1</v>
      </c>
      <c r="H89" s="824" t="s">
        <v>37</v>
      </c>
      <c r="I89" s="824">
        <f t="shared" ref="I89:I152" si="9">G89*F89</f>
        <v>4</v>
      </c>
      <c r="J89" s="849">
        <v>2900000</v>
      </c>
      <c r="K89" s="849">
        <f t="shared" ref="K89:K152" si="10">J89*F89*G89</f>
        <v>11600000</v>
      </c>
      <c r="L89" s="824"/>
      <c r="M89" s="850">
        <f t="shared" ref="M89:M152" si="11">L89-K89</f>
        <v>-11600000</v>
      </c>
      <c r="N89" s="852"/>
      <c r="O89" s="797"/>
      <c r="P89" s="797"/>
    </row>
    <row r="90" s="755" customFormat="1" spans="1:16">
      <c r="A90" s="824">
        <v>320679</v>
      </c>
      <c r="B90" s="824">
        <v>1387304</v>
      </c>
      <c r="C90" s="825" t="s">
        <v>2023</v>
      </c>
      <c r="D90" s="826">
        <v>43419</v>
      </c>
      <c r="E90" s="826">
        <v>43423</v>
      </c>
      <c r="F90" s="824">
        <f t="shared" si="8"/>
        <v>4</v>
      </c>
      <c r="G90" s="824">
        <v>1</v>
      </c>
      <c r="H90" s="824" t="s">
        <v>37</v>
      </c>
      <c r="I90" s="824">
        <f t="shared" si="9"/>
        <v>4</v>
      </c>
      <c r="J90" s="849">
        <v>2900000</v>
      </c>
      <c r="K90" s="849">
        <f t="shared" si="10"/>
        <v>11600000</v>
      </c>
      <c r="L90" s="824"/>
      <c r="M90" s="850">
        <f t="shared" si="11"/>
        <v>-11600000</v>
      </c>
      <c r="N90" s="852"/>
      <c r="O90" s="797"/>
      <c r="P90" s="797"/>
    </row>
    <row r="91" s="755" customFormat="1" spans="1:16">
      <c r="A91" s="824">
        <v>320677</v>
      </c>
      <c r="B91" s="824">
        <v>1387302</v>
      </c>
      <c r="C91" s="825" t="s">
        <v>2024</v>
      </c>
      <c r="D91" s="826">
        <v>43419</v>
      </c>
      <c r="E91" s="826">
        <v>43423</v>
      </c>
      <c r="F91" s="824">
        <f t="shared" si="8"/>
        <v>4</v>
      </c>
      <c r="G91" s="824">
        <v>1</v>
      </c>
      <c r="H91" s="824" t="s">
        <v>37</v>
      </c>
      <c r="I91" s="824">
        <f t="shared" si="9"/>
        <v>4</v>
      </c>
      <c r="J91" s="849">
        <v>2900000</v>
      </c>
      <c r="K91" s="849">
        <f t="shared" si="10"/>
        <v>11600000</v>
      </c>
      <c r="L91" s="824"/>
      <c r="M91" s="850">
        <f t="shared" si="11"/>
        <v>-11600000</v>
      </c>
      <c r="N91" s="852"/>
      <c r="O91" s="797"/>
      <c r="P91" s="797"/>
    </row>
    <row r="92" s="755" customFormat="1" spans="1:16">
      <c r="A92" s="824">
        <v>324007</v>
      </c>
      <c r="B92" s="824">
        <v>1393006</v>
      </c>
      <c r="C92" s="825" t="s">
        <v>2025</v>
      </c>
      <c r="D92" s="826">
        <v>43419</v>
      </c>
      <c r="E92" s="826">
        <v>43420</v>
      </c>
      <c r="F92" s="824">
        <f t="shared" si="8"/>
        <v>1</v>
      </c>
      <c r="G92" s="824">
        <v>1</v>
      </c>
      <c r="H92" s="824" t="s">
        <v>37</v>
      </c>
      <c r="I92" s="824">
        <f t="shared" si="9"/>
        <v>1</v>
      </c>
      <c r="J92" s="853">
        <v>2900000</v>
      </c>
      <c r="K92" s="849">
        <f t="shared" si="10"/>
        <v>2900000</v>
      </c>
      <c r="L92" s="824"/>
      <c r="M92" s="850">
        <f t="shared" si="11"/>
        <v>-2900000</v>
      </c>
      <c r="N92" s="852"/>
      <c r="O92" s="797"/>
      <c r="P92" s="797"/>
    </row>
    <row r="93" s="755" customFormat="1" spans="1:16">
      <c r="A93" s="824">
        <v>321051</v>
      </c>
      <c r="B93" s="824">
        <v>1388078</v>
      </c>
      <c r="C93" s="824" t="s">
        <v>2026</v>
      </c>
      <c r="D93" s="826">
        <v>43420</v>
      </c>
      <c r="E93" s="826">
        <v>43421</v>
      </c>
      <c r="F93" s="824">
        <f t="shared" si="8"/>
        <v>1</v>
      </c>
      <c r="G93" s="824">
        <v>2</v>
      </c>
      <c r="H93" s="824" t="s">
        <v>37</v>
      </c>
      <c r="I93" s="824">
        <f t="shared" si="9"/>
        <v>2</v>
      </c>
      <c r="J93" s="849">
        <v>2900000</v>
      </c>
      <c r="K93" s="849">
        <f t="shared" si="10"/>
        <v>5800000</v>
      </c>
      <c r="L93" s="824"/>
      <c r="M93" s="850">
        <f t="shared" si="11"/>
        <v>-5800000</v>
      </c>
      <c r="N93" s="852"/>
      <c r="O93" s="797"/>
      <c r="P93" s="797"/>
    </row>
    <row r="94" s="755" customFormat="1" spans="1:16">
      <c r="A94" s="824">
        <v>317907</v>
      </c>
      <c r="B94" s="824">
        <v>1380108</v>
      </c>
      <c r="C94" s="825" t="s">
        <v>2027</v>
      </c>
      <c r="D94" s="826">
        <v>43420</v>
      </c>
      <c r="E94" s="826">
        <v>43424</v>
      </c>
      <c r="F94" s="824">
        <f t="shared" si="8"/>
        <v>4</v>
      </c>
      <c r="G94" s="824">
        <v>1</v>
      </c>
      <c r="H94" s="824" t="s">
        <v>37</v>
      </c>
      <c r="I94" s="824">
        <f t="shared" si="9"/>
        <v>4</v>
      </c>
      <c r="J94" s="849">
        <v>2900000</v>
      </c>
      <c r="K94" s="849">
        <f t="shared" si="10"/>
        <v>11600000</v>
      </c>
      <c r="L94" s="824"/>
      <c r="M94" s="850">
        <f t="shared" si="11"/>
        <v>-11600000</v>
      </c>
      <c r="N94" s="852"/>
      <c r="O94" s="797" t="s">
        <v>1936</v>
      </c>
      <c r="P94" s="797"/>
    </row>
    <row r="95" s="755" customFormat="1" spans="1:16">
      <c r="A95" s="823" t="s">
        <v>2028</v>
      </c>
      <c r="B95" s="824">
        <v>1380484</v>
      </c>
      <c r="C95" s="825" t="s">
        <v>2029</v>
      </c>
      <c r="D95" s="826">
        <v>43420</v>
      </c>
      <c r="E95" s="826">
        <v>43423</v>
      </c>
      <c r="F95" s="824">
        <f t="shared" si="8"/>
        <v>3</v>
      </c>
      <c r="G95" s="824">
        <v>2</v>
      </c>
      <c r="H95" s="824" t="s">
        <v>37</v>
      </c>
      <c r="I95" s="824">
        <f t="shared" si="9"/>
        <v>6</v>
      </c>
      <c r="J95" s="849">
        <v>2900000</v>
      </c>
      <c r="K95" s="849">
        <f t="shared" si="10"/>
        <v>17400000</v>
      </c>
      <c r="L95" s="824"/>
      <c r="M95" s="850">
        <f t="shared" si="11"/>
        <v>-17400000</v>
      </c>
      <c r="N95" s="852"/>
      <c r="O95" s="797" t="s">
        <v>2030</v>
      </c>
      <c r="P95" s="797"/>
    </row>
    <row r="96" s="755" customFormat="1" ht="24" spans="1:16">
      <c r="A96" s="824">
        <v>319872</v>
      </c>
      <c r="B96" s="824">
        <v>1385504</v>
      </c>
      <c r="C96" s="825" t="s">
        <v>2031</v>
      </c>
      <c r="D96" s="826">
        <v>43420</v>
      </c>
      <c r="E96" s="826">
        <v>43423</v>
      </c>
      <c r="F96" s="824">
        <f t="shared" si="8"/>
        <v>3</v>
      </c>
      <c r="G96" s="824">
        <v>1</v>
      </c>
      <c r="H96" s="824" t="s">
        <v>37</v>
      </c>
      <c r="I96" s="824">
        <f t="shared" si="9"/>
        <v>3</v>
      </c>
      <c r="J96" s="849">
        <v>2900000</v>
      </c>
      <c r="K96" s="849">
        <f t="shared" si="10"/>
        <v>8700000</v>
      </c>
      <c r="L96" s="824"/>
      <c r="M96" s="850">
        <f t="shared" si="11"/>
        <v>-8700000</v>
      </c>
      <c r="N96" s="852"/>
      <c r="O96" s="797" t="s">
        <v>2032</v>
      </c>
      <c r="P96" s="797"/>
    </row>
    <row r="97" s="755" customFormat="1" spans="1:16">
      <c r="A97" s="824">
        <v>320516</v>
      </c>
      <c r="B97" s="824">
        <v>1386979</v>
      </c>
      <c r="C97" s="824" t="s">
        <v>2033</v>
      </c>
      <c r="D97" s="826">
        <v>43420</v>
      </c>
      <c r="E97" s="826">
        <v>43422</v>
      </c>
      <c r="F97" s="824">
        <f t="shared" si="8"/>
        <v>2</v>
      </c>
      <c r="G97" s="824">
        <v>3</v>
      </c>
      <c r="H97" s="824" t="s">
        <v>37</v>
      </c>
      <c r="I97" s="824">
        <f t="shared" si="9"/>
        <v>6</v>
      </c>
      <c r="J97" s="849">
        <v>2900000</v>
      </c>
      <c r="K97" s="849">
        <f t="shared" si="10"/>
        <v>17400000</v>
      </c>
      <c r="L97" s="824"/>
      <c r="M97" s="850">
        <f t="shared" si="11"/>
        <v>-17400000</v>
      </c>
      <c r="N97" s="852"/>
      <c r="O97" s="797"/>
      <c r="P97" s="797"/>
    </row>
    <row r="98" s="755" customFormat="1" spans="1:16">
      <c r="A98" s="824">
        <v>323751</v>
      </c>
      <c r="B98" s="824">
        <v>1392284</v>
      </c>
      <c r="C98" s="824" t="s">
        <v>2034</v>
      </c>
      <c r="D98" s="826">
        <v>43420</v>
      </c>
      <c r="E98" s="826">
        <v>43422</v>
      </c>
      <c r="F98" s="824">
        <f t="shared" si="8"/>
        <v>2</v>
      </c>
      <c r="G98" s="824">
        <v>1</v>
      </c>
      <c r="H98" s="824" t="s">
        <v>37</v>
      </c>
      <c r="I98" s="824">
        <f t="shared" si="9"/>
        <v>2</v>
      </c>
      <c r="J98" s="849">
        <v>2900000</v>
      </c>
      <c r="K98" s="849">
        <f t="shared" si="10"/>
        <v>5800000</v>
      </c>
      <c r="L98" s="824"/>
      <c r="M98" s="850">
        <f t="shared" si="11"/>
        <v>-5800000</v>
      </c>
      <c r="N98" s="852"/>
      <c r="O98" s="797"/>
      <c r="P98" s="797"/>
    </row>
    <row r="99" s="755" customFormat="1" spans="1:16">
      <c r="A99" s="824">
        <v>321809</v>
      </c>
      <c r="B99" s="824">
        <v>1389258</v>
      </c>
      <c r="C99" s="824" t="s">
        <v>2035</v>
      </c>
      <c r="D99" s="826">
        <v>43420</v>
      </c>
      <c r="E99" s="826">
        <v>43423</v>
      </c>
      <c r="F99" s="824">
        <f t="shared" si="8"/>
        <v>3</v>
      </c>
      <c r="G99" s="824">
        <v>1</v>
      </c>
      <c r="H99" s="824" t="s">
        <v>37</v>
      </c>
      <c r="I99" s="824">
        <f t="shared" si="9"/>
        <v>3</v>
      </c>
      <c r="J99" s="849">
        <v>2900000</v>
      </c>
      <c r="K99" s="849">
        <f t="shared" si="10"/>
        <v>8700000</v>
      </c>
      <c r="L99" s="824"/>
      <c r="M99" s="850">
        <f t="shared" si="11"/>
        <v>-8700000</v>
      </c>
      <c r="N99" s="852"/>
      <c r="O99" s="797"/>
      <c r="P99" s="797"/>
    </row>
    <row r="100" s="755" customFormat="1" spans="1:16">
      <c r="A100" s="823" t="s">
        <v>2036</v>
      </c>
      <c r="B100" s="824">
        <v>1392094</v>
      </c>
      <c r="C100" s="824" t="s">
        <v>2037</v>
      </c>
      <c r="D100" s="826">
        <v>43421</v>
      </c>
      <c r="E100" s="826">
        <v>43424</v>
      </c>
      <c r="F100" s="824">
        <f t="shared" si="8"/>
        <v>3</v>
      </c>
      <c r="G100" s="824">
        <v>2</v>
      </c>
      <c r="H100" s="824" t="s">
        <v>37</v>
      </c>
      <c r="I100" s="824">
        <f t="shared" si="9"/>
        <v>6</v>
      </c>
      <c r="J100" s="849">
        <v>2900000</v>
      </c>
      <c r="K100" s="849">
        <f t="shared" si="10"/>
        <v>17400000</v>
      </c>
      <c r="L100" s="824"/>
      <c r="M100" s="850">
        <f t="shared" si="11"/>
        <v>-17400000</v>
      </c>
      <c r="N100" s="854"/>
      <c r="O100" s="797"/>
      <c r="P100" s="797"/>
    </row>
    <row r="101" s="756" customFormat="1" spans="1:16">
      <c r="A101" s="828" t="s">
        <v>2038</v>
      </c>
      <c r="B101" s="829">
        <v>1395127</v>
      </c>
      <c r="C101" s="829" t="s">
        <v>2039</v>
      </c>
      <c r="D101" s="830">
        <v>43418</v>
      </c>
      <c r="E101" s="830">
        <v>43419</v>
      </c>
      <c r="F101" s="829">
        <f t="shared" si="8"/>
        <v>1</v>
      </c>
      <c r="G101" s="829">
        <v>3</v>
      </c>
      <c r="H101" s="829" t="s">
        <v>37</v>
      </c>
      <c r="I101" s="829">
        <f t="shared" si="9"/>
        <v>3</v>
      </c>
      <c r="J101" s="855">
        <v>2900000</v>
      </c>
      <c r="K101" s="855">
        <f t="shared" si="10"/>
        <v>8700000</v>
      </c>
      <c r="L101" s="829"/>
      <c r="M101" s="856">
        <f t="shared" si="11"/>
        <v>-8700000</v>
      </c>
      <c r="N101" s="857">
        <f>SUM(K101:K105)</f>
        <v>34800000</v>
      </c>
      <c r="O101" s="804"/>
      <c r="P101" s="804"/>
    </row>
    <row r="102" s="756" customFormat="1" spans="1:16">
      <c r="A102" s="828">
        <v>324743</v>
      </c>
      <c r="B102" s="829">
        <v>1394485</v>
      </c>
      <c r="C102" s="829" t="s">
        <v>2040</v>
      </c>
      <c r="D102" s="830">
        <v>43417</v>
      </c>
      <c r="E102" s="830">
        <v>43419</v>
      </c>
      <c r="F102" s="829">
        <f t="shared" si="8"/>
        <v>2</v>
      </c>
      <c r="G102" s="829">
        <v>1</v>
      </c>
      <c r="H102" s="829" t="s">
        <v>37</v>
      </c>
      <c r="I102" s="829">
        <f t="shared" si="9"/>
        <v>2</v>
      </c>
      <c r="J102" s="855">
        <v>2900000</v>
      </c>
      <c r="K102" s="855">
        <f t="shared" si="10"/>
        <v>5800000</v>
      </c>
      <c r="L102" s="829"/>
      <c r="M102" s="856">
        <f t="shared" si="11"/>
        <v>-5800000</v>
      </c>
      <c r="N102" s="858"/>
      <c r="O102" s="804"/>
      <c r="P102" s="804"/>
    </row>
    <row r="103" s="755" customFormat="1" spans="1:16">
      <c r="A103" s="831">
        <v>311790</v>
      </c>
      <c r="B103" s="831">
        <v>1363808</v>
      </c>
      <c r="C103" s="832" t="s">
        <v>2041</v>
      </c>
      <c r="D103" s="830">
        <v>43422</v>
      </c>
      <c r="E103" s="830">
        <v>43423</v>
      </c>
      <c r="F103" s="829">
        <f t="shared" si="8"/>
        <v>1</v>
      </c>
      <c r="G103" s="829">
        <v>3</v>
      </c>
      <c r="H103" s="829" t="s">
        <v>37</v>
      </c>
      <c r="I103" s="829">
        <f t="shared" si="9"/>
        <v>3</v>
      </c>
      <c r="J103" s="855">
        <v>2900000</v>
      </c>
      <c r="K103" s="855">
        <f t="shared" si="10"/>
        <v>8700000</v>
      </c>
      <c r="L103" s="829"/>
      <c r="M103" s="856">
        <f t="shared" si="11"/>
        <v>-8700000</v>
      </c>
      <c r="N103" s="858"/>
      <c r="O103" s="797"/>
      <c r="P103" s="797"/>
    </row>
    <row r="104" s="755" customFormat="1" spans="1:16">
      <c r="A104" s="829">
        <v>318563</v>
      </c>
      <c r="B104" s="829">
        <v>1382206</v>
      </c>
      <c r="C104" s="833" t="s">
        <v>2042</v>
      </c>
      <c r="D104" s="830">
        <v>43422</v>
      </c>
      <c r="E104" s="830">
        <v>43425</v>
      </c>
      <c r="F104" s="829">
        <f t="shared" si="8"/>
        <v>3</v>
      </c>
      <c r="G104" s="829">
        <v>1</v>
      </c>
      <c r="H104" s="829" t="s">
        <v>37</v>
      </c>
      <c r="I104" s="829">
        <f t="shared" si="9"/>
        <v>3</v>
      </c>
      <c r="J104" s="855">
        <v>2900000</v>
      </c>
      <c r="K104" s="855">
        <f t="shared" si="10"/>
        <v>8700000</v>
      </c>
      <c r="L104" s="829"/>
      <c r="M104" s="856">
        <f t="shared" si="11"/>
        <v>-8700000</v>
      </c>
      <c r="N104" s="858"/>
      <c r="O104" s="797"/>
      <c r="P104" s="797"/>
    </row>
    <row r="105" s="755" customFormat="1" spans="1:16">
      <c r="A105" s="829">
        <v>324281</v>
      </c>
      <c r="B105" s="829">
        <v>1394191</v>
      </c>
      <c r="C105" s="833" t="s">
        <v>2043</v>
      </c>
      <c r="D105" s="830">
        <v>43422</v>
      </c>
      <c r="E105" s="830">
        <v>43423</v>
      </c>
      <c r="F105" s="829">
        <f t="shared" si="8"/>
        <v>1</v>
      </c>
      <c r="G105" s="829">
        <v>1</v>
      </c>
      <c r="H105" s="829" t="s">
        <v>37</v>
      </c>
      <c r="I105" s="829">
        <f t="shared" si="9"/>
        <v>1</v>
      </c>
      <c r="J105" s="855">
        <v>2900000</v>
      </c>
      <c r="K105" s="855">
        <f t="shared" si="10"/>
        <v>2900000</v>
      </c>
      <c r="L105" s="829"/>
      <c r="M105" s="856">
        <f t="shared" si="11"/>
        <v>-2900000</v>
      </c>
      <c r="N105" s="859"/>
      <c r="O105" s="797"/>
      <c r="P105" s="797"/>
    </row>
    <row r="106" s="756" customFormat="1" spans="1:16">
      <c r="A106" s="819">
        <v>325010</v>
      </c>
      <c r="B106" s="819">
        <v>1395697</v>
      </c>
      <c r="C106" s="820" t="s">
        <v>2044</v>
      </c>
      <c r="D106" s="821">
        <v>43419</v>
      </c>
      <c r="E106" s="821">
        <v>43420</v>
      </c>
      <c r="F106" s="819">
        <f t="shared" si="8"/>
        <v>1</v>
      </c>
      <c r="G106" s="819">
        <v>1</v>
      </c>
      <c r="H106" s="819" t="s">
        <v>37</v>
      </c>
      <c r="I106" s="819">
        <f t="shared" si="9"/>
        <v>1</v>
      </c>
      <c r="J106" s="840">
        <v>2900000</v>
      </c>
      <c r="K106" s="840">
        <f t="shared" si="10"/>
        <v>2900000</v>
      </c>
      <c r="L106" s="819"/>
      <c r="M106" s="841">
        <f t="shared" si="11"/>
        <v>-2900000</v>
      </c>
      <c r="N106" s="860">
        <f>SUM(K106:K112)</f>
        <v>40600000</v>
      </c>
      <c r="O106" s="804"/>
      <c r="P106" s="804"/>
    </row>
    <row r="107" s="756" customFormat="1" spans="1:16">
      <c r="A107" s="818" t="s">
        <v>2045</v>
      </c>
      <c r="B107" s="819">
        <v>1395858</v>
      </c>
      <c r="C107" s="820" t="s">
        <v>2046</v>
      </c>
      <c r="D107" s="821">
        <v>43419</v>
      </c>
      <c r="E107" s="821">
        <v>43421</v>
      </c>
      <c r="F107" s="819">
        <f t="shared" si="8"/>
        <v>2</v>
      </c>
      <c r="G107" s="819">
        <v>2</v>
      </c>
      <c r="H107" s="819" t="s">
        <v>37</v>
      </c>
      <c r="I107" s="819">
        <f t="shared" si="9"/>
        <v>4</v>
      </c>
      <c r="J107" s="840">
        <v>2900000</v>
      </c>
      <c r="K107" s="840">
        <f t="shared" si="10"/>
        <v>11600000</v>
      </c>
      <c r="L107" s="819"/>
      <c r="M107" s="841">
        <f t="shared" si="11"/>
        <v>-11600000</v>
      </c>
      <c r="N107" s="861"/>
      <c r="O107" s="804"/>
      <c r="P107" s="804"/>
    </row>
    <row r="108" s="756" customFormat="1" spans="1:16">
      <c r="A108" s="819">
        <v>325051</v>
      </c>
      <c r="B108" s="819">
        <v>1395949</v>
      </c>
      <c r="C108" s="820" t="s">
        <v>2047</v>
      </c>
      <c r="D108" s="821">
        <v>43421</v>
      </c>
      <c r="E108" s="821">
        <v>43422</v>
      </c>
      <c r="F108" s="819">
        <f t="shared" si="8"/>
        <v>1</v>
      </c>
      <c r="G108" s="819">
        <v>1</v>
      </c>
      <c r="H108" s="819" t="s">
        <v>37</v>
      </c>
      <c r="I108" s="819">
        <f t="shared" si="9"/>
        <v>1</v>
      </c>
      <c r="J108" s="840">
        <v>2900000</v>
      </c>
      <c r="K108" s="840">
        <f t="shared" si="10"/>
        <v>2900000</v>
      </c>
      <c r="L108" s="819"/>
      <c r="M108" s="841">
        <f t="shared" si="11"/>
        <v>-2900000</v>
      </c>
      <c r="N108" s="861"/>
      <c r="O108" s="804"/>
      <c r="P108" s="804"/>
    </row>
    <row r="109" s="755" customFormat="1" spans="1:16">
      <c r="A109" s="819">
        <v>324244</v>
      </c>
      <c r="B109" s="819">
        <v>1393269</v>
      </c>
      <c r="C109" s="820" t="s">
        <v>2048</v>
      </c>
      <c r="D109" s="821">
        <v>43423</v>
      </c>
      <c r="E109" s="821">
        <v>43425</v>
      </c>
      <c r="F109" s="819">
        <f t="shared" si="8"/>
        <v>2</v>
      </c>
      <c r="G109" s="819">
        <v>1</v>
      </c>
      <c r="H109" s="819" t="s">
        <v>37</v>
      </c>
      <c r="I109" s="819">
        <f t="shared" si="9"/>
        <v>2</v>
      </c>
      <c r="J109" s="840">
        <v>2900000</v>
      </c>
      <c r="K109" s="840">
        <f t="shared" si="10"/>
        <v>5800000</v>
      </c>
      <c r="L109" s="819"/>
      <c r="M109" s="841">
        <f t="shared" si="11"/>
        <v>-5800000</v>
      </c>
      <c r="N109" s="861"/>
      <c r="O109" s="797"/>
      <c r="P109" s="797"/>
    </row>
    <row r="110" s="755" customFormat="1" spans="1:16">
      <c r="A110" s="819">
        <v>320312</v>
      </c>
      <c r="B110" s="819">
        <v>1386741</v>
      </c>
      <c r="C110" s="820" t="s">
        <v>2049</v>
      </c>
      <c r="D110" s="821">
        <v>43423</v>
      </c>
      <c r="E110" s="821">
        <v>43425</v>
      </c>
      <c r="F110" s="819">
        <f t="shared" si="8"/>
        <v>2</v>
      </c>
      <c r="G110" s="819">
        <v>1</v>
      </c>
      <c r="H110" s="819" t="s">
        <v>37</v>
      </c>
      <c r="I110" s="819">
        <f t="shared" si="9"/>
        <v>2</v>
      </c>
      <c r="J110" s="840">
        <v>2900000</v>
      </c>
      <c r="K110" s="840">
        <f t="shared" si="10"/>
        <v>5800000</v>
      </c>
      <c r="L110" s="819"/>
      <c r="M110" s="841">
        <f t="shared" si="11"/>
        <v>-5800000</v>
      </c>
      <c r="N110" s="861"/>
      <c r="O110" s="797"/>
      <c r="P110" s="797"/>
    </row>
    <row r="111" s="755" customFormat="1" spans="1:16">
      <c r="A111" s="819">
        <v>322798</v>
      </c>
      <c r="B111" s="819">
        <v>1391286</v>
      </c>
      <c r="C111" s="820" t="s">
        <v>2050</v>
      </c>
      <c r="D111" s="821">
        <v>43423</v>
      </c>
      <c r="E111" s="821">
        <v>43425</v>
      </c>
      <c r="F111" s="819">
        <f t="shared" si="8"/>
        <v>2</v>
      </c>
      <c r="G111" s="819">
        <v>1</v>
      </c>
      <c r="H111" s="819" t="s">
        <v>37</v>
      </c>
      <c r="I111" s="819">
        <f t="shared" si="9"/>
        <v>2</v>
      </c>
      <c r="J111" s="862">
        <v>2900000</v>
      </c>
      <c r="K111" s="840">
        <f t="shared" si="10"/>
        <v>5800000</v>
      </c>
      <c r="L111" s="819"/>
      <c r="M111" s="841">
        <f t="shared" si="11"/>
        <v>-5800000</v>
      </c>
      <c r="N111" s="861"/>
      <c r="O111" s="797"/>
      <c r="P111" s="797"/>
    </row>
    <row r="112" s="755" customFormat="1" spans="1:16">
      <c r="A112" s="819">
        <v>324259</v>
      </c>
      <c r="B112" s="819">
        <v>1393436</v>
      </c>
      <c r="C112" s="820" t="s">
        <v>2051</v>
      </c>
      <c r="D112" s="821">
        <v>43424</v>
      </c>
      <c r="E112" s="821">
        <v>43426</v>
      </c>
      <c r="F112" s="819">
        <f t="shared" si="8"/>
        <v>2</v>
      </c>
      <c r="G112" s="819">
        <v>1</v>
      </c>
      <c r="H112" s="819" t="s">
        <v>37</v>
      </c>
      <c r="I112" s="819">
        <f t="shared" si="9"/>
        <v>2</v>
      </c>
      <c r="J112" s="862">
        <v>2900000</v>
      </c>
      <c r="K112" s="840">
        <f t="shared" si="10"/>
        <v>5800000</v>
      </c>
      <c r="L112" s="819"/>
      <c r="M112" s="841">
        <f t="shared" si="11"/>
        <v>-5800000</v>
      </c>
      <c r="N112" s="863"/>
      <c r="O112" s="797"/>
      <c r="P112" s="797"/>
    </row>
    <row r="113" s="756" customFormat="1" spans="1:16">
      <c r="A113" s="811">
        <v>325119</v>
      </c>
      <c r="B113" s="811">
        <v>1396262</v>
      </c>
      <c r="C113" s="834" t="s">
        <v>2052</v>
      </c>
      <c r="D113" s="835">
        <v>43421</v>
      </c>
      <c r="E113" s="835">
        <v>43423</v>
      </c>
      <c r="F113" s="811">
        <f t="shared" si="8"/>
        <v>2</v>
      </c>
      <c r="G113" s="811">
        <v>1</v>
      </c>
      <c r="H113" s="811" t="s">
        <v>37</v>
      </c>
      <c r="I113" s="811">
        <f t="shared" si="9"/>
        <v>2</v>
      </c>
      <c r="J113" s="864">
        <v>2900000</v>
      </c>
      <c r="K113" s="865">
        <f t="shared" si="10"/>
        <v>5800000</v>
      </c>
      <c r="L113" s="811"/>
      <c r="M113" s="866">
        <f t="shared" si="11"/>
        <v>-5800000</v>
      </c>
      <c r="N113" s="867">
        <f>SUM(K113:K148)</f>
        <v>352100000</v>
      </c>
      <c r="O113" s="804"/>
      <c r="P113" s="804"/>
    </row>
    <row r="114" s="755" customFormat="1" spans="1:16">
      <c r="A114" s="811">
        <v>325289</v>
      </c>
      <c r="B114" s="811">
        <v>1398312</v>
      </c>
      <c r="C114" s="834" t="s">
        <v>2053</v>
      </c>
      <c r="D114" s="835">
        <v>43423</v>
      </c>
      <c r="E114" s="835">
        <v>43424</v>
      </c>
      <c r="F114" s="811">
        <f t="shared" si="8"/>
        <v>1</v>
      </c>
      <c r="G114" s="811">
        <v>1</v>
      </c>
      <c r="H114" s="811" t="s">
        <v>37</v>
      </c>
      <c r="I114" s="811">
        <f t="shared" si="9"/>
        <v>1</v>
      </c>
      <c r="J114" s="864">
        <v>2900000</v>
      </c>
      <c r="K114" s="865">
        <f t="shared" si="10"/>
        <v>2900000</v>
      </c>
      <c r="L114" s="811"/>
      <c r="M114" s="866">
        <f t="shared" si="11"/>
        <v>-2900000</v>
      </c>
      <c r="N114" s="868"/>
      <c r="O114" s="797"/>
      <c r="P114" s="797"/>
    </row>
    <row r="115" s="755" customFormat="1" ht="15" customHeight="1" spans="1:16">
      <c r="A115" s="836" t="s">
        <v>2054</v>
      </c>
      <c r="B115" s="836">
        <v>1379212</v>
      </c>
      <c r="C115" s="837" t="s">
        <v>2055</v>
      </c>
      <c r="D115" s="835">
        <v>43425</v>
      </c>
      <c r="E115" s="835">
        <v>43428</v>
      </c>
      <c r="F115" s="811">
        <f t="shared" si="8"/>
        <v>3</v>
      </c>
      <c r="G115" s="811">
        <v>4</v>
      </c>
      <c r="H115" s="811" t="s">
        <v>37</v>
      </c>
      <c r="I115" s="811">
        <f t="shared" si="9"/>
        <v>12</v>
      </c>
      <c r="J115" s="865">
        <v>2900000</v>
      </c>
      <c r="K115" s="865">
        <f t="shared" si="10"/>
        <v>34800000</v>
      </c>
      <c r="L115" s="811"/>
      <c r="M115" s="866">
        <f t="shared" si="11"/>
        <v>-34800000</v>
      </c>
      <c r="N115" s="868"/>
      <c r="O115" s="797" t="s">
        <v>1960</v>
      </c>
      <c r="P115" s="797"/>
    </row>
    <row r="116" s="755" customFormat="1" ht="14.25" customHeight="1" spans="1:16">
      <c r="A116" s="836" t="s">
        <v>2056</v>
      </c>
      <c r="B116" s="836">
        <v>1379712</v>
      </c>
      <c r="C116" s="837" t="s">
        <v>2057</v>
      </c>
      <c r="D116" s="835">
        <v>43425</v>
      </c>
      <c r="E116" s="835">
        <v>43428</v>
      </c>
      <c r="F116" s="811">
        <f t="shared" si="8"/>
        <v>3</v>
      </c>
      <c r="G116" s="811">
        <v>2</v>
      </c>
      <c r="H116" s="811" t="s">
        <v>37</v>
      </c>
      <c r="I116" s="811">
        <f t="shared" si="9"/>
        <v>6</v>
      </c>
      <c r="J116" s="865">
        <v>2900000</v>
      </c>
      <c r="K116" s="865">
        <f t="shared" si="10"/>
        <v>17400000</v>
      </c>
      <c r="L116" s="811"/>
      <c r="M116" s="866">
        <f t="shared" si="11"/>
        <v>-17400000</v>
      </c>
      <c r="N116" s="868"/>
      <c r="O116" s="797"/>
      <c r="P116" s="797"/>
    </row>
    <row r="117" s="755" customFormat="1" ht="15.75" customHeight="1" spans="1:16">
      <c r="A117" s="836" t="s">
        <v>2058</v>
      </c>
      <c r="B117" s="836">
        <v>1379229</v>
      </c>
      <c r="C117" s="837" t="s">
        <v>2059</v>
      </c>
      <c r="D117" s="835">
        <v>43425</v>
      </c>
      <c r="E117" s="835">
        <v>43428</v>
      </c>
      <c r="F117" s="811">
        <f t="shared" si="8"/>
        <v>3</v>
      </c>
      <c r="G117" s="811">
        <v>2</v>
      </c>
      <c r="H117" s="811" t="s">
        <v>37</v>
      </c>
      <c r="I117" s="811">
        <f t="shared" si="9"/>
        <v>6</v>
      </c>
      <c r="J117" s="865">
        <v>2900000</v>
      </c>
      <c r="K117" s="865">
        <f t="shared" si="10"/>
        <v>17400000</v>
      </c>
      <c r="L117" s="811"/>
      <c r="M117" s="866">
        <f t="shared" si="11"/>
        <v>-17400000</v>
      </c>
      <c r="N117" s="868"/>
      <c r="O117" s="797" t="s">
        <v>1960</v>
      </c>
      <c r="P117" s="797"/>
    </row>
    <row r="118" s="755" customFormat="1" ht="16.5" customHeight="1" spans="1:16">
      <c r="A118" s="836" t="s">
        <v>2060</v>
      </c>
      <c r="B118" s="836">
        <v>1379436</v>
      </c>
      <c r="C118" s="837" t="s">
        <v>2061</v>
      </c>
      <c r="D118" s="835">
        <v>43425</v>
      </c>
      <c r="E118" s="835">
        <v>43428</v>
      </c>
      <c r="F118" s="811">
        <f t="shared" si="8"/>
        <v>3</v>
      </c>
      <c r="G118" s="811">
        <v>4</v>
      </c>
      <c r="H118" s="811" t="s">
        <v>37</v>
      </c>
      <c r="I118" s="811">
        <f t="shared" si="9"/>
        <v>12</v>
      </c>
      <c r="J118" s="865">
        <v>2900000</v>
      </c>
      <c r="K118" s="865">
        <f t="shared" si="10"/>
        <v>34800000</v>
      </c>
      <c r="L118" s="811"/>
      <c r="M118" s="866">
        <f t="shared" si="11"/>
        <v>-34800000</v>
      </c>
      <c r="N118" s="868"/>
      <c r="O118" s="797" t="s">
        <v>1960</v>
      </c>
      <c r="P118" s="797"/>
    </row>
    <row r="119" s="755" customFormat="1" ht="16.5" customHeight="1" spans="1:16">
      <c r="A119" s="836" t="s">
        <v>2062</v>
      </c>
      <c r="B119" s="836">
        <v>1395740</v>
      </c>
      <c r="C119" s="837" t="s">
        <v>2063</v>
      </c>
      <c r="D119" s="835">
        <v>43425</v>
      </c>
      <c r="E119" s="835">
        <v>43427</v>
      </c>
      <c r="F119" s="811">
        <f t="shared" si="8"/>
        <v>2</v>
      </c>
      <c r="G119" s="811">
        <v>2</v>
      </c>
      <c r="H119" s="811" t="s">
        <v>37</v>
      </c>
      <c r="I119" s="811">
        <f t="shared" si="9"/>
        <v>4</v>
      </c>
      <c r="J119" s="865">
        <v>2900000</v>
      </c>
      <c r="K119" s="865">
        <f t="shared" si="10"/>
        <v>11600000</v>
      </c>
      <c r="L119" s="811"/>
      <c r="M119" s="866">
        <f t="shared" si="11"/>
        <v>-11600000</v>
      </c>
      <c r="N119" s="868"/>
      <c r="O119" s="797"/>
      <c r="P119" s="797"/>
    </row>
    <row r="120" s="755" customFormat="1" spans="1:16">
      <c r="A120" s="811">
        <v>322459</v>
      </c>
      <c r="B120" s="811">
        <v>1390611</v>
      </c>
      <c r="C120" s="834" t="s">
        <v>2064</v>
      </c>
      <c r="D120" s="835">
        <v>43425</v>
      </c>
      <c r="E120" s="835">
        <v>43427</v>
      </c>
      <c r="F120" s="811">
        <f t="shared" si="8"/>
        <v>2</v>
      </c>
      <c r="G120" s="811">
        <v>1</v>
      </c>
      <c r="H120" s="811" t="s">
        <v>37</v>
      </c>
      <c r="I120" s="811">
        <f t="shared" si="9"/>
        <v>2</v>
      </c>
      <c r="J120" s="864">
        <v>2900000</v>
      </c>
      <c r="K120" s="865">
        <f t="shared" si="10"/>
        <v>5800000</v>
      </c>
      <c r="L120" s="811"/>
      <c r="M120" s="866">
        <f t="shared" si="11"/>
        <v>-5800000</v>
      </c>
      <c r="N120" s="868"/>
      <c r="O120" s="797"/>
      <c r="P120" s="797"/>
    </row>
    <row r="121" s="755" customFormat="1" spans="1:16">
      <c r="A121" s="836">
        <v>317517</v>
      </c>
      <c r="B121" s="836">
        <v>1379044</v>
      </c>
      <c r="C121" s="838" t="s">
        <v>2065</v>
      </c>
      <c r="D121" s="835">
        <v>43426</v>
      </c>
      <c r="E121" s="835">
        <v>43427</v>
      </c>
      <c r="F121" s="811">
        <f t="shared" si="8"/>
        <v>1</v>
      </c>
      <c r="G121" s="811">
        <v>1</v>
      </c>
      <c r="H121" s="811" t="s">
        <v>37</v>
      </c>
      <c r="I121" s="811">
        <f t="shared" si="9"/>
        <v>1</v>
      </c>
      <c r="J121" s="865">
        <v>2900000</v>
      </c>
      <c r="K121" s="865">
        <f t="shared" si="10"/>
        <v>2900000</v>
      </c>
      <c r="L121" s="811"/>
      <c r="M121" s="866">
        <f t="shared" si="11"/>
        <v>-2900000</v>
      </c>
      <c r="N121" s="868"/>
      <c r="O121" s="797" t="s">
        <v>1967</v>
      </c>
      <c r="P121" s="797"/>
    </row>
    <row r="122" s="755" customFormat="1" ht="24" spans="1:16">
      <c r="A122" s="811">
        <v>325248</v>
      </c>
      <c r="B122" s="811">
        <v>1398020</v>
      </c>
      <c r="C122" s="834" t="s">
        <v>2066</v>
      </c>
      <c r="D122" s="835">
        <v>43426</v>
      </c>
      <c r="E122" s="835">
        <v>43428</v>
      </c>
      <c r="F122" s="811">
        <f t="shared" si="8"/>
        <v>2</v>
      </c>
      <c r="G122" s="811">
        <v>5</v>
      </c>
      <c r="H122" s="811" t="s">
        <v>37</v>
      </c>
      <c r="I122" s="811">
        <f t="shared" si="9"/>
        <v>10</v>
      </c>
      <c r="J122" s="811">
        <v>2900000</v>
      </c>
      <c r="K122" s="865">
        <f t="shared" si="10"/>
        <v>29000000</v>
      </c>
      <c r="L122" s="811"/>
      <c r="M122" s="866">
        <f t="shared" si="11"/>
        <v>-29000000</v>
      </c>
      <c r="N122" s="868"/>
      <c r="O122" s="797"/>
      <c r="P122" s="797"/>
    </row>
    <row r="123" s="755" customFormat="1" spans="1:16">
      <c r="A123" s="836" t="s">
        <v>2067</v>
      </c>
      <c r="B123" s="836">
        <v>1395989</v>
      </c>
      <c r="C123" s="838" t="s">
        <v>2068</v>
      </c>
      <c r="D123" s="835">
        <v>43426</v>
      </c>
      <c r="E123" s="835">
        <v>43427</v>
      </c>
      <c r="F123" s="811">
        <f t="shared" si="8"/>
        <v>1</v>
      </c>
      <c r="G123" s="811">
        <v>2</v>
      </c>
      <c r="H123" s="811" t="s">
        <v>37</v>
      </c>
      <c r="I123" s="811">
        <f t="shared" si="9"/>
        <v>2</v>
      </c>
      <c r="J123" s="865">
        <v>2900000</v>
      </c>
      <c r="K123" s="865">
        <f t="shared" si="10"/>
        <v>5800000</v>
      </c>
      <c r="L123" s="811"/>
      <c r="M123" s="866">
        <f t="shared" si="11"/>
        <v>-5800000</v>
      </c>
      <c r="N123" s="868"/>
      <c r="O123" s="797"/>
      <c r="P123" s="797"/>
    </row>
    <row r="124" s="755" customFormat="1" ht="17.25" customHeight="1" spans="1:16">
      <c r="A124" s="836" t="s">
        <v>2069</v>
      </c>
      <c r="B124" s="836">
        <v>1379015</v>
      </c>
      <c r="C124" s="837" t="s">
        <v>2070</v>
      </c>
      <c r="D124" s="835">
        <v>43426</v>
      </c>
      <c r="E124" s="835">
        <v>43427</v>
      </c>
      <c r="F124" s="811">
        <f t="shared" si="8"/>
        <v>1</v>
      </c>
      <c r="G124" s="811">
        <v>5</v>
      </c>
      <c r="H124" s="811" t="s">
        <v>37</v>
      </c>
      <c r="I124" s="811">
        <f t="shared" si="9"/>
        <v>5</v>
      </c>
      <c r="J124" s="865">
        <v>2900000</v>
      </c>
      <c r="K124" s="865">
        <f t="shared" si="10"/>
        <v>14500000</v>
      </c>
      <c r="L124" s="811"/>
      <c r="M124" s="866">
        <f t="shared" si="11"/>
        <v>-14500000</v>
      </c>
      <c r="N124" s="868"/>
      <c r="O124" s="797" t="s">
        <v>2071</v>
      </c>
      <c r="P124" s="797"/>
    </row>
    <row r="125" s="755" customFormat="1" ht="17.25" customHeight="1" spans="1:16">
      <c r="A125" s="836">
        <v>317767</v>
      </c>
      <c r="B125" s="836">
        <v>1379142</v>
      </c>
      <c r="C125" s="837" t="s">
        <v>2072</v>
      </c>
      <c r="D125" s="835">
        <v>43426</v>
      </c>
      <c r="E125" s="835">
        <v>43427</v>
      </c>
      <c r="F125" s="811">
        <f t="shared" si="8"/>
        <v>1</v>
      </c>
      <c r="G125" s="811">
        <v>1</v>
      </c>
      <c r="H125" s="811" t="s">
        <v>37</v>
      </c>
      <c r="I125" s="811">
        <f t="shared" si="9"/>
        <v>1</v>
      </c>
      <c r="J125" s="865">
        <v>2900000</v>
      </c>
      <c r="K125" s="865">
        <f t="shared" si="10"/>
        <v>2900000</v>
      </c>
      <c r="L125" s="811"/>
      <c r="M125" s="866">
        <f t="shared" si="11"/>
        <v>-2900000</v>
      </c>
      <c r="N125" s="868"/>
      <c r="O125" s="797"/>
      <c r="P125" s="797"/>
    </row>
    <row r="126" s="755" customFormat="1" ht="17.25" customHeight="1" spans="1:16">
      <c r="A126" s="836">
        <v>324261</v>
      </c>
      <c r="B126" s="836">
        <v>1394117</v>
      </c>
      <c r="C126" s="837" t="s">
        <v>2073</v>
      </c>
      <c r="D126" s="835">
        <v>43426</v>
      </c>
      <c r="E126" s="835">
        <v>43429</v>
      </c>
      <c r="F126" s="811">
        <f t="shared" si="8"/>
        <v>3</v>
      </c>
      <c r="G126" s="811">
        <v>1</v>
      </c>
      <c r="H126" s="811" t="s">
        <v>37</v>
      </c>
      <c r="I126" s="811">
        <f t="shared" si="9"/>
        <v>3</v>
      </c>
      <c r="J126" s="865">
        <v>2900000</v>
      </c>
      <c r="K126" s="865">
        <f t="shared" si="10"/>
        <v>8700000</v>
      </c>
      <c r="L126" s="811"/>
      <c r="M126" s="866">
        <f t="shared" si="11"/>
        <v>-8700000</v>
      </c>
      <c r="N126" s="868"/>
      <c r="O126" s="797"/>
      <c r="P126" s="797"/>
    </row>
    <row r="127" s="755" customFormat="1" spans="1:16">
      <c r="A127" s="811">
        <v>320307</v>
      </c>
      <c r="B127" s="811">
        <v>1386536</v>
      </c>
      <c r="C127" s="834" t="s">
        <v>2074</v>
      </c>
      <c r="D127" s="835">
        <v>43426</v>
      </c>
      <c r="E127" s="835">
        <v>43429</v>
      </c>
      <c r="F127" s="811">
        <f t="shared" si="8"/>
        <v>3</v>
      </c>
      <c r="G127" s="811">
        <v>1</v>
      </c>
      <c r="H127" s="811" t="s">
        <v>37</v>
      </c>
      <c r="I127" s="811">
        <f t="shared" si="9"/>
        <v>3</v>
      </c>
      <c r="J127" s="865">
        <v>2900000</v>
      </c>
      <c r="K127" s="865">
        <f t="shared" si="10"/>
        <v>8700000</v>
      </c>
      <c r="L127" s="811"/>
      <c r="M127" s="866">
        <f t="shared" si="11"/>
        <v>-8700000</v>
      </c>
      <c r="N127" s="868"/>
      <c r="O127" s="797"/>
      <c r="P127" s="797"/>
    </row>
    <row r="128" s="755" customFormat="1" spans="1:16">
      <c r="A128" s="836">
        <v>317528</v>
      </c>
      <c r="B128" s="836">
        <v>1379022</v>
      </c>
      <c r="C128" s="838" t="s">
        <v>2075</v>
      </c>
      <c r="D128" s="835">
        <v>43426</v>
      </c>
      <c r="E128" s="835">
        <v>43427</v>
      </c>
      <c r="F128" s="811">
        <f t="shared" si="8"/>
        <v>1</v>
      </c>
      <c r="G128" s="811">
        <v>1</v>
      </c>
      <c r="H128" s="811" t="s">
        <v>37</v>
      </c>
      <c r="I128" s="811">
        <f t="shared" si="9"/>
        <v>1</v>
      </c>
      <c r="J128" s="865">
        <v>2900000</v>
      </c>
      <c r="K128" s="865">
        <f t="shared" si="10"/>
        <v>2900000</v>
      </c>
      <c r="L128" s="811"/>
      <c r="M128" s="866">
        <f t="shared" si="11"/>
        <v>-2900000</v>
      </c>
      <c r="N128" s="868"/>
      <c r="O128" s="797"/>
      <c r="P128" s="797"/>
    </row>
    <row r="129" s="755" customFormat="1" spans="1:16">
      <c r="A129" s="836">
        <v>317551</v>
      </c>
      <c r="B129" s="836">
        <v>1379096</v>
      </c>
      <c r="C129" s="838" t="s">
        <v>2076</v>
      </c>
      <c r="D129" s="835">
        <v>43426</v>
      </c>
      <c r="E129" s="835">
        <v>43427</v>
      </c>
      <c r="F129" s="811">
        <f t="shared" si="8"/>
        <v>1</v>
      </c>
      <c r="G129" s="811">
        <v>1</v>
      </c>
      <c r="H129" s="811" t="s">
        <v>37</v>
      </c>
      <c r="I129" s="811">
        <f t="shared" si="9"/>
        <v>1</v>
      </c>
      <c r="J129" s="865">
        <v>2900000</v>
      </c>
      <c r="K129" s="865">
        <f t="shared" si="10"/>
        <v>2900000</v>
      </c>
      <c r="L129" s="811"/>
      <c r="M129" s="866">
        <f t="shared" si="11"/>
        <v>-2900000</v>
      </c>
      <c r="N129" s="868"/>
      <c r="O129" s="797" t="s">
        <v>2077</v>
      </c>
      <c r="P129" s="797"/>
    </row>
    <row r="130" s="755" customFormat="1" spans="1:16">
      <c r="A130" s="811">
        <v>324803</v>
      </c>
      <c r="B130" s="811">
        <v>1394704</v>
      </c>
      <c r="C130" s="834" t="s">
        <v>2078</v>
      </c>
      <c r="D130" s="835">
        <v>43426</v>
      </c>
      <c r="E130" s="835">
        <v>43427</v>
      </c>
      <c r="F130" s="811">
        <f t="shared" si="8"/>
        <v>1</v>
      </c>
      <c r="G130" s="811">
        <v>1</v>
      </c>
      <c r="H130" s="811" t="s">
        <v>37</v>
      </c>
      <c r="I130" s="811">
        <f t="shared" si="9"/>
        <v>1</v>
      </c>
      <c r="J130" s="864">
        <v>2900000</v>
      </c>
      <c r="K130" s="865">
        <f t="shared" si="10"/>
        <v>2900000</v>
      </c>
      <c r="L130" s="811"/>
      <c r="M130" s="866">
        <f t="shared" si="11"/>
        <v>-2900000</v>
      </c>
      <c r="N130" s="868"/>
      <c r="O130" s="797"/>
      <c r="P130" s="797"/>
    </row>
    <row r="131" s="755" customFormat="1" spans="1:16">
      <c r="A131" s="811">
        <v>324920</v>
      </c>
      <c r="B131" s="811">
        <v>1395296</v>
      </c>
      <c r="C131" s="834" t="s">
        <v>2079</v>
      </c>
      <c r="D131" s="835">
        <v>43426</v>
      </c>
      <c r="E131" s="835">
        <v>43430</v>
      </c>
      <c r="F131" s="811">
        <f t="shared" si="8"/>
        <v>4</v>
      </c>
      <c r="G131" s="811">
        <v>1</v>
      </c>
      <c r="H131" s="811" t="s">
        <v>37</v>
      </c>
      <c r="I131" s="811">
        <f t="shared" si="9"/>
        <v>4</v>
      </c>
      <c r="J131" s="864">
        <v>2900000</v>
      </c>
      <c r="K131" s="865">
        <f t="shared" si="10"/>
        <v>11600000</v>
      </c>
      <c r="L131" s="811"/>
      <c r="M131" s="866">
        <f t="shared" si="11"/>
        <v>-11600000</v>
      </c>
      <c r="N131" s="868"/>
      <c r="O131" s="797" t="s">
        <v>2080</v>
      </c>
      <c r="P131" s="797"/>
    </row>
    <row r="132" s="755" customFormat="1" spans="1:16">
      <c r="A132" s="869" t="s">
        <v>2081</v>
      </c>
      <c r="B132" s="811">
        <v>1378375</v>
      </c>
      <c r="C132" s="870" t="s">
        <v>2082</v>
      </c>
      <c r="D132" s="835">
        <v>43427</v>
      </c>
      <c r="E132" s="835">
        <v>43429</v>
      </c>
      <c r="F132" s="811">
        <f t="shared" si="8"/>
        <v>2</v>
      </c>
      <c r="G132" s="811">
        <v>2</v>
      </c>
      <c r="H132" s="811" t="s">
        <v>37</v>
      </c>
      <c r="I132" s="811">
        <f t="shared" si="9"/>
        <v>4</v>
      </c>
      <c r="J132" s="865">
        <v>2900000</v>
      </c>
      <c r="K132" s="865">
        <f t="shared" si="10"/>
        <v>11600000</v>
      </c>
      <c r="L132" s="811"/>
      <c r="M132" s="866">
        <f t="shared" si="11"/>
        <v>-11600000</v>
      </c>
      <c r="N132" s="868"/>
      <c r="O132" s="797"/>
      <c r="P132" s="797"/>
    </row>
    <row r="133" s="755" customFormat="1" spans="1:16">
      <c r="A133" s="869">
        <v>325135</v>
      </c>
      <c r="B133" s="811">
        <v>1396388</v>
      </c>
      <c r="C133" s="870" t="s">
        <v>2083</v>
      </c>
      <c r="D133" s="835">
        <v>43427</v>
      </c>
      <c r="E133" s="835">
        <v>43429</v>
      </c>
      <c r="F133" s="811">
        <f t="shared" si="8"/>
        <v>2</v>
      </c>
      <c r="G133" s="811">
        <v>1</v>
      </c>
      <c r="H133" s="811" t="s">
        <v>37</v>
      </c>
      <c r="I133" s="811">
        <f t="shared" si="9"/>
        <v>2</v>
      </c>
      <c r="J133" s="865">
        <v>2900000</v>
      </c>
      <c r="K133" s="865">
        <f t="shared" si="10"/>
        <v>5800000</v>
      </c>
      <c r="L133" s="811"/>
      <c r="M133" s="866">
        <f t="shared" si="11"/>
        <v>-5800000</v>
      </c>
      <c r="N133" s="868"/>
      <c r="O133" s="797"/>
      <c r="P133" s="797"/>
    </row>
    <row r="134" s="755" customFormat="1" spans="1:16">
      <c r="A134" s="869">
        <v>325177</v>
      </c>
      <c r="B134" s="811">
        <v>1396402</v>
      </c>
      <c r="C134" s="870" t="s">
        <v>2084</v>
      </c>
      <c r="D134" s="835">
        <v>43427</v>
      </c>
      <c r="E134" s="835">
        <v>43429</v>
      </c>
      <c r="F134" s="811">
        <f t="shared" si="8"/>
        <v>2</v>
      </c>
      <c r="G134" s="811">
        <v>1</v>
      </c>
      <c r="H134" s="811" t="s">
        <v>37</v>
      </c>
      <c r="I134" s="811">
        <f t="shared" si="9"/>
        <v>2</v>
      </c>
      <c r="J134" s="865">
        <v>2900000</v>
      </c>
      <c r="K134" s="865">
        <f t="shared" si="10"/>
        <v>5800000</v>
      </c>
      <c r="L134" s="811"/>
      <c r="M134" s="866">
        <f t="shared" si="11"/>
        <v>-5800000</v>
      </c>
      <c r="N134" s="868"/>
      <c r="O134" s="797"/>
      <c r="P134" s="797"/>
    </row>
    <row r="135" s="755" customFormat="1" spans="1:16">
      <c r="A135" s="869">
        <v>321182</v>
      </c>
      <c r="B135" s="811">
        <v>1388444</v>
      </c>
      <c r="C135" s="870" t="s">
        <v>2085</v>
      </c>
      <c r="D135" s="835">
        <v>43428</v>
      </c>
      <c r="E135" s="835">
        <v>43429</v>
      </c>
      <c r="F135" s="811">
        <f t="shared" si="8"/>
        <v>1</v>
      </c>
      <c r="G135" s="811">
        <v>1</v>
      </c>
      <c r="H135" s="811" t="s">
        <v>37</v>
      </c>
      <c r="I135" s="811">
        <f t="shared" si="9"/>
        <v>1</v>
      </c>
      <c r="J135" s="865">
        <v>4100000</v>
      </c>
      <c r="K135" s="865">
        <f t="shared" si="10"/>
        <v>4100000</v>
      </c>
      <c r="L135" s="811"/>
      <c r="M135" s="866">
        <f t="shared" si="11"/>
        <v>-4100000</v>
      </c>
      <c r="N135" s="868"/>
      <c r="O135" s="797"/>
      <c r="P135" s="797"/>
    </row>
    <row r="136" s="755" customFormat="1" spans="1:16">
      <c r="A136" s="869">
        <v>324260</v>
      </c>
      <c r="B136" s="811">
        <v>1393527</v>
      </c>
      <c r="C136" s="870" t="s">
        <v>2086</v>
      </c>
      <c r="D136" s="835">
        <v>43428</v>
      </c>
      <c r="E136" s="835">
        <v>43430</v>
      </c>
      <c r="F136" s="811">
        <f t="shared" si="8"/>
        <v>2</v>
      </c>
      <c r="G136" s="811">
        <v>1</v>
      </c>
      <c r="H136" s="811" t="s">
        <v>37</v>
      </c>
      <c r="I136" s="811">
        <f t="shared" si="9"/>
        <v>2</v>
      </c>
      <c r="J136" s="865">
        <v>2900000</v>
      </c>
      <c r="K136" s="865">
        <f t="shared" si="10"/>
        <v>5800000</v>
      </c>
      <c r="L136" s="811"/>
      <c r="M136" s="866">
        <f t="shared" si="11"/>
        <v>-5800000</v>
      </c>
      <c r="N136" s="868"/>
      <c r="O136" s="797"/>
      <c r="P136" s="797"/>
    </row>
    <row r="137" s="755" customFormat="1" spans="1:16">
      <c r="A137" s="869">
        <v>322356</v>
      </c>
      <c r="B137" s="811">
        <v>1390266</v>
      </c>
      <c r="C137" s="870" t="s">
        <v>2087</v>
      </c>
      <c r="D137" s="835">
        <v>43428</v>
      </c>
      <c r="E137" s="835">
        <v>43430</v>
      </c>
      <c r="F137" s="811">
        <f t="shared" si="8"/>
        <v>2</v>
      </c>
      <c r="G137" s="811">
        <v>1</v>
      </c>
      <c r="H137" s="811" t="s">
        <v>37</v>
      </c>
      <c r="I137" s="811">
        <f t="shared" si="9"/>
        <v>2</v>
      </c>
      <c r="J137" s="865">
        <v>2900000</v>
      </c>
      <c r="K137" s="865">
        <f t="shared" si="10"/>
        <v>5800000</v>
      </c>
      <c r="L137" s="811"/>
      <c r="M137" s="866">
        <f t="shared" si="11"/>
        <v>-5800000</v>
      </c>
      <c r="N137" s="868"/>
      <c r="O137" s="797"/>
      <c r="P137" s="797"/>
    </row>
    <row r="138" s="755" customFormat="1" spans="1:16">
      <c r="A138" s="869">
        <v>319015</v>
      </c>
      <c r="B138" s="811">
        <v>1382759</v>
      </c>
      <c r="C138" s="870" t="s">
        <v>2088</v>
      </c>
      <c r="D138" s="835">
        <v>43428</v>
      </c>
      <c r="E138" s="835">
        <v>43430</v>
      </c>
      <c r="F138" s="811">
        <f t="shared" si="8"/>
        <v>2</v>
      </c>
      <c r="G138" s="811">
        <v>1</v>
      </c>
      <c r="H138" s="811" t="s">
        <v>37</v>
      </c>
      <c r="I138" s="811">
        <f t="shared" si="9"/>
        <v>2</v>
      </c>
      <c r="J138" s="865">
        <v>2900000</v>
      </c>
      <c r="K138" s="865">
        <f t="shared" si="10"/>
        <v>5800000</v>
      </c>
      <c r="L138" s="811"/>
      <c r="M138" s="866">
        <f t="shared" si="11"/>
        <v>-5800000</v>
      </c>
      <c r="N138" s="868"/>
      <c r="O138" s="797"/>
      <c r="P138" s="797"/>
    </row>
    <row r="139" s="755" customFormat="1" spans="1:16">
      <c r="A139" s="869">
        <v>319446</v>
      </c>
      <c r="B139" s="811">
        <v>1384652</v>
      </c>
      <c r="C139" s="870" t="s">
        <v>2089</v>
      </c>
      <c r="D139" s="835">
        <v>43428</v>
      </c>
      <c r="E139" s="835">
        <v>43430</v>
      </c>
      <c r="F139" s="811">
        <f t="shared" si="8"/>
        <v>2</v>
      </c>
      <c r="G139" s="811">
        <v>1</v>
      </c>
      <c r="H139" s="811" t="s">
        <v>37</v>
      </c>
      <c r="I139" s="811">
        <f t="shared" si="9"/>
        <v>2</v>
      </c>
      <c r="J139" s="865">
        <v>2900000</v>
      </c>
      <c r="K139" s="865">
        <f t="shared" si="10"/>
        <v>5800000</v>
      </c>
      <c r="L139" s="811"/>
      <c r="M139" s="866">
        <f t="shared" si="11"/>
        <v>-5800000</v>
      </c>
      <c r="N139" s="868"/>
      <c r="O139" s="797" t="s">
        <v>2090</v>
      </c>
      <c r="P139" s="797"/>
    </row>
    <row r="140" s="755" customFormat="1" spans="1:16">
      <c r="A140" s="811">
        <v>324000</v>
      </c>
      <c r="B140" s="811">
        <v>1392622</v>
      </c>
      <c r="C140" s="834" t="s">
        <v>2091</v>
      </c>
      <c r="D140" s="835">
        <v>43428</v>
      </c>
      <c r="E140" s="835">
        <v>43430</v>
      </c>
      <c r="F140" s="811">
        <f t="shared" si="8"/>
        <v>2</v>
      </c>
      <c r="G140" s="811">
        <v>1</v>
      </c>
      <c r="H140" s="811" t="s">
        <v>37</v>
      </c>
      <c r="I140" s="811">
        <f t="shared" si="9"/>
        <v>2</v>
      </c>
      <c r="J140" s="865">
        <v>2900000</v>
      </c>
      <c r="K140" s="865">
        <f t="shared" si="10"/>
        <v>5800000</v>
      </c>
      <c r="L140" s="811"/>
      <c r="M140" s="866">
        <f t="shared" si="11"/>
        <v>-5800000</v>
      </c>
      <c r="N140" s="868"/>
      <c r="O140" s="797"/>
      <c r="P140" s="797"/>
    </row>
    <row r="141" s="755" customFormat="1" spans="1:16">
      <c r="A141" s="811">
        <v>319492</v>
      </c>
      <c r="B141" s="811">
        <v>1384715</v>
      </c>
      <c r="C141" s="871" t="s">
        <v>2092</v>
      </c>
      <c r="D141" s="835">
        <v>43428</v>
      </c>
      <c r="E141" s="835">
        <v>43430</v>
      </c>
      <c r="F141" s="811">
        <f t="shared" si="8"/>
        <v>2</v>
      </c>
      <c r="G141" s="811">
        <v>1</v>
      </c>
      <c r="H141" s="811" t="s">
        <v>37</v>
      </c>
      <c r="I141" s="811">
        <f t="shared" si="9"/>
        <v>2</v>
      </c>
      <c r="J141" s="865">
        <v>2900000</v>
      </c>
      <c r="K141" s="865">
        <f t="shared" si="10"/>
        <v>5800000</v>
      </c>
      <c r="L141" s="811"/>
      <c r="M141" s="866">
        <f t="shared" si="11"/>
        <v>-5800000</v>
      </c>
      <c r="N141" s="868"/>
      <c r="O141" s="797"/>
      <c r="P141" s="797"/>
    </row>
    <row r="142" s="755" customFormat="1" spans="1:16">
      <c r="A142" s="811">
        <v>324744</v>
      </c>
      <c r="B142" s="811">
        <v>1394601</v>
      </c>
      <c r="C142" s="871" t="s">
        <v>2093</v>
      </c>
      <c r="D142" s="835">
        <v>43428</v>
      </c>
      <c r="E142" s="835">
        <v>43430</v>
      </c>
      <c r="F142" s="811">
        <f t="shared" si="8"/>
        <v>2</v>
      </c>
      <c r="G142" s="811">
        <v>1</v>
      </c>
      <c r="H142" s="811" t="s">
        <v>37</v>
      </c>
      <c r="I142" s="811">
        <f t="shared" si="9"/>
        <v>2</v>
      </c>
      <c r="J142" s="865">
        <v>2900000</v>
      </c>
      <c r="K142" s="865">
        <f t="shared" si="10"/>
        <v>5800000</v>
      </c>
      <c r="L142" s="811"/>
      <c r="M142" s="866">
        <f t="shared" si="11"/>
        <v>-5800000</v>
      </c>
      <c r="N142" s="868"/>
      <c r="O142" s="797" t="s">
        <v>2094</v>
      </c>
      <c r="P142" s="797"/>
    </row>
    <row r="143" s="755" customFormat="1" spans="1:16">
      <c r="A143" s="811">
        <v>325079</v>
      </c>
      <c r="B143" s="811">
        <v>1396148</v>
      </c>
      <c r="C143" s="871" t="s">
        <v>2095</v>
      </c>
      <c r="D143" s="835">
        <v>43428</v>
      </c>
      <c r="E143" s="835">
        <v>43431</v>
      </c>
      <c r="F143" s="811">
        <f t="shared" si="8"/>
        <v>3</v>
      </c>
      <c r="G143" s="811">
        <v>1</v>
      </c>
      <c r="H143" s="811" t="s">
        <v>37</v>
      </c>
      <c r="I143" s="811">
        <f t="shared" si="9"/>
        <v>3</v>
      </c>
      <c r="J143" s="865">
        <v>2900000</v>
      </c>
      <c r="K143" s="865">
        <f t="shared" si="10"/>
        <v>8700000</v>
      </c>
      <c r="L143" s="811"/>
      <c r="M143" s="866">
        <f t="shared" si="11"/>
        <v>-8700000</v>
      </c>
      <c r="N143" s="868"/>
      <c r="O143" s="797"/>
      <c r="P143" s="797"/>
    </row>
    <row r="144" s="755" customFormat="1" spans="1:16">
      <c r="A144" s="811">
        <v>325084</v>
      </c>
      <c r="B144" s="811">
        <v>1396157</v>
      </c>
      <c r="C144" s="871" t="s">
        <v>2096</v>
      </c>
      <c r="D144" s="835">
        <v>43428</v>
      </c>
      <c r="E144" s="835">
        <v>43431</v>
      </c>
      <c r="F144" s="811">
        <f t="shared" si="8"/>
        <v>3</v>
      </c>
      <c r="G144" s="811">
        <v>1</v>
      </c>
      <c r="H144" s="811" t="s">
        <v>37</v>
      </c>
      <c r="I144" s="811">
        <f t="shared" si="9"/>
        <v>3</v>
      </c>
      <c r="J144" s="865">
        <v>2900000</v>
      </c>
      <c r="K144" s="865">
        <f t="shared" si="10"/>
        <v>8700000</v>
      </c>
      <c r="L144" s="811"/>
      <c r="M144" s="866">
        <f t="shared" si="11"/>
        <v>-8700000</v>
      </c>
      <c r="N144" s="868"/>
      <c r="O144" s="797"/>
      <c r="P144" s="797"/>
    </row>
    <row r="145" s="755" customFormat="1" spans="1:16">
      <c r="A145" s="869" t="s">
        <v>2097</v>
      </c>
      <c r="B145" s="811">
        <v>1396626</v>
      </c>
      <c r="C145" s="871" t="s">
        <v>2098</v>
      </c>
      <c r="D145" s="835">
        <v>43428</v>
      </c>
      <c r="E145" s="835">
        <v>43431</v>
      </c>
      <c r="F145" s="811">
        <f t="shared" si="8"/>
        <v>3</v>
      </c>
      <c r="G145" s="811">
        <v>3</v>
      </c>
      <c r="H145" s="811" t="s">
        <v>37</v>
      </c>
      <c r="I145" s="811">
        <f t="shared" si="9"/>
        <v>9</v>
      </c>
      <c r="J145" s="865">
        <v>2900000</v>
      </c>
      <c r="K145" s="865">
        <f t="shared" si="10"/>
        <v>26100000</v>
      </c>
      <c r="L145" s="811"/>
      <c r="M145" s="866">
        <f t="shared" si="11"/>
        <v>-26100000</v>
      </c>
      <c r="N145" s="868"/>
      <c r="O145" s="797" t="s">
        <v>1960</v>
      </c>
      <c r="P145" s="797"/>
    </row>
    <row r="146" s="755" customFormat="1" spans="1:16">
      <c r="A146" s="811">
        <v>322794</v>
      </c>
      <c r="B146" s="811">
        <v>1391092</v>
      </c>
      <c r="C146" s="871" t="s">
        <v>2099</v>
      </c>
      <c r="D146" s="835">
        <v>43429</v>
      </c>
      <c r="E146" s="835">
        <v>43431</v>
      </c>
      <c r="F146" s="811">
        <f t="shared" si="8"/>
        <v>2</v>
      </c>
      <c r="G146" s="811">
        <v>1</v>
      </c>
      <c r="H146" s="811" t="s">
        <v>37</v>
      </c>
      <c r="I146" s="811">
        <f t="shared" si="9"/>
        <v>2</v>
      </c>
      <c r="J146" s="865">
        <v>2900000</v>
      </c>
      <c r="K146" s="865">
        <f t="shared" si="10"/>
        <v>5800000</v>
      </c>
      <c r="L146" s="811"/>
      <c r="M146" s="866">
        <f t="shared" si="11"/>
        <v>-5800000</v>
      </c>
      <c r="N146" s="868"/>
      <c r="O146" s="797"/>
      <c r="P146" s="797"/>
    </row>
    <row r="147" s="755" customFormat="1" spans="1:16">
      <c r="A147" s="811">
        <v>322805</v>
      </c>
      <c r="B147" s="811">
        <v>1391380</v>
      </c>
      <c r="C147" s="834" t="s">
        <v>2100</v>
      </c>
      <c r="D147" s="835">
        <v>43429</v>
      </c>
      <c r="E147" s="835">
        <v>43431</v>
      </c>
      <c r="F147" s="811">
        <f t="shared" si="8"/>
        <v>2</v>
      </c>
      <c r="G147" s="811">
        <v>1</v>
      </c>
      <c r="H147" s="811" t="s">
        <v>37</v>
      </c>
      <c r="I147" s="811">
        <f t="shared" si="9"/>
        <v>2</v>
      </c>
      <c r="J147" s="865">
        <v>2900000</v>
      </c>
      <c r="K147" s="865">
        <f t="shared" si="10"/>
        <v>5800000</v>
      </c>
      <c r="L147" s="811"/>
      <c r="M147" s="866">
        <f t="shared" si="11"/>
        <v>-5800000</v>
      </c>
      <c r="N147" s="868"/>
      <c r="O147" s="797"/>
      <c r="P147" s="797"/>
    </row>
    <row r="148" s="755" customFormat="1" spans="1:16">
      <c r="A148" s="811">
        <v>322770</v>
      </c>
      <c r="B148" s="811">
        <v>1391164</v>
      </c>
      <c r="C148" s="871" t="s">
        <v>2101</v>
      </c>
      <c r="D148" s="835">
        <v>43429</v>
      </c>
      <c r="E148" s="835">
        <v>43431</v>
      </c>
      <c r="F148" s="811">
        <f t="shared" si="8"/>
        <v>2</v>
      </c>
      <c r="G148" s="811">
        <v>1</v>
      </c>
      <c r="H148" s="811" t="s">
        <v>37</v>
      </c>
      <c r="I148" s="811">
        <f t="shared" si="9"/>
        <v>2</v>
      </c>
      <c r="J148" s="865">
        <v>2900000</v>
      </c>
      <c r="K148" s="865">
        <f t="shared" si="10"/>
        <v>5800000</v>
      </c>
      <c r="L148" s="811"/>
      <c r="M148" s="866">
        <f t="shared" si="11"/>
        <v>-5800000</v>
      </c>
      <c r="N148" s="877"/>
      <c r="O148" s="797"/>
      <c r="P148" s="797"/>
    </row>
    <row r="149" s="756" customFormat="1" spans="1:16">
      <c r="A149" s="784">
        <v>325356</v>
      </c>
      <c r="B149" s="784">
        <v>1398473</v>
      </c>
      <c r="C149" s="872" t="s">
        <v>2102</v>
      </c>
      <c r="D149" s="786">
        <v>43424</v>
      </c>
      <c r="E149" s="786">
        <v>43425</v>
      </c>
      <c r="F149" s="784">
        <f t="shared" si="8"/>
        <v>1</v>
      </c>
      <c r="G149" s="784">
        <v>1</v>
      </c>
      <c r="H149" s="784" t="s">
        <v>37</v>
      </c>
      <c r="I149" s="784">
        <f t="shared" si="9"/>
        <v>1</v>
      </c>
      <c r="J149" s="813">
        <v>2900000</v>
      </c>
      <c r="K149" s="813">
        <f t="shared" si="10"/>
        <v>2900000</v>
      </c>
      <c r="L149" s="784"/>
      <c r="M149" s="814">
        <f t="shared" si="11"/>
        <v>-2900000</v>
      </c>
      <c r="N149" s="878">
        <f>SUM(K149:K167)</f>
        <v>212540000</v>
      </c>
      <c r="O149" s="804"/>
      <c r="P149" s="804"/>
    </row>
    <row r="150" s="756" customFormat="1" spans="1:16">
      <c r="A150" s="787" t="s">
        <v>2103</v>
      </c>
      <c r="B150" s="784">
        <v>1398593</v>
      </c>
      <c r="C150" s="872" t="s">
        <v>2104</v>
      </c>
      <c r="D150" s="786">
        <v>43429</v>
      </c>
      <c r="E150" s="786">
        <v>43432</v>
      </c>
      <c r="F150" s="784">
        <f t="shared" si="8"/>
        <v>3</v>
      </c>
      <c r="G150" s="784">
        <v>2</v>
      </c>
      <c r="H150" s="784" t="s">
        <v>37</v>
      </c>
      <c r="I150" s="784">
        <f t="shared" si="9"/>
        <v>6</v>
      </c>
      <c r="J150" s="813">
        <v>2900000</v>
      </c>
      <c r="K150" s="813">
        <f t="shared" si="10"/>
        <v>17400000</v>
      </c>
      <c r="L150" s="784"/>
      <c r="M150" s="814">
        <f t="shared" si="11"/>
        <v>-17400000</v>
      </c>
      <c r="N150" s="879"/>
      <c r="O150" s="804"/>
      <c r="P150" s="804"/>
    </row>
    <row r="151" s="755" customFormat="1" spans="1:16">
      <c r="A151" s="784">
        <v>318839</v>
      </c>
      <c r="B151" s="784">
        <v>1382724</v>
      </c>
      <c r="C151" s="785" t="s">
        <v>2105</v>
      </c>
      <c r="D151" s="786">
        <v>43430</v>
      </c>
      <c r="E151" s="786">
        <v>43432</v>
      </c>
      <c r="F151" s="784">
        <f t="shared" si="8"/>
        <v>2</v>
      </c>
      <c r="G151" s="784">
        <v>1</v>
      </c>
      <c r="H151" s="784" t="s">
        <v>37</v>
      </c>
      <c r="I151" s="784">
        <f t="shared" si="9"/>
        <v>2</v>
      </c>
      <c r="J151" s="813">
        <v>2900000</v>
      </c>
      <c r="K151" s="813">
        <f t="shared" si="10"/>
        <v>5800000</v>
      </c>
      <c r="L151" s="784"/>
      <c r="M151" s="814">
        <f t="shared" si="11"/>
        <v>-5800000</v>
      </c>
      <c r="N151" s="879"/>
      <c r="O151" s="797"/>
      <c r="P151" s="797"/>
    </row>
    <row r="152" s="755" customFormat="1" spans="1:16">
      <c r="A152" s="784">
        <v>319433</v>
      </c>
      <c r="B152" s="784">
        <v>1384460</v>
      </c>
      <c r="C152" s="784" t="s">
        <v>2106</v>
      </c>
      <c r="D152" s="786">
        <v>43430</v>
      </c>
      <c r="E152" s="786">
        <v>43434</v>
      </c>
      <c r="F152" s="784">
        <f t="shared" si="8"/>
        <v>4</v>
      </c>
      <c r="G152" s="784">
        <v>2</v>
      </c>
      <c r="H152" s="784" t="s">
        <v>37</v>
      </c>
      <c r="I152" s="784">
        <f t="shared" si="9"/>
        <v>8</v>
      </c>
      <c r="J152" s="813">
        <v>2900000</v>
      </c>
      <c r="K152" s="813">
        <f t="shared" si="10"/>
        <v>23200000</v>
      </c>
      <c r="L152" s="784"/>
      <c r="M152" s="814">
        <f t="shared" si="11"/>
        <v>-23200000</v>
      </c>
      <c r="N152" s="879"/>
      <c r="O152" s="797"/>
      <c r="P152" s="797"/>
    </row>
    <row r="153" s="755" customFormat="1" spans="1:16">
      <c r="A153" s="784" t="s">
        <v>2107</v>
      </c>
      <c r="B153" s="784">
        <v>1384541</v>
      </c>
      <c r="C153" s="785" t="s">
        <v>2108</v>
      </c>
      <c r="D153" s="786">
        <v>43430</v>
      </c>
      <c r="E153" s="786">
        <v>43431</v>
      </c>
      <c r="F153" s="784">
        <f t="shared" ref="F153:F202" si="12">E153-D153</f>
        <v>1</v>
      </c>
      <c r="G153" s="784">
        <v>2</v>
      </c>
      <c r="H153" s="784" t="s">
        <v>37</v>
      </c>
      <c r="I153" s="784">
        <f t="shared" ref="I153:I202" si="13">G153*F153</f>
        <v>2</v>
      </c>
      <c r="J153" s="813">
        <v>2900000</v>
      </c>
      <c r="K153" s="813">
        <f t="shared" ref="K153:K202" si="14">J153*F153*G153</f>
        <v>5800000</v>
      </c>
      <c r="L153" s="784"/>
      <c r="M153" s="814">
        <f t="shared" ref="M153:M202" si="15">L153-K153</f>
        <v>-5800000</v>
      </c>
      <c r="N153" s="879"/>
      <c r="O153" s="797"/>
      <c r="P153" s="797"/>
    </row>
    <row r="154" s="755" customFormat="1" spans="1:16">
      <c r="A154" s="787" t="s">
        <v>2109</v>
      </c>
      <c r="B154" s="784">
        <v>1390966</v>
      </c>
      <c r="C154" s="785" t="s">
        <v>2110</v>
      </c>
      <c r="D154" s="786">
        <v>43430</v>
      </c>
      <c r="E154" s="786">
        <v>43434</v>
      </c>
      <c r="F154" s="784">
        <f t="shared" si="12"/>
        <v>4</v>
      </c>
      <c r="G154" s="784">
        <v>2</v>
      </c>
      <c r="H154" s="784" t="s">
        <v>37</v>
      </c>
      <c r="I154" s="784">
        <f t="shared" si="13"/>
        <v>8</v>
      </c>
      <c r="J154" s="813">
        <v>2900000</v>
      </c>
      <c r="K154" s="813">
        <f t="shared" si="14"/>
        <v>23200000</v>
      </c>
      <c r="L154" s="784"/>
      <c r="M154" s="814">
        <f t="shared" si="15"/>
        <v>-23200000</v>
      </c>
      <c r="N154" s="879"/>
      <c r="O154" s="797"/>
      <c r="P154" s="797"/>
    </row>
    <row r="155" s="755" customFormat="1" spans="1:16">
      <c r="A155" s="784">
        <v>320577</v>
      </c>
      <c r="B155" s="784">
        <v>1387179</v>
      </c>
      <c r="C155" s="785" t="s">
        <v>2111</v>
      </c>
      <c r="D155" s="786">
        <v>43430</v>
      </c>
      <c r="E155" s="786">
        <v>43434</v>
      </c>
      <c r="F155" s="784">
        <f t="shared" si="12"/>
        <v>4</v>
      </c>
      <c r="G155" s="784">
        <v>1</v>
      </c>
      <c r="H155" s="784" t="s">
        <v>37</v>
      </c>
      <c r="I155" s="784">
        <f t="shared" si="13"/>
        <v>4</v>
      </c>
      <c r="J155" s="813">
        <v>2900000</v>
      </c>
      <c r="K155" s="813">
        <f t="shared" si="14"/>
        <v>11600000</v>
      </c>
      <c r="L155" s="784"/>
      <c r="M155" s="814">
        <f t="shared" si="15"/>
        <v>-11600000</v>
      </c>
      <c r="N155" s="879"/>
      <c r="O155" s="797"/>
      <c r="P155" s="797"/>
    </row>
    <row r="156" s="755" customFormat="1" spans="1:16">
      <c r="A156" s="784">
        <v>325011</v>
      </c>
      <c r="B156" s="784">
        <v>1395664</v>
      </c>
      <c r="C156" s="785" t="s">
        <v>2112</v>
      </c>
      <c r="D156" s="786">
        <v>43430</v>
      </c>
      <c r="E156" s="786">
        <v>43432</v>
      </c>
      <c r="F156" s="784">
        <f t="shared" si="12"/>
        <v>2</v>
      </c>
      <c r="G156" s="784">
        <v>1</v>
      </c>
      <c r="H156" s="784" t="s">
        <v>37</v>
      </c>
      <c r="I156" s="784">
        <f t="shared" si="13"/>
        <v>2</v>
      </c>
      <c r="J156" s="813">
        <v>2900000</v>
      </c>
      <c r="K156" s="813">
        <f t="shared" si="14"/>
        <v>5800000</v>
      </c>
      <c r="L156" s="784"/>
      <c r="M156" s="814">
        <f t="shared" si="15"/>
        <v>-5800000</v>
      </c>
      <c r="N156" s="879"/>
      <c r="O156" s="797" t="s">
        <v>1960</v>
      </c>
      <c r="P156" s="797"/>
    </row>
    <row r="157" s="755" customFormat="1" spans="1:16">
      <c r="A157" s="784">
        <v>325190</v>
      </c>
      <c r="B157" s="784">
        <v>1396855</v>
      </c>
      <c r="C157" s="785" t="s">
        <v>2113</v>
      </c>
      <c r="D157" s="786">
        <v>43430</v>
      </c>
      <c r="E157" s="786">
        <v>43434</v>
      </c>
      <c r="F157" s="784">
        <f t="shared" si="12"/>
        <v>4</v>
      </c>
      <c r="G157" s="784">
        <v>1</v>
      </c>
      <c r="H157" s="784" t="s">
        <v>37</v>
      </c>
      <c r="I157" s="784">
        <f t="shared" si="13"/>
        <v>4</v>
      </c>
      <c r="J157" s="813">
        <v>2900000</v>
      </c>
      <c r="K157" s="813">
        <f t="shared" si="14"/>
        <v>11600000</v>
      </c>
      <c r="L157" s="784"/>
      <c r="M157" s="814">
        <f t="shared" si="15"/>
        <v>-11600000</v>
      </c>
      <c r="N157" s="879"/>
      <c r="O157" s="797"/>
      <c r="P157" s="797"/>
    </row>
    <row r="158" s="755" customFormat="1" spans="1:16">
      <c r="A158" s="784">
        <v>325191</v>
      </c>
      <c r="B158" s="784">
        <v>1396843</v>
      </c>
      <c r="C158" s="785" t="s">
        <v>2114</v>
      </c>
      <c r="D158" s="786">
        <v>43430</v>
      </c>
      <c r="E158" s="786">
        <v>43434</v>
      </c>
      <c r="F158" s="784">
        <f t="shared" si="12"/>
        <v>4</v>
      </c>
      <c r="G158" s="784">
        <v>1</v>
      </c>
      <c r="H158" s="784" t="s">
        <v>37</v>
      </c>
      <c r="I158" s="784">
        <f t="shared" si="13"/>
        <v>4</v>
      </c>
      <c r="J158" s="813">
        <v>2900000</v>
      </c>
      <c r="K158" s="813">
        <f t="shared" si="14"/>
        <v>11600000</v>
      </c>
      <c r="L158" s="784"/>
      <c r="M158" s="814">
        <f t="shared" si="15"/>
        <v>-11600000</v>
      </c>
      <c r="N158" s="879"/>
      <c r="O158" s="797"/>
      <c r="P158" s="797"/>
    </row>
    <row r="159" s="755" customFormat="1" spans="1:16">
      <c r="A159" s="784">
        <v>325087</v>
      </c>
      <c r="B159" s="784">
        <v>1396196</v>
      </c>
      <c r="C159" s="785" t="s">
        <v>2115</v>
      </c>
      <c r="D159" s="786">
        <v>43431</v>
      </c>
      <c r="E159" s="786">
        <v>43432</v>
      </c>
      <c r="F159" s="784">
        <f t="shared" si="12"/>
        <v>1</v>
      </c>
      <c r="G159" s="784">
        <v>1</v>
      </c>
      <c r="H159" s="784" t="s">
        <v>37</v>
      </c>
      <c r="I159" s="784">
        <f t="shared" si="13"/>
        <v>1</v>
      </c>
      <c r="J159" s="813">
        <v>2900000</v>
      </c>
      <c r="K159" s="813">
        <f t="shared" si="14"/>
        <v>2900000</v>
      </c>
      <c r="L159" s="784"/>
      <c r="M159" s="814">
        <f t="shared" si="15"/>
        <v>-2900000</v>
      </c>
      <c r="N159" s="879"/>
      <c r="O159" s="797"/>
      <c r="P159" s="797"/>
    </row>
    <row r="160" s="755" customFormat="1" spans="1:16">
      <c r="A160" s="784">
        <v>324006</v>
      </c>
      <c r="B160" s="784">
        <v>1392936</v>
      </c>
      <c r="C160" s="785" t="s">
        <v>2091</v>
      </c>
      <c r="D160" s="786">
        <v>43431</v>
      </c>
      <c r="E160" s="786">
        <v>43432</v>
      </c>
      <c r="F160" s="784">
        <f t="shared" si="12"/>
        <v>1</v>
      </c>
      <c r="G160" s="784">
        <v>1</v>
      </c>
      <c r="H160" s="784" t="s">
        <v>37</v>
      </c>
      <c r="I160" s="784">
        <f t="shared" si="13"/>
        <v>1</v>
      </c>
      <c r="J160" s="816">
        <v>2900000</v>
      </c>
      <c r="K160" s="813">
        <f t="shared" si="14"/>
        <v>2900000</v>
      </c>
      <c r="L160" s="784"/>
      <c r="M160" s="814">
        <f t="shared" si="15"/>
        <v>-2900000</v>
      </c>
      <c r="N160" s="879"/>
      <c r="O160" s="797"/>
      <c r="P160" s="797"/>
    </row>
    <row r="161" s="755" customFormat="1" spans="1:16">
      <c r="A161" s="787" t="s">
        <v>2116</v>
      </c>
      <c r="B161" s="784">
        <v>1394171</v>
      </c>
      <c r="C161" s="785" t="s">
        <v>2117</v>
      </c>
      <c r="D161" s="786">
        <v>43431</v>
      </c>
      <c r="E161" s="786">
        <v>43433</v>
      </c>
      <c r="F161" s="784">
        <f t="shared" si="12"/>
        <v>2</v>
      </c>
      <c r="G161" s="784">
        <v>3</v>
      </c>
      <c r="H161" s="784" t="s">
        <v>37</v>
      </c>
      <c r="I161" s="784">
        <f t="shared" si="13"/>
        <v>6</v>
      </c>
      <c r="J161" s="816">
        <v>2900000</v>
      </c>
      <c r="K161" s="813">
        <f t="shared" si="14"/>
        <v>17400000</v>
      </c>
      <c r="L161" s="784"/>
      <c r="M161" s="814">
        <f t="shared" si="15"/>
        <v>-17400000</v>
      </c>
      <c r="N161" s="879"/>
      <c r="O161" s="797" t="s">
        <v>1967</v>
      </c>
      <c r="P161" s="797"/>
    </row>
    <row r="162" s="755" customFormat="1" spans="1:16">
      <c r="A162" s="787">
        <v>324282</v>
      </c>
      <c r="B162" s="784">
        <v>1394197</v>
      </c>
      <c r="C162" s="785" t="s">
        <v>2118</v>
      </c>
      <c r="D162" s="786">
        <v>43431</v>
      </c>
      <c r="E162" s="786">
        <v>43434</v>
      </c>
      <c r="F162" s="784">
        <f t="shared" si="12"/>
        <v>3</v>
      </c>
      <c r="G162" s="784">
        <v>1</v>
      </c>
      <c r="H162" s="784" t="s">
        <v>37</v>
      </c>
      <c r="I162" s="784">
        <f t="shared" si="13"/>
        <v>3</v>
      </c>
      <c r="J162" s="816">
        <v>2900000</v>
      </c>
      <c r="K162" s="813">
        <f t="shared" si="14"/>
        <v>8700000</v>
      </c>
      <c r="L162" s="784"/>
      <c r="M162" s="814">
        <f t="shared" si="15"/>
        <v>-8700000</v>
      </c>
      <c r="N162" s="879"/>
      <c r="O162" s="797" t="s">
        <v>1967</v>
      </c>
      <c r="P162" s="797"/>
    </row>
    <row r="163" s="755" customFormat="1" spans="1:16">
      <c r="A163" s="787">
        <v>324746</v>
      </c>
      <c r="B163" s="784">
        <v>1394650</v>
      </c>
      <c r="C163" s="785" t="s">
        <v>2119</v>
      </c>
      <c r="D163" s="786">
        <v>43431</v>
      </c>
      <c r="E163" s="786">
        <v>43432</v>
      </c>
      <c r="F163" s="784">
        <f t="shared" si="12"/>
        <v>1</v>
      </c>
      <c r="G163" s="784">
        <v>1</v>
      </c>
      <c r="H163" s="784" t="s">
        <v>37</v>
      </c>
      <c r="I163" s="784">
        <f t="shared" si="13"/>
        <v>1</v>
      </c>
      <c r="J163" s="816">
        <v>2900000</v>
      </c>
      <c r="K163" s="813">
        <f t="shared" si="14"/>
        <v>2900000</v>
      </c>
      <c r="L163" s="784"/>
      <c r="M163" s="814">
        <f t="shared" si="15"/>
        <v>-2900000</v>
      </c>
      <c r="N163" s="879"/>
      <c r="O163" s="797"/>
      <c r="P163" s="797"/>
    </row>
    <row r="164" s="755" customFormat="1" spans="1:16">
      <c r="A164" s="784">
        <v>324800</v>
      </c>
      <c r="B164" s="784">
        <v>1394719</v>
      </c>
      <c r="C164" s="785" t="s">
        <v>2120</v>
      </c>
      <c r="D164" s="786">
        <v>43431</v>
      </c>
      <c r="E164" s="786">
        <v>43434</v>
      </c>
      <c r="F164" s="784">
        <f t="shared" si="12"/>
        <v>3</v>
      </c>
      <c r="G164" s="784">
        <v>1</v>
      </c>
      <c r="H164" s="784" t="s">
        <v>37</v>
      </c>
      <c r="I164" s="784">
        <f t="shared" si="13"/>
        <v>3</v>
      </c>
      <c r="J164" s="816">
        <v>2900000</v>
      </c>
      <c r="K164" s="813">
        <f t="shared" si="14"/>
        <v>8700000</v>
      </c>
      <c r="L164" s="784"/>
      <c r="M164" s="814">
        <f t="shared" si="15"/>
        <v>-8700000</v>
      </c>
      <c r="N164" s="879"/>
      <c r="O164" s="797"/>
      <c r="P164" s="797"/>
    </row>
    <row r="165" s="755" customFormat="1" spans="1:16">
      <c r="A165" s="787">
        <v>324273</v>
      </c>
      <c r="B165" s="784">
        <v>1393401</v>
      </c>
      <c r="C165" s="785" t="s">
        <v>2121</v>
      </c>
      <c r="D165" s="786">
        <v>43432</v>
      </c>
      <c r="E165" s="786">
        <v>43435</v>
      </c>
      <c r="F165" s="784">
        <f t="shared" si="12"/>
        <v>3</v>
      </c>
      <c r="G165" s="784">
        <v>1</v>
      </c>
      <c r="H165" s="784" t="s">
        <v>37</v>
      </c>
      <c r="I165" s="784">
        <f t="shared" si="13"/>
        <v>3</v>
      </c>
      <c r="J165" s="816">
        <v>3180000</v>
      </c>
      <c r="K165" s="813">
        <f t="shared" si="14"/>
        <v>9540000</v>
      </c>
      <c r="L165" s="784"/>
      <c r="M165" s="814">
        <f t="shared" si="15"/>
        <v>-9540000</v>
      </c>
      <c r="N165" s="879"/>
      <c r="O165" s="797"/>
      <c r="P165" s="797"/>
    </row>
    <row r="166" s="755" customFormat="1" ht="48" spans="1:16">
      <c r="A166" s="787" t="s">
        <v>2122</v>
      </c>
      <c r="B166" s="784">
        <v>1388480</v>
      </c>
      <c r="C166" s="785" t="s">
        <v>2123</v>
      </c>
      <c r="D166" s="786">
        <v>43432</v>
      </c>
      <c r="E166" s="786">
        <v>43434</v>
      </c>
      <c r="F166" s="784">
        <f t="shared" si="12"/>
        <v>2</v>
      </c>
      <c r="G166" s="784">
        <v>6</v>
      </c>
      <c r="H166" s="784" t="s">
        <v>37</v>
      </c>
      <c r="I166" s="784">
        <f t="shared" si="13"/>
        <v>12</v>
      </c>
      <c r="J166" s="813">
        <v>2900000</v>
      </c>
      <c r="K166" s="813">
        <f t="shared" si="14"/>
        <v>34800000</v>
      </c>
      <c r="L166" s="784"/>
      <c r="M166" s="814">
        <f t="shared" si="15"/>
        <v>-34800000</v>
      </c>
      <c r="N166" s="879"/>
      <c r="O166" s="797"/>
      <c r="P166" s="797"/>
    </row>
    <row r="167" s="755" customFormat="1" spans="1:16">
      <c r="A167" s="787">
        <v>324924</v>
      </c>
      <c r="B167" s="784">
        <v>1394660</v>
      </c>
      <c r="C167" s="785" t="s">
        <v>2124</v>
      </c>
      <c r="D167" s="786">
        <v>43432</v>
      </c>
      <c r="E167" s="786">
        <v>43434</v>
      </c>
      <c r="F167" s="784">
        <f t="shared" si="12"/>
        <v>2</v>
      </c>
      <c r="G167" s="784">
        <v>1</v>
      </c>
      <c r="H167" s="784" t="s">
        <v>37</v>
      </c>
      <c r="I167" s="784">
        <f t="shared" si="13"/>
        <v>2</v>
      </c>
      <c r="J167" s="813">
        <v>2900000</v>
      </c>
      <c r="K167" s="813">
        <f t="shared" si="14"/>
        <v>5800000</v>
      </c>
      <c r="L167" s="784"/>
      <c r="M167" s="814">
        <f t="shared" si="15"/>
        <v>-5800000</v>
      </c>
      <c r="N167" s="880"/>
      <c r="O167" s="797"/>
      <c r="P167" s="797"/>
    </row>
    <row r="168" s="755" customFormat="1" spans="1:16">
      <c r="A168" s="873">
        <v>325630</v>
      </c>
      <c r="B168" s="873">
        <v>1399472</v>
      </c>
      <c r="C168" s="874" t="s">
        <v>2125</v>
      </c>
      <c r="D168" s="875">
        <v>43425</v>
      </c>
      <c r="E168" s="875">
        <v>43427</v>
      </c>
      <c r="F168" s="873">
        <f t="shared" si="12"/>
        <v>2</v>
      </c>
      <c r="G168" s="873">
        <v>1</v>
      </c>
      <c r="H168" s="873" t="s">
        <v>37</v>
      </c>
      <c r="I168" s="873">
        <f t="shared" si="13"/>
        <v>2</v>
      </c>
      <c r="J168" s="881">
        <v>2900000</v>
      </c>
      <c r="K168" s="882">
        <f t="shared" si="14"/>
        <v>5800000</v>
      </c>
      <c r="L168" s="873"/>
      <c r="M168" s="883">
        <f t="shared" si="15"/>
        <v>-5800000</v>
      </c>
      <c r="N168" s="884">
        <f>SUM(K168:K187)</f>
        <v>127600000</v>
      </c>
      <c r="O168" s="797"/>
      <c r="P168" s="797"/>
    </row>
    <row r="169" s="755" customFormat="1" spans="1:16">
      <c r="A169" s="873">
        <v>325744</v>
      </c>
      <c r="B169" s="873">
        <v>1399824</v>
      </c>
      <c r="C169" s="874" t="s">
        <v>2126</v>
      </c>
      <c r="D169" s="875">
        <v>43426</v>
      </c>
      <c r="E169" s="875">
        <v>43427</v>
      </c>
      <c r="F169" s="873">
        <f t="shared" si="12"/>
        <v>1</v>
      </c>
      <c r="G169" s="873">
        <v>1</v>
      </c>
      <c r="H169" s="873" t="s">
        <v>37</v>
      </c>
      <c r="I169" s="873">
        <f t="shared" si="13"/>
        <v>1</v>
      </c>
      <c r="J169" s="881">
        <v>2900000</v>
      </c>
      <c r="K169" s="882">
        <f t="shared" si="14"/>
        <v>2900000</v>
      </c>
      <c r="L169" s="873"/>
      <c r="M169" s="883">
        <f t="shared" si="15"/>
        <v>-2900000</v>
      </c>
      <c r="N169" s="885"/>
      <c r="O169" s="797"/>
      <c r="P169" s="797"/>
    </row>
    <row r="170" s="755" customFormat="1" spans="1:16">
      <c r="A170" s="873">
        <v>325825</v>
      </c>
      <c r="B170" s="873">
        <v>1400235</v>
      </c>
      <c r="C170" s="874" t="s">
        <v>2127</v>
      </c>
      <c r="D170" s="875">
        <v>43427</v>
      </c>
      <c r="E170" s="875">
        <v>43428</v>
      </c>
      <c r="F170" s="873">
        <f t="shared" si="12"/>
        <v>1</v>
      </c>
      <c r="G170" s="873">
        <v>1</v>
      </c>
      <c r="H170" s="873" t="s">
        <v>37</v>
      </c>
      <c r="I170" s="873">
        <f t="shared" si="13"/>
        <v>1</v>
      </c>
      <c r="J170" s="881">
        <v>2900000</v>
      </c>
      <c r="K170" s="882">
        <f t="shared" si="14"/>
        <v>2900000</v>
      </c>
      <c r="L170" s="873"/>
      <c r="M170" s="883">
        <f t="shared" si="15"/>
        <v>-2900000</v>
      </c>
      <c r="N170" s="885"/>
      <c r="O170" s="797"/>
      <c r="P170" s="797"/>
    </row>
    <row r="171" s="755" customFormat="1" spans="1:16">
      <c r="A171" s="873">
        <v>325783</v>
      </c>
      <c r="B171" s="873">
        <v>1399997</v>
      </c>
      <c r="C171" s="874" t="s">
        <v>2128</v>
      </c>
      <c r="D171" s="875">
        <v>43427</v>
      </c>
      <c r="E171" s="875">
        <v>43428</v>
      </c>
      <c r="F171" s="873">
        <f t="shared" si="12"/>
        <v>1</v>
      </c>
      <c r="G171" s="873">
        <v>1</v>
      </c>
      <c r="H171" s="873" t="s">
        <v>37</v>
      </c>
      <c r="I171" s="873">
        <f t="shared" si="13"/>
        <v>1</v>
      </c>
      <c r="J171" s="881">
        <v>2900000</v>
      </c>
      <c r="K171" s="882">
        <f t="shared" si="14"/>
        <v>2900000</v>
      </c>
      <c r="L171" s="873"/>
      <c r="M171" s="883">
        <f t="shared" si="15"/>
        <v>-2900000</v>
      </c>
      <c r="N171" s="885"/>
      <c r="O171" s="797"/>
      <c r="P171" s="797"/>
    </row>
    <row r="172" s="755" customFormat="1" spans="1:16">
      <c r="A172" s="873">
        <v>325782</v>
      </c>
      <c r="B172" s="873">
        <v>1399998</v>
      </c>
      <c r="C172" s="874" t="s">
        <v>2128</v>
      </c>
      <c r="D172" s="875">
        <v>43428</v>
      </c>
      <c r="E172" s="875">
        <v>43429</v>
      </c>
      <c r="F172" s="873">
        <f t="shared" si="12"/>
        <v>1</v>
      </c>
      <c r="G172" s="873">
        <v>1</v>
      </c>
      <c r="H172" s="873" t="s">
        <v>37</v>
      </c>
      <c r="I172" s="873">
        <f t="shared" si="13"/>
        <v>1</v>
      </c>
      <c r="J172" s="881">
        <v>2900000</v>
      </c>
      <c r="K172" s="882">
        <f t="shared" si="14"/>
        <v>2900000</v>
      </c>
      <c r="L172" s="873"/>
      <c r="M172" s="883">
        <f t="shared" si="15"/>
        <v>-2900000</v>
      </c>
      <c r="N172" s="885"/>
      <c r="O172" s="797"/>
      <c r="P172" s="797"/>
    </row>
    <row r="173" s="755" customFormat="1" spans="1:16">
      <c r="A173" s="873">
        <v>325818</v>
      </c>
      <c r="B173" s="873">
        <v>1399999</v>
      </c>
      <c r="C173" s="874" t="s">
        <v>2128</v>
      </c>
      <c r="D173" s="875">
        <v>43429</v>
      </c>
      <c r="E173" s="875">
        <v>43430</v>
      </c>
      <c r="F173" s="873">
        <f t="shared" si="12"/>
        <v>1</v>
      </c>
      <c r="G173" s="873">
        <v>1</v>
      </c>
      <c r="H173" s="873" t="s">
        <v>37</v>
      </c>
      <c r="I173" s="873">
        <f t="shared" si="13"/>
        <v>1</v>
      </c>
      <c r="J173" s="881">
        <v>2900000</v>
      </c>
      <c r="K173" s="882">
        <f t="shared" si="14"/>
        <v>2900000</v>
      </c>
      <c r="L173" s="873"/>
      <c r="M173" s="883">
        <f t="shared" si="15"/>
        <v>-2900000</v>
      </c>
      <c r="N173" s="885"/>
      <c r="O173" s="797"/>
      <c r="P173" s="797"/>
    </row>
    <row r="174" s="755" customFormat="1" spans="1:16">
      <c r="A174" s="873">
        <v>325863</v>
      </c>
      <c r="B174" s="873">
        <v>1400281</v>
      </c>
      <c r="C174" s="874" t="s">
        <v>2129</v>
      </c>
      <c r="D174" s="875">
        <v>43429</v>
      </c>
      <c r="E174" s="875">
        <v>43430</v>
      </c>
      <c r="F174" s="873">
        <f t="shared" si="12"/>
        <v>1</v>
      </c>
      <c r="G174" s="873">
        <v>1</v>
      </c>
      <c r="H174" s="873" t="s">
        <v>37</v>
      </c>
      <c r="I174" s="873">
        <f t="shared" si="13"/>
        <v>1</v>
      </c>
      <c r="J174" s="881">
        <v>2900000</v>
      </c>
      <c r="K174" s="882">
        <f t="shared" si="14"/>
        <v>2900000</v>
      </c>
      <c r="L174" s="873"/>
      <c r="M174" s="883">
        <f t="shared" si="15"/>
        <v>-2900000</v>
      </c>
      <c r="N174" s="885"/>
      <c r="O174" s="797"/>
      <c r="P174" s="797"/>
    </row>
    <row r="175" s="755" customFormat="1" spans="1:16">
      <c r="A175" s="873">
        <v>325781</v>
      </c>
      <c r="B175" s="873">
        <v>1400044</v>
      </c>
      <c r="C175" s="874" t="s">
        <v>2130</v>
      </c>
      <c r="D175" s="875">
        <v>43428</v>
      </c>
      <c r="E175" s="875">
        <v>43431</v>
      </c>
      <c r="F175" s="873">
        <f t="shared" si="12"/>
        <v>3</v>
      </c>
      <c r="G175" s="873">
        <v>1</v>
      </c>
      <c r="H175" s="873" t="s">
        <v>37</v>
      </c>
      <c r="I175" s="873">
        <f t="shared" si="13"/>
        <v>3</v>
      </c>
      <c r="J175" s="881">
        <v>2900000</v>
      </c>
      <c r="K175" s="882">
        <f t="shared" si="14"/>
        <v>8700000</v>
      </c>
      <c r="L175" s="873"/>
      <c r="M175" s="883">
        <f t="shared" si="15"/>
        <v>-8700000</v>
      </c>
      <c r="N175" s="885"/>
      <c r="O175" s="797"/>
      <c r="P175" s="797"/>
    </row>
    <row r="176" s="755" customFormat="1" spans="1:16">
      <c r="A176" s="873">
        <v>325745</v>
      </c>
      <c r="B176" s="873">
        <v>1399823</v>
      </c>
      <c r="C176" s="874" t="s">
        <v>2131</v>
      </c>
      <c r="D176" s="875">
        <v>43431</v>
      </c>
      <c r="E176" s="875">
        <v>43433</v>
      </c>
      <c r="F176" s="873">
        <f t="shared" si="12"/>
        <v>2</v>
      </c>
      <c r="G176" s="873">
        <v>1</v>
      </c>
      <c r="H176" s="873" t="s">
        <v>37</v>
      </c>
      <c r="I176" s="873">
        <f t="shared" si="13"/>
        <v>2</v>
      </c>
      <c r="J176" s="881">
        <v>2900000</v>
      </c>
      <c r="K176" s="882">
        <f t="shared" si="14"/>
        <v>5800000</v>
      </c>
      <c r="L176" s="873"/>
      <c r="M176" s="883">
        <f t="shared" si="15"/>
        <v>-5800000</v>
      </c>
      <c r="N176" s="885"/>
      <c r="O176" s="797"/>
      <c r="P176" s="797"/>
    </row>
    <row r="177" s="755" customFormat="1" spans="1:16">
      <c r="A177" s="873">
        <v>325841</v>
      </c>
      <c r="B177" s="873">
        <v>1400231</v>
      </c>
      <c r="C177" s="874" t="s">
        <v>2132</v>
      </c>
      <c r="D177" s="875">
        <v>43432</v>
      </c>
      <c r="E177" s="875">
        <v>43434</v>
      </c>
      <c r="F177" s="873">
        <f t="shared" si="12"/>
        <v>2</v>
      </c>
      <c r="G177" s="873">
        <v>1</v>
      </c>
      <c r="H177" s="873" t="s">
        <v>37</v>
      </c>
      <c r="I177" s="873">
        <f t="shared" si="13"/>
        <v>2</v>
      </c>
      <c r="J177" s="881">
        <v>2900000</v>
      </c>
      <c r="K177" s="882">
        <f t="shared" si="14"/>
        <v>5800000</v>
      </c>
      <c r="L177" s="873"/>
      <c r="M177" s="883">
        <f t="shared" si="15"/>
        <v>-5800000</v>
      </c>
      <c r="N177" s="885"/>
      <c r="O177" s="797"/>
      <c r="P177" s="797"/>
    </row>
    <row r="178" s="755" customFormat="1" spans="1:16">
      <c r="A178" s="873">
        <v>324249</v>
      </c>
      <c r="B178" s="873">
        <v>1393368</v>
      </c>
      <c r="C178" s="874" t="s">
        <v>2133</v>
      </c>
      <c r="D178" s="875">
        <v>43433</v>
      </c>
      <c r="E178" s="875">
        <v>43435</v>
      </c>
      <c r="F178" s="873">
        <f t="shared" si="12"/>
        <v>2</v>
      </c>
      <c r="G178" s="873">
        <v>1</v>
      </c>
      <c r="H178" s="873" t="s">
        <v>37</v>
      </c>
      <c r="I178" s="873">
        <f t="shared" si="13"/>
        <v>2</v>
      </c>
      <c r="J178" s="882">
        <v>2900000</v>
      </c>
      <c r="K178" s="882">
        <f t="shared" si="14"/>
        <v>5800000</v>
      </c>
      <c r="L178" s="873"/>
      <c r="M178" s="883">
        <f t="shared" si="15"/>
        <v>-5800000</v>
      </c>
      <c r="N178" s="885"/>
      <c r="O178" s="797"/>
      <c r="P178" s="797"/>
    </row>
    <row r="179" s="755" customFormat="1" spans="1:16">
      <c r="A179" s="873">
        <v>318823</v>
      </c>
      <c r="B179" s="873">
        <v>1382652</v>
      </c>
      <c r="C179" s="874" t="s">
        <v>2134</v>
      </c>
      <c r="D179" s="875">
        <v>43433</v>
      </c>
      <c r="E179" s="875">
        <v>43435</v>
      </c>
      <c r="F179" s="873">
        <f t="shared" si="12"/>
        <v>2</v>
      </c>
      <c r="G179" s="873">
        <v>1</v>
      </c>
      <c r="H179" s="873" t="s">
        <v>37</v>
      </c>
      <c r="I179" s="873">
        <f t="shared" si="13"/>
        <v>2</v>
      </c>
      <c r="J179" s="882">
        <v>2900000</v>
      </c>
      <c r="K179" s="882">
        <f t="shared" si="14"/>
        <v>5800000</v>
      </c>
      <c r="L179" s="873"/>
      <c r="M179" s="883">
        <f t="shared" si="15"/>
        <v>-5800000</v>
      </c>
      <c r="N179" s="885"/>
      <c r="O179" s="797"/>
      <c r="P179" s="797"/>
    </row>
    <row r="180" s="755" customFormat="1" spans="1:16">
      <c r="A180" s="873">
        <v>319122</v>
      </c>
      <c r="B180" s="873">
        <v>1383437</v>
      </c>
      <c r="C180" s="874" t="s">
        <v>2135</v>
      </c>
      <c r="D180" s="875">
        <v>43433</v>
      </c>
      <c r="E180" s="875">
        <v>43435</v>
      </c>
      <c r="F180" s="873">
        <f t="shared" si="12"/>
        <v>2</v>
      </c>
      <c r="G180" s="873">
        <v>1</v>
      </c>
      <c r="H180" s="873" t="s">
        <v>37</v>
      </c>
      <c r="I180" s="873">
        <f t="shared" si="13"/>
        <v>2</v>
      </c>
      <c r="J180" s="882">
        <v>2900000</v>
      </c>
      <c r="K180" s="882">
        <f t="shared" si="14"/>
        <v>5800000</v>
      </c>
      <c r="L180" s="873"/>
      <c r="M180" s="883">
        <f t="shared" si="15"/>
        <v>-5800000</v>
      </c>
      <c r="N180" s="885"/>
      <c r="O180" s="797" t="s">
        <v>1960</v>
      </c>
      <c r="P180" s="797"/>
    </row>
    <row r="181" s="755" customFormat="1" spans="1:16">
      <c r="A181" s="873">
        <v>320533</v>
      </c>
      <c r="B181" s="873">
        <v>1387133</v>
      </c>
      <c r="C181" s="873" t="s">
        <v>2136</v>
      </c>
      <c r="D181" s="875">
        <v>43433</v>
      </c>
      <c r="E181" s="875">
        <v>43435</v>
      </c>
      <c r="F181" s="873">
        <f t="shared" si="12"/>
        <v>2</v>
      </c>
      <c r="G181" s="873">
        <v>2</v>
      </c>
      <c r="H181" s="873"/>
      <c r="I181" s="873">
        <f t="shared" si="13"/>
        <v>4</v>
      </c>
      <c r="J181" s="882">
        <v>2900000</v>
      </c>
      <c r="K181" s="882">
        <f t="shared" si="14"/>
        <v>11600000</v>
      </c>
      <c r="L181" s="873"/>
      <c r="M181" s="883">
        <f t="shared" si="15"/>
        <v>-11600000</v>
      </c>
      <c r="N181" s="885"/>
      <c r="O181" s="797"/>
      <c r="P181" s="797"/>
    </row>
    <row r="182" s="755" customFormat="1" ht="24" spans="1:16">
      <c r="A182" s="873">
        <v>320681</v>
      </c>
      <c r="B182" s="873">
        <v>1387230</v>
      </c>
      <c r="C182" s="874" t="s">
        <v>2137</v>
      </c>
      <c r="D182" s="875">
        <v>43433</v>
      </c>
      <c r="E182" s="875">
        <v>43435</v>
      </c>
      <c r="F182" s="873">
        <f t="shared" si="12"/>
        <v>2</v>
      </c>
      <c r="G182" s="873">
        <v>2</v>
      </c>
      <c r="H182" s="873" t="s">
        <v>37</v>
      </c>
      <c r="I182" s="873">
        <f t="shared" si="13"/>
        <v>4</v>
      </c>
      <c r="J182" s="882">
        <v>2900000</v>
      </c>
      <c r="K182" s="882">
        <f t="shared" si="14"/>
        <v>11600000</v>
      </c>
      <c r="L182" s="873"/>
      <c r="M182" s="883">
        <f t="shared" si="15"/>
        <v>-11600000</v>
      </c>
      <c r="N182" s="885"/>
      <c r="O182" s="797"/>
      <c r="P182" s="797"/>
    </row>
    <row r="183" s="755" customFormat="1" spans="1:16">
      <c r="A183" s="873">
        <v>325246</v>
      </c>
      <c r="B183" s="873">
        <v>1397963</v>
      </c>
      <c r="C183" s="874" t="s">
        <v>2138</v>
      </c>
      <c r="D183" s="875">
        <v>43433</v>
      </c>
      <c r="E183" s="875">
        <v>43435</v>
      </c>
      <c r="F183" s="873">
        <f t="shared" si="12"/>
        <v>2</v>
      </c>
      <c r="G183" s="873">
        <v>1</v>
      </c>
      <c r="H183" s="873" t="s">
        <v>37</v>
      </c>
      <c r="I183" s="873">
        <f t="shared" si="13"/>
        <v>2</v>
      </c>
      <c r="J183" s="873">
        <v>2900000</v>
      </c>
      <c r="K183" s="882">
        <f t="shared" si="14"/>
        <v>5800000</v>
      </c>
      <c r="L183" s="873"/>
      <c r="M183" s="883">
        <f t="shared" si="15"/>
        <v>-5800000</v>
      </c>
      <c r="N183" s="885"/>
      <c r="O183" s="797"/>
      <c r="P183" s="797"/>
    </row>
    <row r="184" s="755" customFormat="1" spans="1:16">
      <c r="A184" s="873">
        <v>325247</v>
      </c>
      <c r="B184" s="873">
        <v>1398001</v>
      </c>
      <c r="C184" s="874" t="s">
        <v>2139</v>
      </c>
      <c r="D184" s="875">
        <v>43433</v>
      </c>
      <c r="E184" s="875">
        <v>43435</v>
      </c>
      <c r="F184" s="873">
        <f t="shared" si="12"/>
        <v>2</v>
      </c>
      <c r="G184" s="873">
        <v>1</v>
      </c>
      <c r="H184" s="873" t="s">
        <v>37</v>
      </c>
      <c r="I184" s="873">
        <f t="shared" si="13"/>
        <v>2</v>
      </c>
      <c r="J184" s="873">
        <v>2900000</v>
      </c>
      <c r="K184" s="882">
        <f t="shared" si="14"/>
        <v>5800000</v>
      </c>
      <c r="L184" s="873"/>
      <c r="M184" s="883">
        <f t="shared" si="15"/>
        <v>-5800000</v>
      </c>
      <c r="N184" s="885"/>
      <c r="O184" s="797"/>
      <c r="P184" s="797"/>
    </row>
    <row r="185" s="755" customFormat="1" spans="1:16">
      <c r="A185" s="873">
        <v>325256</v>
      </c>
      <c r="B185" s="873">
        <v>1398095</v>
      </c>
      <c r="C185" s="874" t="s">
        <v>2140</v>
      </c>
      <c r="D185" s="875">
        <v>43433</v>
      </c>
      <c r="E185" s="875">
        <v>43435</v>
      </c>
      <c r="F185" s="873">
        <f t="shared" si="12"/>
        <v>2</v>
      </c>
      <c r="G185" s="873">
        <v>1</v>
      </c>
      <c r="H185" s="873" t="s">
        <v>37</v>
      </c>
      <c r="I185" s="873">
        <f t="shared" si="13"/>
        <v>2</v>
      </c>
      <c r="J185" s="873">
        <v>2900000</v>
      </c>
      <c r="K185" s="882">
        <f t="shared" si="14"/>
        <v>5800000</v>
      </c>
      <c r="L185" s="873"/>
      <c r="M185" s="883">
        <f t="shared" si="15"/>
        <v>-5800000</v>
      </c>
      <c r="N185" s="885"/>
      <c r="O185" s="797"/>
      <c r="P185" s="797"/>
    </row>
    <row r="186" s="755" customFormat="1" spans="1:16">
      <c r="A186" s="873">
        <v>318143</v>
      </c>
      <c r="B186" s="873">
        <v>1380859</v>
      </c>
      <c r="C186" s="874" t="s">
        <v>2141</v>
      </c>
      <c r="D186" s="875">
        <v>43434</v>
      </c>
      <c r="E186" s="875">
        <v>43435</v>
      </c>
      <c r="F186" s="873">
        <f t="shared" si="12"/>
        <v>1</v>
      </c>
      <c r="G186" s="873">
        <v>1</v>
      </c>
      <c r="H186" s="873" t="s">
        <v>37</v>
      </c>
      <c r="I186" s="873">
        <f t="shared" si="13"/>
        <v>1</v>
      </c>
      <c r="J186" s="882">
        <v>2900000</v>
      </c>
      <c r="K186" s="882">
        <f t="shared" si="14"/>
        <v>2900000</v>
      </c>
      <c r="L186" s="873"/>
      <c r="M186" s="883">
        <f t="shared" si="15"/>
        <v>-2900000</v>
      </c>
      <c r="N186" s="885"/>
      <c r="O186" s="797"/>
      <c r="P186" s="797"/>
    </row>
    <row r="187" s="755" customFormat="1" ht="36" spans="1:16">
      <c r="A187" s="876" t="s">
        <v>2142</v>
      </c>
      <c r="B187" s="873">
        <v>1384941</v>
      </c>
      <c r="C187" s="874" t="s">
        <v>2143</v>
      </c>
      <c r="D187" s="875">
        <v>43434</v>
      </c>
      <c r="E187" s="875">
        <v>43435</v>
      </c>
      <c r="F187" s="873">
        <f t="shared" si="12"/>
        <v>1</v>
      </c>
      <c r="G187" s="873">
        <v>8</v>
      </c>
      <c r="H187" s="873" t="s">
        <v>37</v>
      </c>
      <c r="I187" s="873">
        <f t="shared" si="13"/>
        <v>8</v>
      </c>
      <c r="J187" s="882">
        <v>2900000</v>
      </c>
      <c r="K187" s="882">
        <f t="shared" si="14"/>
        <v>23200000</v>
      </c>
      <c r="L187" s="873"/>
      <c r="M187" s="883">
        <f t="shared" si="15"/>
        <v>-23200000</v>
      </c>
      <c r="N187" s="886"/>
      <c r="O187" s="797" t="s">
        <v>1960</v>
      </c>
      <c r="P187" s="797"/>
    </row>
    <row r="188" s="755" customFormat="1" spans="1:16">
      <c r="A188" s="824">
        <v>325920</v>
      </c>
      <c r="B188" s="824">
        <v>1400641</v>
      </c>
      <c r="C188" s="825" t="s">
        <v>2130</v>
      </c>
      <c r="D188" s="826">
        <v>43427</v>
      </c>
      <c r="E188" s="826">
        <v>43428</v>
      </c>
      <c r="F188" s="824">
        <f t="shared" si="12"/>
        <v>1</v>
      </c>
      <c r="G188" s="824">
        <v>1</v>
      </c>
      <c r="H188" s="824" t="s">
        <v>37</v>
      </c>
      <c r="I188" s="824">
        <f t="shared" si="13"/>
        <v>1</v>
      </c>
      <c r="J188" s="853">
        <v>2900000</v>
      </c>
      <c r="K188" s="849">
        <f t="shared" si="14"/>
        <v>2900000</v>
      </c>
      <c r="L188" s="824"/>
      <c r="M188" s="850">
        <f t="shared" si="15"/>
        <v>-2900000</v>
      </c>
      <c r="N188" s="887">
        <f>SUM(K188:K188)</f>
        <v>2900000</v>
      </c>
      <c r="O188" s="797"/>
      <c r="P188" s="797"/>
    </row>
    <row r="189" s="755" customFormat="1" ht="15" customHeight="1" spans="1:16">
      <c r="A189" s="829" t="s">
        <v>2144</v>
      </c>
      <c r="B189" s="829">
        <v>1401404</v>
      </c>
      <c r="C189" s="833" t="s">
        <v>2145</v>
      </c>
      <c r="D189" s="830">
        <v>43429</v>
      </c>
      <c r="E189" s="830">
        <v>43431</v>
      </c>
      <c r="F189" s="829">
        <f t="shared" si="12"/>
        <v>2</v>
      </c>
      <c r="G189" s="829">
        <v>2</v>
      </c>
      <c r="H189" s="829" t="s">
        <v>37</v>
      </c>
      <c r="I189" s="829">
        <f t="shared" si="13"/>
        <v>4</v>
      </c>
      <c r="J189" s="888">
        <v>2900000</v>
      </c>
      <c r="K189" s="855">
        <f t="shared" si="14"/>
        <v>11600000</v>
      </c>
      <c r="L189" s="829"/>
      <c r="M189" s="856">
        <f t="shared" si="15"/>
        <v>-11600000</v>
      </c>
      <c r="N189" s="889">
        <f>SUM(K189:K194)</f>
        <v>31900000</v>
      </c>
      <c r="O189" s="797"/>
      <c r="P189" s="797"/>
    </row>
    <row r="190" s="755" customFormat="1" spans="1:16">
      <c r="A190" s="829">
        <v>326354</v>
      </c>
      <c r="B190" s="829">
        <v>1401497</v>
      </c>
      <c r="C190" s="833" t="s">
        <v>2146</v>
      </c>
      <c r="D190" s="830">
        <v>43429</v>
      </c>
      <c r="E190" s="830">
        <v>43430</v>
      </c>
      <c r="F190" s="829">
        <f t="shared" si="12"/>
        <v>1</v>
      </c>
      <c r="G190" s="829">
        <v>1</v>
      </c>
      <c r="H190" s="829" t="s">
        <v>37</v>
      </c>
      <c r="I190" s="829">
        <f t="shared" si="13"/>
        <v>1</v>
      </c>
      <c r="J190" s="888">
        <v>2900000</v>
      </c>
      <c r="K190" s="855">
        <f t="shared" si="14"/>
        <v>2900000</v>
      </c>
      <c r="L190" s="829"/>
      <c r="M190" s="856">
        <f t="shared" si="15"/>
        <v>-2900000</v>
      </c>
      <c r="N190" s="890"/>
      <c r="O190" s="797"/>
      <c r="P190" s="797"/>
    </row>
    <row r="191" s="755" customFormat="1" spans="1:16">
      <c r="A191" s="829">
        <v>326346</v>
      </c>
      <c r="B191" s="829">
        <v>1401407</v>
      </c>
      <c r="C191" s="833" t="s">
        <v>2147</v>
      </c>
      <c r="D191" s="830">
        <v>43429</v>
      </c>
      <c r="E191" s="830">
        <v>43430</v>
      </c>
      <c r="F191" s="829">
        <f t="shared" si="12"/>
        <v>1</v>
      </c>
      <c r="G191" s="829">
        <v>1</v>
      </c>
      <c r="H191" s="829" t="s">
        <v>37</v>
      </c>
      <c r="I191" s="829">
        <f t="shared" si="13"/>
        <v>1</v>
      </c>
      <c r="J191" s="888">
        <v>2900000</v>
      </c>
      <c r="K191" s="855">
        <f t="shared" si="14"/>
        <v>2900000</v>
      </c>
      <c r="L191" s="829"/>
      <c r="M191" s="856">
        <f t="shared" si="15"/>
        <v>-2900000</v>
      </c>
      <c r="N191" s="890"/>
      <c r="O191" s="797"/>
      <c r="P191" s="797"/>
    </row>
    <row r="192" s="755" customFormat="1" spans="1:16">
      <c r="A192" s="829">
        <v>326357</v>
      </c>
      <c r="B192" s="829">
        <v>1401437</v>
      </c>
      <c r="C192" s="833" t="s">
        <v>2148</v>
      </c>
      <c r="D192" s="830">
        <v>43430</v>
      </c>
      <c r="E192" s="830">
        <v>43431</v>
      </c>
      <c r="F192" s="829">
        <f t="shared" si="12"/>
        <v>1</v>
      </c>
      <c r="G192" s="829">
        <v>1</v>
      </c>
      <c r="H192" s="829" t="s">
        <v>37</v>
      </c>
      <c r="I192" s="829">
        <f t="shared" si="13"/>
        <v>1</v>
      </c>
      <c r="J192" s="888">
        <v>2900000</v>
      </c>
      <c r="K192" s="855">
        <f t="shared" si="14"/>
        <v>2900000</v>
      </c>
      <c r="L192" s="829"/>
      <c r="M192" s="856">
        <f t="shared" si="15"/>
        <v>-2900000</v>
      </c>
      <c r="N192" s="890"/>
      <c r="O192" s="797"/>
      <c r="P192" s="797"/>
    </row>
    <row r="193" s="756" customFormat="1" spans="1:16">
      <c r="A193" s="829">
        <v>326270</v>
      </c>
      <c r="B193" s="829">
        <v>1400944</v>
      </c>
      <c r="C193" s="833" t="s">
        <v>2149</v>
      </c>
      <c r="D193" s="830">
        <v>43432</v>
      </c>
      <c r="E193" s="830">
        <v>43434</v>
      </c>
      <c r="F193" s="829">
        <f t="shared" si="12"/>
        <v>2</v>
      </c>
      <c r="G193" s="829">
        <v>1</v>
      </c>
      <c r="H193" s="829" t="s">
        <v>37</v>
      </c>
      <c r="I193" s="829">
        <f t="shared" si="13"/>
        <v>2</v>
      </c>
      <c r="J193" s="888">
        <v>2900000</v>
      </c>
      <c r="K193" s="855">
        <f t="shared" si="14"/>
        <v>5800000</v>
      </c>
      <c r="L193" s="829"/>
      <c r="M193" s="856">
        <f t="shared" si="15"/>
        <v>-5800000</v>
      </c>
      <c r="N193" s="890"/>
      <c r="O193" s="804"/>
      <c r="P193" s="804"/>
    </row>
    <row r="194" s="756" customFormat="1" spans="1:16">
      <c r="A194" s="828" t="s">
        <v>2150</v>
      </c>
      <c r="B194" s="829">
        <v>1400921</v>
      </c>
      <c r="C194" s="833" t="s">
        <v>2151</v>
      </c>
      <c r="D194" s="830">
        <v>43433</v>
      </c>
      <c r="E194" s="830">
        <v>43435</v>
      </c>
      <c r="F194" s="829">
        <f t="shared" si="12"/>
        <v>2</v>
      </c>
      <c r="G194" s="829">
        <v>1</v>
      </c>
      <c r="H194" s="829" t="s">
        <v>37</v>
      </c>
      <c r="I194" s="829">
        <f t="shared" si="13"/>
        <v>2</v>
      </c>
      <c r="J194" s="888">
        <v>2900000</v>
      </c>
      <c r="K194" s="855">
        <f t="shared" si="14"/>
        <v>5800000</v>
      </c>
      <c r="L194" s="829"/>
      <c r="M194" s="856">
        <f t="shared" si="15"/>
        <v>-5800000</v>
      </c>
      <c r="N194" s="892"/>
      <c r="O194" s="804"/>
      <c r="P194" s="804"/>
    </row>
    <row r="195" s="755" customFormat="1" spans="1:16">
      <c r="A195" s="811">
        <v>325087</v>
      </c>
      <c r="B195" s="811">
        <v>1396196</v>
      </c>
      <c r="C195" s="834" t="s">
        <v>2115</v>
      </c>
      <c r="D195" s="835">
        <v>43432</v>
      </c>
      <c r="E195" s="835">
        <v>43433</v>
      </c>
      <c r="F195" s="811">
        <f t="shared" si="12"/>
        <v>1</v>
      </c>
      <c r="G195" s="811">
        <v>1</v>
      </c>
      <c r="H195" s="811" t="s">
        <v>37</v>
      </c>
      <c r="I195" s="811">
        <f t="shared" si="13"/>
        <v>1</v>
      </c>
      <c r="J195" s="864">
        <v>2900000</v>
      </c>
      <c r="K195" s="865">
        <f t="shared" si="14"/>
        <v>2900000</v>
      </c>
      <c r="L195" s="811"/>
      <c r="M195" s="866">
        <f t="shared" si="15"/>
        <v>-2900000</v>
      </c>
      <c r="N195" s="866">
        <f>SUM(K195)</f>
        <v>2900000</v>
      </c>
      <c r="O195" s="797"/>
      <c r="P195" s="797"/>
    </row>
    <row r="196" s="755" customFormat="1" spans="1:16">
      <c r="A196" s="824">
        <v>326462</v>
      </c>
      <c r="B196" s="824">
        <v>1401901</v>
      </c>
      <c r="C196" s="825" t="s">
        <v>2152</v>
      </c>
      <c r="D196" s="826">
        <v>43431</v>
      </c>
      <c r="E196" s="826">
        <v>43433</v>
      </c>
      <c r="F196" s="824">
        <f t="shared" si="12"/>
        <v>2</v>
      </c>
      <c r="G196" s="824">
        <v>1</v>
      </c>
      <c r="H196" s="824" t="s">
        <v>37</v>
      </c>
      <c r="I196" s="824">
        <f t="shared" si="13"/>
        <v>2</v>
      </c>
      <c r="J196" s="853">
        <v>2900000</v>
      </c>
      <c r="K196" s="849">
        <f t="shared" si="14"/>
        <v>5800000</v>
      </c>
      <c r="L196" s="824"/>
      <c r="M196" s="850">
        <f t="shared" si="15"/>
        <v>-5800000</v>
      </c>
      <c r="N196" s="850">
        <f>K196</f>
        <v>5800000</v>
      </c>
      <c r="O196" s="797" t="s">
        <v>2153</v>
      </c>
      <c r="P196" s="797"/>
    </row>
    <row r="197" s="755" customFormat="1" spans="1:16">
      <c r="A197" s="797"/>
      <c r="B197" s="797"/>
      <c r="C197" s="891"/>
      <c r="D197" s="797"/>
      <c r="E197" s="797"/>
      <c r="F197" s="797">
        <f t="shared" si="12"/>
        <v>0</v>
      </c>
      <c r="G197" s="797"/>
      <c r="H197" s="797"/>
      <c r="I197" s="797">
        <f t="shared" si="13"/>
        <v>0</v>
      </c>
      <c r="J197" s="797"/>
      <c r="K197" s="893">
        <f t="shared" si="14"/>
        <v>0</v>
      </c>
      <c r="L197" s="797"/>
      <c r="M197" s="894">
        <f t="shared" si="15"/>
        <v>0</v>
      </c>
      <c r="N197" s="797"/>
      <c r="O197" s="797"/>
      <c r="P197" s="797"/>
    </row>
    <row r="198" s="755" customFormat="1" spans="1:16">
      <c r="A198" s="797"/>
      <c r="B198" s="797"/>
      <c r="C198" s="891"/>
      <c r="D198" s="797"/>
      <c r="E198" s="797"/>
      <c r="F198" s="797">
        <f t="shared" si="12"/>
        <v>0</v>
      </c>
      <c r="G198" s="797"/>
      <c r="H198" s="797"/>
      <c r="I198" s="797">
        <f t="shared" si="13"/>
        <v>0</v>
      </c>
      <c r="J198" s="797"/>
      <c r="K198" s="893">
        <f t="shared" si="14"/>
        <v>0</v>
      </c>
      <c r="L198" s="797"/>
      <c r="M198" s="894">
        <f t="shared" si="15"/>
        <v>0</v>
      </c>
      <c r="N198" s="797"/>
      <c r="O198" s="797"/>
      <c r="P198" s="797"/>
    </row>
    <row r="199" s="755" customFormat="1" spans="1:16">
      <c r="A199" s="797"/>
      <c r="B199" s="797"/>
      <c r="C199" s="891"/>
      <c r="D199" s="797"/>
      <c r="E199" s="797"/>
      <c r="F199" s="797">
        <f t="shared" si="12"/>
        <v>0</v>
      </c>
      <c r="G199" s="797"/>
      <c r="H199" s="797"/>
      <c r="I199" s="797">
        <f t="shared" si="13"/>
        <v>0</v>
      </c>
      <c r="J199" s="797"/>
      <c r="K199" s="893">
        <f t="shared" si="14"/>
        <v>0</v>
      </c>
      <c r="L199" s="797"/>
      <c r="M199" s="894">
        <f t="shared" si="15"/>
        <v>0</v>
      </c>
      <c r="N199" s="797"/>
      <c r="O199" s="797"/>
      <c r="P199" s="797"/>
    </row>
    <row r="200" s="755" customFormat="1" spans="1:16">
      <c r="A200" s="797"/>
      <c r="B200" s="797"/>
      <c r="C200" s="891"/>
      <c r="D200" s="797"/>
      <c r="E200" s="797"/>
      <c r="F200" s="797">
        <f t="shared" si="12"/>
        <v>0</v>
      </c>
      <c r="G200" s="797"/>
      <c r="H200" s="797"/>
      <c r="I200" s="797">
        <f t="shared" si="13"/>
        <v>0</v>
      </c>
      <c r="J200" s="797"/>
      <c r="K200" s="893">
        <f t="shared" si="14"/>
        <v>0</v>
      </c>
      <c r="L200" s="797"/>
      <c r="M200" s="894">
        <f t="shared" si="15"/>
        <v>0</v>
      </c>
      <c r="N200" s="797"/>
      <c r="O200" s="797"/>
      <c r="P200" s="797"/>
    </row>
    <row r="201" s="755" customFormat="1" spans="1:16">
      <c r="A201" s="797"/>
      <c r="B201" s="797"/>
      <c r="C201" s="891"/>
      <c r="D201" s="797"/>
      <c r="E201" s="797"/>
      <c r="F201" s="797">
        <f t="shared" si="12"/>
        <v>0</v>
      </c>
      <c r="G201" s="797"/>
      <c r="H201" s="797"/>
      <c r="I201" s="797">
        <f t="shared" si="13"/>
        <v>0</v>
      </c>
      <c r="J201" s="797"/>
      <c r="K201" s="893">
        <f t="shared" si="14"/>
        <v>0</v>
      </c>
      <c r="L201" s="797"/>
      <c r="M201" s="894">
        <f t="shared" si="15"/>
        <v>0</v>
      </c>
      <c r="N201" s="797"/>
      <c r="O201" s="797"/>
      <c r="P201" s="797"/>
    </row>
    <row r="202" s="755" customFormat="1" spans="1:16">
      <c r="A202" s="797"/>
      <c r="B202" s="797"/>
      <c r="C202" s="891"/>
      <c r="D202" s="797"/>
      <c r="E202" s="797"/>
      <c r="F202" s="797">
        <f t="shared" si="12"/>
        <v>0</v>
      </c>
      <c r="G202" s="797"/>
      <c r="H202" s="797"/>
      <c r="I202" s="797">
        <f t="shared" si="13"/>
        <v>0</v>
      </c>
      <c r="J202" s="797"/>
      <c r="K202" s="893">
        <f t="shared" si="14"/>
        <v>0</v>
      </c>
      <c r="L202" s="797"/>
      <c r="M202" s="894">
        <f t="shared" si="15"/>
        <v>0</v>
      </c>
      <c r="N202" s="797"/>
      <c r="O202" s="797"/>
      <c r="P202" s="797"/>
    </row>
  </sheetData>
  <mergeCells count="30">
    <mergeCell ref="A1:K1"/>
    <mergeCell ref="A9:A10"/>
    <mergeCell ref="B9:B10"/>
    <mergeCell ref="C9:C10"/>
    <mergeCell ref="D9:D10"/>
    <mergeCell ref="E9:E10"/>
    <mergeCell ref="F9:F10"/>
    <mergeCell ref="G9:G10"/>
    <mergeCell ref="H9:H10"/>
    <mergeCell ref="I9:I10"/>
    <mergeCell ref="J9:J10"/>
    <mergeCell ref="K9:K10"/>
    <mergeCell ref="L9:L10"/>
    <mergeCell ref="M9:M10"/>
    <mergeCell ref="N9:N10"/>
    <mergeCell ref="N11:N40"/>
    <mergeCell ref="N41:N50"/>
    <mergeCell ref="N51:N58"/>
    <mergeCell ref="N59:N65"/>
    <mergeCell ref="N66:N79"/>
    <mergeCell ref="N80:N82"/>
    <mergeCell ref="N83:N100"/>
    <mergeCell ref="N101:N105"/>
    <mergeCell ref="N106:N112"/>
    <mergeCell ref="N113:N148"/>
    <mergeCell ref="N149:N167"/>
    <mergeCell ref="N168:N187"/>
    <mergeCell ref="N189:N194"/>
    <mergeCell ref="O9:O10"/>
    <mergeCell ref="P9:P10"/>
  </mergeCells>
  <pageMargins left="0.75" right="0.75" top="1" bottom="1" header="0.511805555555556" footer="0.511805555555556"/>
  <headerFooter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12"/>
  <sheetViews>
    <sheetView topLeftCell="B1" workbookViewId="0">
      <selection activeCell="K4" sqref="K4"/>
    </sheetView>
  </sheetViews>
  <sheetFormatPr defaultColWidth="9" defaultRowHeight="13.5"/>
  <cols>
    <col min="1" max="1" width="10.1416666666667" style="1" customWidth="1"/>
    <col min="2" max="2" width="9.28333333333333" style="1" customWidth="1"/>
    <col min="3" max="3" width="24" style="1" customWidth="1"/>
    <col min="4" max="4" width="10.7083333333333" style="1" customWidth="1"/>
    <col min="5" max="5" width="12.5666666666667" style="1" customWidth="1"/>
    <col min="6" max="6" width="10.2833333333333" style="1" customWidth="1"/>
    <col min="7" max="7" width="11" style="1" customWidth="1"/>
    <col min="8" max="8" width="11.5666666666667" style="1" customWidth="1"/>
    <col min="9" max="9" width="12.5666666666667" style="1" customWidth="1"/>
    <col min="10" max="10" width="13.2833333333333" style="1" customWidth="1"/>
    <col min="11" max="11" width="19.5" style="1" customWidth="1"/>
    <col min="12" max="12" width="13.425" style="1" hidden="1" customWidth="1"/>
    <col min="13" max="13" width="12.2833333333333" style="1" hidden="1" customWidth="1"/>
    <col min="14" max="14" width="17.7083333333333" style="1" hidden="1" customWidth="1"/>
    <col min="15" max="15" width="9" style="1" hidden="1" customWidth="1"/>
    <col min="16" max="16384" width="9" style="1"/>
  </cols>
  <sheetData>
    <row r="1" s="1" customFormat="1" ht="25.5" spans="1:11">
      <c r="A1" s="5" t="s">
        <v>2154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="1" customFormat="1" ht="21" customHeight="1" spans="1:11">
      <c r="A2" s="5"/>
      <c r="B2" s="5"/>
      <c r="C2" s="5"/>
      <c r="D2" s="5"/>
      <c r="E2" s="5"/>
      <c r="F2" s="5"/>
      <c r="G2" s="5"/>
      <c r="H2" s="5"/>
      <c r="I2" s="5"/>
      <c r="J2" s="5"/>
      <c r="K2" s="5"/>
    </row>
    <row r="3" s="1" customFormat="1" ht="20.25" customHeight="1" spans="1:16">
      <c r="A3" s="6"/>
      <c r="B3" s="6"/>
      <c r="C3" s="7"/>
      <c r="D3" s="8"/>
      <c r="E3" s="8"/>
      <c r="F3" s="9"/>
      <c r="G3" s="5"/>
      <c r="H3" s="10" t="s">
        <v>21</v>
      </c>
      <c r="I3" s="29">
        <f>SUM(I8:I213)</f>
        <v>543</v>
      </c>
      <c r="J3" s="30"/>
      <c r="K3" s="30">
        <f>SUM(K8:K373)</f>
        <v>1713500000</v>
      </c>
      <c r="P3" s="1" t="s">
        <v>2155</v>
      </c>
    </row>
    <row r="4" s="1" customFormat="1" ht="20.25" customHeight="1" spans="1:16">
      <c r="A4" s="5"/>
      <c r="B4" s="5"/>
      <c r="C4" s="5"/>
      <c r="D4" s="5"/>
      <c r="E4" s="5"/>
      <c r="F4" s="5"/>
      <c r="G4" s="5"/>
      <c r="H4" s="10" t="s">
        <v>17</v>
      </c>
      <c r="I4" s="29" t="s">
        <v>2156</v>
      </c>
      <c r="J4" s="30"/>
      <c r="K4" s="30">
        <f>3077241680-N8-N23-N40-1999612320+800000000-46800000-N63-N71-N109-N130-N134-N173-N175-N184-N195</f>
        <v>117329360</v>
      </c>
      <c r="P4" s="1" t="s">
        <v>2157</v>
      </c>
    </row>
    <row r="5" s="1" customFormat="1" ht="20.25" customHeight="1" spans="1:11">
      <c r="A5" s="5"/>
      <c r="B5" s="5"/>
      <c r="C5" s="5"/>
      <c r="D5" s="5"/>
      <c r="E5" s="5"/>
      <c r="F5" s="5"/>
      <c r="G5" s="5"/>
      <c r="H5" s="10"/>
      <c r="I5" s="32"/>
      <c r="J5" s="32"/>
      <c r="K5" s="30"/>
    </row>
    <row r="6" s="1" customFormat="1" spans="1:14">
      <c r="A6" s="11" t="s">
        <v>24</v>
      </c>
      <c r="B6" s="12" t="s">
        <v>25</v>
      </c>
      <c r="C6" s="12" t="s">
        <v>26</v>
      </c>
      <c r="D6" s="13" t="s">
        <v>27</v>
      </c>
      <c r="E6" s="13" t="s">
        <v>28</v>
      </c>
      <c r="F6" s="11" t="s">
        <v>29</v>
      </c>
      <c r="G6" s="14" t="s">
        <v>30</v>
      </c>
      <c r="H6" s="14"/>
      <c r="I6" s="14" t="s">
        <v>32</v>
      </c>
      <c r="J6" s="688" t="s">
        <v>33</v>
      </c>
      <c r="K6" s="33" t="s">
        <v>34</v>
      </c>
      <c r="L6" s="33" t="s">
        <v>166</v>
      </c>
      <c r="M6" s="33" t="s">
        <v>167</v>
      </c>
      <c r="N6" s="33" t="s">
        <v>168</v>
      </c>
    </row>
    <row r="7" s="1" customFormat="1" spans="1:14">
      <c r="A7" s="11"/>
      <c r="B7" s="15"/>
      <c r="C7" s="15"/>
      <c r="D7" s="13"/>
      <c r="E7" s="13"/>
      <c r="F7" s="11"/>
      <c r="G7" s="14"/>
      <c r="H7" s="14"/>
      <c r="I7" s="14"/>
      <c r="J7" s="688"/>
      <c r="K7" s="33"/>
      <c r="L7" s="33"/>
      <c r="M7" s="33"/>
      <c r="N7" s="33"/>
    </row>
    <row r="8" s="1" customFormat="1" spans="1:14">
      <c r="A8" s="623">
        <v>318144</v>
      </c>
      <c r="B8" s="623">
        <v>1380859</v>
      </c>
      <c r="C8" s="623" t="s">
        <v>2141</v>
      </c>
      <c r="D8" s="624">
        <v>43435</v>
      </c>
      <c r="E8" s="624">
        <v>43437</v>
      </c>
      <c r="F8" s="623">
        <f t="shared" ref="F8:F71" si="0">E8-D8</f>
        <v>2</v>
      </c>
      <c r="G8" s="623">
        <v>1</v>
      </c>
      <c r="H8" s="623" t="s">
        <v>37</v>
      </c>
      <c r="I8" s="623">
        <f t="shared" ref="I8:I71" si="1">G8*F8</f>
        <v>2</v>
      </c>
      <c r="J8" s="641">
        <v>2900000</v>
      </c>
      <c r="K8" s="641">
        <f t="shared" ref="K8:K71" si="2">J8*F8*G8</f>
        <v>5800000</v>
      </c>
      <c r="L8" s="623"/>
      <c r="M8" s="689">
        <f t="shared" ref="M8:M71" si="3">L8-K8</f>
        <v>-5800000</v>
      </c>
      <c r="N8" s="642">
        <f>SUM(K8:K22)</f>
        <v>168200000</v>
      </c>
    </row>
    <row r="9" s="1" customFormat="1" ht="15" customHeight="1" spans="1:15">
      <c r="A9" s="622" t="s">
        <v>2158</v>
      </c>
      <c r="B9" s="623">
        <v>1384941</v>
      </c>
      <c r="C9" s="623" t="s">
        <v>2143</v>
      </c>
      <c r="D9" s="624">
        <v>43435</v>
      </c>
      <c r="E9" s="624">
        <v>43437</v>
      </c>
      <c r="F9" s="623">
        <f t="shared" si="0"/>
        <v>2</v>
      </c>
      <c r="G9" s="623">
        <v>8</v>
      </c>
      <c r="H9" s="623" t="s">
        <v>37</v>
      </c>
      <c r="I9" s="623">
        <f t="shared" si="1"/>
        <v>16</v>
      </c>
      <c r="J9" s="641">
        <v>2900000</v>
      </c>
      <c r="K9" s="641">
        <f t="shared" si="2"/>
        <v>46400000</v>
      </c>
      <c r="L9" s="623"/>
      <c r="M9" s="689">
        <f t="shared" si="3"/>
        <v>-46400000</v>
      </c>
      <c r="N9" s="690"/>
      <c r="O9" s="1" t="s">
        <v>1960</v>
      </c>
    </row>
    <row r="10" s="1" customFormat="1" ht="15" customHeight="1" spans="1:14">
      <c r="A10" s="622" t="s">
        <v>2150</v>
      </c>
      <c r="B10" s="623">
        <v>1400921</v>
      </c>
      <c r="C10" s="623" t="s">
        <v>2151</v>
      </c>
      <c r="D10" s="624">
        <v>43435</v>
      </c>
      <c r="E10" s="624">
        <v>43436</v>
      </c>
      <c r="F10" s="623">
        <f t="shared" si="0"/>
        <v>1</v>
      </c>
      <c r="G10" s="623">
        <v>1</v>
      </c>
      <c r="H10" s="623" t="s">
        <v>37</v>
      </c>
      <c r="I10" s="623">
        <f t="shared" si="1"/>
        <v>1</v>
      </c>
      <c r="J10" s="641">
        <v>2900000</v>
      </c>
      <c r="K10" s="641">
        <f t="shared" si="2"/>
        <v>2900000</v>
      </c>
      <c r="L10" s="623"/>
      <c r="M10" s="689">
        <f t="shared" si="3"/>
        <v>-2900000</v>
      </c>
      <c r="N10" s="690"/>
    </row>
    <row r="11" s="1" customFormat="1" ht="15" customHeight="1" spans="1:14">
      <c r="A11" s="622" t="s">
        <v>2159</v>
      </c>
      <c r="B11" s="623">
        <v>1401609</v>
      </c>
      <c r="C11" s="623" t="s">
        <v>2160</v>
      </c>
      <c r="D11" s="624">
        <v>43435</v>
      </c>
      <c r="E11" s="624">
        <v>43437</v>
      </c>
      <c r="F11" s="623">
        <f t="shared" si="0"/>
        <v>2</v>
      </c>
      <c r="G11" s="623">
        <v>4</v>
      </c>
      <c r="H11" s="623" t="s">
        <v>37</v>
      </c>
      <c r="I11" s="623">
        <f t="shared" si="1"/>
        <v>8</v>
      </c>
      <c r="J11" s="641">
        <v>2900000</v>
      </c>
      <c r="K11" s="641">
        <f t="shared" si="2"/>
        <v>23200000</v>
      </c>
      <c r="L11" s="623"/>
      <c r="M11" s="689">
        <f t="shared" si="3"/>
        <v>-23200000</v>
      </c>
      <c r="N11" s="690"/>
    </row>
    <row r="12" s="1" customFormat="1" ht="15" customHeight="1" spans="1:14">
      <c r="A12" s="622">
        <v>325182</v>
      </c>
      <c r="B12" s="623">
        <v>1396811</v>
      </c>
      <c r="C12" s="623" t="s">
        <v>2161</v>
      </c>
      <c r="D12" s="624">
        <v>43435</v>
      </c>
      <c r="E12" s="624">
        <v>43438</v>
      </c>
      <c r="F12" s="623">
        <f t="shared" si="0"/>
        <v>3</v>
      </c>
      <c r="G12" s="623">
        <v>1</v>
      </c>
      <c r="H12" s="623" t="s">
        <v>37</v>
      </c>
      <c r="I12" s="623">
        <f t="shared" si="1"/>
        <v>3</v>
      </c>
      <c r="J12" s="641">
        <v>2900000</v>
      </c>
      <c r="K12" s="641">
        <f t="shared" si="2"/>
        <v>8700000</v>
      </c>
      <c r="L12" s="623"/>
      <c r="M12" s="689">
        <f t="shared" si="3"/>
        <v>-8700000</v>
      </c>
      <c r="N12" s="690"/>
    </row>
    <row r="13" s="1" customFormat="1" ht="15" customHeight="1" spans="1:14">
      <c r="A13" s="622">
        <v>325134</v>
      </c>
      <c r="B13" s="623">
        <v>1396381</v>
      </c>
      <c r="C13" s="623" t="s">
        <v>2162</v>
      </c>
      <c r="D13" s="624">
        <v>43435</v>
      </c>
      <c r="E13" s="624">
        <v>43439</v>
      </c>
      <c r="F13" s="623">
        <f t="shared" si="0"/>
        <v>4</v>
      </c>
      <c r="G13" s="623">
        <v>1</v>
      </c>
      <c r="H13" s="623" t="s">
        <v>37</v>
      </c>
      <c r="I13" s="623">
        <f t="shared" si="1"/>
        <v>4</v>
      </c>
      <c r="J13" s="641">
        <v>2900000</v>
      </c>
      <c r="K13" s="641">
        <f t="shared" si="2"/>
        <v>11600000</v>
      </c>
      <c r="L13" s="623"/>
      <c r="M13" s="689">
        <f t="shared" si="3"/>
        <v>-11600000</v>
      </c>
      <c r="N13" s="690"/>
    </row>
    <row r="14" s="1" customFormat="1" spans="1:14">
      <c r="A14" s="623">
        <v>325794</v>
      </c>
      <c r="B14" s="623">
        <v>1400103</v>
      </c>
      <c r="C14" s="623" t="s">
        <v>2163</v>
      </c>
      <c r="D14" s="624">
        <v>43435</v>
      </c>
      <c r="E14" s="624">
        <v>43438</v>
      </c>
      <c r="F14" s="623">
        <f t="shared" si="0"/>
        <v>3</v>
      </c>
      <c r="G14" s="623">
        <v>1</v>
      </c>
      <c r="H14" s="623" t="s">
        <v>37</v>
      </c>
      <c r="I14" s="623">
        <f t="shared" si="1"/>
        <v>3</v>
      </c>
      <c r="J14" s="640">
        <v>2900000</v>
      </c>
      <c r="K14" s="641">
        <f t="shared" si="2"/>
        <v>8700000</v>
      </c>
      <c r="L14" s="623"/>
      <c r="M14" s="689">
        <f t="shared" si="3"/>
        <v>-8700000</v>
      </c>
      <c r="N14" s="690"/>
    </row>
    <row r="15" s="1" customFormat="1" ht="15" customHeight="1" spans="1:14">
      <c r="A15" s="622">
        <v>325022</v>
      </c>
      <c r="B15" s="623">
        <v>1395739</v>
      </c>
      <c r="C15" s="623" t="s">
        <v>2164</v>
      </c>
      <c r="D15" s="624">
        <v>43435</v>
      </c>
      <c r="E15" s="624">
        <v>43438</v>
      </c>
      <c r="F15" s="623">
        <f t="shared" si="0"/>
        <v>3</v>
      </c>
      <c r="G15" s="623">
        <v>1</v>
      </c>
      <c r="H15" s="623" t="s">
        <v>37</v>
      </c>
      <c r="I15" s="623">
        <f t="shared" si="1"/>
        <v>3</v>
      </c>
      <c r="J15" s="641">
        <v>2900000</v>
      </c>
      <c r="K15" s="641">
        <f t="shared" si="2"/>
        <v>8700000</v>
      </c>
      <c r="L15" s="623"/>
      <c r="M15" s="689">
        <f t="shared" si="3"/>
        <v>-8700000</v>
      </c>
      <c r="N15" s="690"/>
    </row>
    <row r="16" s="1" customFormat="1" spans="1:15">
      <c r="A16" s="623">
        <v>319013</v>
      </c>
      <c r="B16" s="623">
        <v>1383063</v>
      </c>
      <c r="C16" s="623" t="s">
        <v>2165</v>
      </c>
      <c r="D16" s="624">
        <v>43435</v>
      </c>
      <c r="E16" s="624">
        <v>43436</v>
      </c>
      <c r="F16" s="623">
        <f t="shared" si="0"/>
        <v>1</v>
      </c>
      <c r="G16" s="623">
        <v>1</v>
      </c>
      <c r="H16" s="623" t="s">
        <v>37</v>
      </c>
      <c r="I16" s="623">
        <f t="shared" si="1"/>
        <v>1</v>
      </c>
      <c r="J16" s="641">
        <v>2900000</v>
      </c>
      <c r="K16" s="641">
        <f t="shared" si="2"/>
        <v>2900000</v>
      </c>
      <c r="L16" s="623"/>
      <c r="M16" s="689">
        <f t="shared" si="3"/>
        <v>-2900000</v>
      </c>
      <c r="N16" s="690"/>
      <c r="O16" s="1" t="s">
        <v>2166</v>
      </c>
    </row>
    <row r="17" s="1" customFormat="1" spans="1:14">
      <c r="A17" s="623">
        <v>320681</v>
      </c>
      <c r="B17" s="623">
        <v>1387230</v>
      </c>
      <c r="C17" s="623" t="s">
        <v>2137</v>
      </c>
      <c r="D17" s="624">
        <v>43435</v>
      </c>
      <c r="E17" s="624">
        <v>43436</v>
      </c>
      <c r="F17" s="623">
        <f t="shared" si="0"/>
        <v>1</v>
      </c>
      <c r="G17" s="623">
        <v>2</v>
      </c>
      <c r="H17" s="623" t="s">
        <v>37</v>
      </c>
      <c r="I17" s="623">
        <f t="shared" si="1"/>
        <v>2</v>
      </c>
      <c r="J17" s="641">
        <v>2900000</v>
      </c>
      <c r="K17" s="641">
        <f t="shared" si="2"/>
        <v>5800000</v>
      </c>
      <c r="L17" s="623"/>
      <c r="M17" s="689">
        <f t="shared" si="3"/>
        <v>-5800000</v>
      </c>
      <c r="N17" s="690"/>
    </row>
    <row r="18" s="1" customFormat="1" spans="1:15">
      <c r="A18" s="622" t="s">
        <v>2167</v>
      </c>
      <c r="B18" s="623">
        <v>1383104</v>
      </c>
      <c r="C18" s="623" t="s">
        <v>2168</v>
      </c>
      <c r="D18" s="624">
        <v>43435</v>
      </c>
      <c r="E18" s="624">
        <v>43436</v>
      </c>
      <c r="F18" s="623">
        <f t="shared" si="0"/>
        <v>1</v>
      </c>
      <c r="G18" s="623">
        <v>2</v>
      </c>
      <c r="H18" s="623" t="s">
        <v>37</v>
      </c>
      <c r="I18" s="623">
        <f t="shared" si="1"/>
        <v>2</v>
      </c>
      <c r="J18" s="641">
        <v>2900000</v>
      </c>
      <c r="K18" s="641">
        <f t="shared" si="2"/>
        <v>5800000</v>
      </c>
      <c r="L18" s="623"/>
      <c r="M18" s="689">
        <f t="shared" si="3"/>
        <v>-5800000</v>
      </c>
      <c r="N18" s="690"/>
      <c r="O18" s="1" t="s">
        <v>1960</v>
      </c>
    </row>
    <row r="19" s="1" customFormat="1" spans="1:14">
      <c r="A19" s="622">
        <v>319030</v>
      </c>
      <c r="B19" s="623">
        <v>1383105</v>
      </c>
      <c r="C19" s="623" t="s">
        <v>2169</v>
      </c>
      <c r="D19" s="624">
        <v>43435</v>
      </c>
      <c r="E19" s="624">
        <v>43436</v>
      </c>
      <c r="F19" s="623">
        <f t="shared" si="0"/>
        <v>1</v>
      </c>
      <c r="G19" s="623">
        <v>1</v>
      </c>
      <c r="H19" s="623" t="s">
        <v>37</v>
      </c>
      <c r="I19" s="623">
        <f t="shared" si="1"/>
        <v>1</v>
      </c>
      <c r="J19" s="641">
        <v>2900000</v>
      </c>
      <c r="K19" s="641">
        <f t="shared" si="2"/>
        <v>2900000</v>
      </c>
      <c r="L19" s="623"/>
      <c r="M19" s="689">
        <f t="shared" si="3"/>
        <v>-2900000</v>
      </c>
      <c r="N19" s="690"/>
    </row>
    <row r="20" s="1" customFormat="1" spans="1:15">
      <c r="A20" s="622">
        <v>326418</v>
      </c>
      <c r="B20" s="623">
        <v>1401833</v>
      </c>
      <c r="C20" s="623" t="s">
        <v>2170</v>
      </c>
      <c r="D20" s="624">
        <v>43435</v>
      </c>
      <c r="E20" s="624">
        <v>43438</v>
      </c>
      <c r="F20" s="623">
        <f t="shared" si="0"/>
        <v>3</v>
      </c>
      <c r="G20" s="623">
        <v>1</v>
      </c>
      <c r="H20" s="623" t="s">
        <v>37</v>
      </c>
      <c r="I20" s="623">
        <f t="shared" si="1"/>
        <v>3</v>
      </c>
      <c r="J20" s="641">
        <v>2900000</v>
      </c>
      <c r="K20" s="641">
        <f t="shared" si="2"/>
        <v>8700000</v>
      </c>
      <c r="L20" s="623"/>
      <c r="M20" s="689">
        <f t="shared" si="3"/>
        <v>-8700000</v>
      </c>
      <c r="N20" s="690"/>
      <c r="O20" s="1" t="s">
        <v>2171</v>
      </c>
    </row>
    <row r="21" s="1" customFormat="1" spans="1:14">
      <c r="A21" s="622">
        <v>324802</v>
      </c>
      <c r="B21" s="623">
        <v>1394665</v>
      </c>
      <c r="C21" s="623" t="s">
        <v>2124</v>
      </c>
      <c r="D21" s="624">
        <v>43436</v>
      </c>
      <c r="E21" s="624">
        <v>43437</v>
      </c>
      <c r="F21" s="623">
        <f t="shared" si="0"/>
        <v>1</v>
      </c>
      <c r="G21" s="623">
        <v>1</v>
      </c>
      <c r="H21" s="623" t="s">
        <v>37</v>
      </c>
      <c r="I21" s="623">
        <f t="shared" si="1"/>
        <v>1</v>
      </c>
      <c r="J21" s="641">
        <v>2900000</v>
      </c>
      <c r="K21" s="641">
        <f t="shared" si="2"/>
        <v>2900000</v>
      </c>
      <c r="L21" s="623"/>
      <c r="M21" s="689">
        <f t="shared" si="3"/>
        <v>-2900000</v>
      </c>
      <c r="N21" s="690"/>
    </row>
    <row r="22" s="1" customFormat="1" spans="1:14">
      <c r="A22" s="622">
        <v>326420</v>
      </c>
      <c r="B22" s="623">
        <v>1401742</v>
      </c>
      <c r="C22" s="623" t="s">
        <v>2172</v>
      </c>
      <c r="D22" s="624">
        <v>43436</v>
      </c>
      <c r="E22" s="624">
        <v>43440</v>
      </c>
      <c r="F22" s="623">
        <f t="shared" si="0"/>
        <v>4</v>
      </c>
      <c r="G22" s="623">
        <v>2</v>
      </c>
      <c r="H22" s="623" t="s">
        <v>37</v>
      </c>
      <c r="I22" s="623">
        <f t="shared" si="1"/>
        <v>8</v>
      </c>
      <c r="J22" s="641">
        <v>2900000</v>
      </c>
      <c r="K22" s="641">
        <f t="shared" si="2"/>
        <v>23200000</v>
      </c>
      <c r="L22" s="623"/>
      <c r="M22" s="689">
        <f t="shared" si="3"/>
        <v>-23200000</v>
      </c>
      <c r="N22" s="691"/>
    </row>
    <row r="23" s="1" customFormat="1" spans="1:14">
      <c r="A23" s="134" t="s">
        <v>2173</v>
      </c>
      <c r="B23" s="135">
        <v>1405898</v>
      </c>
      <c r="C23" s="135" t="s">
        <v>2174</v>
      </c>
      <c r="D23" s="136">
        <v>43437</v>
      </c>
      <c r="E23" s="136">
        <v>43438</v>
      </c>
      <c r="F23" s="135">
        <f t="shared" si="0"/>
        <v>1</v>
      </c>
      <c r="G23" s="135">
        <v>3</v>
      </c>
      <c r="H23" s="135" t="s">
        <v>37</v>
      </c>
      <c r="I23" s="135">
        <f t="shared" si="1"/>
        <v>3</v>
      </c>
      <c r="J23" s="159">
        <v>2900000</v>
      </c>
      <c r="K23" s="160">
        <f t="shared" si="2"/>
        <v>8700000</v>
      </c>
      <c r="L23" s="135"/>
      <c r="M23" s="605">
        <f t="shared" si="3"/>
        <v>-8700000</v>
      </c>
      <c r="N23" s="157">
        <f>SUM(K23:K39)</f>
        <v>142100000</v>
      </c>
    </row>
    <row r="24" s="1" customFormat="1" spans="1:15">
      <c r="A24" s="134" t="s">
        <v>2175</v>
      </c>
      <c r="B24" s="135">
        <v>1381314</v>
      </c>
      <c r="C24" s="135" t="s">
        <v>2176</v>
      </c>
      <c r="D24" s="136">
        <v>43437</v>
      </c>
      <c r="E24" s="136">
        <v>43439</v>
      </c>
      <c r="F24" s="135">
        <f t="shared" si="0"/>
        <v>2</v>
      </c>
      <c r="G24" s="135">
        <v>3</v>
      </c>
      <c r="H24" s="135" t="s">
        <v>37</v>
      </c>
      <c r="I24" s="135">
        <f t="shared" si="1"/>
        <v>6</v>
      </c>
      <c r="J24" s="160">
        <v>2900000</v>
      </c>
      <c r="K24" s="160">
        <f t="shared" si="2"/>
        <v>17400000</v>
      </c>
      <c r="L24" s="135"/>
      <c r="M24" s="605">
        <f t="shared" si="3"/>
        <v>-17400000</v>
      </c>
      <c r="N24" s="306"/>
      <c r="O24" s="1" t="s">
        <v>1960</v>
      </c>
    </row>
    <row r="25" s="1" customFormat="1" spans="1:15">
      <c r="A25" s="134">
        <v>319319</v>
      </c>
      <c r="B25" s="135">
        <v>1384000</v>
      </c>
      <c r="C25" s="135" t="s">
        <v>2177</v>
      </c>
      <c r="D25" s="136">
        <v>43437</v>
      </c>
      <c r="E25" s="136">
        <v>43439</v>
      </c>
      <c r="F25" s="135">
        <f t="shared" si="0"/>
        <v>2</v>
      </c>
      <c r="G25" s="135">
        <v>1</v>
      </c>
      <c r="H25" s="135" t="s">
        <v>37</v>
      </c>
      <c r="I25" s="135">
        <f t="shared" si="1"/>
        <v>2</v>
      </c>
      <c r="J25" s="160">
        <v>2900000</v>
      </c>
      <c r="K25" s="160">
        <f t="shared" si="2"/>
        <v>5800000</v>
      </c>
      <c r="L25" s="135"/>
      <c r="M25" s="605">
        <f t="shared" si="3"/>
        <v>-5800000</v>
      </c>
      <c r="N25" s="306"/>
      <c r="O25" s="1" t="s">
        <v>2178</v>
      </c>
    </row>
    <row r="26" s="1" customFormat="1" spans="1:14">
      <c r="A26" s="135">
        <v>324005</v>
      </c>
      <c r="B26" s="135">
        <v>1392731</v>
      </c>
      <c r="C26" s="135" t="s">
        <v>2179</v>
      </c>
      <c r="D26" s="136">
        <v>43437</v>
      </c>
      <c r="E26" s="136">
        <v>43439</v>
      </c>
      <c r="F26" s="135">
        <f t="shared" si="0"/>
        <v>2</v>
      </c>
      <c r="G26" s="135">
        <v>1</v>
      </c>
      <c r="H26" s="135" t="s">
        <v>37</v>
      </c>
      <c r="I26" s="135">
        <f t="shared" si="1"/>
        <v>2</v>
      </c>
      <c r="J26" s="159">
        <v>2900000</v>
      </c>
      <c r="K26" s="160">
        <f t="shared" si="2"/>
        <v>5800000</v>
      </c>
      <c r="L26" s="135"/>
      <c r="M26" s="605">
        <f t="shared" si="3"/>
        <v>-5800000</v>
      </c>
      <c r="N26" s="306"/>
    </row>
    <row r="27" s="1" customFormat="1" spans="1:14">
      <c r="A27" s="135">
        <v>325974</v>
      </c>
      <c r="B27" s="135">
        <v>1400794</v>
      </c>
      <c r="C27" s="135" t="s">
        <v>2180</v>
      </c>
      <c r="D27" s="136">
        <v>43437</v>
      </c>
      <c r="E27" s="136">
        <v>43440</v>
      </c>
      <c r="F27" s="135">
        <f t="shared" si="0"/>
        <v>3</v>
      </c>
      <c r="G27" s="135">
        <v>1</v>
      </c>
      <c r="H27" s="135" t="s">
        <v>37</v>
      </c>
      <c r="I27" s="135">
        <f t="shared" si="1"/>
        <v>3</v>
      </c>
      <c r="J27" s="159">
        <v>2900000</v>
      </c>
      <c r="K27" s="160">
        <f t="shared" si="2"/>
        <v>8700000</v>
      </c>
      <c r="L27" s="135"/>
      <c r="M27" s="605">
        <f t="shared" si="3"/>
        <v>-8700000</v>
      </c>
      <c r="N27" s="306"/>
    </row>
    <row r="28" s="1" customFormat="1" spans="1:14">
      <c r="A28" s="135">
        <v>324004</v>
      </c>
      <c r="B28" s="135">
        <v>1392700</v>
      </c>
      <c r="C28" s="135" t="s">
        <v>2181</v>
      </c>
      <c r="D28" s="136">
        <v>43437</v>
      </c>
      <c r="E28" s="136">
        <v>43439</v>
      </c>
      <c r="F28" s="135">
        <f t="shared" si="0"/>
        <v>2</v>
      </c>
      <c r="G28" s="135">
        <v>1</v>
      </c>
      <c r="H28" s="135" t="s">
        <v>37</v>
      </c>
      <c r="I28" s="135">
        <f t="shared" si="1"/>
        <v>2</v>
      </c>
      <c r="J28" s="159">
        <v>2900000</v>
      </c>
      <c r="K28" s="160">
        <f t="shared" si="2"/>
        <v>5800000</v>
      </c>
      <c r="L28" s="135"/>
      <c r="M28" s="605">
        <f t="shared" si="3"/>
        <v>-5800000</v>
      </c>
      <c r="N28" s="306"/>
    </row>
    <row r="29" s="1" customFormat="1" spans="1:14">
      <c r="A29" s="135">
        <v>326361</v>
      </c>
      <c r="B29" s="135">
        <v>1401402</v>
      </c>
      <c r="C29" s="135" t="s">
        <v>2182</v>
      </c>
      <c r="D29" s="136">
        <v>43437</v>
      </c>
      <c r="E29" s="136">
        <v>43439</v>
      </c>
      <c r="F29" s="135">
        <f t="shared" si="0"/>
        <v>2</v>
      </c>
      <c r="G29" s="135">
        <v>1</v>
      </c>
      <c r="H29" s="135" t="s">
        <v>37</v>
      </c>
      <c r="I29" s="135">
        <f t="shared" si="1"/>
        <v>2</v>
      </c>
      <c r="J29" s="159">
        <v>2900000</v>
      </c>
      <c r="K29" s="160">
        <f t="shared" si="2"/>
        <v>5800000</v>
      </c>
      <c r="L29" s="135"/>
      <c r="M29" s="605">
        <f t="shared" si="3"/>
        <v>-5800000</v>
      </c>
      <c r="N29" s="306"/>
    </row>
    <row r="30" s="1" customFormat="1" spans="1:14">
      <c r="A30" s="135">
        <v>326394</v>
      </c>
      <c r="B30" s="135">
        <v>1401531</v>
      </c>
      <c r="C30" s="135" t="s">
        <v>2183</v>
      </c>
      <c r="D30" s="136">
        <v>43437</v>
      </c>
      <c r="E30" s="136">
        <v>43439</v>
      </c>
      <c r="F30" s="135">
        <f t="shared" si="0"/>
        <v>2</v>
      </c>
      <c r="G30" s="135">
        <v>1</v>
      </c>
      <c r="H30" s="135" t="s">
        <v>37</v>
      </c>
      <c r="I30" s="135">
        <f t="shared" si="1"/>
        <v>2</v>
      </c>
      <c r="J30" s="159">
        <v>2900000</v>
      </c>
      <c r="K30" s="160">
        <f t="shared" si="2"/>
        <v>5800000</v>
      </c>
      <c r="L30" s="135"/>
      <c r="M30" s="605">
        <f t="shared" si="3"/>
        <v>-5800000</v>
      </c>
      <c r="N30" s="306"/>
    </row>
    <row r="31" s="1" customFormat="1" spans="1:14">
      <c r="A31" s="135">
        <v>323999</v>
      </c>
      <c r="B31" s="135">
        <v>1392618</v>
      </c>
      <c r="C31" s="135" t="s">
        <v>2184</v>
      </c>
      <c r="D31" s="136">
        <v>43437</v>
      </c>
      <c r="E31" s="136">
        <v>43440</v>
      </c>
      <c r="F31" s="135">
        <f t="shared" si="0"/>
        <v>3</v>
      </c>
      <c r="G31" s="135">
        <v>1</v>
      </c>
      <c r="H31" s="135" t="s">
        <v>37</v>
      </c>
      <c r="I31" s="135">
        <f t="shared" si="1"/>
        <v>3</v>
      </c>
      <c r="J31" s="160">
        <v>2900000</v>
      </c>
      <c r="K31" s="160">
        <f t="shared" si="2"/>
        <v>8700000</v>
      </c>
      <c r="L31" s="135"/>
      <c r="M31" s="605">
        <f t="shared" si="3"/>
        <v>-8700000</v>
      </c>
      <c r="N31" s="306"/>
    </row>
    <row r="32" s="1" customFormat="1" spans="1:14">
      <c r="A32" s="135">
        <v>319898</v>
      </c>
      <c r="B32" s="135">
        <v>1385635</v>
      </c>
      <c r="C32" s="135" t="s">
        <v>2185</v>
      </c>
      <c r="D32" s="136">
        <v>43438</v>
      </c>
      <c r="E32" s="136">
        <v>43440</v>
      </c>
      <c r="F32" s="135">
        <f t="shared" si="0"/>
        <v>2</v>
      </c>
      <c r="G32" s="135">
        <v>1</v>
      </c>
      <c r="H32" s="135" t="s">
        <v>37</v>
      </c>
      <c r="I32" s="135">
        <f t="shared" si="1"/>
        <v>2</v>
      </c>
      <c r="J32" s="160">
        <v>2900000</v>
      </c>
      <c r="K32" s="160">
        <f t="shared" si="2"/>
        <v>5800000</v>
      </c>
      <c r="L32" s="135"/>
      <c r="M32" s="605">
        <f t="shared" si="3"/>
        <v>-5800000</v>
      </c>
      <c r="N32" s="306"/>
    </row>
    <row r="33" s="1" customFormat="1" spans="1:14">
      <c r="A33" s="135">
        <v>326424</v>
      </c>
      <c r="B33" s="135">
        <v>1401669</v>
      </c>
      <c r="C33" s="135" t="s">
        <v>2186</v>
      </c>
      <c r="D33" s="136">
        <v>43438</v>
      </c>
      <c r="E33" s="136">
        <v>43440</v>
      </c>
      <c r="F33" s="135">
        <f t="shared" si="0"/>
        <v>2</v>
      </c>
      <c r="G33" s="135">
        <v>1</v>
      </c>
      <c r="H33" s="135" t="s">
        <v>37</v>
      </c>
      <c r="I33" s="135">
        <f t="shared" si="1"/>
        <v>2</v>
      </c>
      <c r="J33" s="160">
        <v>2900000</v>
      </c>
      <c r="K33" s="160">
        <f t="shared" si="2"/>
        <v>5800000</v>
      </c>
      <c r="L33" s="135"/>
      <c r="M33" s="605">
        <f t="shared" si="3"/>
        <v>-5800000</v>
      </c>
      <c r="N33" s="306"/>
    </row>
    <row r="34" s="1" customFormat="1" spans="1:14">
      <c r="A34" s="135">
        <v>326415</v>
      </c>
      <c r="B34" s="135">
        <v>1401758</v>
      </c>
      <c r="C34" s="135" t="s">
        <v>2187</v>
      </c>
      <c r="D34" s="136">
        <v>43438</v>
      </c>
      <c r="E34" s="136">
        <v>43439</v>
      </c>
      <c r="F34" s="135">
        <f t="shared" si="0"/>
        <v>1</v>
      </c>
      <c r="G34" s="135">
        <v>1</v>
      </c>
      <c r="H34" s="135" t="s">
        <v>37</v>
      </c>
      <c r="I34" s="135">
        <f t="shared" si="1"/>
        <v>1</v>
      </c>
      <c r="J34" s="160">
        <v>2900000</v>
      </c>
      <c r="K34" s="160">
        <f t="shared" si="2"/>
        <v>2900000</v>
      </c>
      <c r="L34" s="135"/>
      <c r="M34" s="605">
        <f t="shared" si="3"/>
        <v>-2900000</v>
      </c>
      <c r="N34" s="306"/>
    </row>
    <row r="35" s="1" customFormat="1" spans="1:14">
      <c r="A35" s="134" t="s">
        <v>2188</v>
      </c>
      <c r="B35" s="135">
        <v>1402575</v>
      </c>
      <c r="C35" s="135" t="s">
        <v>2189</v>
      </c>
      <c r="D35" s="136">
        <v>43438</v>
      </c>
      <c r="E35" s="136">
        <v>43442</v>
      </c>
      <c r="F35" s="135">
        <f t="shared" si="0"/>
        <v>4</v>
      </c>
      <c r="G35" s="135">
        <v>2</v>
      </c>
      <c r="H35" s="135" t="s">
        <v>37</v>
      </c>
      <c r="I35" s="135">
        <f t="shared" si="1"/>
        <v>8</v>
      </c>
      <c r="J35" s="160">
        <v>2900000</v>
      </c>
      <c r="K35" s="160">
        <f t="shared" si="2"/>
        <v>23200000</v>
      </c>
      <c r="L35" s="135"/>
      <c r="M35" s="605">
        <f t="shared" si="3"/>
        <v>-23200000</v>
      </c>
      <c r="N35" s="306"/>
    </row>
    <row r="36" s="1" customFormat="1" spans="1:15">
      <c r="A36" s="135">
        <v>325012</v>
      </c>
      <c r="B36" s="135">
        <v>1395658</v>
      </c>
      <c r="C36" s="135" t="s">
        <v>2190</v>
      </c>
      <c r="D36" s="136">
        <v>43438</v>
      </c>
      <c r="E36" s="136">
        <v>43440</v>
      </c>
      <c r="F36" s="135">
        <f t="shared" si="0"/>
        <v>2</v>
      </c>
      <c r="G36" s="135">
        <v>1</v>
      </c>
      <c r="H36" s="135" t="s">
        <v>37</v>
      </c>
      <c r="I36" s="135">
        <f t="shared" si="1"/>
        <v>2</v>
      </c>
      <c r="J36" s="160">
        <v>2900000</v>
      </c>
      <c r="K36" s="160">
        <f t="shared" si="2"/>
        <v>5800000</v>
      </c>
      <c r="L36" s="135"/>
      <c r="M36" s="605">
        <f t="shared" si="3"/>
        <v>-5800000</v>
      </c>
      <c r="N36" s="306"/>
      <c r="O36" s="1" t="s">
        <v>2191</v>
      </c>
    </row>
    <row r="37" s="1" customFormat="1" spans="1:14">
      <c r="A37" s="135">
        <v>324245</v>
      </c>
      <c r="B37" s="135">
        <v>1393287</v>
      </c>
      <c r="C37" s="135" t="s">
        <v>2192</v>
      </c>
      <c r="D37" s="136">
        <v>43439</v>
      </c>
      <c r="E37" s="136">
        <v>43441</v>
      </c>
      <c r="F37" s="135">
        <f t="shared" si="0"/>
        <v>2</v>
      </c>
      <c r="G37" s="135">
        <v>1</v>
      </c>
      <c r="H37" s="135" t="s">
        <v>37</v>
      </c>
      <c r="I37" s="135">
        <f t="shared" si="1"/>
        <v>2</v>
      </c>
      <c r="J37" s="160">
        <v>2900000</v>
      </c>
      <c r="K37" s="160">
        <f t="shared" si="2"/>
        <v>5800000</v>
      </c>
      <c r="L37" s="135"/>
      <c r="M37" s="605">
        <f t="shared" si="3"/>
        <v>-5800000</v>
      </c>
      <c r="N37" s="306"/>
    </row>
    <row r="38" s="1" customFormat="1" spans="1:14">
      <c r="A38" s="135">
        <v>324287</v>
      </c>
      <c r="B38" s="135">
        <v>1393792</v>
      </c>
      <c r="C38" s="135" t="s">
        <v>2193</v>
      </c>
      <c r="D38" s="136">
        <v>43439</v>
      </c>
      <c r="E38" s="136">
        <v>43442</v>
      </c>
      <c r="F38" s="135">
        <f t="shared" si="0"/>
        <v>3</v>
      </c>
      <c r="G38" s="135">
        <v>1</v>
      </c>
      <c r="H38" s="135" t="s">
        <v>37</v>
      </c>
      <c r="I38" s="135">
        <f t="shared" si="1"/>
        <v>3</v>
      </c>
      <c r="J38" s="160">
        <v>2900000</v>
      </c>
      <c r="K38" s="160">
        <f t="shared" si="2"/>
        <v>8700000</v>
      </c>
      <c r="L38" s="135"/>
      <c r="M38" s="605">
        <f t="shared" si="3"/>
        <v>-8700000</v>
      </c>
      <c r="N38" s="306"/>
    </row>
    <row r="39" s="1" customFormat="1" spans="1:14">
      <c r="A39" s="135">
        <v>320685</v>
      </c>
      <c r="B39" s="135">
        <v>1387269</v>
      </c>
      <c r="C39" s="135" t="s">
        <v>2194</v>
      </c>
      <c r="D39" s="136">
        <v>43439</v>
      </c>
      <c r="E39" s="136">
        <v>43443</v>
      </c>
      <c r="F39" s="135">
        <f t="shared" si="0"/>
        <v>4</v>
      </c>
      <c r="G39" s="135">
        <v>1</v>
      </c>
      <c r="H39" s="135" t="s">
        <v>37</v>
      </c>
      <c r="I39" s="135">
        <f t="shared" si="1"/>
        <v>4</v>
      </c>
      <c r="J39" s="160">
        <v>2900000</v>
      </c>
      <c r="K39" s="160">
        <f t="shared" si="2"/>
        <v>11600000</v>
      </c>
      <c r="L39" s="135"/>
      <c r="M39" s="605">
        <f t="shared" si="3"/>
        <v>-11600000</v>
      </c>
      <c r="N39" s="307"/>
    </row>
    <row r="40" s="1" customFormat="1" spans="1:14">
      <c r="A40" s="333">
        <v>326875</v>
      </c>
      <c r="B40" s="333">
        <v>1402626</v>
      </c>
      <c r="C40" s="333" t="s">
        <v>2195</v>
      </c>
      <c r="D40" s="334">
        <v>43440</v>
      </c>
      <c r="E40" s="334">
        <v>43443</v>
      </c>
      <c r="F40" s="333">
        <f t="shared" si="0"/>
        <v>3</v>
      </c>
      <c r="G40" s="333">
        <v>1</v>
      </c>
      <c r="H40" s="333" t="s">
        <v>37</v>
      </c>
      <c r="I40" s="333">
        <f t="shared" si="1"/>
        <v>3</v>
      </c>
      <c r="J40" s="374">
        <v>2900000</v>
      </c>
      <c r="K40" s="374">
        <f t="shared" si="2"/>
        <v>8700000</v>
      </c>
      <c r="L40" s="333"/>
      <c r="M40" s="692">
        <f t="shared" si="3"/>
        <v>-8700000</v>
      </c>
      <c r="N40" s="693">
        <f>SUM(K40:K62)</f>
        <v>220400000</v>
      </c>
    </row>
    <row r="41" s="1" customFormat="1" spans="1:14">
      <c r="A41" s="333">
        <v>327505</v>
      </c>
      <c r="B41" s="333">
        <v>1404684</v>
      </c>
      <c r="C41" s="333" t="s">
        <v>2196</v>
      </c>
      <c r="D41" s="334">
        <v>43440</v>
      </c>
      <c r="E41" s="334">
        <v>43442</v>
      </c>
      <c r="F41" s="333">
        <f t="shared" si="0"/>
        <v>2</v>
      </c>
      <c r="G41" s="333">
        <v>1</v>
      </c>
      <c r="H41" s="333" t="s">
        <v>37</v>
      </c>
      <c r="I41" s="333">
        <f t="shared" si="1"/>
        <v>2</v>
      </c>
      <c r="J41" s="374">
        <v>2900000</v>
      </c>
      <c r="K41" s="374">
        <f t="shared" si="2"/>
        <v>5800000</v>
      </c>
      <c r="L41" s="333"/>
      <c r="M41" s="692">
        <f t="shared" si="3"/>
        <v>-5800000</v>
      </c>
      <c r="N41" s="694"/>
    </row>
    <row r="42" s="1" customFormat="1" spans="1:14">
      <c r="A42" s="333">
        <v>327560</v>
      </c>
      <c r="B42" s="333">
        <v>1404900</v>
      </c>
      <c r="C42" s="333" t="s">
        <v>2197</v>
      </c>
      <c r="D42" s="334">
        <v>43440</v>
      </c>
      <c r="E42" s="334">
        <v>43442</v>
      </c>
      <c r="F42" s="333">
        <f t="shared" si="0"/>
        <v>2</v>
      </c>
      <c r="G42" s="333">
        <v>1</v>
      </c>
      <c r="H42" s="333" t="s">
        <v>37</v>
      </c>
      <c r="I42" s="333">
        <f t="shared" si="1"/>
        <v>2</v>
      </c>
      <c r="J42" s="374">
        <v>2900000</v>
      </c>
      <c r="K42" s="374">
        <f t="shared" si="2"/>
        <v>5800000</v>
      </c>
      <c r="L42" s="333"/>
      <c r="M42" s="692">
        <f t="shared" si="3"/>
        <v>-5800000</v>
      </c>
      <c r="N42" s="694"/>
    </row>
    <row r="43" s="1" customFormat="1" spans="1:15">
      <c r="A43" s="339">
        <v>319493</v>
      </c>
      <c r="B43" s="333">
        <v>1384774</v>
      </c>
      <c r="C43" s="333" t="s">
        <v>2198</v>
      </c>
      <c r="D43" s="334">
        <v>43441</v>
      </c>
      <c r="E43" s="334">
        <v>43444</v>
      </c>
      <c r="F43" s="333">
        <f t="shared" si="0"/>
        <v>3</v>
      </c>
      <c r="G43" s="333">
        <v>1</v>
      </c>
      <c r="H43" s="333" t="s">
        <v>37</v>
      </c>
      <c r="I43" s="333">
        <f t="shared" si="1"/>
        <v>3</v>
      </c>
      <c r="J43" s="374">
        <v>2900000</v>
      </c>
      <c r="K43" s="374">
        <f t="shared" si="2"/>
        <v>8700000</v>
      </c>
      <c r="L43" s="333"/>
      <c r="M43" s="692">
        <f t="shared" si="3"/>
        <v>-8700000</v>
      </c>
      <c r="N43" s="694"/>
      <c r="O43" s="1" t="s">
        <v>1960</v>
      </c>
    </row>
    <row r="44" s="1" customFormat="1" spans="1:14">
      <c r="A44" s="333">
        <v>326712</v>
      </c>
      <c r="B44" s="333">
        <v>1402110</v>
      </c>
      <c r="C44" s="333" t="s">
        <v>2199</v>
      </c>
      <c r="D44" s="334">
        <v>43441</v>
      </c>
      <c r="E44" s="334">
        <v>43443</v>
      </c>
      <c r="F44" s="333">
        <f t="shared" si="0"/>
        <v>2</v>
      </c>
      <c r="G44" s="333">
        <v>1</v>
      </c>
      <c r="H44" s="333" t="s">
        <v>37</v>
      </c>
      <c r="I44" s="333">
        <f t="shared" si="1"/>
        <v>2</v>
      </c>
      <c r="J44" s="373">
        <v>2900000</v>
      </c>
      <c r="K44" s="374">
        <f t="shared" si="2"/>
        <v>5800000</v>
      </c>
      <c r="L44" s="333"/>
      <c r="M44" s="692">
        <f t="shared" si="3"/>
        <v>-5800000</v>
      </c>
      <c r="N44" s="694"/>
    </row>
    <row r="45" s="1" customFormat="1" spans="1:14">
      <c r="A45" s="339">
        <v>325516</v>
      </c>
      <c r="B45" s="333">
        <v>1398793</v>
      </c>
      <c r="C45" s="333" t="s">
        <v>2200</v>
      </c>
      <c r="D45" s="334">
        <v>43441</v>
      </c>
      <c r="E45" s="334">
        <v>43444</v>
      </c>
      <c r="F45" s="333">
        <f t="shared" si="0"/>
        <v>3</v>
      </c>
      <c r="G45" s="333">
        <v>1</v>
      </c>
      <c r="H45" s="333" t="s">
        <v>37</v>
      </c>
      <c r="I45" s="333">
        <f t="shared" si="1"/>
        <v>3</v>
      </c>
      <c r="J45" s="374">
        <v>2900000</v>
      </c>
      <c r="K45" s="374">
        <f t="shared" si="2"/>
        <v>8700000</v>
      </c>
      <c r="L45" s="333"/>
      <c r="M45" s="692">
        <f t="shared" si="3"/>
        <v>-8700000</v>
      </c>
      <c r="N45" s="694"/>
    </row>
    <row r="46" s="1" customFormat="1" spans="1:15">
      <c r="A46" s="339">
        <v>319496</v>
      </c>
      <c r="B46" s="333">
        <v>1384755</v>
      </c>
      <c r="C46" s="333" t="s">
        <v>2201</v>
      </c>
      <c r="D46" s="334">
        <v>43441</v>
      </c>
      <c r="E46" s="334">
        <v>43444</v>
      </c>
      <c r="F46" s="333">
        <f t="shared" si="0"/>
        <v>3</v>
      </c>
      <c r="G46" s="333">
        <v>1</v>
      </c>
      <c r="H46" s="333" t="s">
        <v>37</v>
      </c>
      <c r="I46" s="333">
        <f t="shared" si="1"/>
        <v>3</v>
      </c>
      <c r="J46" s="374">
        <v>2900000</v>
      </c>
      <c r="K46" s="374">
        <f t="shared" si="2"/>
        <v>8700000</v>
      </c>
      <c r="L46" s="333"/>
      <c r="M46" s="692">
        <f t="shared" si="3"/>
        <v>-8700000</v>
      </c>
      <c r="N46" s="694"/>
      <c r="O46" s="1" t="s">
        <v>1960</v>
      </c>
    </row>
    <row r="47" s="1" customFormat="1" spans="1:14">
      <c r="A47" s="339" t="s">
        <v>2202</v>
      </c>
      <c r="B47" s="333">
        <v>1388135</v>
      </c>
      <c r="C47" s="333" t="s">
        <v>2203</v>
      </c>
      <c r="D47" s="334">
        <v>43441</v>
      </c>
      <c r="E47" s="334">
        <v>43442</v>
      </c>
      <c r="F47" s="333">
        <f t="shared" si="0"/>
        <v>1</v>
      </c>
      <c r="G47" s="333">
        <v>3</v>
      </c>
      <c r="H47" s="333" t="s">
        <v>37</v>
      </c>
      <c r="I47" s="333">
        <f t="shared" si="1"/>
        <v>3</v>
      </c>
      <c r="J47" s="374">
        <v>2900000</v>
      </c>
      <c r="K47" s="374">
        <f t="shared" si="2"/>
        <v>8700000</v>
      </c>
      <c r="L47" s="333"/>
      <c r="M47" s="692">
        <f t="shared" si="3"/>
        <v>-8700000</v>
      </c>
      <c r="N47" s="694"/>
    </row>
    <row r="48" s="1" customFormat="1" spans="1:14">
      <c r="A48" s="339">
        <v>319310</v>
      </c>
      <c r="B48" s="333">
        <v>1384053</v>
      </c>
      <c r="C48" s="333" t="s">
        <v>2204</v>
      </c>
      <c r="D48" s="334">
        <v>43441</v>
      </c>
      <c r="E48" s="334">
        <v>43442</v>
      </c>
      <c r="F48" s="333">
        <f t="shared" si="0"/>
        <v>1</v>
      </c>
      <c r="G48" s="333">
        <v>1</v>
      </c>
      <c r="H48" s="333" t="s">
        <v>37</v>
      </c>
      <c r="I48" s="333">
        <f t="shared" si="1"/>
        <v>1</v>
      </c>
      <c r="J48" s="374">
        <v>2900000</v>
      </c>
      <c r="K48" s="374">
        <f t="shared" si="2"/>
        <v>2900000</v>
      </c>
      <c r="L48" s="333"/>
      <c r="M48" s="692">
        <f t="shared" si="3"/>
        <v>-2900000</v>
      </c>
      <c r="N48" s="694"/>
    </row>
    <row r="49" s="1" customFormat="1" spans="1:14">
      <c r="A49" s="339" t="s">
        <v>2205</v>
      </c>
      <c r="B49" s="333">
        <v>1388588</v>
      </c>
      <c r="C49" s="333" t="s">
        <v>2206</v>
      </c>
      <c r="D49" s="334">
        <v>43441</v>
      </c>
      <c r="E49" s="334">
        <v>43443</v>
      </c>
      <c r="F49" s="333">
        <f t="shared" si="0"/>
        <v>2</v>
      </c>
      <c r="G49" s="333">
        <v>2</v>
      </c>
      <c r="H49" s="333" t="s">
        <v>37</v>
      </c>
      <c r="I49" s="333">
        <f t="shared" si="1"/>
        <v>4</v>
      </c>
      <c r="J49" s="374">
        <v>2900000</v>
      </c>
      <c r="K49" s="374">
        <f t="shared" si="2"/>
        <v>11600000</v>
      </c>
      <c r="L49" s="333"/>
      <c r="M49" s="692">
        <f t="shared" si="3"/>
        <v>-11600000</v>
      </c>
      <c r="N49" s="694"/>
    </row>
    <row r="50" s="1" customFormat="1" spans="1:14">
      <c r="A50" s="333">
        <v>320538</v>
      </c>
      <c r="B50" s="333">
        <v>1387146</v>
      </c>
      <c r="C50" s="333" t="s">
        <v>2207</v>
      </c>
      <c r="D50" s="334">
        <v>43441</v>
      </c>
      <c r="E50" s="334">
        <v>43444</v>
      </c>
      <c r="F50" s="333">
        <f t="shared" si="0"/>
        <v>3</v>
      </c>
      <c r="G50" s="333">
        <v>1</v>
      </c>
      <c r="H50" s="333" t="s">
        <v>37</v>
      </c>
      <c r="I50" s="333">
        <f t="shared" si="1"/>
        <v>3</v>
      </c>
      <c r="J50" s="374">
        <v>2900000</v>
      </c>
      <c r="K50" s="374">
        <f t="shared" si="2"/>
        <v>8700000</v>
      </c>
      <c r="L50" s="333"/>
      <c r="M50" s="692">
        <f t="shared" si="3"/>
        <v>-8700000</v>
      </c>
      <c r="N50" s="694"/>
    </row>
    <row r="51" s="1" customFormat="1" spans="1:14">
      <c r="A51" s="333">
        <v>324289</v>
      </c>
      <c r="B51" s="333">
        <v>1393591</v>
      </c>
      <c r="C51" s="333" t="s">
        <v>2208</v>
      </c>
      <c r="D51" s="334">
        <v>43442</v>
      </c>
      <c r="E51" s="334">
        <v>43445</v>
      </c>
      <c r="F51" s="333">
        <f t="shared" si="0"/>
        <v>3</v>
      </c>
      <c r="G51" s="333">
        <v>1</v>
      </c>
      <c r="H51" s="333" t="s">
        <v>37</v>
      </c>
      <c r="I51" s="333">
        <f t="shared" si="1"/>
        <v>3</v>
      </c>
      <c r="J51" s="374">
        <v>2900000</v>
      </c>
      <c r="K51" s="374">
        <f t="shared" si="2"/>
        <v>8700000</v>
      </c>
      <c r="L51" s="333"/>
      <c r="M51" s="692">
        <f t="shared" si="3"/>
        <v>-8700000</v>
      </c>
      <c r="N51" s="694"/>
    </row>
    <row r="52" s="1" customFormat="1" spans="1:14">
      <c r="A52" s="333">
        <v>325215</v>
      </c>
      <c r="B52" s="333">
        <v>1397035</v>
      </c>
      <c r="C52" s="333" t="s">
        <v>2209</v>
      </c>
      <c r="D52" s="334">
        <v>43442</v>
      </c>
      <c r="E52" s="334">
        <v>43445</v>
      </c>
      <c r="F52" s="333">
        <f t="shared" si="0"/>
        <v>3</v>
      </c>
      <c r="G52" s="333">
        <v>1</v>
      </c>
      <c r="H52" s="333" t="s">
        <v>37</v>
      </c>
      <c r="I52" s="333">
        <f t="shared" si="1"/>
        <v>3</v>
      </c>
      <c r="J52" s="374">
        <v>2900000</v>
      </c>
      <c r="K52" s="374">
        <f t="shared" si="2"/>
        <v>8700000</v>
      </c>
      <c r="L52" s="333"/>
      <c r="M52" s="692">
        <f t="shared" si="3"/>
        <v>-8700000</v>
      </c>
      <c r="N52" s="694"/>
    </row>
    <row r="53" s="1" customFormat="1" spans="1:14">
      <c r="A53" s="333">
        <v>318140</v>
      </c>
      <c r="B53" s="333">
        <v>1380969</v>
      </c>
      <c r="C53" s="333" t="s">
        <v>2210</v>
      </c>
      <c r="D53" s="334">
        <v>43442</v>
      </c>
      <c r="E53" s="334">
        <v>43443</v>
      </c>
      <c r="F53" s="333">
        <f t="shared" si="0"/>
        <v>1</v>
      </c>
      <c r="G53" s="333">
        <v>1</v>
      </c>
      <c r="H53" s="333" t="s">
        <v>37</v>
      </c>
      <c r="I53" s="333">
        <f t="shared" si="1"/>
        <v>1</v>
      </c>
      <c r="J53" s="374">
        <v>2900000</v>
      </c>
      <c r="K53" s="374">
        <f t="shared" si="2"/>
        <v>2900000</v>
      </c>
      <c r="L53" s="333"/>
      <c r="M53" s="692">
        <f t="shared" si="3"/>
        <v>-2900000</v>
      </c>
      <c r="N53" s="694"/>
    </row>
    <row r="54" s="1" customFormat="1" spans="1:14">
      <c r="A54" s="339" t="s">
        <v>2211</v>
      </c>
      <c r="B54" s="333">
        <v>1403231</v>
      </c>
      <c r="C54" s="333" t="s">
        <v>2212</v>
      </c>
      <c r="D54" s="334">
        <v>43442</v>
      </c>
      <c r="E54" s="334">
        <v>43445</v>
      </c>
      <c r="F54" s="333">
        <f t="shared" si="0"/>
        <v>3</v>
      </c>
      <c r="G54" s="333">
        <v>3</v>
      </c>
      <c r="H54" s="333" t="s">
        <v>37</v>
      </c>
      <c r="I54" s="333">
        <f t="shared" si="1"/>
        <v>9</v>
      </c>
      <c r="J54" s="374">
        <v>2900000</v>
      </c>
      <c r="K54" s="374">
        <f t="shared" si="2"/>
        <v>26100000</v>
      </c>
      <c r="L54" s="333"/>
      <c r="M54" s="692">
        <f t="shared" si="3"/>
        <v>-26100000</v>
      </c>
      <c r="N54" s="694"/>
    </row>
    <row r="55" s="1" customFormat="1" spans="1:14">
      <c r="A55" s="333">
        <v>327825</v>
      </c>
      <c r="B55" s="333">
        <v>1406038</v>
      </c>
      <c r="C55" s="333" t="s">
        <v>2213</v>
      </c>
      <c r="D55" s="334">
        <v>43442</v>
      </c>
      <c r="E55" s="334">
        <v>43444</v>
      </c>
      <c r="F55" s="333">
        <f t="shared" si="0"/>
        <v>2</v>
      </c>
      <c r="G55" s="333">
        <v>1</v>
      </c>
      <c r="H55" s="333" t="s">
        <v>37</v>
      </c>
      <c r="I55" s="333">
        <f t="shared" si="1"/>
        <v>2</v>
      </c>
      <c r="J55" s="373">
        <v>2900000</v>
      </c>
      <c r="K55" s="374">
        <f t="shared" si="2"/>
        <v>5800000</v>
      </c>
      <c r="L55" s="333"/>
      <c r="M55" s="692">
        <f t="shared" si="3"/>
        <v>-5800000</v>
      </c>
      <c r="N55" s="694"/>
    </row>
    <row r="56" s="1" customFormat="1" spans="1:14">
      <c r="A56" s="339">
        <v>327526</v>
      </c>
      <c r="B56" s="333">
        <v>1404153</v>
      </c>
      <c r="C56" s="333" t="s">
        <v>2214</v>
      </c>
      <c r="D56" s="334">
        <v>43442</v>
      </c>
      <c r="E56" s="334">
        <v>43443</v>
      </c>
      <c r="F56" s="333">
        <f t="shared" si="0"/>
        <v>1</v>
      </c>
      <c r="G56" s="333">
        <v>1</v>
      </c>
      <c r="H56" s="333" t="s">
        <v>37</v>
      </c>
      <c r="I56" s="333">
        <f t="shared" si="1"/>
        <v>1</v>
      </c>
      <c r="J56" s="374">
        <v>2900000</v>
      </c>
      <c r="K56" s="374">
        <f t="shared" si="2"/>
        <v>2900000</v>
      </c>
      <c r="L56" s="333"/>
      <c r="M56" s="692">
        <f t="shared" si="3"/>
        <v>-2900000</v>
      </c>
      <c r="N56" s="694"/>
    </row>
    <row r="57" s="1" customFormat="1" spans="1:14">
      <c r="A57" s="339" t="s">
        <v>2215</v>
      </c>
      <c r="B57" s="333">
        <v>1390432</v>
      </c>
      <c r="C57" s="333" t="s">
        <v>2216</v>
      </c>
      <c r="D57" s="334">
        <v>43443</v>
      </c>
      <c r="E57" s="334">
        <v>43447</v>
      </c>
      <c r="F57" s="333">
        <f t="shared" si="0"/>
        <v>4</v>
      </c>
      <c r="G57" s="333">
        <v>4</v>
      </c>
      <c r="H57" s="333" t="s">
        <v>37</v>
      </c>
      <c r="I57" s="333">
        <f t="shared" si="1"/>
        <v>16</v>
      </c>
      <c r="J57" s="374">
        <v>2900000</v>
      </c>
      <c r="K57" s="374">
        <f t="shared" si="2"/>
        <v>46400000</v>
      </c>
      <c r="L57" s="333"/>
      <c r="M57" s="692">
        <f t="shared" si="3"/>
        <v>-46400000</v>
      </c>
      <c r="N57" s="694"/>
    </row>
    <row r="58" s="1" customFormat="1" spans="1:15">
      <c r="A58" s="339">
        <v>325124</v>
      </c>
      <c r="B58" s="333">
        <v>1396308</v>
      </c>
      <c r="C58" s="333" t="s">
        <v>2217</v>
      </c>
      <c r="D58" s="334">
        <v>43443</v>
      </c>
      <c r="E58" s="334">
        <v>43444</v>
      </c>
      <c r="F58" s="333">
        <f t="shared" si="0"/>
        <v>1</v>
      </c>
      <c r="G58" s="333">
        <v>1</v>
      </c>
      <c r="H58" s="333" t="s">
        <v>37</v>
      </c>
      <c r="I58" s="333">
        <f t="shared" si="1"/>
        <v>1</v>
      </c>
      <c r="J58" s="374">
        <v>2900000</v>
      </c>
      <c r="K58" s="374">
        <f t="shared" si="2"/>
        <v>2900000</v>
      </c>
      <c r="L58" s="333"/>
      <c r="M58" s="692">
        <f t="shared" si="3"/>
        <v>-2900000</v>
      </c>
      <c r="N58" s="694"/>
      <c r="O58" s="1" t="s">
        <v>1960</v>
      </c>
    </row>
    <row r="59" s="1" customFormat="1" spans="1:14">
      <c r="A59" s="339">
        <v>326391</v>
      </c>
      <c r="B59" s="333">
        <v>1401519</v>
      </c>
      <c r="C59" s="333" t="s">
        <v>2218</v>
      </c>
      <c r="D59" s="334">
        <v>43443</v>
      </c>
      <c r="E59" s="334">
        <v>43447</v>
      </c>
      <c r="F59" s="333">
        <f t="shared" si="0"/>
        <v>4</v>
      </c>
      <c r="G59" s="333">
        <v>1</v>
      </c>
      <c r="H59" s="333" t="s">
        <v>37</v>
      </c>
      <c r="I59" s="333">
        <f t="shared" si="1"/>
        <v>4</v>
      </c>
      <c r="J59" s="374">
        <v>2900000</v>
      </c>
      <c r="K59" s="374">
        <f t="shared" si="2"/>
        <v>11600000</v>
      </c>
      <c r="L59" s="333"/>
      <c r="M59" s="692">
        <f t="shared" si="3"/>
        <v>-11600000</v>
      </c>
      <c r="N59" s="694"/>
    </row>
    <row r="60" s="1" customFormat="1" spans="1:14">
      <c r="A60" s="339">
        <v>325136</v>
      </c>
      <c r="B60" s="333">
        <v>1396383</v>
      </c>
      <c r="C60" s="333" t="s">
        <v>2219</v>
      </c>
      <c r="D60" s="334">
        <v>43444</v>
      </c>
      <c r="E60" s="334">
        <v>43445</v>
      </c>
      <c r="F60" s="333">
        <f t="shared" si="0"/>
        <v>1</v>
      </c>
      <c r="G60" s="333">
        <v>1</v>
      </c>
      <c r="H60" s="333" t="s">
        <v>37</v>
      </c>
      <c r="I60" s="333">
        <f t="shared" si="1"/>
        <v>1</v>
      </c>
      <c r="J60" s="374">
        <v>2900000</v>
      </c>
      <c r="K60" s="374">
        <f t="shared" si="2"/>
        <v>2900000</v>
      </c>
      <c r="L60" s="333"/>
      <c r="M60" s="692">
        <f t="shared" si="3"/>
        <v>-2900000</v>
      </c>
      <c r="N60" s="694"/>
    </row>
    <row r="61" s="1" customFormat="1" spans="1:14">
      <c r="A61" s="333">
        <v>321179</v>
      </c>
      <c r="B61" s="333">
        <v>1388430</v>
      </c>
      <c r="C61" s="333" t="s">
        <v>2220</v>
      </c>
      <c r="D61" s="334">
        <v>43444</v>
      </c>
      <c r="E61" s="334">
        <v>43446</v>
      </c>
      <c r="F61" s="333">
        <f t="shared" si="0"/>
        <v>2</v>
      </c>
      <c r="G61" s="333">
        <v>1</v>
      </c>
      <c r="H61" s="333" t="s">
        <v>37</v>
      </c>
      <c r="I61" s="333">
        <f t="shared" si="1"/>
        <v>2</v>
      </c>
      <c r="J61" s="374">
        <v>2900000</v>
      </c>
      <c r="K61" s="374">
        <f t="shared" si="2"/>
        <v>5800000</v>
      </c>
      <c r="L61" s="333"/>
      <c r="M61" s="692">
        <f t="shared" si="3"/>
        <v>-5800000</v>
      </c>
      <c r="N61" s="694"/>
    </row>
    <row r="62" s="1" customFormat="1" spans="1:14">
      <c r="A62" s="333">
        <v>325987</v>
      </c>
      <c r="B62" s="333">
        <v>1400802</v>
      </c>
      <c r="C62" s="333" t="s">
        <v>2221</v>
      </c>
      <c r="D62" s="334">
        <v>43444</v>
      </c>
      <c r="E62" s="334">
        <v>43448</v>
      </c>
      <c r="F62" s="333">
        <f t="shared" si="0"/>
        <v>4</v>
      </c>
      <c r="G62" s="333">
        <v>1</v>
      </c>
      <c r="H62" s="333" t="s">
        <v>37</v>
      </c>
      <c r="I62" s="333">
        <f t="shared" si="1"/>
        <v>4</v>
      </c>
      <c r="J62" s="374">
        <v>2900000</v>
      </c>
      <c r="K62" s="374">
        <f t="shared" si="2"/>
        <v>11600000</v>
      </c>
      <c r="L62" s="333"/>
      <c r="M62" s="692">
        <f t="shared" si="3"/>
        <v>-11600000</v>
      </c>
      <c r="N62" s="353"/>
    </row>
    <row r="63" s="2" customFormat="1" spans="1:15">
      <c r="A63" s="135">
        <v>328320</v>
      </c>
      <c r="B63" s="135">
        <v>1407527</v>
      </c>
      <c r="C63" s="135" t="s">
        <v>2222</v>
      </c>
      <c r="D63" s="136">
        <v>43441</v>
      </c>
      <c r="E63" s="136">
        <v>43443</v>
      </c>
      <c r="F63" s="135">
        <f t="shared" si="0"/>
        <v>2</v>
      </c>
      <c r="G63" s="135">
        <v>1</v>
      </c>
      <c r="H63" s="135" t="s">
        <v>37</v>
      </c>
      <c r="I63" s="135">
        <f t="shared" si="1"/>
        <v>2</v>
      </c>
      <c r="J63" s="160">
        <v>2900000</v>
      </c>
      <c r="K63" s="160">
        <f t="shared" si="2"/>
        <v>5800000</v>
      </c>
      <c r="L63" s="135"/>
      <c r="M63" s="605">
        <f t="shared" si="3"/>
        <v>-5800000</v>
      </c>
      <c r="N63" s="157">
        <f>SUM(K63:K70)</f>
        <v>49300000</v>
      </c>
      <c r="O63" s="2" t="s">
        <v>1960</v>
      </c>
    </row>
    <row r="64" s="1" customFormat="1" spans="1:14">
      <c r="A64" s="135">
        <v>328322</v>
      </c>
      <c r="B64" s="135">
        <v>1407301</v>
      </c>
      <c r="C64" s="135" t="s">
        <v>2223</v>
      </c>
      <c r="D64" s="136">
        <v>43442</v>
      </c>
      <c r="E64" s="136">
        <v>43444</v>
      </c>
      <c r="F64" s="135">
        <f t="shared" si="0"/>
        <v>2</v>
      </c>
      <c r="G64" s="135">
        <v>1</v>
      </c>
      <c r="H64" s="135" t="s">
        <v>37</v>
      </c>
      <c r="I64" s="135">
        <f t="shared" si="1"/>
        <v>2</v>
      </c>
      <c r="J64" s="160">
        <v>2900000</v>
      </c>
      <c r="K64" s="160">
        <f t="shared" si="2"/>
        <v>5800000</v>
      </c>
      <c r="L64" s="135"/>
      <c r="M64" s="605">
        <f t="shared" si="3"/>
        <v>-5800000</v>
      </c>
      <c r="N64" s="306"/>
    </row>
    <row r="65" s="1" customFormat="1" spans="1:14">
      <c r="A65" s="135">
        <v>327896</v>
      </c>
      <c r="B65" s="135">
        <v>1406252</v>
      </c>
      <c r="C65" s="135" t="s">
        <v>2224</v>
      </c>
      <c r="D65" s="136">
        <v>43443</v>
      </c>
      <c r="E65" s="136">
        <v>43445</v>
      </c>
      <c r="F65" s="135">
        <f t="shared" si="0"/>
        <v>2</v>
      </c>
      <c r="G65" s="135">
        <v>1</v>
      </c>
      <c r="H65" s="135" t="s">
        <v>37</v>
      </c>
      <c r="I65" s="135">
        <f t="shared" si="1"/>
        <v>2</v>
      </c>
      <c r="J65" s="160">
        <v>2900000</v>
      </c>
      <c r="K65" s="160">
        <f t="shared" si="2"/>
        <v>5800000</v>
      </c>
      <c r="L65" s="135"/>
      <c r="M65" s="605">
        <f t="shared" si="3"/>
        <v>-5800000</v>
      </c>
      <c r="N65" s="306"/>
    </row>
    <row r="66" s="1" customFormat="1" spans="1:14">
      <c r="A66" s="135">
        <v>326273</v>
      </c>
      <c r="B66" s="135">
        <v>1401107</v>
      </c>
      <c r="C66" s="135" t="s">
        <v>2225</v>
      </c>
      <c r="D66" s="136">
        <v>43445</v>
      </c>
      <c r="E66" s="136">
        <v>43449</v>
      </c>
      <c r="F66" s="135">
        <f t="shared" si="0"/>
        <v>4</v>
      </c>
      <c r="G66" s="135">
        <v>1</v>
      </c>
      <c r="H66" s="135" t="s">
        <v>37</v>
      </c>
      <c r="I66" s="135">
        <f t="shared" si="1"/>
        <v>4</v>
      </c>
      <c r="J66" s="160">
        <v>2900000</v>
      </c>
      <c r="K66" s="160">
        <f t="shared" si="2"/>
        <v>11600000</v>
      </c>
      <c r="L66" s="135"/>
      <c r="M66" s="605">
        <f t="shared" si="3"/>
        <v>-11600000</v>
      </c>
      <c r="N66" s="306"/>
    </row>
    <row r="67" s="1" customFormat="1" spans="1:14">
      <c r="A67" s="135">
        <v>324247</v>
      </c>
      <c r="B67" s="135">
        <v>1393317</v>
      </c>
      <c r="C67" s="135" t="s">
        <v>2226</v>
      </c>
      <c r="D67" s="136">
        <v>43445</v>
      </c>
      <c r="E67" s="136">
        <v>43446</v>
      </c>
      <c r="F67" s="135">
        <f t="shared" si="0"/>
        <v>1</v>
      </c>
      <c r="G67" s="135">
        <v>1</v>
      </c>
      <c r="H67" s="135" t="s">
        <v>37</v>
      </c>
      <c r="I67" s="135">
        <f t="shared" si="1"/>
        <v>1</v>
      </c>
      <c r="J67" s="160">
        <v>2900000</v>
      </c>
      <c r="K67" s="160">
        <f t="shared" si="2"/>
        <v>2900000</v>
      </c>
      <c r="L67" s="135"/>
      <c r="M67" s="605">
        <f t="shared" si="3"/>
        <v>-2900000</v>
      </c>
      <c r="N67" s="306"/>
    </row>
    <row r="68" s="1" customFormat="1" spans="1:14">
      <c r="A68" s="135" t="s">
        <v>2227</v>
      </c>
      <c r="B68" s="135">
        <v>1385661</v>
      </c>
      <c r="C68" s="135" t="s">
        <v>2228</v>
      </c>
      <c r="D68" s="136">
        <v>43445</v>
      </c>
      <c r="E68" s="136">
        <v>43447</v>
      </c>
      <c r="F68" s="135">
        <f t="shared" si="0"/>
        <v>2</v>
      </c>
      <c r="G68" s="135">
        <v>2</v>
      </c>
      <c r="H68" s="135" t="s">
        <v>37</v>
      </c>
      <c r="I68" s="135">
        <f t="shared" si="1"/>
        <v>4</v>
      </c>
      <c r="J68" s="160">
        <v>2900000</v>
      </c>
      <c r="K68" s="160">
        <f t="shared" si="2"/>
        <v>11600000</v>
      </c>
      <c r="L68" s="135"/>
      <c r="M68" s="605">
        <f t="shared" si="3"/>
        <v>-11600000</v>
      </c>
      <c r="N68" s="306"/>
    </row>
    <row r="69" s="1" customFormat="1" spans="1:14">
      <c r="A69" s="135">
        <v>324011</v>
      </c>
      <c r="B69" s="135">
        <v>1393239</v>
      </c>
      <c r="C69" s="135" t="s">
        <v>2229</v>
      </c>
      <c r="D69" s="136">
        <v>43445</v>
      </c>
      <c r="E69" s="136">
        <v>43446</v>
      </c>
      <c r="F69" s="135">
        <f t="shared" si="0"/>
        <v>1</v>
      </c>
      <c r="G69" s="135">
        <v>1</v>
      </c>
      <c r="H69" s="135" t="s">
        <v>37</v>
      </c>
      <c r="I69" s="135">
        <f t="shared" si="1"/>
        <v>1</v>
      </c>
      <c r="J69" s="160">
        <v>2900000</v>
      </c>
      <c r="K69" s="160">
        <f t="shared" si="2"/>
        <v>2900000</v>
      </c>
      <c r="L69" s="135"/>
      <c r="M69" s="605">
        <f t="shared" si="3"/>
        <v>-2900000</v>
      </c>
      <c r="N69" s="306"/>
    </row>
    <row r="70" s="1" customFormat="1" spans="1:14">
      <c r="A70" s="135">
        <v>324010</v>
      </c>
      <c r="B70" s="135">
        <v>1393230</v>
      </c>
      <c r="C70" s="135" t="s">
        <v>2230</v>
      </c>
      <c r="D70" s="136">
        <v>43445</v>
      </c>
      <c r="E70" s="136">
        <v>43446</v>
      </c>
      <c r="F70" s="135">
        <f t="shared" si="0"/>
        <v>1</v>
      </c>
      <c r="G70" s="135">
        <v>1</v>
      </c>
      <c r="H70" s="135" t="s">
        <v>37</v>
      </c>
      <c r="I70" s="135">
        <f t="shared" si="1"/>
        <v>1</v>
      </c>
      <c r="J70" s="160">
        <v>2900000</v>
      </c>
      <c r="K70" s="160">
        <f t="shared" si="2"/>
        <v>2900000</v>
      </c>
      <c r="L70" s="135"/>
      <c r="M70" s="605">
        <f t="shared" si="3"/>
        <v>-2900000</v>
      </c>
      <c r="N70" s="307"/>
    </row>
    <row r="71" s="2" customFormat="1" spans="1:14">
      <c r="A71" s="695">
        <v>328766</v>
      </c>
      <c r="B71" s="695">
        <v>1408820</v>
      </c>
      <c r="C71" s="695" t="s">
        <v>2231</v>
      </c>
      <c r="D71" s="696">
        <v>43443</v>
      </c>
      <c r="E71" s="696">
        <v>43445</v>
      </c>
      <c r="F71" s="695">
        <f t="shared" si="0"/>
        <v>2</v>
      </c>
      <c r="G71" s="695">
        <v>1</v>
      </c>
      <c r="H71" s="695" t="s">
        <v>37</v>
      </c>
      <c r="I71" s="695">
        <f t="shared" si="1"/>
        <v>2</v>
      </c>
      <c r="J71" s="700">
        <v>2900000</v>
      </c>
      <c r="K71" s="701">
        <f t="shared" si="2"/>
        <v>5800000</v>
      </c>
      <c r="L71" s="695"/>
      <c r="M71" s="702">
        <f t="shared" si="3"/>
        <v>-5800000</v>
      </c>
      <c r="N71" s="703">
        <f>SUM(K71:K108)</f>
        <v>319000000</v>
      </c>
    </row>
    <row r="72" s="2" customFormat="1" spans="1:15">
      <c r="A72" s="695">
        <v>328916</v>
      </c>
      <c r="B72" s="695">
        <v>1409460</v>
      </c>
      <c r="C72" s="695" t="s">
        <v>2232</v>
      </c>
      <c r="D72" s="696">
        <v>43444</v>
      </c>
      <c r="E72" s="696">
        <v>43446</v>
      </c>
      <c r="F72" s="695">
        <f t="shared" ref="F72:F122" si="4">E72-D72</f>
        <v>2</v>
      </c>
      <c r="G72" s="695">
        <v>1</v>
      </c>
      <c r="H72" s="695" t="s">
        <v>37</v>
      </c>
      <c r="I72" s="695">
        <f t="shared" ref="I72:I122" si="5">G72*F72</f>
        <v>2</v>
      </c>
      <c r="J72" s="700">
        <v>2900000</v>
      </c>
      <c r="K72" s="701">
        <f t="shared" ref="K72:K122" si="6">J72*F72*G72</f>
        <v>5800000</v>
      </c>
      <c r="L72" s="695"/>
      <c r="M72" s="702">
        <f t="shared" ref="M72:M135" si="7">L72-K72</f>
        <v>-5800000</v>
      </c>
      <c r="N72" s="704"/>
      <c r="O72" s="2" t="s">
        <v>1936</v>
      </c>
    </row>
    <row r="73" s="1" customFormat="1" spans="1:14">
      <c r="A73" s="697" t="s">
        <v>2233</v>
      </c>
      <c r="B73" s="695">
        <v>1408246</v>
      </c>
      <c r="C73" s="695" t="s">
        <v>2234</v>
      </c>
      <c r="D73" s="696">
        <v>43444</v>
      </c>
      <c r="E73" s="696">
        <v>43448</v>
      </c>
      <c r="F73" s="695">
        <f t="shared" si="4"/>
        <v>4</v>
      </c>
      <c r="G73" s="695">
        <v>2</v>
      </c>
      <c r="H73" s="695" t="s">
        <v>37</v>
      </c>
      <c r="I73" s="695">
        <f t="shared" si="5"/>
        <v>8</v>
      </c>
      <c r="J73" s="700">
        <v>2900000</v>
      </c>
      <c r="K73" s="701">
        <f t="shared" si="6"/>
        <v>23200000</v>
      </c>
      <c r="L73" s="695"/>
      <c r="M73" s="702">
        <f t="shared" si="7"/>
        <v>-23200000</v>
      </c>
      <c r="N73" s="704"/>
    </row>
    <row r="74" s="1" customFormat="1" spans="1:14">
      <c r="A74" s="695">
        <v>324012</v>
      </c>
      <c r="B74" s="695">
        <v>1393236</v>
      </c>
      <c r="C74" s="695" t="s">
        <v>2235</v>
      </c>
      <c r="D74" s="696">
        <v>43445</v>
      </c>
      <c r="E74" s="696">
        <v>43446</v>
      </c>
      <c r="F74" s="695">
        <f t="shared" si="4"/>
        <v>1</v>
      </c>
      <c r="G74" s="695">
        <v>1</v>
      </c>
      <c r="H74" s="695" t="s">
        <v>37</v>
      </c>
      <c r="I74" s="695">
        <f t="shared" si="5"/>
        <v>1</v>
      </c>
      <c r="J74" s="700">
        <v>2900000</v>
      </c>
      <c r="K74" s="701">
        <f t="shared" si="6"/>
        <v>2900000</v>
      </c>
      <c r="L74" s="695"/>
      <c r="M74" s="702">
        <f t="shared" si="7"/>
        <v>-2900000</v>
      </c>
      <c r="N74" s="704"/>
    </row>
    <row r="75" s="1" customFormat="1" spans="1:15">
      <c r="A75" s="695">
        <v>324943</v>
      </c>
      <c r="B75" s="695">
        <v>1395467</v>
      </c>
      <c r="C75" s="695" t="s">
        <v>2236</v>
      </c>
      <c r="D75" s="696">
        <v>43445</v>
      </c>
      <c r="E75" s="696">
        <v>43447</v>
      </c>
      <c r="F75" s="695">
        <f t="shared" si="4"/>
        <v>2</v>
      </c>
      <c r="G75" s="695">
        <v>1</v>
      </c>
      <c r="H75" s="695" t="s">
        <v>37</v>
      </c>
      <c r="I75" s="695">
        <f t="shared" si="5"/>
        <v>2</v>
      </c>
      <c r="J75" s="700">
        <v>2900000</v>
      </c>
      <c r="K75" s="701">
        <f t="shared" si="6"/>
        <v>5800000</v>
      </c>
      <c r="L75" s="695"/>
      <c r="M75" s="702">
        <f t="shared" si="7"/>
        <v>-5800000</v>
      </c>
      <c r="N75" s="704"/>
      <c r="O75" s="1" t="s">
        <v>1967</v>
      </c>
    </row>
    <row r="76" s="1" customFormat="1" spans="1:15">
      <c r="A76" s="695">
        <v>325015</v>
      </c>
      <c r="B76" s="695">
        <v>1395681</v>
      </c>
      <c r="C76" s="695" t="s">
        <v>2237</v>
      </c>
      <c r="D76" s="696">
        <v>43445</v>
      </c>
      <c r="E76" s="696">
        <v>43448</v>
      </c>
      <c r="F76" s="695">
        <f t="shared" si="4"/>
        <v>3</v>
      </c>
      <c r="G76" s="695">
        <v>1</v>
      </c>
      <c r="H76" s="695" t="s">
        <v>37</v>
      </c>
      <c r="I76" s="695">
        <f t="shared" si="5"/>
        <v>3</v>
      </c>
      <c r="J76" s="700">
        <v>2900000</v>
      </c>
      <c r="K76" s="701">
        <f t="shared" si="6"/>
        <v>8700000</v>
      </c>
      <c r="L76" s="695"/>
      <c r="M76" s="702">
        <f t="shared" si="7"/>
        <v>-8700000</v>
      </c>
      <c r="N76" s="704"/>
      <c r="O76" s="1" t="s">
        <v>2238</v>
      </c>
    </row>
    <row r="77" s="1" customFormat="1" spans="1:14">
      <c r="A77" s="695">
        <v>327510</v>
      </c>
      <c r="B77" s="695">
        <v>1404506</v>
      </c>
      <c r="C77" s="695" t="s">
        <v>2239</v>
      </c>
      <c r="D77" s="696">
        <v>43445</v>
      </c>
      <c r="E77" s="696">
        <v>43446</v>
      </c>
      <c r="F77" s="695">
        <f t="shared" si="4"/>
        <v>1</v>
      </c>
      <c r="G77" s="695">
        <v>1</v>
      </c>
      <c r="H77" s="695" t="s">
        <v>37</v>
      </c>
      <c r="I77" s="695">
        <f t="shared" si="5"/>
        <v>1</v>
      </c>
      <c r="J77" s="700">
        <v>2900000</v>
      </c>
      <c r="K77" s="701">
        <f t="shared" si="6"/>
        <v>2900000</v>
      </c>
      <c r="L77" s="695"/>
      <c r="M77" s="702">
        <f t="shared" si="7"/>
        <v>-2900000</v>
      </c>
      <c r="N77" s="704"/>
    </row>
    <row r="78" s="1" customFormat="1" spans="1:14">
      <c r="A78" s="697" t="s">
        <v>2240</v>
      </c>
      <c r="B78" s="695">
        <v>1409224</v>
      </c>
      <c r="C78" s="695" t="s">
        <v>2241</v>
      </c>
      <c r="D78" s="696">
        <v>43445</v>
      </c>
      <c r="E78" s="696">
        <v>43448</v>
      </c>
      <c r="F78" s="695">
        <f t="shared" si="4"/>
        <v>3</v>
      </c>
      <c r="G78" s="695">
        <v>2</v>
      </c>
      <c r="H78" s="695" t="s">
        <v>37</v>
      </c>
      <c r="I78" s="695">
        <f t="shared" si="5"/>
        <v>6</v>
      </c>
      <c r="J78" s="700">
        <v>2900000</v>
      </c>
      <c r="K78" s="701">
        <f t="shared" si="6"/>
        <v>17400000</v>
      </c>
      <c r="L78" s="695"/>
      <c r="M78" s="702">
        <f t="shared" si="7"/>
        <v>-17400000</v>
      </c>
      <c r="N78" s="704"/>
    </row>
    <row r="79" s="1" customFormat="1" spans="1:14">
      <c r="A79" s="695">
        <v>324804</v>
      </c>
      <c r="B79" s="695">
        <v>1394741</v>
      </c>
      <c r="C79" s="695" t="s">
        <v>2242</v>
      </c>
      <c r="D79" s="696">
        <v>43446</v>
      </c>
      <c r="E79" s="696">
        <v>43448</v>
      </c>
      <c r="F79" s="695">
        <f t="shared" si="4"/>
        <v>2</v>
      </c>
      <c r="G79" s="695">
        <v>1</v>
      </c>
      <c r="H79" s="695" t="s">
        <v>37</v>
      </c>
      <c r="I79" s="695">
        <f t="shared" si="5"/>
        <v>2</v>
      </c>
      <c r="J79" s="700">
        <v>2900000</v>
      </c>
      <c r="K79" s="701">
        <f t="shared" si="6"/>
        <v>5800000</v>
      </c>
      <c r="L79" s="695"/>
      <c r="M79" s="702">
        <f t="shared" si="7"/>
        <v>-5800000</v>
      </c>
      <c r="N79" s="704"/>
    </row>
    <row r="80" s="1" customFormat="1" spans="1:14">
      <c r="A80" s="695">
        <v>326713</v>
      </c>
      <c r="B80" s="695">
        <v>1402066</v>
      </c>
      <c r="C80" s="695" t="s">
        <v>2243</v>
      </c>
      <c r="D80" s="696">
        <v>43446</v>
      </c>
      <c r="E80" s="696">
        <v>43447</v>
      </c>
      <c r="F80" s="695">
        <f t="shared" si="4"/>
        <v>1</v>
      </c>
      <c r="G80" s="695">
        <v>1</v>
      </c>
      <c r="H80" s="695" t="s">
        <v>37</v>
      </c>
      <c r="I80" s="695">
        <f t="shared" si="5"/>
        <v>1</v>
      </c>
      <c r="J80" s="700">
        <v>2900000</v>
      </c>
      <c r="K80" s="701">
        <f t="shared" si="6"/>
        <v>2900000</v>
      </c>
      <c r="L80" s="695"/>
      <c r="M80" s="702">
        <f t="shared" si="7"/>
        <v>-2900000</v>
      </c>
      <c r="N80" s="704"/>
    </row>
    <row r="81" s="1" customFormat="1" spans="1:15">
      <c r="A81" s="695">
        <v>325018</v>
      </c>
      <c r="B81" s="695">
        <v>1395674</v>
      </c>
      <c r="C81" s="695" t="s">
        <v>2244</v>
      </c>
      <c r="D81" s="696">
        <v>43446</v>
      </c>
      <c r="E81" s="696">
        <v>43450</v>
      </c>
      <c r="F81" s="695">
        <f t="shared" si="4"/>
        <v>4</v>
      </c>
      <c r="G81" s="695">
        <v>1</v>
      </c>
      <c r="H81" s="695" t="s">
        <v>37</v>
      </c>
      <c r="I81" s="695">
        <f t="shared" si="5"/>
        <v>4</v>
      </c>
      <c r="J81" s="700">
        <v>2900000</v>
      </c>
      <c r="K81" s="701">
        <f t="shared" si="6"/>
        <v>11600000</v>
      </c>
      <c r="L81" s="695"/>
      <c r="M81" s="702">
        <f t="shared" si="7"/>
        <v>-11600000</v>
      </c>
      <c r="N81" s="704"/>
      <c r="O81" s="1" t="s">
        <v>2245</v>
      </c>
    </row>
    <row r="82" s="1" customFormat="1" spans="1:14">
      <c r="A82" s="695">
        <v>326873</v>
      </c>
      <c r="B82" s="695">
        <v>1402617</v>
      </c>
      <c r="C82" s="695" t="s">
        <v>2246</v>
      </c>
      <c r="D82" s="696">
        <v>43446</v>
      </c>
      <c r="E82" s="696">
        <v>43448</v>
      </c>
      <c r="F82" s="695">
        <f t="shared" si="4"/>
        <v>2</v>
      </c>
      <c r="G82" s="695">
        <v>1</v>
      </c>
      <c r="H82" s="695" t="s">
        <v>37</v>
      </c>
      <c r="I82" s="695">
        <f t="shared" si="5"/>
        <v>2</v>
      </c>
      <c r="J82" s="700">
        <v>2900000</v>
      </c>
      <c r="K82" s="701">
        <f t="shared" si="6"/>
        <v>5800000</v>
      </c>
      <c r="L82" s="695"/>
      <c r="M82" s="702">
        <f t="shared" si="7"/>
        <v>-5800000</v>
      </c>
      <c r="N82" s="704"/>
    </row>
    <row r="83" s="1" customFormat="1" spans="1:15">
      <c r="A83" s="695">
        <v>325941</v>
      </c>
      <c r="B83" s="695">
        <v>1400733</v>
      </c>
      <c r="C83" s="695" t="s">
        <v>2247</v>
      </c>
      <c r="D83" s="696">
        <v>43446</v>
      </c>
      <c r="E83" s="696">
        <v>43447</v>
      </c>
      <c r="F83" s="695">
        <f t="shared" si="4"/>
        <v>1</v>
      </c>
      <c r="G83" s="695">
        <v>1</v>
      </c>
      <c r="H83" s="695" t="s">
        <v>37</v>
      </c>
      <c r="I83" s="695">
        <f t="shared" si="5"/>
        <v>1</v>
      </c>
      <c r="J83" s="700">
        <v>2900000</v>
      </c>
      <c r="K83" s="701">
        <f t="shared" si="6"/>
        <v>2900000</v>
      </c>
      <c r="L83" s="695"/>
      <c r="M83" s="702">
        <f t="shared" si="7"/>
        <v>-2900000</v>
      </c>
      <c r="N83" s="704"/>
      <c r="O83" s="1" t="s">
        <v>2248</v>
      </c>
    </row>
    <row r="84" s="1" customFormat="1" spans="1:14">
      <c r="A84" s="695">
        <v>326360</v>
      </c>
      <c r="B84" s="695">
        <v>1401393</v>
      </c>
      <c r="C84" s="695" t="s">
        <v>2249</v>
      </c>
      <c r="D84" s="696">
        <v>43446</v>
      </c>
      <c r="E84" s="696">
        <v>43449</v>
      </c>
      <c r="F84" s="695">
        <f t="shared" si="4"/>
        <v>3</v>
      </c>
      <c r="G84" s="695">
        <v>1</v>
      </c>
      <c r="H84" s="695" t="s">
        <v>37</v>
      </c>
      <c r="I84" s="695">
        <f t="shared" si="5"/>
        <v>3</v>
      </c>
      <c r="J84" s="700">
        <v>2900000</v>
      </c>
      <c r="K84" s="701">
        <f t="shared" si="6"/>
        <v>8700000</v>
      </c>
      <c r="L84" s="695"/>
      <c r="M84" s="702">
        <f t="shared" si="7"/>
        <v>-8700000</v>
      </c>
      <c r="N84" s="704"/>
    </row>
    <row r="85" s="1" customFormat="1" spans="1:14">
      <c r="A85" s="697" t="s">
        <v>2250</v>
      </c>
      <c r="B85" s="695">
        <v>1403801</v>
      </c>
      <c r="C85" s="695" t="s">
        <v>2251</v>
      </c>
      <c r="D85" s="696">
        <v>43446</v>
      </c>
      <c r="E85" s="696">
        <v>43449</v>
      </c>
      <c r="F85" s="695">
        <f t="shared" si="4"/>
        <v>3</v>
      </c>
      <c r="G85" s="695">
        <v>3</v>
      </c>
      <c r="H85" s="695" t="s">
        <v>37</v>
      </c>
      <c r="I85" s="695">
        <f t="shared" si="5"/>
        <v>9</v>
      </c>
      <c r="J85" s="700">
        <v>2900000</v>
      </c>
      <c r="K85" s="701">
        <f t="shared" si="6"/>
        <v>26100000</v>
      </c>
      <c r="L85" s="695"/>
      <c r="M85" s="702">
        <f t="shared" si="7"/>
        <v>-26100000</v>
      </c>
      <c r="N85" s="704"/>
    </row>
    <row r="86" s="1" customFormat="1" spans="1:15">
      <c r="A86" s="697" t="s">
        <v>2252</v>
      </c>
      <c r="B86" s="695">
        <v>1408113</v>
      </c>
      <c r="C86" s="695" t="s">
        <v>2253</v>
      </c>
      <c r="D86" s="696">
        <v>43446</v>
      </c>
      <c r="E86" s="696">
        <v>43447</v>
      </c>
      <c r="F86" s="695">
        <f t="shared" si="4"/>
        <v>1</v>
      </c>
      <c r="G86" s="695">
        <v>5</v>
      </c>
      <c r="H86" s="695" t="s">
        <v>37</v>
      </c>
      <c r="I86" s="695">
        <f t="shared" si="5"/>
        <v>5</v>
      </c>
      <c r="J86" s="700">
        <v>2900000</v>
      </c>
      <c r="K86" s="701">
        <f t="shared" si="6"/>
        <v>14500000</v>
      </c>
      <c r="L86" s="695"/>
      <c r="M86" s="702">
        <f t="shared" si="7"/>
        <v>-14500000</v>
      </c>
      <c r="N86" s="704"/>
      <c r="O86" s="1" t="s">
        <v>1936</v>
      </c>
    </row>
    <row r="87" s="1" customFormat="1" spans="1:15">
      <c r="A87" s="697">
        <v>328851</v>
      </c>
      <c r="B87" s="695">
        <v>1409325</v>
      </c>
      <c r="C87" s="695" t="s">
        <v>2254</v>
      </c>
      <c r="D87" s="696">
        <v>43446</v>
      </c>
      <c r="E87" s="696">
        <v>43448</v>
      </c>
      <c r="F87" s="695">
        <f t="shared" si="4"/>
        <v>2</v>
      </c>
      <c r="G87" s="695">
        <v>1</v>
      </c>
      <c r="H87" s="695" t="s">
        <v>37</v>
      </c>
      <c r="I87" s="695">
        <f t="shared" si="5"/>
        <v>2</v>
      </c>
      <c r="J87" s="700">
        <v>2900000</v>
      </c>
      <c r="K87" s="701">
        <f t="shared" si="6"/>
        <v>5800000</v>
      </c>
      <c r="L87" s="695"/>
      <c r="M87" s="702">
        <f t="shared" si="7"/>
        <v>-5800000</v>
      </c>
      <c r="N87" s="704"/>
      <c r="O87" s="1" t="s">
        <v>2255</v>
      </c>
    </row>
    <row r="88" s="1" customFormat="1" spans="1:14">
      <c r="A88" s="695">
        <v>326421</v>
      </c>
      <c r="B88" s="695">
        <v>1401663</v>
      </c>
      <c r="C88" s="695" t="s">
        <v>2256</v>
      </c>
      <c r="D88" s="696">
        <v>43447</v>
      </c>
      <c r="E88" s="696">
        <v>43450</v>
      </c>
      <c r="F88" s="695">
        <f t="shared" si="4"/>
        <v>3</v>
      </c>
      <c r="G88" s="695">
        <v>1</v>
      </c>
      <c r="H88" s="695" t="s">
        <v>37</v>
      </c>
      <c r="I88" s="695">
        <f t="shared" si="5"/>
        <v>3</v>
      </c>
      <c r="J88" s="700">
        <v>2900000</v>
      </c>
      <c r="K88" s="701">
        <f t="shared" si="6"/>
        <v>8700000</v>
      </c>
      <c r="L88" s="695"/>
      <c r="M88" s="702">
        <f t="shared" si="7"/>
        <v>-8700000</v>
      </c>
      <c r="N88" s="704"/>
    </row>
    <row r="89" s="1" customFormat="1" spans="1:14">
      <c r="A89" s="695">
        <v>326416</v>
      </c>
      <c r="B89" s="695">
        <v>1401661</v>
      </c>
      <c r="C89" s="695" t="s">
        <v>2257</v>
      </c>
      <c r="D89" s="696">
        <v>43447</v>
      </c>
      <c r="E89" s="696">
        <v>43450</v>
      </c>
      <c r="F89" s="695">
        <f t="shared" si="4"/>
        <v>3</v>
      </c>
      <c r="G89" s="695">
        <v>1</v>
      </c>
      <c r="H89" s="695" t="s">
        <v>37</v>
      </c>
      <c r="I89" s="695">
        <f t="shared" si="5"/>
        <v>3</v>
      </c>
      <c r="J89" s="700">
        <v>2900000</v>
      </c>
      <c r="K89" s="701">
        <f t="shared" si="6"/>
        <v>8700000</v>
      </c>
      <c r="L89" s="695"/>
      <c r="M89" s="702">
        <f t="shared" si="7"/>
        <v>-8700000</v>
      </c>
      <c r="N89" s="704"/>
    </row>
    <row r="90" s="1" customFormat="1" spans="1:14">
      <c r="A90" s="695">
        <v>325912</v>
      </c>
      <c r="B90" s="695">
        <v>1400586</v>
      </c>
      <c r="C90" s="695" t="s">
        <v>2258</v>
      </c>
      <c r="D90" s="696">
        <v>43447</v>
      </c>
      <c r="E90" s="696">
        <v>43449</v>
      </c>
      <c r="F90" s="695">
        <f t="shared" si="4"/>
        <v>2</v>
      </c>
      <c r="G90" s="695">
        <v>1</v>
      </c>
      <c r="H90" s="695" t="s">
        <v>37</v>
      </c>
      <c r="I90" s="695">
        <f t="shared" si="5"/>
        <v>2</v>
      </c>
      <c r="J90" s="700">
        <v>2900000</v>
      </c>
      <c r="K90" s="701">
        <f t="shared" si="6"/>
        <v>5800000</v>
      </c>
      <c r="L90" s="695"/>
      <c r="M90" s="702">
        <f t="shared" si="7"/>
        <v>-5800000</v>
      </c>
      <c r="N90" s="704"/>
    </row>
    <row r="91" s="1" customFormat="1" spans="1:14">
      <c r="A91" s="697" t="s">
        <v>2259</v>
      </c>
      <c r="B91" s="695">
        <v>1387481</v>
      </c>
      <c r="C91" s="695" t="s">
        <v>2260</v>
      </c>
      <c r="D91" s="696">
        <v>43447</v>
      </c>
      <c r="E91" s="696">
        <v>43450</v>
      </c>
      <c r="F91" s="695">
        <f t="shared" si="4"/>
        <v>3</v>
      </c>
      <c r="G91" s="695">
        <v>2</v>
      </c>
      <c r="H91" s="695" t="s">
        <v>37</v>
      </c>
      <c r="I91" s="695">
        <f t="shared" si="5"/>
        <v>6</v>
      </c>
      <c r="J91" s="701">
        <v>2900000</v>
      </c>
      <c r="K91" s="701">
        <f t="shared" si="6"/>
        <v>17400000</v>
      </c>
      <c r="L91" s="695"/>
      <c r="M91" s="702">
        <f t="shared" si="7"/>
        <v>-17400000</v>
      </c>
      <c r="N91" s="704"/>
    </row>
    <row r="92" s="1" customFormat="1" spans="1:14">
      <c r="A92" s="695">
        <v>324002</v>
      </c>
      <c r="B92" s="695">
        <v>1392698</v>
      </c>
      <c r="C92" s="695" t="s">
        <v>2261</v>
      </c>
      <c r="D92" s="696">
        <v>43447</v>
      </c>
      <c r="E92" s="696">
        <v>43449</v>
      </c>
      <c r="F92" s="695">
        <f t="shared" si="4"/>
        <v>2</v>
      </c>
      <c r="G92" s="695">
        <v>1</v>
      </c>
      <c r="H92" s="695" t="s">
        <v>37</v>
      </c>
      <c r="I92" s="695">
        <f t="shared" si="5"/>
        <v>2</v>
      </c>
      <c r="J92" s="700">
        <v>2900000</v>
      </c>
      <c r="K92" s="701">
        <f t="shared" si="6"/>
        <v>5800000</v>
      </c>
      <c r="L92" s="695"/>
      <c r="M92" s="702">
        <f t="shared" si="7"/>
        <v>-5800000</v>
      </c>
      <c r="N92" s="704"/>
    </row>
    <row r="93" s="1" customFormat="1" spans="1:15">
      <c r="A93" s="695">
        <v>325931</v>
      </c>
      <c r="B93" s="695">
        <v>1400653</v>
      </c>
      <c r="C93" s="695" t="s">
        <v>2262</v>
      </c>
      <c r="D93" s="696">
        <v>43447</v>
      </c>
      <c r="E93" s="696">
        <v>43448</v>
      </c>
      <c r="F93" s="695">
        <f t="shared" si="4"/>
        <v>1</v>
      </c>
      <c r="G93" s="695">
        <v>1</v>
      </c>
      <c r="H93" s="695" t="s">
        <v>37</v>
      </c>
      <c r="I93" s="695">
        <f t="shared" si="5"/>
        <v>1</v>
      </c>
      <c r="J93" s="700">
        <v>2900000</v>
      </c>
      <c r="K93" s="701">
        <f t="shared" si="6"/>
        <v>2900000</v>
      </c>
      <c r="L93" s="695"/>
      <c r="M93" s="702">
        <f t="shared" si="7"/>
        <v>-2900000</v>
      </c>
      <c r="N93" s="704"/>
      <c r="O93" s="1" t="s">
        <v>2263</v>
      </c>
    </row>
    <row r="94" s="1" customFormat="1" spans="1:15">
      <c r="A94" s="697" t="s">
        <v>2264</v>
      </c>
      <c r="B94" s="695">
        <v>1402874</v>
      </c>
      <c r="C94" s="695" t="s">
        <v>2265</v>
      </c>
      <c r="D94" s="696">
        <v>43447</v>
      </c>
      <c r="E94" s="696">
        <v>43448</v>
      </c>
      <c r="F94" s="695">
        <f t="shared" si="4"/>
        <v>1</v>
      </c>
      <c r="G94" s="695">
        <v>2</v>
      </c>
      <c r="H94" s="695" t="s">
        <v>37</v>
      </c>
      <c r="I94" s="695">
        <f t="shared" si="5"/>
        <v>2</v>
      </c>
      <c r="J94" s="700">
        <v>2900000</v>
      </c>
      <c r="K94" s="701">
        <f t="shared" si="6"/>
        <v>5800000</v>
      </c>
      <c r="L94" s="695"/>
      <c r="M94" s="702">
        <f t="shared" si="7"/>
        <v>-5800000</v>
      </c>
      <c r="N94" s="704"/>
      <c r="O94" s="1" t="s">
        <v>1936</v>
      </c>
    </row>
    <row r="95" s="1" customFormat="1" spans="1:15">
      <c r="A95" s="697">
        <v>327532</v>
      </c>
      <c r="B95" s="695">
        <v>1404811</v>
      </c>
      <c r="C95" s="695" t="s">
        <v>2266</v>
      </c>
      <c r="D95" s="696">
        <v>43447</v>
      </c>
      <c r="E95" s="696">
        <v>43448</v>
      </c>
      <c r="F95" s="695">
        <f t="shared" si="4"/>
        <v>1</v>
      </c>
      <c r="G95" s="695">
        <v>1</v>
      </c>
      <c r="H95" s="695" t="s">
        <v>37</v>
      </c>
      <c r="I95" s="695">
        <f t="shared" si="5"/>
        <v>1</v>
      </c>
      <c r="J95" s="700">
        <v>2900000</v>
      </c>
      <c r="K95" s="701">
        <f t="shared" si="6"/>
        <v>2900000</v>
      </c>
      <c r="L95" s="695"/>
      <c r="M95" s="702">
        <f t="shared" si="7"/>
        <v>-2900000</v>
      </c>
      <c r="N95" s="704"/>
      <c r="O95" s="1" t="s">
        <v>2267</v>
      </c>
    </row>
    <row r="96" s="1" customFormat="1" spans="1:15">
      <c r="A96" s="697" t="s">
        <v>2268</v>
      </c>
      <c r="B96" s="695">
        <v>1405533</v>
      </c>
      <c r="C96" s="695" t="s">
        <v>2269</v>
      </c>
      <c r="D96" s="696">
        <v>43447</v>
      </c>
      <c r="E96" s="696">
        <v>43448</v>
      </c>
      <c r="F96" s="695">
        <f t="shared" si="4"/>
        <v>1</v>
      </c>
      <c r="G96" s="695">
        <v>2</v>
      </c>
      <c r="H96" s="695" t="s">
        <v>37</v>
      </c>
      <c r="I96" s="695">
        <f t="shared" si="5"/>
        <v>2</v>
      </c>
      <c r="J96" s="700">
        <v>2900000</v>
      </c>
      <c r="K96" s="701">
        <f t="shared" si="6"/>
        <v>5800000</v>
      </c>
      <c r="L96" s="695"/>
      <c r="M96" s="702">
        <f t="shared" si="7"/>
        <v>-5800000</v>
      </c>
      <c r="N96" s="704"/>
      <c r="O96" s="1" t="s">
        <v>2270</v>
      </c>
    </row>
    <row r="97" s="1" customFormat="1" spans="1:14">
      <c r="A97" s="697">
        <v>325036</v>
      </c>
      <c r="B97" s="695">
        <v>1395825</v>
      </c>
      <c r="C97" s="695" t="s">
        <v>2271</v>
      </c>
      <c r="D97" s="696">
        <v>43448</v>
      </c>
      <c r="E97" s="696">
        <v>43452</v>
      </c>
      <c r="F97" s="695">
        <f t="shared" si="4"/>
        <v>4</v>
      </c>
      <c r="G97" s="695">
        <v>1</v>
      </c>
      <c r="H97" s="695" t="s">
        <v>37</v>
      </c>
      <c r="I97" s="695">
        <f t="shared" si="5"/>
        <v>4</v>
      </c>
      <c r="J97" s="700">
        <v>2900000</v>
      </c>
      <c r="K97" s="701">
        <f t="shared" si="6"/>
        <v>11600000</v>
      </c>
      <c r="L97" s="695"/>
      <c r="M97" s="702">
        <f t="shared" si="7"/>
        <v>-11600000</v>
      </c>
      <c r="N97" s="704"/>
    </row>
    <row r="98" s="1" customFormat="1" spans="1:14">
      <c r="A98" s="697">
        <v>327291</v>
      </c>
      <c r="B98" s="695">
        <v>1403651</v>
      </c>
      <c r="C98" s="695" t="s">
        <v>2272</v>
      </c>
      <c r="D98" s="696">
        <v>43448</v>
      </c>
      <c r="E98" s="696">
        <v>43452</v>
      </c>
      <c r="F98" s="695">
        <f t="shared" si="4"/>
        <v>4</v>
      </c>
      <c r="G98" s="695">
        <v>1</v>
      </c>
      <c r="H98" s="695" t="s">
        <v>37</v>
      </c>
      <c r="I98" s="695">
        <f t="shared" si="5"/>
        <v>4</v>
      </c>
      <c r="J98" s="700">
        <v>2900000</v>
      </c>
      <c r="K98" s="701">
        <f t="shared" si="6"/>
        <v>11600000</v>
      </c>
      <c r="L98" s="695"/>
      <c r="M98" s="702">
        <f t="shared" si="7"/>
        <v>-11600000</v>
      </c>
      <c r="N98" s="704"/>
    </row>
    <row r="99" s="1" customFormat="1" spans="1:14">
      <c r="A99" s="697">
        <v>327270</v>
      </c>
      <c r="B99" s="695">
        <v>1403653</v>
      </c>
      <c r="C99" s="695" t="s">
        <v>2273</v>
      </c>
      <c r="D99" s="696">
        <v>43448</v>
      </c>
      <c r="E99" s="696">
        <v>43452</v>
      </c>
      <c r="F99" s="695">
        <f t="shared" si="4"/>
        <v>4</v>
      </c>
      <c r="G99" s="695">
        <v>1</v>
      </c>
      <c r="H99" s="695" t="s">
        <v>37</v>
      </c>
      <c r="I99" s="695">
        <f t="shared" si="5"/>
        <v>4</v>
      </c>
      <c r="J99" s="700">
        <v>2900000</v>
      </c>
      <c r="K99" s="701">
        <f t="shared" si="6"/>
        <v>11600000</v>
      </c>
      <c r="L99" s="695"/>
      <c r="M99" s="702">
        <f t="shared" si="7"/>
        <v>-11600000</v>
      </c>
      <c r="N99" s="704"/>
    </row>
    <row r="100" s="1" customFormat="1" spans="1:15">
      <c r="A100" s="697">
        <v>327509</v>
      </c>
      <c r="B100" s="695">
        <v>1404303</v>
      </c>
      <c r="C100" s="695" t="s">
        <v>2274</v>
      </c>
      <c r="D100" s="696">
        <v>43448</v>
      </c>
      <c r="E100" s="696">
        <v>43451</v>
      </c>
      <c r="F100" s="695">
        <f t="shared" si="4"/>
        <v>3</v>
      </c>
      <c r="G100" s="695">
        <v>1</v>
      </c>
      <c r="H100" s="695" t="s">
        <v>37</v>
      </c>
      <c r="I100" s="695">
        <f t="shared" si="5"/>
        <v>3</v>
      </c>
      <c r="J100" s="700">
        <v>2900000</v>
      </c>
      <c r="K100" s="701">
        <f t="shared" si="6"/>
        <v>8700000</v>
      </c>
      <c r="L100" s="695"/>
      <c r="M100" s="702">
        <f t="shared" si="7"/>
        <v>-8700000</v>
      </c>
      <c r="N100" s="704"/>
      <c r="O100" s="1" t="s">
        <v>2275</v>
      </c>
    </row>
    <row r="101" s="1" customFormat="1" spans="1:15">
      <c r="A101" s="697">
        <v>327535</v>
      </c>
      <c r="B101" s="695">
        <v>1404804</v>
      </c>
      <c r="C101" s="695" t="s">
        <v>2276</v>
      </c>
      <c r="D101" s="696">
        <v>43448</v>
      </c>
      <c r="E101" s="696">
        <v>43452</v>
      </c>
      <c r="F101" s="695">
        <f t="shared" si="4"/>
        <v>4</v>
      </c>
      <c r="G101" s="695">
        <v>1</v>
      </c>
      <c r="H101" s="695" t="s">
        <v>37</v>
      </c>
      <c r="I101" s="695">
        <f t="shared" si="5"/>
        <v>4</v>
      </c>
      <c r="J101" s="700">
        <v>2900000</v>
      </c>
      <c r="K101" s="701">
        <f t="shared" si="6"/>
        <v>11600000</v>
      </c>
      <c r="L101" s="695"/>
      <c r="M101" s="702">
        <f t="shared" si="7"/>
        <v>-11600000</v>
      </c>
      <c r="N101" s="704"/>
      <c r="O101" s="1" t="s">
        <v>2277</v>
      </c>
    </row>
    <row r="102" s="1" customFormat="1" spans="1:15">
      <c r="A102" s="697">
        <v>327559</v>
      </c>
      <c r="B102" s="695">
        <v>1404127</v>
      </c>
      <c r="C102" s="695" t="s">
        <v>2278</v>
      </c>
      <c r="D102" s="696">
        <v>43448</v>
      </c>
      <c r="E102" s="696">
        <v>43450</v>
      </c>
      <c r="F102" s="695">
        <f t="shared" si="4"/>
        <v>2</v>
      </c>
      <c r="G102" s="695">
        <v>1</v>
      </c>
      <c r="H102" s="695" t="s">
        <v>37</v>
      </c>
      <c r="I102" s="695">
        <f t="shared" si="5"/>
        <v>2</v>
      </c>
      <c r="J102" s="700">
        <v>2900000</v>
      </c>
      <c r="K102" s="701">
        <f t="shared" si="6"/>
        <v>5800000</v>
      </c>
      <c r="L102" s="695"/>
      <c r="M102" s="702">
        <f t="shared" si="7"/>
        <v>-5800000</v>
      </c>
      <c r="N102" s="704"/>
      <c r="O102" s="1" t="s">
        <v>1960</v>
      </c>
    </row>
    <row r="103" s="1" customFormat="1" spans="1:14">
      <c r="A103" s="695">
        <v>327820</v>
      </c>
      <c r="B103" s="695">
        <v>1405895</v>
      </c>
      <c r="C103" s="695" t="s">
        <v>2279</v>
      </c>
      <c r="D103" s="696">
        <v>43448</v>
      </c>
      <c r="E103" s="696">
        <v>43449</v>
      </c>
      <c r="F103" s="695">
        <f t="shared" si="4"/>
        <v>1</v>
      </c>
      <c r="G103" s="695">
        <v>1</v>
      </c>
      <c r="H103" s="695" t="s">
        <v>37</v>
      </c>
      <c r="I103" s="695">
        <f t="shared" si="5"/>
        <v>1</v>
      </c>
      <c r="J103" s="700">
        <v>2900000</v>
      </c>
      <c r="K103" s="701">
        <f t="shared" si="6"/>
        <v>2900000</v>
      </c>
      <c r="L103" s="695"/>
      <c r="M103" s="702">
        <f t="shared" si="7"/>
        <v>-2900000</v>
      </c>
      <c r="N103" s="704"/>
    </row>
    <row r="104" s="1" customFormat="1" spans="1:14">
      <c r="A104" s="695">
        <v>327821</v>
      </c>
      <c r="B104" s="695">
        <v>1405850</v>
      </c>
      <c r="C104" s="695" t="s">
        <v>2279</v>
      </c>
      <c r="D104" s="696">
        <v>43449</v>
      </c>
      <c r="E104" s="696">
        <v>43450</v>
      </c>
      <c r="F104" s="695">
        <f t="shared" si="4"/>
        <v>1</v>
      </c>
      <c r="G104" s="695">
        <v>1</v>
      </c>
      <c r="H104" s="695" t="s">
        <v>37</v>
      </c>
      <c r="I104" s="695">
        <f t="shared" si="5"/>
        <v>1</v>
      </c>
      <c r="J104" s="700">
        <v>2900000</v>
      </c>
      <c r="K104" s="701">
        <f t="shared" si="6"/>
        <v>2900000</v>
      </c>
      <c r="L104" s="695"/>
      <c r="M104" s="702">
        <f t="shared" si="7"/>
        <v>-2900000</v>
      </c>
      <c r="N104" s="704"/>
    </row>
    <row r="105" s="1" customFormat="1" spans="1:14">
      <c r="A105" s="697">
        <v>325528</v>
      </c>
      <c r="B105" s="695">
        <v>1398873</v>
      </c>
      <c r="C105" s="695" t="s">
        <v>2280</v>
      </c>
      <c r="D105" s="696">
        <v>43449</v>
      </c>
      <c r="E105" s="696">
        <v>43451</v>
      </c>
      <c r="F105" s="695">
        <f t="shared" si="4"/>
        <v>2</v>
      </c>
      <c r="G105" s="695">
        <v>1</v>
      </c>
      <c r="H105" s="695" t="s">
        <v>37</v>
      </c>
      <c r="I105" s="695">
        <f t="shared" si="5"/>
        <v>2</v>
      </c>
      <c r="J105" s="700">
        <v>2900000</v>
      </c>
      <c r="K105" s="701">
        <f t="shared" si="6"/>
        <v>5800000</v>
      </c>
      <c r="L105" s="695"/>
      <c r="M105" s="702">
        <f t="shared" si="7"/>
        <v>-5800000</v>
      </c>
      <c r="N105" s="704"/>
    </row>
    <row r="106" s="1" customFormat="1" spans="1:14">
      <c r="A106" s="697" t="s">
        <v>2281</v>
      </c>
      <c r="B106" s="695">
        <v>1402286</v>
      </c>
      <c r="C106" s="695" t="s">
        <v>2282</v>
      </c>
      <c r="D106" s="696">
        <v>43449</v>
      </c>
      <c r="E106" s="696">
        <v>43451</v>
      </c>
      <c r="F106" s="695">
        <f t="shared" si="4"/>
        <v>2</v>
      </c>
      <c r="G106" s="695">
        <v>2</v>
      </c>
      <c r="H106" s="695" t="s">
        <v>37</v>
      </c>
      <c r="I106" s="695">
        <f t="shared" si="5"/>
        <v>4</v>
      </c>
      <c r="J106" s="700">
        <v>2900000</v>
      </c>
      <c r="K106" s="701">
        <f t="shared" si="6"/>
        <v>11600000</v>
      </c>
      <c r="L106" s="695"/>
      <c r="M106" s="702">
        <f t="shared" si="7"/>
        <v>-11600000</v>
      </c>
      <c r="N106" s="704"/>
    </row>
    <row r="107" s="1" customFormat="1" spans="1:14">
      <c r="A107" s="697">
        <v>328873</v>
      </c>
      <c r="B107" s="698">
        <v>1408600</v>
      </c>
      <c r="C107" s="698" t="s">
        <v>2283</v>
      </c>
      <c r="D107" s="696">
        <v>43449</v>
      </c>
      <c r="E107" s="696">
        <v>43450</v>
      </c>
      <c r="F107" s="695">
        <f t="shared" si="4"/>
        <v>1</v>
      </c>
      <c r="G107" s="695">
        <v>1</v>
      </c>
      <c r="H107" s="695" t="s">
        <v>37</v>
      </c>
      <c r="I107" s="695">
        <f t="shared" si="5"/>
        <v>1</v>
      </c>
      <c r="J107" s="700">
        <v>2900000</v>
      </c>
      <c r="K107" s="701">
        <f t="shared" si="6"/>
        <v>2900000</v>
      </c>
      <c r="L107" s="695"/>
      <c r="M107" s="702">
        <f t="shared" si="7"/>
        <v>-2900000</v>
      </c>
      <c r="N107" s="704"/>
    </row>
    <row r="108" s="1" customFormat="1" spans="1:15">
      <c r="A108" s="697" t="s">
        <v>2284</v>
      </c>
      <c r="B108" s="695">
        <v>1408872</v>
      </c>
      <c r="C108" s="695" t="s">
        <v>2285</v>
      </c>
      <c r="D108" s="696">
        <v>43449</v>
      </c>
      <c r="E108" s="696">
        <v>43451</v>
      </c>
      <c r="F108" s="695">
        <f t="shared" si="4"/>
        <v>2</v>
      </c>
      <c r="G108" s="695">
        <v>2</v>
      </c>
      <c r="H108" s="695" t="s">
        <v>37</v>
      </c>
      <c r="I108" s="695">
        <f t="shared" si="5"/>
        <v>4</v>
      </c>
      <c r="J108" s="700">
        <v>2900000</v>
      </c>
      <c r="K108" s="701">
        <f t="shared" si="6"/>
        <v>11600000</v>
      </c>
      <c r="L108" s="695"/>
      <c r="M108" s="702">
        <f t="shared" si="7"/>
        <v>-11600000</v>
      </c>
      <c r="N108" s="705"/>
      <c r="O108" s="1" t="s">
        <v>2286</v>
      </c>
    </row>
    <row r="109" s="2" customFormat="1" spans="1:14">
      <c r="A109" s="71" t="s">
        <v>2287</v>
      </c>
      <c r="B109" s="69">
        <v>1410104</v>
      </c>
      <c r="C109" s="69" t="s">
        <v>2288</v>
      </c>
      <c r="D109" s="70">
        <v>43447</v>
      </c>
      <c r="E109" s="70">
        <v>43450</v>
      </c>
      <c r="F109" s="69">
        <f t="shared" si="4"/>
        <v>3</v>
      </c>
      <c r="G109" s="69">
        <v>2</v>
      </c>
      <c r="H109" s="69" t="s">
        <v>37</v>
      </c>
      <c r="I109" s="69">
        <f t="shared" si="5"/>
        <v>6</v>
      </c>
      <c r="J109" s="104">
        <v>2900000</v>
      </c>
      <c r="K109" s="105">
        <f t="shared" si="6"/>
        <v>17400000</v>
      </c>
      <c r="L109" s="69"/>
      <c r="M109" s="706">
        <f t="shared" si="7"/>
        <v>-17400000</v>
      </c>
      <c r="N109" s="106">
        <f>SUM(K109:K129)</f>
        <v>207800000</v>
      </c>
    </row>
    <row r="110" s="2" customFormat="1" spans="1:14">
      <c r="A110" s="71">
        <v>329794</v>
      </c>
      <c r="B110" s="69">
        <v>1411152</v>
      </c>
      <c r="C110" s="69" t="s">
        <v>2289</v>
      </c>
      <c r="D110" s="70">
        <v>43447</v>
      </c>
      <c r="E110" s="70">
        <v>43449</v>
      </c>
      <c r="F110" s="69">
        <f t="shared" si="4"/>
        <v>2</v>
      </c>
      <c r="G110" s="69">
        <v>1</v>
      </c>
      <c r="H110" s="69" t="s">
        <v>37</v>
      </c>
      <c r="I110" s="69">
        <f t="shared" si="5"/>
        <v>2</v>
      </c>
      <c r="J110" s="104">
        <v>2900000</v>
      </c>
      <c r="K110" s="105">
        <f t="shared" si="6"/>
        <v>5800000</v>
      </c>
      <c r="L110" s="69"/>
      <c r="M110" s="706">
        <f t="shared" si="7"/>
        <v>-5800000</v>
      </c>
      <c r="N110" s="707"/>
    </row>
    <row r="111" s="2" customFormat="1" spans="1:14">
      <c r="A111" s="69">
        <v>329910</v>
      </c>
      <c r="B111" s="699">
        <v>1411031</v>
      </c>
      <c r="C111" s="69" t="s">
        <v>2290</v>
      </c>
      <c r="D111" s="70">
        <v>43449</v>
      </c>
      <c r="E111" s="70">
        <v>43452</v>
      </c>
      <c r="F111" s="69">
        <f t="shared" si="4"/>
        <v>3</v>
      </c>
      <c r="G111" s="69">
        <v>1</v>
      </c>
      <c r="H111" s="69" t="s">
        <v>37</v>
      </c>
      <c r="I111" s="69">
        <f t="shared" si="5"/>
        <v>3</v>
      </c>
      <c r="J111" s="104">
        <v>2900000</v>
      </c>
      <c r="K111" s="105">
        <f t="shared" si="6"/>
        <v>8700000</v>
      </c>
      <c r="L111" s="69"/>
      <c r="M111" s="706">
        <f t="shared" si="7"/>
        <v>-8700000</v>
      </c>
      <c r="N111" s="707"/>
    </row>
    <row r="112" s="1" customFormat="1" spans="1:14">
      <c r="A112" s="71">
        <v>323760</v>
      </c>
      <c r="B112" s="69">
        <v>1392376</v>
      </c>
      <c r="C112" s="69" t="s">
        <v>2291</v>
      </c>
      <c r="D112" s="70">
        <v>43450</v>
      </c>
      <c r="E112" s="70">
        <v>43452</v>
      </c>
      <c r="F112" s="69">
        <f t="shared" si="4"/>
        <v>2</v>
      </c>
      <c r="G112" s="69">
        <v>1</v>
      </c>
      <c r="H112" s="69" t="s">
        <v>37</v>
      </c>
      <c r="I112" s="69">
        <f t="shared" si="5"/>
        <v>2</v>
      </c>
      <c r="J112" s="105">
        <v>2900000</v>
      </c>
      <c r="K112" s="105">
        <f t="shared" si="6"/>
        <v>5800000</v>
      </c>
      <c r="L112" s="69"/>
      <c r="M112" s="706">
        <f t="shared" si="7"/>
        <v>-5800000</v>
      </c>
      <c r="N112" s="707"/>
    </row>
    <row r="113" s="1" customFormat="1" spans="1:14">
      <c r="A113" s="71">
        <v>325649</v>
      </c>
      <c r="B113" s="69">
        <v>1399512</v>
      </c>
      <c r="C113" s="69" t="s">
        <v>2292</v>
      </c>
      <c r="D113" s="70">
        <v>43450</v>
      </c>
      <c r="E113" s="70">
        <v>43452</v>
      </c>
      <c r="F113" s="69">
        <f t="shared" si="4"/>
        <v>2</v>
      </c>
      <c r="G113" s="69">
        <v>1</v>
      </c>
      <c r="H113" s="69" t="s">
        <v>37</v>
      </c>
      <c r="I113" s="69">
        <f t="shared" si="5"/>
        <v>2</v>
      </c>
      <c r="J113" s="104">
        <v>2900000</v>
      </c>
      <c r="K113" s="105">
        <f t="shared" si="6"/>
        <v>5800000</v>
      </c>
      <c r="L113" s="69"/>
      <c r="M113" s="706">
        <f t="shared" si="7"/>
        <v>-5800000</v>
      </c>
      <c r="N113" s="707"/>
    </row>
    <row r="114" s="1" customFormat="1" spans="1:15">
      <c r="A114" s="71">
        <v>318769</v>
      </c>
      <c r="B114" s="69">
        <v>1382368</v>
      </c>
      <c r="C114" s="69" t="s">
        <v>2293</v>
      </c>
      <c r="D114" s="70">
        <v>43450</v>
      </c>
      <c r="E114" s="70">
        <v>43454</v>
      </c>
      <c r="F114" s="69">
        <f t="shared" si="4"/>
        <v>4</v>
      </c>
      <c r="G114" s="69">
        <v>1</v>
      </c>
      <c r="H114" s="69" t="s">
        <v>37</v>
      </c>
      <c r="I114" s="69">
        <f t="shared" si="5"/>
        <v>4</v>
      </c>
      <c r="J114" s="105">
        <v>2900000</v>
      </c>
      <c r="K114" s="105">
        <f t="shared" si="6"/>
        <v>11600000</v>
      </c>
      <c r="L114" s="69"/>
      <c r="M114" s="706">
        <f t="shared" si="7"/>
        <v>-11600000</v>
      </c>
      <c r="N114" s="707"/>
      <c r="O114" s="1" t="s">
        <v>1936</v>
      </c>
    </row>
    <row r="115" s="1" customFormat="1" spans="1:14">
      <c r="A115" s="71" t="s">
        <v>2294</v>
      </c>
      <c r="B115" s="69">
        <v>1395198</v>
      </c>
      <c r="C115" s="69" t="s">
        <v>2295</v>
      </c>
      <c r="D115" s="70">
        <v>43450</v>
      </c>
      <c r="E115" s="70">
        <v>43451</v>
      </c>
      <c r="F115" s="69">
        <f t="shared" si="4"/>
        <v>1</v>
      </c>
      <c r="G115" s="69">
        <v>4</v>
      </c>
      <c r="H115" s="69" t="s">
        <v>37</v>
      </c>
      <c r="I115" s="69">
        <f t="shared" si="5"/>
        <v>4</v>
      </c>
      <c r="J115" s="104">
        <v>2900000</v>
      </c>
      <c r="K115" s="105">
        <f t="shared" si="6"/>
        <v>11600000</v>
      </c>
      <c r="L115" s="69"/>
      <c r="M115" s="706">
        <f t="shared" si="7"/>
        <v>-11600000</v>
      </c>
      <c r="N115" s="707"/>
    </row>
    <row r="116" s="1" customFormat="1" spans="1:15">
      <c r="A116" s="71">
        <v>327069</v>
      </c>
      <c r="B116" s="69">
        <v>1403355</v>
      </c>
      <c r="C116" s="69" t="s">
        <v>2296</v>
      </c>
      <c r="D116" s="70">
        <v>43450</v>
      </c>
      <c r="E116" s="70">
        <v>43451</v>
      </c>
      <c r="F116" s="69">
        <f t="shared" si="4"/>
        <v>1</v>
      </c>
      <c r="G116" s="69">
        <v>1</v>
      </c>
      <c r="H116" s="69" t="s">
        <v>37</v>
      </c>
      <c r="I116" s="69">
        <f t="shared" si="5"/>
        <v>1</v>
      </c>
      <c r="J116" s="104">
        <v>2900000</v>
      </c>
      <c r="K116" s="105">
        <f t="shared" si="6"/>
        <v>2900000</v>
      </c>
      <c r="L116" s="69"/>
      <c r="M116" s="706">
        <f t="shared" si="7"/>
        <v>-2900000</v>
      </c>
      <c r="N116" s="707"/>
      <c r="O116" s="1" t="s">
        <v>1967</v>
      </c>
    </row>
    <row r="117" s="1" customFormat="1" spans="1:15">
      <c r="A117" s="71">
        <v>327515</v>
      </c>
      <c r="B117" s="69">
        <v>1404400</v>
      </c>
      <c r="C117" s="69" t="s">
        <v>2297</v>
      </c>
      <c r="D117" s="70">
        <v>43450</v>
      </c>
      <c r="E117" s="70">
        <v>43452</v>
      </c>
      <c r="F117" s="69">
        <f t="shared" si="4"/>
        <v>2</v>
      </c>
      <c r="G117" s="69">
        <v>1</v>
      </c>
      <c r="H117" s="69" t="s">
        <v>37</v>
      </c>
      <c r="I117" s="69">
        <f t="shared" si="5"/>
        <v>2</v>
      </c>
      <c r="J117" s="104">
        <v>2900000</v>
      </c>
      <c r="K117" s="105">
        <f t="shared" si="6"/>
        <v>5800000</v>
      </c>
      <c r="L117" s="69"/>
      <c r="M117" s="706">
        <f t="shared" si="7"/>
        <v>-5800000</v>
      </c>
      <c r="N117" s="707"/>
      <c r="O117" s="1" t="s">
        <v>1960</v>
      </c>
    </row>
    <row r="118" s="1" customFormat="1" spans="1:14">
      <c r="A118" s="71">
        <v>330039</v>
      </c>
      <c r="B118" s="69">
        <v>1411580</v>
      </c>
      <c r="C118" s="69" t="s">
        <v>2298</v>
      </c>
      <c r="D118" s="70">
        <v>43450</v>
      </c>
      <c r="E118" s="70">
        <v>43454</v>
      </c>
      <c r="F118" s="69">
        <f t="shared" si="4"/>
        <v>4</v>
      </c>
      <c r="G118" s="69">
        <v>1</v>
      </c>
      <c r="H118" s="69" t="s">
        <v>2299</v>
      </c>
      <c r="I118" s="69">
        <f t="shared" si="5"/>
        <v>4</v>
      </c>
      <c r="J118" s="104">
        <v>4100000</v>
      </c>
      <c r="K118" s="105">
        <f t="shared" si="6"/>
        <v>16400000</v>
      </c>
      <c r="L118" s="69"/>
      <c r="M118" s="706">
        <f t="shared" si="7"/>
        <v>-16400000</v>
      </c>
      <c r="N118" s="707"/>
    </row>
    <row r="119" s="1" customFormat="1" spans="1:14">
      <c r="A119" s="71">
        <v>330249</v>
      </c>
      <c r="B119" s="69">
        <v>1411568</v>
      </c>
      <c r="C119" s="69" t="s">
        <v>2300</v>
      </c>
      <c r="D119" s="70">
        <v>43450</v>
      </c>
      <c r="E119" s="70">
        <v>43454</v>
      </c>
      <c r="F119" s="69">
        <f t="shared" si="4"/>
        <v>4</v>
      </c>
      <c r="G119" s="69">
        <v>1</v>
      </c>
      <c r="H119" s="69" t="s">
        <v>37</v>
      </c>
      <c r="I119" s="69">
        <f t="shared" si="5"/>
        <v>4</v>
      </c>
      <c r="J119" s="104">
        <v>2900000</v>
      </c>
      <c r="K119" s="105">
        <f t="shared" si="6"/>
        <v>11600000</v>
      </c>
      <c r="L119" s="69"/>
      <c r="M119" s="706">
        <f t="shared" si="7"/>
        <v>-11600000</v>
      </c>
      <c r="N119" s="707"/>
    </row>
    <row r="120" s="1" customFormat="1" spans="1:14">
      <c r="A120" s="71">
        <v>330246</v>
      </c>
      <c r="B120" s="69">
        <v>1411573</v>
      </c>
      <c r="C120" s="69" t="s">
        <v>2301</v>
      </c>
      <c r="D120" s="70">
        <v>43450</v>
      </c>
      <c r="E120" s="70">
        <v>43454</v>
      </c>
      <c r="F120" s="69">
        <f t="shared" si="4"/>
        <v>4</v>
      </c>
      <c r="G120" s="69">
        <v>1</v>
      </c>
      <c r="H120" s="69" t="s">
        <v>37</v>
      </c>
      <c r="I120" s="69">
        <f t="shared" si="5"/>
        <v>4</v>
      </c>
      <c r="J120" s="104">
        <v>2900000</v>
      </c>
      <c r="K120" s="105">
        <f t="shared" si="6"/>
        <v>11600000</v>
      </c>
      <c r="L120" s="69"/>
      <c r="M120" s="706">
        <f t="shared" si="7"/>
        <v>-11600000</v>
      </c>
      <c r="N120" s="707"/>
    </row>
    <row r="121" s="1" customFormat="1" spans="1:14">
      <c r="A121" s="69">
        <v>328499</v>
      </c>
      <c r="B121" s="69">
        <v>1408354</v>
      </c>
      <c r="C121" s="69" t="s">
        <v>2302</v>
      </c>
      <c r="D121" s="70">
        <v>43450</v>
      </c>
      <c r="E121" s="70">
        <v>43454</v>
      </c>
      <c r="F121" s="69">
        <f t="shared" si="4"/>
        <v>4</v>
      </c>
      <c r="G121" s="69">
        <v>1</v>
      </c>
      <c r="H121" s="69" t="s">
        <v>37</v>
      </c>
      <c r="I121" s="69">
        <f t="shared" si="5"/>
        <v>4</v>
      </c>
      <c r="J121" s="104">
        <v>2900000</v>
      </c>
      <c r="K121" s="105">
        <f t="shared" si="6"/>
        <v>11600000</v>
      </c>
      <c r="L121" s="69"/>
      <c r="M121" s="706">
        <f t="shared" si="7"/>
        <v>-11600000</v>
      </c>
      <c r="N121" s="707"/>
    </row>
    <row r="122" s="1" customFormat="1" spans="1:14">
      <c r="A122" s="69">
        <v>330243</v>
      </c>
      <c r="B122" s="69">
        <v>1411571</v>
      </c>
      <c r="C122" s="69" t="s">
        <v>2303</v>
      </c>
      <c r="D122" s="70">
        <v>43450</v>
      </c>
      <c r="E122" s="70">
        <v>43454</v>
      </c>
      <c r="F122" s="69">
        <f t="shared" si="4"/>
        <v>4</v>
      </c>
      <c r="G122" s="69">
        <v>1</v>
      </c>
      <c r="H122" s="69" t="s">
        <v>37</v>
      </c>
      <c r="I122" s="69">
        <f t="shared" si="5"/>
        <v>4</v>
      </c>
      <c r="J122" s="104">
        <v>2900000</v>
      </c>
      <c r="K122" s="105">
        <f t="shared" si="6"/>
        <v>11600000</v>
      </c>
      <c r="L122" s="69"/>
      <c r="M122" s="706">
        <f t="shared" si="7"/>
        <v>-11600000</v>
      </c>
      <c r="N122" s="707"/>
    </row>
    <row r="123" s="1" customFormat="1" spans="1:15">
      <c r="A123" s="69">
        <v>330046</v>
      </c>
      <c r="B123" s="69">
        <v>1411569</v>
      </c>
      <c r="C123" s="69" t="s">
        <v>2304</v>
      </c>
      <c r="D123" s="70">
        <v>43450</v>
      </c>
      <c r="E123" s="70">
        <v>43454</v>
      </c>
      <c r="F123" s="69">
        <v>4</v>
      </c>
      <c r="G123" s="69">
        <v>1</v>
      </c>
      <c r="H123" s="69" t="s">
        <v>37</v>
      </c>
      <c r="I123" s="69">
        <v>4</v>
      </c>
      <c r="J123" s="104">
        <v>2900000</v>
      </c>
      <c r="K123" s="105">
        <v>11600000</v>
      </c>
      <c r="L123" s="69"/>
      <c r="M123" s="706">
        <f t="shared" si="7"/>
        <v>-11600000</v>
      </c>
      <c r="N123" s="707"/>
      <c r="O123" s="1" t="s">
        <v>2305</v>
      </c>
    </row>
    <row r="124" s="1" customFormat="1" spans="1:14">
      <c r="A124" s="71">
        <v>319268</v>
      </c>
      <c r="B124" s="69">
        <v>1383853</v>
      </c>
      <c r="C124" s="69" t="s">
        <v>2306</v>
      </c>
      <c r="D124" s="70">
        <v>43451</v>
      </c>
      <c r="E124" s="70">
        <v>43452</v>
      </c>
      <c r="F124" s="69">
        <f t="shared" ref="F124:F187" si="8">E124-D124</f>
        <v>1</v>
      </c>
      <c r="G124" s="69">
        <v>1</v>
      </c>
      <c r="H124" s="69" t="s">
        <v>37</v>
      </c>
      <c r="I124" s="69">
        <f t="shared" ref="I124:I185" si="9">G124*F124</f>
        <v>1</v>
      </c>
      <c r="J124" s="105">
        <v>2900000</v>
      </c>
      <c r="K124" s="105">
        <f t="shared" ref="K124:K162" si="10">J124*F124*G124</f>
        <v>2900000</v>
      </c>
      <c r="L124" s="69"/>
      <c r="M124" s="706">
        <f t="shared" si="7"/>
        <v>-2900000</v>
      </c>
      <c r="N124" s="707"/>
    </row>
    <row r="125" s="1" customFormat="1" spans="1:14">
      <c r="A125" s="71">
        <v>326767</v>
      </c>
      <c r="B125" s="69">
        <v>1402516</v>
      </c>
      <c r="C125" s="69" t="s">
        <v>2307</v>
      </c>
      <c r="D125" s="70">
        <v>43451</v>
      </c>
      <c r="E125" s="70">
        <v>43454</v>
      </c>
      <c r="F125" s="69">
        <f t="shared" si="8"/>
        <v>3</v>
      </c>
      <c r="G125" s="69">
        <v>1</v>
      </c>
      <c r="H125" s="69" t="s">
        <v>37</v>
      </c>
      <c r="I125" s="69">
        <f t="shared" si="9"/>
        <v>3</v>
      </c>
      <c r="J125" s="105">
        <v>2900000</v>
      </c>
      <c r="K125" s="105">
        <f t="shared" si="10"/>
        <v>8700000</v>
      </c>
      <c r="L125" s="69"/>
      <c r="M125" s="706">
        <f t="shared" si="7"/>
        <v>-8700000</v>
      </c>
      <c r="N125" s="707"/>
    </row>
    <row r="126" s="1" customFormat="1" spans="1:15">
      <c r="A126" s="71">
        <v>324494</v>
      </c>
      <c r="B126" s="69">
        <v>1394268</v>
      </c>
      <c r="C126" s="69" t="s">
        <v>2308</v>
      </c>
      <c r="D126" s="70">
        <v>43451</v>
      </c>
      <c r="E126" s="70">
        <v>43453</v>
      </c>
      <c r="F126" s="69">
        <f t="shared" si="8"/>
        <v>2</v>
      </c>
      <c r="G126" s="69">
        <v>1</v>
      </c>
      <c r="H126" s="69" t="s">
        <v>37</v>
      </c>
      <c r="I126" s="69">
        <f t="shared" si="9"/>
        <v>2</v>
      </c>
      <c r="J126" s="105">
        <v>2900000</v>
      </c>
      <c r="K126" s="105">
        <f t="shared" si="10"/>
        <v>5800000</v>
      </c>
      <c r="L126" s="69"/>
      <c r="M126" s="706">
        <f t="shared" si="7"/>
        <v>-5800000</v>
      </c>
      <c r="N126" s="707"/>
      <c r="O126" s="1" t="s">
        <v>2309</v>
      </c>
    </row>
    <row r="127" s="1" customFormat="1" spans="1:14">
      <c r="A127" s="71" t="s">
        <v>2310</v>
      </c>
      <c r="B127" s="69">
        <v>1401283</v>
      </c>
      <c r="C127" s="69" t="s">
        <v>2311</v>
      </c>
      <c r="D127" s="70">
        <v>43451</v>
      </c>
      <c r="E127" s="70">
        <v>43456</v>
      </c>
      <c r="F127" s="69">
        <f t="shared" si="8"/>
        <v>5</v>
      </c>
      <c r="G127" s="69">
        <v>2</v>
      </c>
      <c r="H127" s="69" t="s">
        <v>37</v>
      </c>
      <c r="I127" s="69">
        <f t="shared" si="9"/>
        <v>10</v>
      </c>
      <c r="J127" s="104">
        <v>2900000</v>
      </c>
      <c r="K127" s="105">
        <f t="shared" si="10"/>
        <v>29000000</v>
      </c>
      <c r="L127" s="69"/>
      <c r="M127" s="706">
        <f t="shared" si="7"/>
        <v>-29000000</v>
      </c>
      <c r="N127" s="707"/>
    </row>
    <row r="128" s="1" customFormat="1" spans="1:15">
      <c r="A128" s="71" t="s">
        <v>2312</v>
      </c>
      <c r="B128" s="69">
        <v>1403218</v>
      </c>
      <c r="C128" s="69" t="s">
        <v>2282</v>
      </c>
      <c r="D128" s="70">
        <v>43451</v>
      </c>
      <c r="E128" s="70">
        <v>43452</v>
      </c>
      <c r="F128" s="69">
        <f t="shared" si="8"/>
        <v>1</v>
      </c>
      <c r="G128" s="69">
        <v>2</v>
      </c>
      <c r="H128" s="69" t="s">
        <v>37</v>
      </c>
      <c r="I128" s="69">
        <f t="shared" si="9"/>
        <v>2</v>
      </c>
      <c r="J128" s="104">
        <v>2900000</v>
      </c>
      <c r="K128" s="105">
        <f t="shared" si="10"/>
        <v>5800000</v>
      </c>
      <c r="L128" s="69"/>
      <c r="M128" s="706">
        <f t="shared" si="7"/>
        <v>-5800000</v>
      </c>
      <c r="N128" s="707"/>
      <c r="O128" s="1" t="s">
        <v>1987</v>
      </c>
    </row>
    <row r="129" s="1" customFormat="1" spans="1:14">
      <c r="A129" s="69">
        <v>328500</v>
      </c>
      <c r="B129" s="69">
        <v>1408508</v>
      </c>
      <c r="C129" s="69" t="s">
        <v>2313</v>
      </c>
      <c r="D129" s="70">
        <v>43451</v>
      </c>
      <c r="E129" s="70">
        <v>43453</v>
      </c>
      <c r="F129" s="69">
        <f t="shared" si="8"/>
        <v>2</v>
      </c>
      <c r="G129" s="69">
        <v>1</v>
      </c>
      <c r="H129" s="69" t="s">
        <v>37</v>
      </c>
      <c r="I129" s="69">
        <f t="shared" si="9"/>
        <v>2</v>
      </c>
      <c r="J129" s="104">
        <v>2900000</v>
      </c>
      <c r="K129" s="105">
        <f t="shared" si="10"/>
        <v>5800000</v>
      </c>
      <c r="L129" s="69"/>
      <c r="M129" s="706">
        <f t="shared" si="7"/>
        <v>-5800000</v>
      </c>
      <c r="N129" s="735"/>
    </row>
    <row r="130" s="1" customFormat="1" spans="1:14">
      <c r="A130" s="135">
        <v>330339</v>
      </c>
      <c r="B130" s="135">
        <v>1412893</v>
      </c>
      <c r="C130" s="135" t="s">
        <v>2314</v>
      </c>
      <c r="D130" s="136">
        <v>43448</v>
      </c>
      <c r="E130" s="136">
        <v>43449</v>
      </c>
      <c r="F130" s="135">
        <f t="shared" si="8"/>
        <v>1</v>
      </c>
      <c r="G130" s="135">
        <v>1</v>
      </c>
      <c r="H130" s="135" t="s">
        <v>37</v>
      </c>
      <c r="I130" s="135">
        <f t="shared" si="9"/>
        <v>1</v>
      </c>
      <c r="J130" s="159">
        <v>2900000</v>
      </c>
      <c r="K130" s="160">
        <f t="shared" si="10"/>
        <v>2900000</v>
      </c>
      <c r="L130" s="135"/>
      <c r="M130" s="605">
        <f t="shared" si="7"/>
        <v>-2900000</v>
      </c>
      <c r="N130" s="157">
        <f>SUM(K130:K133)</f>
        <v>29000000</v>
      </c>
    </row>
    <row r="131" s="1" customFormat="1" spans="1:14">
      <c r="A131" s="134">
        <v>323759</v>
      </c>
      <c r="B131" s="135">
        <v>1392374</v>
      </c>
      <c r="C131" s="135" t="s">
        <v>2315</v>
      </c>
      <c r="D131" s="136">
        <v>43450</v>
      </c>
      <c r="E131" s="136">
        <v>43452</v>
      </c>
      <c r="F131" s="135">
        <f t="shared" si="8"/>
        <v>2</v>
      </c>
      <c r="G131" s="135">
        <v>1</v>
      </c>
      <c r="H131" s="135" t="s">
        <v>37</v>
      </c>
      <c r="I131" s="135">
        <f t="shared" si="9"/>
        <v>2</v>
      </c>
      <c r="J131" s="160">
        <v>2900000</v>
      </c>
      <c r="K131" s="160">
        <f t="shared" si="10"/>
        <v>5800000</v>
      </c>
      <c r="L131" s="135"/>
      <c r="M131" s="605">
        <f t="shared" si="7"/>
        <v>-5800000</v>
      </c>
      <c r="N131" s="306"/>
    </row>
    <row r="132" s="1" customFormat="1" spans="1:14">
      <c r="A132" s="135">
        <v>320497</v>
      </c>
      <c r="B132" s="135">
        <v>1386916</v>
      </c>
      <c r="C132" s="135" t="s">
        <v>2316</v>
      </c>
      <c r="D132" s="136">
        <v>43452</v>
      </c>
      <c r="E132" s="136">
        <v>43455</v>
      </c>
      <c r="F132" s="135">
        <f t="shared" si="8"/>
        <v>3</v>
      </c>
      <c r="G132" s="135">
        <v>1</v>
      </c>
      <c r="H132" s="135" t="s">
        <v>37</v>
      </c>
      <c r="I132" s="135">
        <f t="shared" si="9"/>
        <v>3</v>
      </c>
      <c r="J132" s="160">
        <v>2900000</v>
      </c>
      <c r="K132" s="160">
        <f t="shared" si="10"/>
        <v>8700000</v>
      </c>
      <c r="L132" s="135"/>
      <c r="M132" s="605">
        <f t="shared" si="7"/>
        <v>-8700000</v>
      </c>
      <c r="N132" s="306"/>
    </row>
    <row r="133" s="1" customFormat="1" spans="1:14">
      <c r="A133" s="134" t="s">
        <v>2317</v>
      </c>
      <c r="B133" s="135">
        <v>1406949</v>
      </c>
      <c r="C133" s="135" t="s">
        <v>2318</v>
      </c>
      <c r="D133" s="136">
        <v>43452</v>
      </c>
      <c r="E133" s="136">
        <v>43454</v>
      </c>
      <c r="F133" s="135">
        <f t="shared" si="8"/>
        <v>2</v>
      </c>
      <c r="G133" s="135">
        <v>2</v>
      </c>
      <c r="H133" s="135" t="s">
        <v>37</v>
      </c>
      <c r="I133" s="135">
        <f t="shared" si="9"/>
        <v>4</v>
      </c>
      <c r="J133" s="159">
        <v>2900000</v>
      </c>
      <c r="K133" s="160">
        <f t="shared" si="10"/>
        <v>11600000</v>
      </c>
      <c r="L133" s="135"/>
      <c r="M133" s="605">
        <f t="shared" si="7"/>
        <v>-11600000</v>
      </c>
      <c r="N133" s="307"/>
    </row>
    <row r="134" s="1" customFormat="1" spans="1:14">
      <c r="A134" s="288">
        <v>330498</v>
      </c>
      <c r="B134" s="288">
        <v>1413878</v>
      </c>
      <c r="C134" s="288" t="s">
        <v>2319</v>
      </c>
      <c r="D134" s="289">
        <v>43450</v>
      </c>
      <c r="E134" s="289">
        <v>43453</v>
      </c>
      <c r="F134" s="288">
        <f t="shared" si="8"/>
        <v>3</v>
      </c>
      <c r="G134" s="288">
        <v>1</v>
      </c>
      <c r="H134" s="288" t="s">
        <v>37</v>
      </c>
      <c r="I134" s="288">
        <f t="shared" si="9"/>
        <v>3</v>
      </c>
      <c r="J134" s="300">
        <v>2900000</v>
      </c>
      <c r="K134" s="301">
        <f t="shared" si="10"/>
        <v>8700000</v>
      </c>
      <c r="L134" s="288"/>
      <c r="M134" s="736">
        <f t="shared" si="7"/>
        <v>-8700000</v>
      </c>
      <c r="N134" s="737">
        <f>SUM(K134:K172)</f>
        <v>271450000</v>
      </c>
    </row>
    <row r="135" s="1" customFormat="1" spans="1:14">
      <c r="A135" s="288">
        <v>325137</v>
      </c>
      <c r="B135" s="288">
        <v>1396378</v>
      </c>
      <c r="C135" s="288" t="s">
        <v>2320</v>
      </c>
      <c r="D135" s="289">
        <v>43453</v>
      </c>
      <c r="E135" s="289">
        <v>43454</v>
      </c>
      <c r="F135" s="288">
        <f t="shared" si="8"/>
        <v>1</v>
      </c>
      <c r="G135" s="288">
        <v>1</v>
      </c>
      <c r="H135" s="288" t="s">
        <v>37</v>
      </c>
      <c r="I135" s="288">
        <f t="shared" si="9"/>
        <v>1</v>
      </c>
      <c r="J135" s="301">
        <v>2900000</v>
      </c>
      <c r="K135" s="301">
        <f t="shared" si="10"/>
        <v>2900000</v>
      </c>
      <c r="L135" s="288"/>
      <c r="M135" s="736">
        <f t="shared" si="7"/>
        <v>-2900000</v>
      </c>
      <c r="N135" s="738"/>
    </row>
    <row r="136" s="1" customFormat="1" spans="1:14">
      <c r="A136" s="601" t="s">
        <v>2321</v>
      </c>
      <c r="B136" s="288">
        <v>1393403</v>
      </c>
      <c r="C136" s="288" t="s">
        <v>2322</v>
      </c>
      <c r="D136" s="289">
        <v>43453</v>
      </c>
      <c r="E136" s="289">
        <v>43455</v>
      </c>
      <c r="F136" s="288">
        <f t="shared" si="8"/>
        <v>2</v>
      </c>
      <c r="G136" s="288">
        <v>2</v>
      </c>
      <c r="H136" s="288" t="s">
        <v>37</v>
      </c>
      <c r="I136" s="288">
        <f t="shared" si="9"/>
        <v>4</v>
      </c>
      <c r="J136" s="301">
        <v>2900000</v>
      </c>
      <c r="K136" s="301">
        <f t="shared" si="10"/>
        <v>11600000</v>
      </c>
      <c r="L136" s="288"/>
      <c r="M136" s="736">
        <f t="shared" ref="M136:M199" si="11">L136-K136</f>
        <v>-11600000</v>
      </c>
      <c r="N136" s="738"/>
    </row>
    <row r="137" s="1" customFormat="1" spans="1:14">
      <c r="A137" s="601">
        <v>318001</v>
      </c>
      <c r="B137" s="288">
        <v>1380468</v>
      </c>
      <c r="C137" s="288" t="s">
        <v>2323</v>
      </c>
      <c r="D137" s="289">
        <v>43453</v>
      </c>
      <c r="E137" s="289">
        <v>43456</v>
      </c>
      <c r="F137" s="288">
        <f t="shared" si="8"/>
        <v>3</v>
      </c>
      <c r="G137" s="288">
        <v>1</v>
      </c>
      <c r="H137" s="288" t="s">
        <v>37</v>
      </c>
      <c r="I137" s="288">
        <f t="shared" si="9"/>
        <v>3</v>
      </c>
      <c r="J137" s="301">
        <v>2900000</v>
      </c>
      <c r="K137" s="301">
        <f t="shared" si="10"/>
        <v>8700000</v>
      </c>
      <c r="L137" s="288"/>
      <c r="M137" s="736">
        <f t="shared" si="11"/>
        <v>-8700000</v>
      </c>
      <c r="N137" s="738"/>
    </row>
    <row r="138" s="1" customFormat="1" spans="1:14">
      <c r="A138" s="288">
        <v>325650</v>
      </c>
      <c r="B138" s="288">
        <v>1399445</v>
      </c>
      <c r="C138" s="288" t="s">
        <v>2324</v>
      </c>
      <c r="D138" s="289">
        <v>43453</v>
      </c>
      <c r="E138" s="289">
        <v>43454</v>
      </c>
      <c r="F138" s="288">
        <f t="shared" si="8"/>
        <v>1</v>
      </c>
      <c r="G138" s="288">
        <v>1</v>
      </c>
      <c r="H138" s="288" t="s">
        <v>37</v>
      </c>
      <c r="I138" s="288">
        <f t="shared" si="9"/>
        <v>1</v>
      </c>
      <c r="J138" s="300">
        <v>2900000</v>
      </c>
      <c r="K138" s="301">
        <f t="shared" si="10"/>
        <v>2900000</v>
      </c>
      <c r="L138" s="288"/>
      <c r="M138" s="736">
        <f t="shared" si="11"/>
        <v>-2900000</v>
      </c>
      <c r="N138" s="738"/>
    </row>
    <row r="139" s="1" customFormat="1" spans="1:14">
      <c r="A139" s="601" t="s">
        <v>2325</v>
      </c>
      <c r="B139" s="288">
        <v>1390825</v>
      </c>
      <c r="C139" s="288" t="s">
        <v>2326</v>
      </c>
      <c r="D139" s="289">
        <v>43453</v>
      </c>
      <c r="E139" s="289">
        <v>43456</v>
      </c>
      <c r="F139" s="288">
        <f t="shared" si="8"/>
        <v>3</v>
      </c>
      <c r="G139" s="288">
        <v>2</v>
      </c>
      <c r="H139" s="288" t="s">
        <v>37</v>
      </c>
      <c r="I139" s="288">
        <f t="shared" si="9"/>
        <v>6</v>
      </c>
      <c r="J139" s="301">
        <v>2900000</v>
      </c>
      <c r="K139" s="301">
        <f t="shared" si="10"/>
        <v>17400000</v>
      </c>
      <c r="L139" s="288"/>
      <c r="M139" s="736">
        <f t="shared" si="11"/>
        <v>-17400000</v>
      </c>
      <c r="N139" s="738"/>
    </row>
    <row r="140" s="1" customFormat="1" spans="1:14">
      <c r="A140" s="601" t="s">
        <v>2327</v>
      </c>
      <c r="B140" s="288">
        <v>1406531</v>
      </c>
      <c r="C140" s="288" t="s">
        <v>2328</v>
      </c>
      <c r="D140" s="289">
        <v>43453</v>
      </c>
      <c r="E140" s="289">
        <v>43454</v>
      </c>
      <c r="F140" s="288">
        <f t="shared" si="8"/>
        <v>1</v>
      </c>
      <c r="G140" s="288">
        <v>2</v>
      </c>
      <c r="H140" s="288" t="s">
        <v>37</v>
      </c>
      <c r="I140" s="288">
        <f t="shared" si="9"/>
        <v>2</v>
      </c>
      <c r="J140" s="301">
        <v>2900000</v>
      </c>
      <c r="K140" s="301">
        <f t="shared" si="10"/>
        <v>5800000</v>
      </c>
      <c r="L140" s="288"/>
      <c r="M140" s="736">
        <f t="shared" si="11"/>
        <v>-5800000</v>
      </c>
      <c r="N140" s="738"/>
    </row>
    <row r="141" s="1" customFormat="1" spans="1:14">
      <c r="A141" s="601">
        <v>327511</v>
      </c>
      <c r="B141" s="288">
        <v>1403767</v>
      </c>
      <c r="C141" s="288" t="s">
        <v>2329</v>
      </c>
      <c r="D141" s="289">
        <v>43453</v>
      </c>
      <c r="E141" s="289">
        <v>43456</v>
      </c>
      <c r="F141" s="288">
        <f t="shared" si="8"/>
        <v>3</v>
      </c>
      <c r="G141" s="288">
        <v>1</v>
      </c>
      <c r="H141" s="288" t="s">
        <v>37</v>
      </c>
      <c r="I141" s="288">
        <f t="shared" si="9"/>
        <v>3</v>
      </c>
      <c r="J141" s="301">
        <v>2900000</v>
      </c>
      <c r="K141" s="301">
        <f t="shared" si="10"/>
        <v>8700000</v>
      </c>
      <c r="L141" s="288"/>
      <c r="M141" s="736">
        <f t="shared" si="11"/>
        <v>-8700000</v>
      </c>
      <c r="N141" s="738"/>
    </row>
    <row r="142" s="1" customFormat="1" spans="1:14">
      <c r="A142" s="288">
        <v>318233</v>
      </c>
      <c r="B142" s="288">
        <v>1381445</v>
      </c>
      <c r="C142" s="288" t="s">
        <v>2324</v>
      </c>
      <c r="D142" s="289">
        <v>43454</v>
      </c>
      <c r="E142" s="289">
        <v>43456</v>
      </c>
      <c r="F142" s="288">
        <f t="shared" si="8"/>
        <v>2</v>
      </c>
      <c r="G142" s="288">
        <v>1</v>
      </c>
      <c r="H142" s="288" t="s">
        <v>37</v>
      </c>
      <c r="I142" s="288">
        <f t="shared" si="9"/>
        <v>2</v>
      </c>
      <c r="J142" s="301">
        <v>2900000</v>
      </c>
      <c r="K142" s="301">
        <f t="shared" si="10"/>
        <v>5800000</v>
      </c>
      <c r="L142" s="288"/>
      <c r="M142" s="736">
        <f t="shared" si="11"/>
        <v>-5800000</v>
      </c>
      <c r="N142" s="738"/>
    </row>
    <row r="143" s="1" customFormat="1" spans="1:14">
      <c r="A143" s="288">
        <v>319852</v>
      </c>
      <c r="B143" s="288">
        <v>1385304</v>
      </c>
      <c r="C143" s="288" t="s">
        <v>2330</v>
      </c>
      <c r="D143" s="289">
        <v>43454</v>
      </c>
      <c r="E143" s="289">
        <v>43456</v>
      </c>
      <c r="F143" s="288">
        <f t="shared" si="8"/>
        <v>2</v>
      </c>
      <c r="G143" s="288">
        <v>1</v>
      </c>
      <c r="H143" s="288" t="s">
        <v>37</v>
      </c>
      <c r="I143" s="288">
        <f t="shared" si="9"/>
        <v>2</v>
      </c>
      <c r="J143" s="301">
        <v>2900000</v>
      </c>
      <c r="K143" s="301">
        <f t="shared" si="10"/>
        <v>5800000</v>
      </c>
      <c r="L143" s="288"/>
      <c r="M143" s="736">
        <f t="shared" si="11"/>
        <v>-5800000</v>
      </c>
      <c r="N143" s="738"/>
    </row>
    <row r="144" s="1" customFormat="1" spans="1:14">
      <c r="A144" s="288">
        <v>327516</v>
      </c>
      <c r="B144" s="288">
        <v>1404207</v>
      </c>
      <c r="C144" s="288" t="s">
        <v>2331</v>
      </c>
      <c r="D144" s="289">
        <v>43454</v>
      </c>
      <c r="E144" s="289">
        <v>43457</v>
      </c>
      <c r="F144" s="288">
        <f t="shared" si="8"/>
        <v>3</v>
      </c>
      <c r="G144" s="288">
        <v>1</v>
      </c>
      <c r="H144" s="288" t="s">
        <v>37</v>
      </c>
      <c r="I144" s="288">
        <f t="shared" si="9"/>
        <v>3</v>
      </c>
      <c r="J144" s="301">
        <v>2900000</v>
      </c>
      <c r="K144" s="301">
        <f t="shared" si="10"/>
        <v>8700000</v>
      </c>
      <c r="L144" s="288"/>
      <c r="M144" s="736">
        <f t="shared" si="11"/>
        <v>-8700000</v>
      </c>
      <c r="N144" s="738"/>
    </row>
    <row r="145" s="1" customFormat="1" spans="1:14">
      <c r="A145" s="288">
        <v>327517</v>
      </c>
      <c r="B145" s="288">
        <v>1404210</v>
      </c>
      <c r="C145" s="288" t="s">
        <v>2332</v>
      </c>
      <c r="D145" s="289">
        <v>43454</v>
      </c>
      <c r="E145" s="289">
        <v>43457</v>
      </c>
      <c r="F145" s="288">
        <f t="shared" si="8"/>
        <v>3</v>
      </c>
      <c r="G145" s="288">
        <v>1</v>
      </c>
      <c r="H145" s="288" t="s">
        <v>37</v>
      </c>
      <c r="I145" s="288">
        <f t="shared" si="9"/>
        <v>3</v>
      </c>
      <c r="J145" s="301">
        <v>2900000</v>
      </c>
      <c r="K145" s="301">
        <f t="shared" si="10"/>
        <v>8700000</v>
      </c>
      <c r="L145" s="288"/>
      <c r="M145" s="736">
        <f t="shared" si="11"/>
        <v>-8700000</v>
      </c>
      <c r="N145" s="738"/>
    </row>
    <row r="146" s="1" customFormat="1" spans="1:14">
      <c r="A146" s="288">
        <v>330288</v>
      </c>
      <c r="B146" s="288">
        <v>1411583</v>
      </c>
      <c r="C146" s="288" t="s">
        <v>2300</v>
      </c>
      <c r="D146" s="289">
        <v>43455</v>
      </c>
      <c r="E146" s="289">
        <v>43457</v>
      </c>
      <c r="F146" s="288">
        <f t="shared" si="8"/>
        <v>2</v>
      </c>
      <c r="G146" s="288">
        <v>1</v>
      </c>
      <c r="H146" s="288" t="s">
        <v>37</v>
      </c>
      <c r="I146" s="288">
        <f t="shared" si="9"/>
        <v>2</v>
      </c>
      <c r="J146" s="301">
        <v>2900000</v>
      </c>
      <c r="K146" s="301">
        <f t="shared" si="10"/>
        <v>5800000</v>
      </c>
      <c r="L146" s="288"/>
      <c r="M146" s="736">
        <f t="shared" si="11"/>
        <v>-5800000</v>
      </c>
      <c r="N146" s="738"/>
    </row>
    <row r="147" s="1" customFormat="1" spans="1:14">
      <c r="A147" s="288">
        <v>330038</v>
      </c>
      <c r="B147" s="288">
        <v>1411584</v>
      </c>
      <c r="C147" s="288" t="s">
        <v>2304</v>
      </c>
      <c r="D147" s="289">
        <v>43455</v>
      </c>
      <c r="E147" s="289">
        <v>43457</v>
      </c>
      <c r="F147" s="288">
        <f t="shared" si="8"/>
        <v>2</v>
      </c>
      <c r="G147" s="288">
        <v>1</v>
      </c>
      <c r="H147" s="288" t="s">
        <v>37</v>
      </c>
      <c r="I147" s="288">
        <f t="shared" si="9"/>
        <v>2</v>
      </c>
      <c r="J147" s="301">
        <v>2900000</v>
      </c>
      <c r="K147" s="301">
        <f t="shared" si="10"/>
        <v>5800000</v>
      </c>
      <c r="L147" s="288"/>
      <c r="M147" s="736">
        <f t="shared" si="11"/>
        <v>-5800000</v>
      </c>
      <c r="N147" s="738"/>
    </row>
    <row r="148" s="1" customFormat="1" spans="1:14">
      <c r="A148" s="708">
        <v>330297</v>
      </c>
      <c r="B148" s="709">
        <v>1411668</v>
      </c>
      <c r="C148" s="288" t="s">
        <v>2333</v>
      </c>
      <c r="D148" s="289">
        <v>43455</v>
      </c>
      <c r="E148" s="289">
        <v>43457</v>
      </c>
      <c r="F148" s="288">
        <f t="shared" si="8"/>
        <v>2</v>
      </c>
      <c r="G148" s="288">
        <v>1</v>
      </c>
      <c r="H148" s="288" t="s">
        <v>37</v>
      </c>
      <c r="I148" s="288">
        <f t="shared" si="9"/>
        <v>2</v>
      </c>
      <c r="J148" s="301">
        <v>2900000</v>
      </c>
      <c r="K148" s="301">
        <f t="shared" si="10"/>
        <v>5800000</v>
      </c>
      <c r="L148" s="288"/>
      <c r="M148" s="736">
        <f t="shared" si="11"/>
        <v>-5800000</v>
      </c>
      <c r="N148" s="738"/>
    </row>
    <row r="149" s="1" customFormat="1" spans="1:14">
      <c r="A149" s="710"/>
      <c r="B149" s="711"/>
      <c r="C149" s="288" t="s">
        <v>2334</v>
      </c>
      <c r="D149" s="289">
        <v>43455</v>
      </c>
      <c r="E149" s="289">
        <v>43457</v>
      </c>
      <c r="F149" s="288">
        <f t="shared" si="8"/>
        <v>2</v>
      </c>
      <c r="G149" s="288">
        <v>1</v>
      </c>
      <c r="H149" s="288" t="s">
        <v>37</v>
      </c>
      <c r="I149" s="288">
        <f t="shared" si="9"/>
        <v>2</v>
      </c>
      <c r="J149" s="301">
        <v>1200000</v>
      </c>
      <c r="K149" s="301">
        <f t="shared" si="10"/>
        <v>2400000</v>
      </c>
      <c r="L149" s="288"/>
      <c r="M149" s="736">
        <f t="shared" si="11"/>
        <v>-2400000</v>
      </c>
      <c r="N149" s="738"/>
    </row>
    <row r="150" s="1" customFormat="1" spans="1:14">
      <c r="A150" s="712">
        <v>330037</v>
      </c>
      <c r="B150" s="288">
        <v>1411586</v>
      </c>
      <c r="C150" s="288" t="s">
        <v>2301</v>
      </c>
      <c r="D150" s="289">
        <v>43455</v>
      </c>
      <c r="E150" s="289">
        <v>43457</v>
      </c>
      <c r="F150" s="288">
        <f t="shared" si="8"/>
        <v>2</v>
      </c>
      <c r="G150" s="288">
        <v>1</v>
      </c>
      <c r="H150" s="288" t="s">
        <v>37</v>
      </c>
      <c r="I150" s="288">
        <f t="shared" si="9"/>
        <v>2</v>
      </c>
      <c r="J150" s="301">
        <v>2900000</v>
      </c>
      <c r="K150" s="301">
        <f t="shared" si="10"/>
        <v>5800000</v>
      </c>
      <c r="L150" s="288"/>
      <c r="M150" s="736">
        <f t="shared" si="11"/>
        <v>-5800000</v>
      </c>
      <c r="N150" s="738"/>
    </row>
    <row r="151" s="1" customFormat="1" spans="1:14">
      <c r="A151" s="288">
        <v>330036</v>
      </c>
      <c r="B151" s="288">
        <v>1411585</v>
      </c>
      <c r="C151" s="288" t="s">
        <v>2303</v>
      </c>
      <c r="D151" s="289">
        <v>43455</v>
      </c>
      <c r="E151" s="289">
        <v>43457</v>
      </c>
      <c r="F151" s="288">
        <f t="shared" si="8"/>
        <v>2</v>
      </c>
      <c r="G151" s="288">
        <v>1</v>
      </c>
      <c r="H151" s="288" t="s">
        <v>37</v>
      </c>
      <c r="I151" s="288">
        <f t="shared" si="9"/>
        <v>2</v>
      </c>
      <c r="J151" s="301">
        <v>2900000</v>
      </c>
      <c r="K151" s="301">
        <f t="shared" si="10"/>
        <v>5800000</v>
      </c>
      <c r="L151" s="288"/>
      <c r="M151" s="736">
        <f t="shared" si="11"/>
        <v>-5800000</v>
      </c>
      <c r="N151" s="738"/>
    </row>
    <row r="152" s="1" customFormat="1" spans="1:14">
      <c r="A152" s="601">
        <v>321187</v>
      </c>
      <c r="B152" s="288">
        <v>1388452</v>
      </c>
      <c r="C152" s="288" t="s">
        <v>2335</v>
      </c>
      <c r="D152" s="289">
        <v>43455</v>
      </c>
      <c r="E152" s="289">
        <v>43457</v>
      </c>
      <c r="F152" s="288">
        <f t="shared" si="8"/>
        <v>2</v>
      </c>
      <c r="G152" s="288">
        <v>1</v>
      </c>
      <c r="H152" s="288" t="s">
        <v>37</v>
      </c>
      <c r="I152" s="288">
        <f t="shared" si="9"/>
        <v>2</v>
      </c>
      <c r="J152" s="301">
        <v>2900000</v>
      </c>
      <c r="K152" s="301">
        <f t="shared" si="10"/>
        <v>5800000</v>
      </c>
      <c r="L152" s="288"/>
      <c r="M152" s="736">
        <f t="shared" si="11"/>
        <v>-5800000</v>
      </c>
      <c r="N152" s="738"/>
    </row>
    <row r="153" s="1" customFormat="1" spans="1:14">
      <c r="A153" s="601" t="s">
        <v>2336</v>
      </c>
      <c r="B153" s="288">
        <v>1405233</v>
      </c>
      <c r="C153" s="288" t="s">
        <v>2337</v>
      </c>
      <c r="D153" s="289">
        <v>43455</v>
      </c>
      <c r="E153" s="289">
        <v>43456</v>
      </c>
      <c r="F153" s="288">
        <f t="shared" si="8"/>
        <v>1</v>
      </c>
      <c r="G153" s="288">
        <v>2</v>
      </c>
      <c r="H153" s="288" t="s">
        <v>37</v>
      </c>
      <c r="I153" s="288">
        <f t="shared" si="9"/>
        <v>2</v>
      </c>
      <c r="J153" s="301">
        <v>2900000</v>
      </c>
      <c r="K153" s="301">
        <f t="shared" si="10"/>
        <v>5800000</v>
      </c>
      <c r="L153" s="288"/>
      <c r="M153" s="736">
        <f t="shared" si="11"/>
        <v>-5800000</v>
      </c>
      <c r="N153" s="738"/>
    </row>
    <row r="154" s="1" customFormat="1" spans="1:14">
      <c r="A154" s="601">
        <v>322502</v>
      </c>
      <c r="B154" s="288">
        <v>1390968</v>
      </c>
      <c r="C154" s="288" t="s">
        <v>2338</v>
      </c>
      <c r="D154" s="289">
        <v>43455</v>
      </c>
      <c r="E154" s="289">
        <v>43458</v>
      </c>
      <c r="F154" s="288">
        <f t="shared" si="8"/>
        <v>3</v>
      </c>
      <c r="G154" s="288">
        <v>1</v>
      </c>
      <c r="H154" s="288" t="s">
        <v>37</v>
      </c>
      <c r="I154" s="288">
        <f t="shared" si="9"/>
        <v>3</v>
      </c>
      <c r="J154" s="301">
        <v>2900000</v>
      </c>
      <c r="K154" s="301">
        <f t="shared" si="10"/>
        <v>8700000</v>
      </c>
      <c r="L154" s="288"/>
      <c r="M154" s="736">
        <f t="shared" si="11"/>
        <v>-8700000</v>
      </c>
      <c r="N154" s="738"/>
    </row>
    <row r="155" s="1" customFormat="1" spans="1:14">
      <c r="A155" s="601">
        <v>324001</v>
      </c>
      <c r="B155" s="288">
        <v>1392626</v>
      </c>
      <c r="C155" s="288" t="s">
        <v>2339</v>
      </c>
      <c r="D155" s="289">
        <v>43455</v>
      </c>
      <c r="E155" s="289">
        <v>43457</v>
      </c>
      <c r="F155" s="288">
        <f t="shared" si="8"/>
        <v>2</v>
      </c>
      <c r="G155" s="288">
        <v>1</v>
      </c>
      <c r="H155" s="288" t="s">
        <v>37</v>
      </c>
      <c r="I155" s="288">
        <f t="shared" si="9"/>
        <v>2</v>
      </c>
      <c r="J155" s="301">
        <v>2900000</v>
      </c>
      <c r="K155" s="301">
        <f t="shared" si="10"/>
        <v>5800000</v>
      </c>
      <c r="L155" s="288"/>
      <c r="M155" s="736">
        <f t="shared" si="11"/>
        <v>-5800000</v>
      </c>
      <c r="N155" s="738"/>
    </row>
    <row r="156" s="1" customFormat="1" spans="1:14">
      <c r="A156" s="601">
        <v>320529</v>
      </c>
      <c r="B156" s="288">
        <v>1387006</v>
      </c>
      <c r="C156" s="288" t="s">
        <v>2340</v>
      </c>
      <c r="D156" s="289">
        <v>43455</v>
      </c>
      <c r="E156" s="289">
        <v>43458</v>
      </c>
      <c r="F156" s="288">
        <f t="shared" si="8"/>
        <v>3</v>
      </c>
      <c r="G156" s="288">
        <v>2</v>
      </c>
      <c r="H156" s="288" t="s">
        <v>37</v>
      </c>
      <c r="I156" s="288">
        <f t="shared" si="9"/>
        <v>6</v>
      </c>
      <c r="J156" s="301">
        <v>2900000</v>
      </c>
      <c r="K156" s="301">
        <f t="shared" si="10"/>
        <v>17400000</v>
      </c>
      <c r="L156" s="288"/>
      <c r="M156" s="736">
        <f t="shared" si="11"/>
        <v>-17400000</v>
      </c>
      <c r="N156" s="738"/>
    </row>
    <row r="157" s="1" customFormat="1" spans="1:14">
      <c r="A157" s="601">
        <v>330315</v>
      </c>
      <c r="B157" s="288">
        <v>1412006</v>
      </c>
      <c r="C157" s="288" t="s">
        <v>2341</v>
      </c>
      <c r="D157" s="289">
        <v>43455</v>
      </c>
      <c r="E157" s="289">
        <v>43458</v>
      </c>
      <c r="F157" s="288">
        <f t="shared" si="8"/>
        <v>3</v>
      </c>
      <c r="G157" s="288">
        <v>1</v>
      </c>
      <c r="H157" s="288" t="s">
        <v>37</v>
      </c>
      <c r="I157" s="288">
        <f t="shared" si="9"/>
        <v>3</v>
      </c>
      <c r="J157" s="301">
        <v>2900000</v>
      </c>
      <c r="K157" s="301">
        <f t="shared" si="10"/>
        <v>8700000</v>
      </c>
      <c r="L157" s="288"/>
      <c r="M157" s="736">
        <f t="shared" si="11"/>
        <v>-8700000</v>
      </c>
      <c r="N157" s="738"/>
    </row>
    <row r="158" s="1" customFormat="1" spans="1:14">
      <c r="A158" s="601">
        <v>329930</v>
      </c>
      <c r="B158" s="288">
        <v>1411057</v>
      </c>
      <c r="C158" s="288" t="s">
        <v>2342</v>
      </c>
      <c r="D158" s="289">
        <v>43455</v>
      </c>
      <c r="E158" s="289">
        <v>43457</v>
      </c>
      <c r="F158" s="288">
        <f t="shared" si="8"/>
        <v>2</v>
      </c>
      <c r="G158" s="288">
        <v>1</v>
      </c>
      <c r="H158" s="288" t="s">
        <v>37</v>
      </c>
      <c r="I158" s="288">
        <f t="shared" si="9"/>
        <v>2</v>
      </c>
      <c r="J158" s="301">
        <v>2900000</v>
      </c>
      <c r="K158" s="301">
        <f t="shared" si="10"/>
        <v>5800000</v>
      </c>
      <c r="L158" s="288"/>
      <c r="M158" s="736">
        <f t="shared" si="11"/>
        <v>-5800000</v>
      </c>
      <c r="N158" s="738"/>
    </row>
    <row r="159" s="1" customFormat="1" spans="1:14">
      <c r="A159" s="601">
        <v>304129</v>
      </c>
      <c r="B159" s="288">
        <v>1338598</v>
      </c>
      <c r="C159" s="288" t="s">
        <v>2343</v>
      </c>
      <c r="D159" s="289">
        <v>43456</v>
      </c>
      <c r="E159" s="289">
        <v>43458</v>
      </c>
      <c r="F159" s="288">
        <f t="shared" si="8"/>
        <v>2</v>
      </c>
      <c r="G159" s="288">
        <v>1</v>
      </c>
      <c r="H159" s="288" t="s">
        <v>37</v>
      </c>
      <c r="I159" s="288">
        <f t="shared" si="9"/>
        <v>2</v>
      </c>
      <c r="J159" s="301">
        <v>2900000</v>
      </c>
      <c r="K159" s="301">
        <f t="shared" si="10"/>
        <v>5800000</v>
      </c>
      <c r="L159" s="288"/>
      <c r="M159" s="736">
        <f t="shared" si="11"/>
        <v>-5800000</v>
      </c>
      <c r="N159" s="738"/>
    </row>
    <row r="160" s="1" customFormat="1" spans="1:15">
      <c r="A160" s="713">
        <v>328839</v>
      </c>
      <c r="B160" s="714">
        <v>1409275</v>
      </c>
      <c r="C160" s="714" t="s">
        <v>2344</v>
      </c>
      <c r="D160" s="289">
        <v>43456</v>
      </c>
      <c r="E160" s="289">
        <v>43458</v>
      </c>
      <c r="F160" s="288">
        <f t="shared" si="8"/>
        <v>2</v>
      </c>
      <c r="G160" s="288">
        <v>1</v>
      </c>
      <c r="H160" s="714" t="s">
        <v>37</v>
      </c>
      <c r="I160" s="288">
        <f t="shared" si="9"/>
        <v>2</v>
      </c>
      <c r="J160" s="301">
        <v>2900000</v>
      </c>
      <c r="K160" s="301">
        <f t="shared" si="10"/>
        <v>5800000</v>
      </c>
      <c r="L160" s="288"/>
      <c r="M160" s="736">
        <f t="shared" si="11"/>
        <v>-5800000</v>
      </c>
      <c r="N160" s="738"/>
      <c r="O160" s="1" t="s">
        <v>2345</v>
      </c>
    </row>
    <row r="161" s="3" customFormat="1" spans="1:14">
      <c r="A161" s="708">
        <v>327824</v>
      </c>
      <c r="B161" s="708">
        <v>1402227</v>
      </c>
      <c r="C161" s="715" t="s">
        <v>2346</v>
      </c>
      <c r="D161" s="716">
        <v>43456</v>
      </c>
      <c r="E161" s="716">
        <v>43458</v>
      </c>
      <c r="F161" s="650">
        <f t="shared" si="8"/>
        <v>2</v>
      </c>
      <c r="G161" s="650">
        <v>1</v>
      </c>
      <c r="H161" s="715" t="s">
        <v>37</v>
      </c>
      <c r="I161" s="650">
        <f t="shared" si="9"/>
        <v>2</v>
      </c>
      <c r="J161" s="739">
        <v>2900000</v>
      </c>
      <c r="K161" s="740">
        <f t="shared" si="10"/>
        <v>5800000</v>
      </c>
      <c r="L161" s="650"/>
      <c r="M161" s="741">
        <f t="shared" si="11"/>
        <v>-5800000</v>
      </c>
      <c r="N161" s="738"/>
    </row>
    <row r="162" s="3" customFormat="1" spans="1:14">
      <c r="A162" s="717"/>
      <c r="B162" s="717"/>
      <c r="C162" s="718"/>
      <c r="D162" s="716">
        <v>43458</v>
      </c>
      <c r="E162" s="716">
        <v>43459</v>
      </c>
      <c r="F162" s="650">
        <f t="shared" si="8"/>
        <v>1</v>
      </c>
      <c r="G162" s="650">
        <v>1</v>
      </c>
      <c r="H162" s="719"/>
      <c r="I162" s="650">
        <f t="shared" si="9"/>
        <v>1</v>
      </c>
      <c r="J162" s="739">
        <v>3950000</v>
      </c>
      <c r="K162" s="740">
        <f t="shared" si="10"/>
        <v>3950000</v>
      </c>
      <c r="L162" s="650"/>
      <c r="M162" s="741">
        <f t="shared" si="11"/>
        <v>-3950000</v>
      </c>
      <c r="N162" s="738"/>
    </row>
    <row r="163" s="3" customFormat="1" spans="1:14">
      <c r="A163" s="710"/>
      <c r="B163" s="710"/>
      <c r="C163" s="720" t="s">
        <v>2347</v>
      </c>
      <c r="D163" s="716"/>
      <c r="E163" s="716"/>
      <c r="F163" s="650">
        <f t="shared" si="8"/>
        <v>0</v>
      </c>
      <c r="G163" s="650">
        <v>2</v>
      </c>
      <c r="H163" s="718"/>
      <c r="I163" s="650">
        <f t="shared" si="9"/>
        <v>0</v>
      </c>
      <c r="J163" s="739">
        <v>2400000</v>
      </c>
      <c r="K163" s="740">
        <f>J163*2</f>
        <v>4800000</v>
      </c>
      <c r="L163" s="650"/>
      <c r="M163" s="741">
        <f t="shared" si="11"/>
        <v>-4800000</v>
      </c>
      <c r="N163" s="738"/>
    </row>
    <row r="164" s="1" customFormat="1" spans="1:14">
      <c r="A164" s="601" t="s">
        <v>2348</v>
      </c>
      <c r="B164" s="288">
        <v>1400394</v>
      </c>
      <c r="C164" s="288" t="s">
        <v>2349</v>
      </c>
      <c r="D164" s="289">
        <v>43456</v>
      </c>
      <c r="E164" s="289">
        <v>43457</v>
      </c>
      <c r="F164" s="288">
        <f t="shared" si="8"/>
        <v>1</v>
      </c>
      <c r="G164" s="288">
        <v>2</v>
      </c>
      <c r="H164" s="288" t="s">
        <v>37</v>
      </c>
      <c r="I164" s="288">
        <f t="shared" si="9"/>
        <v>2</v>
      </c>
      <c r="J164" s="300">
        <v>2900000</v>
      </c>
      <c r="K164" s="301">
        <f t="shared" ref="K164:K166" si="12">J164*F164*G164</f>
        <v>5800000</v>
      </c>
      <c r="L164" s="288"/>
      <c r="M164" s="736">
        <f t="shared" si="11"/>
        <v>-5800000</v>
      </c>
      <c r="N164" s="738"/>
    </row>
    <row r="165" s="3" customFormat="1" spans="1:15">
      <c r="A165" s="708" t="s">
        <v>2350</v>
      </c>
      <c r="B165" s="708">
        <v>1402311</v>
      </c>
      <c r="C165" s="720" t="s">
        <v>2351</v>
      </c>
      <c r="D165" s="716">
        <v>43456</v>
      </c>
      <c r="E165" s="716">
        <v>43458</v>
      </c>
      <c r="F165" s="650">
        <f t="shared" si="8"/>
        <v>2</v>
      </c>
      <c r="G165" s="650">
        <v>2</v>
      </c>
      <c r="H165" s="715" t="s">
        <v>37</v>
      </c>
      <c r="I165" s="650">
        <f t="shared" si="9"/>
        <v>4</v>
      </c>
      <c r="J165" s="739">
        <v>2900000</v>
      </c>
      <c r="K165" s="740">
        <f t="shared" si="12"/>
        <v>11600000</v>
      </c>
      <c r="L165" s="650"/>
      <c r="M165" s="741">
        <f t="shared" si="11"/>
        <v>-11600000</v>
      </c>
      <c r="N165" s="738"/>
      <c r="O165" s="3" t="s">
        <v>2352</v>
      </c>
    </row>
    <row r="166" s="3" customFormat="1" spans="1:14">
      <c r="A166" s="717"/>
      <c r="B166" s="717"/>
      <c r="C166" s="720"/>
      <c r="D166" s="716">
        <v>43458</v>
      </c>
      <c r="E166" s="716">
        <v>43460</v>
      </c>
      <c r="F166" s="650">
        <f t="shared" si="8"/>
        <v>2</v>
      </c>
      <c r="G166" s="650">
        <v>2</v>
      </c>
      <c r="H166" s="719"/>
      <c r="I166" s="650">
        <f t="shared" si="9"/>
        <v>4</v>
      </c>
      <c r="J166" s="739">
        <v>3950000</v>
      </c>
      <c r="K166" s="740">
        <f t="shared" si="12"/>
        <v>15800000</v>
      </c>
      <c r="L166" s="650"/>
      <c r="M166" s="741">
        <f t="shared" si="11"/>
        <v>-15800000</v>
      </c>
      <c r="N166" s="738"/>
    </row>
    <row r="167" s="3" customFormat="1" spans="1:14">
      <c r="A167" s="710"/>
      <c r="B167" s="710"/>
      <c r="C167" s="720" t="s">
        <v>2347</v>
      </c>
      <c r="D167" s="716"/>
      <c r="E167" s="716"/>
      <c r="F167" s="650">
        <f t="shared" si="8"/>
        <v>0</v>
      </c>
      <c r="G167" s="650">
        <v>4</v>
      </c>
      <c r="H167" s="718"/>
      <c r="I167" s="650">
        <f t="shared" si="9"/>
        <v>0</v>
      </c>
      <c r="J167" s="739">
        <v>2400000</v>
      </c>
      <c r="K167" s="740">
        <f>J167*G167</f>
        <v>9600000</v>
      </c>
      <c r="L167" s="650"/>
      <c r="M167" s="741">
        <f t="shared" si="11"/>
        <v>-9600000</v>
      </c>
      <c r="N167" s="738"/>
    </row>
    <row r="168" s="3" customFormat="1" ht="19.5" customHeight="1" spans="1:14">
      <c r="A168" s="717">
        <v>328066</v>
      </c>
      <c r="B168" s="710">
        <v>1405231</v>
      </c>
      <c r="C168" s="721" t="s">
        <v>2353</v>
      </c>
      <c r="D168" s="722">
        <v>43457</v>
      </c>
      <c r="E168" s="722">
        <v>43458</v>
      </c>
      <c r="F168" s="723">
        <f t="shared" si="8"/>
        <v>1</v>
      </c>
      <c r="G168" s="724">
        <v>1</v>
      </c>
      <c r="H168" s="725" t="s">
        <v>37</v>
      </c>
      <c r="I168" s="723">
        <f t="shared" si="9"/>
        <v>1</v>
      </c>
      <c r="J168" s="742">
        <v>2900000</v>
      </c>
      <c r="K168" s="743">
        <f t="shared" ref="K168:K187" si="13">J168*F168*G168</f>
        <v>2900000</v>
      </c>
      <c r="L168" s="723"/>
      <c r="M168" s="744">
        <f t="shared" si="11"/>
        <v>-2900000</v>
      </c>
      <c r="N168" s="738"/>
    </row>
    <row r="169" s="1" customFormat="1" spans="1:14">
      <c r="A169" s="714">
        <v>325748</v>
      </c>
      <c r="B169" s="288">
        <v>1399708</v>
      </c>
      <c r="C169" s="714" t="s">
        <v>2354</v>
      </c>
      <c r="D169" s="289">
        <v>43457</v>
      </c>
      <c r="E169" s="289">
        <v>43458</v>
      </c>
      <c r="F169" s="288">
        <f t="shared" si="8"/>
        <v>1</v>
      </c>
      <c r="G169" s="714">
        <v>1</v>
      </c>
      <c r="H169" s="288" t="s">
        <v>37</v>
      </c>
      <c r="I169" s="288">
        <f t="shared" si="9"/>
        <v>1</v>
      </c>
      <c r="J169" s="301">
        <v>2900000</v>
      </c>
      <c r="K169" s="301">
        <f t="shared" si="13"/>
        <v>2900000</v>
      </c>
      <c r="L169" s="288"/>
      <c r="M169" s="736">
        <f t="shared" si="11"/>
        <v>-2900000</v>
      </c>
      <c r="N169" s="738"/>
    </row>
    <row r="170" s="1" customFormat="1" spans="1:14">
      <c r="A170" s="714">
        <v>325179</v>
      </c>
      <c r="B170" s="288">
        <v>1396818</v>
      </c>
      <c r="C170" s="714" t="s">
        <v>2355</v>
      </c>
      <c r="D170" s="289">
        <v>43457</v>
      </c>
      <c r="E170" s="289">
        <v>43458</v>
      </c>
      <c r="F170" s="288">
        <f t="shared" si="8"/>
        <v>1</v>
      </c>
      <c r="G170" s="714">
        <v>1</v>
      </c>
      <c r="H170" s="288" t="s">
        <v>37</v>
      </c>
      <c r="I170" s="288">
        <f t="shared" si="9"/>
        <v>1</v>
      </c>
      <c r="J170" s="301">
        <v>2900000</v>
      </c>
      <c r="K170" s="301">
        <f t="shared" si="13"/>
        <v>2900000</v>
      </c>
      <c r="L170" s="288"/>
      <c r="M170" s="736">
        <f t="shared" si="11"/>
        <v>-2900000</v>
      </c>
      <c r="N170" s="738"/>
    </row>
    <row r="171" s="1" customFormat="1" spans="1:14">
      <c r="A171" s="601" t="s">
        <v>2356</v>
      </c>
      <c r="B171" s="288">
        <v>1400395</v>
      </c>
      <c r="C171" s="288" t="s">
        <v>2349</v>
      </c>
      <c r="D171" s="289">
        <v>43457</v>
      </c>
      <c r="E171" s="289">
        <v>43458</v>
      </c>
      <c r="F171" s="288">
        <f t="shared" si="8"/>
        <v>1</v>
      </c>
      <c r="G171" s="288">
        <v>2</v>
      </c>
      <c r="H171" s="288" t="s">
        <v>37</v>
      </c>
      <c r="I171" s="288">
        <f t="shared" si="9"/>
        <v>2</v>
      </c>
      <c r="J171" s="300">
        <v>2900000</v>
      </c>
      <c r="K171" s="301">
        <f t="shared" si="13"/>
        <v>5800000</v>
      </c>
      <c r="L171" s="288"/>
      <c r="M171" s="736">
        <f t="shared" si="11"/>
        <v>-5800000</v>
      </c>
      <c r="N171" s="738"/>
    </row>
    <row r="172" s="1" customFormat="1" spans="1:14">
      <c r="A172" s="714">
        <v>324863</v>
      </c>
      <c r="B172" s="288">
        <v>1395128</v>
      </c>
      <c r="C172" s="714" t="s">
        <v>2357</v>
      </c>
      <c r="D172" s="289">
        <v>43457</v>
      </c>
      <c r="E172" s="289">
        <v>43458</v>
      </c>
      <c r="F172" s="288">
        <f t="shared" si="8"/>
        <v>1</v>
      </c>
      <c r="G172" s="714">
        <v>1</v>
      </c>
      <c r="H172" s="288" t="s">
        <v>37</v>
      </c>
      <c r="I172" s="288">
        <f t="shared" si="9"/>
        <v>1</v>
      </c>
      <c r="J172" s="301">
        <v>2900000</v>
      </c>
      <c r="K172" s="301">
        <f t="shared" si="13"/>
        <v>2900000</v>
      </c>
      <c r="L172" s="288"/>
      <c r="M172" s="736">
        <f t="shared" si="11"/>
        <v>-2900000</v>
      </c>
      <c r="N172" s="610"/>
    </row>
    <row r="173" s="2" customFormat="1" spans="1:14">
      <c r="A173" s="324">
        <v>331330</v>
      </c>
      <c r="B173" s="135">
        <v>1417527</v>
      </c>
      <c r="C173" s="324" t="s">
        <v>2358</v>
      </c>
      <c r="D173" s="136">
        <v>43456</v>
      </c>
      <c r="E173" s="136">
        <v>43458</v>
      </c>
      <c r="F173" s="135">
        <f t="shared" si="8"/>
        <v>2</v>
      </c>
      <c r="G173" s="324">
        <v>1</v>
      </c>
      <c r="H173" s="135" t="s">
        <v>37</v>
      </c>
      <c r="I173" s="135">
        <f t="shared" si="9"/>
        <v>2</v>
      </c>
      <c r="J173" s="160">
        <v>2900000</v>
      </c>
      <c r="K173" s="160">
        <f t="shared" si="13"/>
        <v>5800000</v>
      </c>
      <c r="L173" s="135"/>
      <c r="M173" s="605">
        <f t="shared" si="11"/>
        <v>-5800000</v>
      </c>
      <c r="N173" s="157">
        <f>SUM(K173:K174)</f>
        <v>11600000</v>
      </c>
    </row>
    <row r="174" s="2" customFormat="1" spans="1:15">
      <c r="A174" s="323" t="s">
        <v>2359</v>
      </c>
      <c r="B174" s="135">
        <v>1416778</v>
      </c>
      <c r="C174" s="324" t="s">
        <v>2360</v>
      </c>
      <c r="D174" s="136">
        <v>43457</v>
      </c>
      <c r="E174" s="136">
        <v>43458</v>
      </c>
      <c r="F174" s="135">
        <f t="shared" si="8"/>
        <v>1</v>
      </c>
      <c r="G174" s="324">
        <v>2</v>
      </c>
      <c r="H174" s="135" t="s">
        <v>37</v>
      </c>
      <c r="I174" s="135">
        <f t="shared" si="9"/>
        <v>2</v>
      </c>
      <c r="J174" s="160">
        <v>2900000</v>
      </c>
      <c r="K174" s="160">
        <f t="shared" si="13"/>
        <v>5800000</v>
      </c>
      <c r="L174" s="135"/>
      <c r="M174" s="605">
        <f t="shared" si="11"/>
        <v>-5800000</v>
      </c>
      <c r="N174" s="307"/>
      <c r="O174" s="2" t="s">
        <v>2171</v>
      </c>
    </row>
    <row r="175" s="2" customFormat="1" spans="1:15">
      <c r="A175" s="726" t="s">
        <v>2361</v>
      </c>
      <c r="B175" s="727">
        <v>1417968</v>
      </c>
      <c r="C175" s="728" t="s">
        <v>2362</v>
      </c>
      <c r="D175" s="729">
        <v>43457</v>
      </c>
      <c r="E175" s="729">
        <v>43458</v>
      </c>
      <c r="F175" s="727">
        <f t="shared" si="8"/>
        <v>1</v>
      </c>
      <c r="G175" s="728">
        <v>2</v>
      </c>
      <c r="H175" s="727" t="s">
        <v>37</v>
      </c>
      <c r="I175" s="727">
        <f t="shared" si="9"/>
        <v>2</v>
      </c>
      <c r="J175" s="745">
        <v>2900000</v>
      </c>
      <c r="K175" s="745">
        <f t="shared" si="13"/>
        <v>5800000</v>
      </c>
      <c r="L175" s="727"/>
      <c r="M175" s="746">
        <f t="shared" si="11"/>
        <v>-5800000</v>
      </c>
      <c r="N175" s="747">
        <f>SUM(K175:K183)</f>
        <v>96650000</v>
      </c>
      <c r="O175" s="2" t="s">
        <v>2363</v>
      </c>
    </row>
    <row r="176" s="1" customFormat="1" spans="1:15">
      <c r="A176" s="728">
        <v>329899</v>
      </c>
      <c r="B176" s="727">
        <v>1410692</v>
      </c>
      <c r="C176" s="728" t="s">
        <v>2364</v>
      </c>
      <c r="D176" s="729">
        <v>43460</v>
      </c>
      <c r="E176" s="729">
        <v>43462</v>
      </c>
      <c r="F176" s="727">
        <f t="shared" si="8"/>
        <v>2</v>
      </c>
      <c r="G176" s="728">
        <v>1</v>
      </c>
      <c r="H176" s="727" t="s">
        <v>37</v>
      </c>
      <c r="I176" s="727">
        <f t="shared" si="9"/>
        <v>2</v>
      </c>
      <c r="J176" s="745">
        <v>3950000</v>
      </c>
      <c r="K176" s="745">
        <f t="shared" si="13"/>
        <v>7900000</v>
      </c>
      <c r="L176" s="727"/>
      <c r="M176" s="746">
        <f t="shared" si="11"/>
        <v>-7900000</v>
      </c>
      <c r="N176" s="748"/>
      <c r="O176" s="1" t="s">
        <v>2365</v>
      </c>
    </row>
    <row r="177" s="1" customFormat="1" spans="1:14">
      <c r="A177" s="727">
        <v>327822</v>
      </c>
      <c r="B177" s="727">
        <v>1405916</v>
      </c>
      <c r="C177" s="727" t="s">
        <v>2366</v>
      </c>
      <c r="D177" s="729">
        <v>43461</v>
      </c>
      <c r="E177" s="729">
        <v>43464</v>
      </c>
      <c r="F177" s="727">
        <f t="shared" si="8"/>
        <v>3</v>
      </c>
      <c r="G177" s="727">
        <v>1</v>
      </c>
      <c r="H177" s="727" t="s">
        <v>37</v>
      </c>
      <c r="I177" s="727">
        <f t="shared" si="9"/>
        <v>3</v>
      </c>
      <c r="J177" s="749">
        <v>3950000</v>
      </c>
      <c r="K177" s="745">
        <f t="shared" si="13"/>
        <v>11850000</v>
      </c>
      <c r="L177" s="727"/>
      <c r="M177" s="746">
        <f t="shared" si="11"/>
        <v>-11850000</v>
      </c>
      <c r="N177" s="748"/>
    </row>
    <row r="178" s="1" customFormat="1" spans="1:14">
      <c r="A178" s="730" t="s">
        <v>2367</v>
      </c>
      <c r="B178" s="727">
        <v>1408539</v>
      </c>
      <c r="C178" s="727" t="s">
        <v>2368</v>
      </c>
      <c r="D178" s="729">
        <v>43461</v>
      </c>
      <c r="E178" s="729">
        <v>43465</v>
      </c>
      <c r="F178" s="727">
        <f t="shared" si="8"/>
        <v>4</v>
      </c>
      <c r="G178" s="727">
        <v>2</v>
      </c>
      <c r="H178" s="727" t="s">
        <v>37</v>
      </c>
      <c r="I178" s="727">
        <f t="shared" si="9"/>
        <v>8</v>
      </c>
      <c r="J178" s="749">
        <v>3950000</v>
      </c>
      <c r="K178" s="745">
        <f t="shared" si="13"/>
        <v>31600000</v>
      </c>
      <c r="L178" s="727"/>
      <c r="M178" s="746">
        <f t="shared" si="11"/>
        <v>-31600000</v>
      </c>
      <c r="N178" s="748"/>
    </row>
    <row r="179" s="1" customFormat="1" spans="1:14">
      <c r="A179" s="728">
        <v>325518</v>
      </c>
      <c r="B179" s="727">
        <v>1398799</v>
      </c>
      <c r="C179" s="728" t="s">
        <v>2369</v>
      </c>
      <c r="D179" s="729">
        <v>43463</v>
      </c>
      <c r="E179" s="729">
        <v>43465</v>
      </c>
      <c r="F179" s="727">
        <f t="shared" si="8"/>
        <v>2</v>
      </c>
      <c r="G179" s="728">
        <v>1</v>
      </c>
      <c r="H179" s="727" t="s">
        <v>37</v>
      </c>
      <c r="I179" s="727">
        <f t="shared" si="9"/>
        <v>2</v>
      </c>
      <c r="J179" s="745">
        <v>3950000</v>
      </c>
      <c r="K179" s="745">
        <f t="shared" si="13"/>
        <v>7900000</v>
      </c>
      <c r="L179" s="727"/>
      <c r="M179" s="746">
        <f t="shared" si="11"/>
        <v>-7900000</v>
      </c>
      <c r="N179" s="748"/>
    </row>
    <row r="180" s="1" customFormat="1" spans="1:14">
      <c r="A180" s="728">
        <v>325517</v>
      </c>
      <c r="B180" s="727">
        <v>1398800</v>
      </c>
      <c r="C180" s="728" t="s">
        <v>2370</v>
      </c>
      <c r="D180" s="729">
        <v>43463</v>
      </c>
      <c r="E180" s="729">
        <v>43465</v>
      </c>
      <c r="F180" s="727">
        <f t="shared" si="8"/>
        <v>2</v>
      </c>
      <c r="G180" s="728">
        <v>1</v>
      </c>
      <c r="H180" s="727" t="s">
        <v>37</v>
      </c>
      <c r="I180" s="727">
        <f t="shared" si="9"/>
        <v>2</v>
      </c>
      <c r="J180" s="745">
        <v>3950000</v>
      </c>
      <c r="K180" s="745">
        <f t="shared" si="13"/>
        <v>7900000</v>
      </c>
      <c r="L180" s="727"/>
      <c r="M180" s="746">
        <f t="shared" si="11"/>
        <v>-7900000</v>
      </c>
      <c r="N180" s="748"/>
    </row>
    <row r="181" s="1" customFormat="1" spans="1:15">
      <c r="A181" s="726" t="s">
        <v>2371</v>
      </c>
      <c r="B181" s="727">
        <v>1404989</v>
      </c>
      <c r="C181" s="728" t="s">
        <v>2372</v>
      </c>
      <c r="D181" s="729">
        <v>43463</v>
      </c>
      <c r="E181" s="729">
        <v>43464</v>
      </c>
      <c r="F181" s="727">
        <f t="shared" si="8"/>
        <v>1</v>
      </c>
      <c r="G181" s="728">
        <v>2</v>
      </c>
      <c r="H181" s="727" t="s">
        <v>37</v>
      </c>
      <c r="I181" s="727">
        <f t="shared" si="9"/>
        <v>2</v>
      </c>
      <c r="J181" s="745">
        <v>3950000</v>
      </c>
      <c r="K181" s="745">
        <f t="shared" si="13"/>
        <v>7900000</v>
      </c>
      <c r="L181" s="727"/>
      <c r="M181" s="746">
        <f t="shared" si="11"/>
        <v>-7900000</v>
      </c>
      <c r="N181" s="748"/>
      <c r="O181" s="1" t="s">
        <v>2171</v>
      </c>
    </row>
    <row r="182" s="1" customFormat="1" spans="1:14">
      <c r="A182" s="726">
        <v>328981</v>
      </c>
      <c r="B182" s="727">
        <v>1409975</v>
      </c>
      <c r="C182" s="728" t="s">
        <v>2373</v>
      </c>
      <c r="D182" s="729">
        <v>43462</v>
      </c>
      <c r="E182" s="729">
        <v>43464</v>
      </c>
      <c r="F182" s="727">
        <f t="shared" si="8"/>
        <v>2</v>
      </c>
      <c r="G182" s="728">
        <v>1</v>
      </c>
      <c r="H182" s="727" t="s">
        <v>37</v>
      </c>
      <c r="I182" s="727">
        <f t="shared" si="9"/>
        <v>2</v>
      </c>
      <c r="J182" s="745">
        <v>3950000</v>
      </c>
      <c r="K182" s="745">
        <f t="shared" si="13"/>
        <v>7900000</v>
      </c>
      <c r="L182" s="727"/>
      <c r="M182" s="746">
        <f t="shared" si="11"/>
        <v>-7900000</v>
      </c>
      <c r="N182" s="748"/>
    </row>
    <row r="183" s="1" customFormat="1" spans="1:15">
      <c r="A183" s="726" t="s">
        <v>2374</v>
      </c>
      <c r="B183" s="727">
        <v>1403393</v>
      </c>
      <c r="C183" s="728" t="s">
        <v>2375</v>
      </c>
      <c r="D183" s="729">
        <v>43463</v>
      </c>
      <c r="E183" s="729">
        <v>43464</v>
      </c>
      <c r="F183" s="727">
        <f t="shared" si="8"/>
        <v>1</v>
      </c>
      <c r="G183" s="728">
        <v>2</v>
      </c>
      <c r="H183" s="727" t="s">
        <v>37</v>
      </c>
      <c r="I183" s="727">
        <f t="shared" si="9"/>
        <v>2</v>
      </c>
      <c r="J183" s="745">
        <v>3950000</v>
      </c>
      <c r="K183" s="745">
        <f t="shared" si="13"/>
        <v>7900000</v>
      </c>
      <c r="L183" s="727"/>
      <c r="M183" s="746">
        <f t="shared" si="11"/>
        <v>-7900000</v>
      </c>
      <c r="N183" s="750"/>
      <c r="O183" s="1" t="s">
        <v>2171</v>
      </c>
    </row>
    <row r="184" s="2" customFormat="1" spans="1:14">
      <c r="A184" s="323">
        <v>332494</v>
      </c>
      <c r="B184" s="324">
        <v>1418960</v>
      </c>
      <c r="C184" s="324" t="s">
        <v>2376</v>
      </c>
      <c r="D184" s="136">
        <v>43459</v>
      </c>
      <c r="E184" s="136">
        <v>43460</v>
      </c>
      <c r="F184" s="135">
        <f t="shared" si="8"/>
        <v>1</v>
      </c>
      <c r="G184" s="324">
        <v>1</v>
      </c>
      <c r="H184" s="135"/>
      <c r="I184" s="135">
        <f t="shared" si="9"/>
        <v>1</v>
      </c>
      <c r="J184" s="160">
        <v>3950000</v>
      </c>
      <c r="K184" s="160">
        <f t="shared" si="13"/>
        <v>3950000</v>
      </c>
      <c r="L184" s="135"/>
      <c r="M184" s="605">
        <f t="shared" si="11"/>
        <v>-3950000</v>
      </c>
      <c r="N184" s="157">
        <f>SUM(K184:K194)</f>
        <v>182200000</v>
      </c>
    </row>
    <row r="185" s="1" customFormat="1" spans="1:14">
      <c r="A185" s="323" t="s">
        <v>2377</v>
      </c>
      <c r="B185" s="324">
        <v>1406483</v>
      </c>
      <c r="C185" s="327" t="s">
        <v>2378</v>
      </c>
      <c r="D185" s="136">
        <v>43464</v>
      </c>
      <c r="E185" s="136">
        <v>43466</v>
      </c>
      <c r="F185" s="135">
        <f t="shared" si="8"/>
        <v>2</v>
      </c>
      <c r="G185" s="324">
        <v>2</v>
      </c>
      <c r="H185" s="135" t="s">
        <v>37</v>
      </c>
      <c r="I185" s="135">
        <f t="shared" si="9"/>
        <v>4</v>
      </c>
      <c r="J185" s="160">
        <v>3950000</v>
      </c>
      <c r="K185" s="160">
        <f t="shared" si="13"/>
        <v>15800000</v>
      </c>
      <c r="L185" s="135"/>
      <c r="M185" s="605">
        <f t="shared" si="11"/>
        <v>-15800000</v>
      </c>
      <c r="N185" s="306"/>
    </row>
    <row r="186" s="1" customFormat="1" spans="1:14">
      <c r="A186" s="731"/>
      <c r="B186" s="731" t="s">
        <v>2379</v>
      </c>
      <c r="C186" s="332"/>
      <c r="D186" s="136">
        <v>43465</v>
      </c>
      <c r="E186" s="136">
        <v>43466</v>
      </c>
      <c r="F186" s="135">
        <f t="shared" si="8"/>
        <v>1</v>
      </c>
      <c r="G186" s="324">
        <v>4</v>
      </c>
      <c r="H186" s="135" t="s">
        <v>2380</v>
      </c>
      <c r="I186" s="135">
        <v>0</v>
      </c>
      <c r="J186" s="160">
        <v>3100000</v>
      </c>
      <c r="K186" s="160">
        <f t="shared" si="13"/>
        <v>12400000</v>
      </c>
      <c r="L186" s="135"/>
      <c r="M186" s="605">
        <f t="shared" si="11"/>
        <v>-12400000</v>
      </c>
      <c r="N186" s="306"/>
    </row>
    <row r="187" s="3" customFormat="1" spans="1:15">
      <c r="A187" s="326" t="s">
        <v>2381</v>
      </c>
      <c r="B187" s="329">
        <v>1403509</v>
      </c>
      <c r="C187" s="327" t="s">
        <v>2382</v>
      </c>
      <c r="D187" s="732">
        <v>43463</v>
      </c>
      <c r="E187" s="732">
        <v>43466</v>
      </c>
      <c r="F187" s="329">
        <f t="shared" si="8"/>
        <v>3</v>
      </c>
      <c r="G187" s="330">
        <v>1</v>
      </c>
      <c r="H187" s="329" t="s">
        <v>37</v>
      </c>
      <c r="I187" s="329">
        <f t="shared" ref="I187:I191" si="14">G187*F187</f>
        <v>3</v>
      </c>
      <c r="J187" s="371">
        <v>3950000</v>
      </c>
      <c r="K187" s="371">
        <f t="shared" si="13"/>
        <v>11850000</v>
      </c>
      <c r="L187" s="329"/>
      <c r="M187" s="751">
        <f t="shared" si="11"/>
        <v>-11850000</v>
      </c>
      <c r="N187" s="306"/>
      <c r="O187" s="3" t="s">
        <v>2383</v>
      </c>
    </row>
    <row r="188" s="3" customFormat="1" spans="1:14">
      <c r="A188" s="331"/>
      <c r="B188" s="634" t="s">
        <v>2379</v>
      </c>
      <c r="C188" s="332"/>
      <c r="D188" s="732">
        <v>43465</v>
      </c>
      <c r="E188" s="732">
        <v>43466</v>
      </c>
      <c r="F188" s="329">
        <f t="shared" ref="F188:F212" si="15">E188-D188</f>
        <v>1</v>
      </c>
      <c r="G188" s="330">
        <v>2</v>
      </c>
      <c r="H188" s="329" t="s">
        <v>2380</v>
      </c>
      <c r="I188" s="329">
        <v>0</v>
      </c>
      <c r="J188" s="371">
        <v>3100000</v>
      </c>
      <c r="K188" s="371">
        <f>J188*G188</f>
        <v>6200000</v>
      </c>
      <c r="L188" s="329"/>
      <c r="M188" s="751">
        <f t="shared" si="11"/>
        <v>-6200000</v>
      </c>
      <c r="N188" s="306"/>
    </row>
    <row r="189" s="3" customFormat="1" spans="1:15">
      <c r="A189" s="326" t="s">
        <v>2384</v>
      </c>
      <c r="B189" s="329">
        <v>1394261</v>
      </c>
      <c r="C189" s="733" t="s">
        <v>2385</v>
      </c>
      <c r="D189" s="732">
        <v>43462</v>
      </c>
      <c r="E189" s="732">
        <v>43466</v>
      </c>
      <c r="F189" s="329">
        <f t="shared" si="15"/>
        <v>4</v>
      </c>
      <c r="G189" s="329">
        <v>4</v>
      </c>
      <c r="H189" s="329" t="s">
        <v>37</v>
      </c>
      <c r="I189" s="329">
        <f t="shared" si="14"/>
        <v>16</v>
      </c>
      <c r="J189" s="371">
        <v>3950000</v>
      </c>
      <c r="K189" s="371">
        <f t="shared" ref="K189:K212" si="16">J189*F189*G189</f>
        <v>63200000</v>
      </c>
      <c r="L189" s="329"/>
      <c r="M189" s="751">
        <f t="shared" si="11"/>
        <v>-63200000</v>
      </c>
      <c r="N189" s="306"/>
      <c r="O189" s="752" t="s">
        <v>2386</v>
      </c>
    </row>
    <row r="190" s="3" customFormat="1" spans="1:15">
      <c r="A190" s="331"/>
      <c r="B190" s="634" t="s">
        <v>2379</v>
      </c>
      <c r="C190" s="734"/>
      <c r="D190" s="732">
        <v>43465</v>
      </c>
      <c r="E190" s="732">
        <v>43466</v>
      </c>
      <c r="F190" s="329">
        <f t="shared" si="15"/>
        <v>1</v>
      </c>
      <c r="G190" s="329">
        <v>8</v>
      </c>
      <c r="H190" s="329" t="s">
        <v>2380</v>
      </c>
      <c r="I190" s="329">
        <v>0</v>
      </c>
      <c r="J190" s="753">
        <v>3100000</v>
      </c>
      <c r="K190" s="371">
        <f>J190*8</f>
        <v>24800000</v>
      </c>
      <c r="L190" s="329"/>
      <c r="M190" s="751">
        <f t="shared" si="11"/>
        <v>-24800000</v>
      </c>
      <c r="N190" s="306"/>
      <c r="O190" s="752"/>
    </row>
    <row r="191" s="3" customFormat="1" spans="1:15">
      <c r="A191" s="326" t="s">
        <v>2387</v>
      </c>
      <c r="B191" s="329">
        <v>1401608</v>
      </c>
      <c r="C191" s="327" t="s">
        <v>2388</v>
      </c>
      <c r="D191" s="732">
        <v>43464</v>
      </c>
      <c r="E191" s="732">
        <v>43466</v>
      </c>
      <c r="F191" s="329">
        <f t="shared" si="15"/>
        <v>2</v>
      </c>
      <c r="G191" s="329">
        <v>2</v>
      </c>
      <c r="H191" s="329" t="s">
        <v>37</v>
      </c>
      <c r="I191" s="329">
        <f t="shared" si="14"/>
        <v>4</v>
      </c>
      <c r="J191" s="753">
        <v>3950000</v>
      </c>
      <c r="K191" s="371">
        <f t="shared" si="16"/>
        <v>15800000</v>
      </c>
      <c r="L191" s="329"/>
      <c r="M191" s="751">
        <f t="shared" si="11"/>
        <v>-15800000</v>
      </c>
      <c r="N191" s="306"/>
      <c r="O191" s="754" t="s">
        <v>2389</v>
      </c>
    </row>
    <row r="192" s="3" customFormat="1" spans="1:15">
      <c r="A192" s="331"/>
      <c r="B192" s="634" t="s">
        <v>2379</v>
      </c>
      <c r="C192" s="332"/>
      <c r="D192" s="732">
        <v>43465</v>
      </c>
      <c r="E192" s="732">
        <v>43466</v>
      </c>
      <c r="F192" s="329">
        <f t="shared" si="15"/>
        <v>1</v>
      </c>
      <c r="G192" s="329">
        <v>4</v>
      </c>
      <c r="H192" s="329" t="s">
        <v>2380</v>
      </c>
      <c r="I192" s="329">
        <v>0</v>
      </c>
      <c r="J192" s="753">
        <v>3100000</v>
      </c>
      <c r="K192" s="371">
        <f t="shared" si="16"/>
        <v>12400000</v>
      </c>
      <c r="L192" s="329"/>
      <c r="M192" s="751">
        <f t="shared" si="11"/>
        <v>-12400000</v>
      </c>
      <c r="N192" s="306"/>
      <c r="O192" s="754"/>
    </row>
    <row r="193" s="1" customFormat="1" spans="1:15">
      <c r="A193" s="135">
        <v>326979</v>
      </c>
      <c r="B193" s="135">
        <v>1403088</v>
      </c>
      <c r="C193" s="135" t="s">
        <v>2390</v>
      </c>
      <c r="D193" s="136">
        <v>43464</v>
      </c>
      <c r="E193" s="136">
        <v>43465</v>
      </c>
      <c r="F193" s="135">
        <f t="shared" si="15"/>
        <v>1</v>
      </c>
      <c r="G193" s="135">
        <v>1</v>
      </c>
      <c r="H193" s="135" t="s">
        <v>37</v>
      </c>
      <c r="I193" s="135">
        <f t="shared" ref="I193:I212" si="17">G193*F193</f>
        <v>1</v>
      </c>
      <c r="J193" s="159">
        <v>3950000</v>
      </c>
      <c r="K193" s="160">
        <f t="shared" si="16"/>
        <v>3950000</v>
      </c>
      <c r="L193" s="135"/>
      <c r="M193" s="605">
        <f t="shared" si="11"/>
        <v>-3950000</v>
      </c>
      <c r="N193" s="306"/>
      <c r="O193" s="1" t="s">
        <v>1936</v>
      </c>
    </row>
    <row r="194" s="1" customFormat="1" spans="1:15">
      <c r="A194" s="134" t="s">
        <v>2391</v>
      </c>
      <c r="B194" s="135">
        <v>1409946</v>
      </c>
      <c r="C194" s="135" t="s">
        <v>2392</v>
      </c>
      <c r="D194" s="136">
        <v>43464</v>
      </c>
      <c r="E194" s="136">
        <v>43465</v>
      </c>
      <c r="F194" s="135">
        <f t="shared" si="15"/>
        <v>1</v>
      </c>
      <c r="G194" s="135">
        <v>3</v>
      </c>
      <c r="H194" s="135" t="s">
        <v>37</v>
      </c>
      <c r="I194" s="135">
        <f t="shared" si="17"/>
        <v>3</v>
      </c>
      <c r="J194" s="159">
        <v>3950000</v>
      </c>
      <c r="K194" s="160">
        <f t="shared" si="16"/>
        <v>11850000</v>
      </c>
      <c r="L194" s="135"/>
      <c r="M194" s="605">
        <f t="shared" si="11"/>
        <v>-11850000</v>
      </c>
      <c r="N194" s="307"/>
      <c r="O194" s="1" t="s">
        <v>2389</v>
      </c>
    </row>
    <row r="195" s="1" customFormat="1" spans="1:14">
      <c r="A195" s="210" t="s">
        <v>2393</v>
      </c>
      <c r="B195" s="210">
        <v>1407978</v>
      </c>
      <c r="C195" s="210" t="s">
        <v>2394</v>
      </c>
      <c r="D195" s="211">
        <v>43463</v>
      </c>
      <c r="E195" s="211">
        <v>43465</v>
      </c>
      <c r="F195" s="210">
        <f t="shared" si="15"/>
        <v>2</v>
      </c>
      <c r="G195" s="210">
        <v>2</v>
      </c>
      <c r="H195" s="210" t="s">
        <v>37</v>
      </c>
      <c r="I195" s="210">
        <f t="shared" si="17"/>
        <v>4</v>
      </c>
      <c r="J195" s="608">
        <v>3950000</v>
      </c>
      <c r="K195" s="238">
        <f t="shared" si="16"/>
        <v>15800000</v>
      </c>
      <c r="L195" s="210"/>
      <c r="M195" s="606">
        <f t="shared" si="11"/>
        <v>-15800000</v>
      </c>
      <c r="N195" s="606">
        <f>K195</f>
        <v>15800000</v>
      </c>
    </row>
    <row r="196" s="1" customFormat="1" spans="1:14">
      <c r="A196" s="151"/>
      <c r="B196" s="151"/>
      <c r="C196" s="151"/>
      <c r="D196" s="151"/>
      <c r="E196" s="151"/>
      <c r="F196" s="151">
        <f t="shared" si="15"/>
        <v>0</v>
      </c>
      <c r="G196" s="151"/>
      <c r="H196" s="151"/>
      <c r="I196" s="151">
        <f t="shared" si="17"/>
        <v>0</v>
      </c>
      <c r="J196" s="151"/>
      <c r="K196" s="173">
        <f t="shared" si="16"/>
        <v>0</v>
      </c>
      <c r="L196" s="151"/>
      <c r="M196" s="174">
        <f t="shared" si="11"/>
        <v>0</v>
      </c>
      <c r="N196" s="151"/>
    </row>
    <row r="197" s="1" customFormat="1" spans="1:14">
      <c r="A197" s="151"/>
      <c r="B197" s="151"/>
      <c r="C197" s="151"/>
      <c r="D197" s="151"/>
      <c r="E197" s="151"/>
      <c r="F197" s="151">
        <f t="shared" si="15"/>
        <v>0</v>
      </c>
      <c r="G197" s="151"/>
      <c r="H197" s="151"/>
      <c r="I197" s="151">
        <f t="shared" si="17"/>
        <v>0</v>
      </c>
      <c r="J197" s="151"/>
      <c r="K197" s="173">
        <f t="shared" si="16"/>
        <v>0</v>
      </c>
      <c r="L197" s="151"/>
      <c r="M197" s="174">
        <f t="shared" si="11"/>
        <v>0</v>
      </c>
      <c r="N197" s="151"/>
    </row>
    <row r="198" s="1" customFormat="1" spans="1:14">
      <c r="A198" s="151"/>
      <c r="B198" s="151"/>
      <c r="C198" s="151"/>
      <c r="D198" s="151"/>
      <c r="E198" s="151"/>
      <c r="F198" s="151">
        <f t="shared" si="15"/>
        <v>0</v>
      </c>
      <c r="G198" s="151"/>
      <c r="H198" s="151"/>
      <c r="I198" s="151">
        <f t="shared" si="17"/>
        <v>0</v>
      </c>
      <c r="J198" s="151"/>
      <c r="K198" s="173">
        <f t="shared" si="16"/>
        <v>0</v>
      </c>
      <c r="L198" s="151"/>
      <c r="M198" s="174">
        <f t="shared" si="11"/>
        <v>0</v>
      </c>
      <c r="N198" s="151"/>
    </row>
    <row r="199" s="1" customFormat="1" spans="1:14">
      <c r="A199" s="151"/>
      <c r="B199" s="151"/>
      <c r="C199" s="151"/>
      <c r="D199" s="151"/>
      <c r="E199" s="151"/>
      <c r="F199" s="151">
        <f t="shared" si="15"/>
        <v>0</v>
      </c>
      <c r="G199" s="151"/>
      <c r="H199" s="151"/>
      <c r="I199" s="151">
        <f t="shared" si="17"/>
        <v>0</v>
      </c>
      <c r="J199" s="151"/>
      <c r="K199" s="173">
        <f t="shared" si="16"/>
        <v>0</v>
      </c>
      <c r="L199" s="151"/>
      <c r="M199" s="174">
        <f t="shared" si="11"/>
        <v>0</v>
      </c>
      <c r="N199" s="151"/>
    </row>
    <row r="200" s="1" customFormat="1" spans="1:14">
      <c r="A200" s="151"/>
      <c r="B200" s="151"/>
      <c r="C200" s="151"/>
      <c r="D200" s="151"/>
      <c r="E200" s="151"/>
      <c r="F200" s="151">
        <f t="shared" si="15"/>
        <v>0</v>
      </c>
      <c r="G200" s="151"/>
      <c r="H200" s="151"/>
      <c r="I200" s="151">
        <f t="shared" si="17"/>
        <v>0</v>
      </c>
      <c r="J200" s="151"/>
      <c r="K200" s="173">
        <f t="shared" si="16"/>
        <v>0</v>
      </c>
      <c r="L200" s="151"/>
      <c r="M200" s="174">
        <f t="shared" ref="M200:M212" si="18">L200-K200</f>
        <v>0</v>
      </c>
      <c r="N200" s="151"/>
    </row>
    <row r="201" s="1" customFormat="1" spans="1:14">
      <c r="A201" s="151"/>
      <c r="B201" s="151"/>
      <c r="C201" s="151"/>
      <c r="D201" s="151"/>
      <c r="E201" s="151"/>
      <c r="F201" s="151">
        <f t="shared" si="15"/>
        <v>0</v>
      </c>
      <c r="G201" s="151"/>
      <c r="H201" s="151"/>
      <c r="I201" s="151">
        <f t="shared" si="17"/>
        <v>0</v>
      </c>
      <c r="J201" s="151"/>
      <c r="K201" s="173">
        <f t="shared" si="16"/>
        <v>0</v>
      </c>
      <c r="L201" s="151"/>
      <c r="M201" s="174">
        <f t="shared" si="18"/>
        <v>0</v>
      </c>
      <c r="N201" s="151"/>
    </row>
    <row r="202" s="1" customFormat="1" spans="1:14">
      <c r="A202" s="151"/>
      <c r="B202" s="151"/>
      <c r="C202" s="151"/>
      <c r="D202" s="151"/>
      <c r="E202" s="151"/>
      <c r="F202" s="151">
        <f t="shared" si="15"/>
        <v>0</v>
      </c>
      <c r="G202" s="151"/>
      <c r="H202" s="151"/>
      <c r="I202" s="151">
        <f t="shared" si="17"/>
        <v>0</v>
      </c>
      <c r="J202" s="151"/>
      <c r="K202" s="173">
        <f t="shared" si="16"/>
        <v>0</v>
      </c>
      <c r="L202" s="151"/>
      <c r="M202" s="174">
        <f t="shared" si="18"/>
        <v>0</v>
      </c>
      <c r="N202" s="151"/>
    </row>
    <row r="203" s="1" customFormat="1" spans="1:14">
      <c r="A203" s="151"/>
      <c r="B203" s="151"/>
      <c r="C203" s="151"/>
      <c r="D203" s="151"/>
      <c r="E203" s="151"/>
      <c r="F203" s="151">
        <f t="shared" si="15"/>
        <v>0</v>
      </c>
      <c r="G203" s="151"/>
      <c r="H203" s="151"/>
      <c r="I203" s="151">
        <f t="shared" si="17"/>
        <v>0</v>
      </c>
      <c r="J203" s="151"/>
      <c r="K203" s="173">
        <f t="shared" si="16"/>
        <v>0</v>
      </c>
      <c r="L203" s="151"/>
      <c r="M203" s="174">
        <f t="shared" si="18"/>
        <v>0</v>
      </c>
      <c r="N203" s="151"/>
    </row>
    <row r="204" s="1" customFormat="1" spans="1:14">
      <c r="A204" s="151"/>
      <c r="B204" s="151"/>
      <c r="C204" s="151"/>
      <c r="D204" s="151"/>
      <c r="E204" s="151"/>
      <c r="F204" s="151">
        <f t="shared" si="15"/>
        <v>0</v>
      </c>
      <c r="G204" s="151"/>
      <c r="H204" s="151"/>
      <c r="I204" s="151">
        <f t="shared" si="17"/>
        <v>0</v>
      </c>
      <c r="J204" s="151"/>
      <c r="K204" s="173">
        <f t="shared" si="16"/>
        <v>0</v>
      </c>
      <c r="L204" s="151"/>
      <c r="M204" s="174">
        <f t="shared" si="18"/>
        <v>0</v>
      </c>
      <c r="N204" s="151"/>
    </row>
    <row r="205" s="1" customFormat="1" spans="1:14">
      <c r="A205" s="151"/>
      <c r="B205" s="151"/>
      <c r="C205" s="151"/>
      <c r="D205" s="151"/>
      <c r="E205" s="151"/>
      <c r="F205" s="151">
        <f t="shared" si="15"/>
        <v>0</v>
      </c>
      <c r="G205" s="151"/>
      <c r="H205" s="151"/>
      <c r="I205" s="151">
        <f t="shared" si="17"/>
        <v>0</v>
      </c>
      <c r="J205" s="151"/>
      <c r="K205" s="173">
        <f t="shared" si="16"/>
        <v>0</v>
      </c>
      <c r="L205" s="151"/>
      <c r="M205" s="174">
        <f t="shared" si="18"/>
        <v>0</v>
      </c>
      <c r="N205" s="151"/>
    </row>
    <row r="206" s="1" customFormat="1" spans="1:14">
      <c r="A206" s="151"/>
      <c r="B206" s="151"/>
      <c r="C206" s="151"/>
      <c r="D206" s="151"/>
      <c r="E206" s="151"/>
      <c r="F206" s="151">
        <f t="shared" si="15"/>
        <v>0</v>
      </c>
      <c r="G206" s="151"/>
      <c r="H206" s="151"/>
      <c r="I206" s="151">
        <f t="shared" si="17"/>
        <v>0</v>
      </c>
      <c r="J206" s="151"/>
      <c r="K206" s="173">
        <f t="shared" si="16"/>
        <v>0</v>
      </c>
      <c r="L206" s="151"/>
      <c r="M206" s="174">
        <f t="shared" si="18"/>
        <v>0</v>
      </c>
      <c r="N206" s="151"/>
    </row>
    <row r="207" s="1" customFormat="1" spans="1:14">
      <c r="A207" s="151"/>
      <c r="B207" s="151"/>
      <c r="C207" s="151"/>
      <c r="D207" s="151"/>
      <c r="E207" s="151"/>
      <c r="F207" s="151">
        <f t="shared" si="15"/>
        <v>0</v>
      </c>
      <c r="G207" s="151"/>
      <c r="H207" s="151"/>
      <c r="I207" s="151">
        <f t="shared" si="17"/>
        <v>0</v>
      </c>
      <c r="J207" s="151"/>
      <c r="K207" s="173">
        <f t="shared" si="16"/>
        <v>0</v>
      </c>
      <c r="L207" s="151"/>
      <c r="M207" s="174">
        <f t="shared" si="18"/>
        <v>0</v>
      </c>
      <c r="N207" s="151"/>
    </row>
    <row r="208" s="1" customFormat="1" spans="1:14">
      <c r="A208" s="151"/>
      <c r="B208" s="151"/>
      <c r="C208" s="151"/>
      <c r="D208" s="151"/>
      <c r="E208" s="151"/>
      <c r="F208" s="151">
        <f t="shared" si="15"/>
        <v>0</v>
      </c>
      <c r="G208" s="151"/>
      <c r="H208" s="151"/>
      <c r="I208" s="151">
        <f t="shared" si="17"/>
        <v>0</v>
      </c>
      <c r="J208" s="151"/>
      <c r="K208" s="173">
        <f t="shared" si="16"/>
        <v>0</v>
      </c>
      <c r="L208" s="151"/>
      <c r="M208" s="174">
        <f t="shared" si="18"/>
        <v>0</v>
      </c>
      <c r="N208" s="151"/>
    </row>
    <row r="209" s="1" customFormat="1" spans="1:14">
      <c r="A209" s="151"/>
      <c r="B209" s="151"/>
      <c r="C209" s="151"/>
      <c r="D209" s="151"/>
      <c r="E209" s="151"/>
      <c r="F209" s="151">
        <f t="shared" si="15"/>
        <v>0</v>
      </c>
      <c r="G209" s="151"/>
      <c r="H209" s="151"/>
      <c r="I209" s="151">
        <f t="shared" si="17"/>
        <v>0</v>
      </c>
      <c r="J209" s="151"/>
      <c r="K209" s="173">
        <f t="shared" si="16"/>
        <v>0</v>
      </c>
      <c r="L209" s="151"/>
      <c r="M209" s="174">
        <f t="shared" si="18"/>
        <v>0</v>
      </c>
      <c r="N209" s="151"/>
    </row>
    <row r="210" s="1" customFormat="1" spans="1:14">
      <c r="A210" s="151"/>
      <c r="B210" s="151"/>
      <c r="C210" s="151"/>
      <c r="D210" s="151"/>
      <c r="E210" s="151"/>
      <c r="F210" s="151">
        <f t="shared" si="15"/>
        <v>0</v>
      </c>
      <c r="G210" s="151"/>
      <c r="H210" s="151"/>
      <c r="I210" s="151">
        <f t="shared" si="17"/>
        <v>0</v>
      </c>
      <c r="J210" s="151"/>
      <c r="K210" s="173">
        <f t="shared" si="16"/>
        <v>0</v>
      </c>
      <c r="L210" s="151"/>
      <c r="M210" s="174">
        <f t="shared" si="18"/>
        <v>0</v>
      </c>
      <c r="N210" s="151"/>
    </row>
    <row r="211" s="1" customFormat="1" spans="1:14">
      <c r="A211" s="151"/>
      <c r="B211" s="151"/>
      <c r="C211" s="151"/>
      <c r="D211" s="151"/>
      <c r="E211" s="151"/>
      <c r="F211" s="151">
        <f t="shared" si="15"/>
        <v>0</v>
      </c>
      <c r="G211" s="151"/>
      <c r="H211" s="151"/>
      <c r="I211" s="151">
        <f t="shared" si="17"/>
        <v>0</v>
      </c>
      <c r="J211" s="151"/>
      <c r="K211" s="173">
        <f t="shared" si="16"/>
        <v>0</v>
      </c>
      <c r="L211" s="151"/>
      <c r="M211" s="174">
        <f t="shared" si="18"/>
        <v>0</v>
      </c>
      <c r="N211" s="151"/>
    </row>
    <row r="212" s="1" customFormat="1" spans="1:14">
      <c r="A212" s="151"/>
      <c r="B212" s="151"/>
      <c r="C212" s="151"/>
      <c r="D212" s="151"/>
      <c r="E212" s="151"/>
      <c r="F212" s="151">
        <f t="shared" si="15"/>
        <v>0</v>
      </c>
      <c r="G212" s="151"/>
      <c r="H212" s="151"/>
      <c r="I212" s="151">
        <f t="shared" si="17"/>
        <v>0</v>
      </c>
      <c r="J212" s="151"/>
      <c r="K212" s="173">
        <f t="shared" si="16"/>
        <v>0</v>
      </c>
      <c r="L212" s="151"/>
      <c r="M212" s="174">
        <f t="shared" si="18"/>
        <v>0</v>
      </c>
      <c r="N212" s="151"/>
    </row>
  </sheetData>
  <mergeCells count="46">
    <mergeCell ref="A1:K1"/>
    <mergeCell ref="A6:A7"/>
    <mergeCell ref="A148:A149"/>
    <mergeCell ref="A161:A163"/>
    <mergeCell ref="A165:A167"/>
    <mergeCell ref="A185:A186"/>
    <mergeCell ref="A187:A188"/>
    <mergeCell ref="A189:A190"/>
    <mergeCell ref="A191:A192"/>
    <mergeCell ref="B6:B7"/>
    <mergeCell ref="B148:B149"/>
    <mergeCell ref="B161:B163"/>
    <mergeCell ref="B165:B167"/>
    <mergeCell ref="C6:C7"/>
    <mergeCell ref="C161:C162"/>
    <mergeCell ref="C165:C166"/>
    <mergeCell ref="C185:C186"/>
    <mergeCell ref="C187:C188"/>
    <mergeCell ref="C189:C190"/>
    <mergeCell ref="C191:C192"/>
    <mergeCell ref="D6:D7"/>
    <mergeCell ref="E6:E7"/>
    <mergeCell ref="F6:F7"/>
    <mergeCell ref="G6:G7"/>
    <mergeCell ref="H6:H7"/>
    <mergeCell ref="H161:H163"/>
    <mergeCell ref="H165:H167"/>
    <mergeCell ref="I6:I7"/>
    <mergeCell ref="J6:J7"/>
    <mergeCell ref="K6:K7"/>
    <mergeCell ref="L6:L7"/>
    <mergeCell ref="M6:M7"/>
    <mergeCell ref="N6:N7"/>
    <mergeCell ref="N8:N22"/>
    <mergeCell ref="N23:N39"/>
    <mergeCell ref="N40:N62"/>
    <mergeCell ref="N63:N70"/>
    <mergeCell ref="N71:N108"/>
    <mergeCell ref="N109:N129"/>
    <mergeCell ref="N130:N133"/>
    <mergeCell ref="N134:N172"/>
    <mergeCell ref="N173:N174"/>
    <mergeCell ref="N175:N183"/>
    <mergeCell ref="N184:N194"/>
    <mergeCell ref="O189:O190"/>
    <mergeCell ref="O191:O192"/>
  </mergeCells>
  <pageMargins left="0.75" right="0.75" top="1" bottom="1" header="0.511805555555556" footer="0.511805555555556"/>
  <headerFooter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78"/>
  <sheetViews>
    <sheetView zoomScale="82" zoomScaleNormal="82" topLeftCell="E1" workbookViewId="0">
      <selection activeCell="H4" sqref="H4:K6"/>
    </sheetView>
  </sheetViews>
  <sheetFormatPr defaultColWidth="9" defaultRowHeight="13.5"/>
  <cols>
    <col min="1" max="1" width="10.1416666666667" style="1" customWidth="1"/>
    <col min="2" max="2" width="10.7083333333333" style="1" customWidth="1"/>
    <col min="3" max="3" width="17.2833333333333" style="1" customWidth="1"/>
    <col min="4" max="4" width="10.7083333333333" style="1" customWidth="1"/>
    <col min="5" max="5" width="12.5666666666667" style="1" customWidth="1"/>
    <col min="6" max="6" width="10.2833333333333" style="1" customWidth="1"/>
    <col min="7" max="7" width="11" style="1" customWidth="1"/>
    <col min="8" max="8" width="11.5666666666667" style="1" customWidth="1"/>
    <col min="9" max="9" width="12.2833333333333" style="1" customWidth="1"/>
    <col min="10" max="10" width="13.2833333333333" style="1" customWidth="1"/>
    <col min="11" max="11" width="18.1333333333333" style="1" customWidth="1"/>
    <col min="12" max="12" width="16.5666666666667" style="1" customWidth="1"/>
    <col min="13" max="13" width="17.7083333333333" style="1" customWidth="1"/>
    <col min="14" max="14" width="32.5" style="1" customWidth="1"/>
    <col min="15" max="15" width="11.5" style="1"/>
    <col min="16" max="16" width="10.375" style="1"/>
    <col min="17" max="16384" width="9" style="1"/>
  </cols>
  <sheetData>
    <row r="1" s="1" customFormat="1" ht="25.5" spans="1:11">
      <c r="A1" s="5" t="s">
        <v>2395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="1" customFormat="1" ht="21" customHeight="1" spans="1:14">
      <c r="A2" s="5"/>
      <c r="B2" s="5"/>
      <c r="C2" s="5"/>
      <c r="D2" s="5"/>
      <c r="E2" s="5"/>
      <c r="F2" s="5"/>
      <c r="G2" s="5"/>
      <c r="H2" s="5"/>
      <c r="I2" s="5"/>
      <c r="J2" s="5"/>
      <c r="K2" s="5"/>
      <c r="N2" s="1" t="s">
        <v>2396</v>
      </c>
    </row>
    <row r="3" s="1" customFormat="1" ht="20.25" customHeight="1" spans="1:12">
      <c r="A3" s="6"/>
      <c r="B3" s="6"/>
      <c r="C3" s="7"/>
      <c r="D3" s="8"/>
      <c r="E3" s="8"/>
      <c r="F3" s="9"/>
      <c r="G3" s="5"/>
      <c r="H3" s="10" t="s">
        <v>21</v>
      </c>
      <c r="I3" s="29">
        <f>SUM(I9:I279)</f>
        <v>721</v>
      </c>
      <c r="J3" s="30"/>
      <c r="K3" s="30">
        <f>SUM(K9:K439)</f>
        <v>2166560000</v>
      </c>
      <c r="L3" s="1" t="s">
        <v>2397</v>
      </c>
    </row>
    <row r="4" s="1" customFormat="1" ht="20.25" customHeight="1" spans="1:11">
      <c r="A4" s="5"/>
      <c r="B4" s="5"/>
      <c r="C4" s="5"/>
      <c r="D4" s="5"/>
      <c r="E4" s="5"/>
      <c r="F4" s="5"/>
      <c r="G4" s="5"/>
      <c r="H4" s="10" t="s">
        <v>22</v>
      </c>
      <c r="I4" s="29" t="s">
        <v>2398</v>
      </c>
      <c r="J4" s="30"/>
      <c r="K4" s="30">
        <v>2295035030</v>
      </c>
    </row>
    <row r="5" s="1" customFormat="1" ht="20.25" customHeight="1" spans="1:11">
      <c r="A5" s="5"/>
      <c r="B5" s="5"/>
      <c r="C5" s="5"/>
      <c r="D5" s="5"/>
      <c r="E5" s="5"/>
      <c r="F5" s="5"/>
      <c r="G5" s="5"/>
      <c r="H5" s="10" t="s">
        <v>2399</v>
      </c>
      <c r="I5" s="29"/>
      <c r="J5" s="30"/>
      <c r="K5" s="30">
        <f>Dec!K4</f>
        <v>117329360</v>
      </c>
    </row>
    <row r="6" s="1" customFormat="1" ht="20.25" customHeight="1" spans="1:11">
      <c r="A6" s="5"/>
      <c r="B6" s="5"/>
      <c r="C6" s="5"/>
      <c r="D6" s="5"/>
      <c r="E6" s="5"/>
      <c r="F6" s="5"/>
      <c r="G6" s="5"/>
      <c r="H6" s="10" t="s">
        <v>17</v>
      </c>
      <c r="I6" s="32"/>
      <c r="J6" s="32"/>
      <c r="K6" s="30">
        <f>K4-K3+K5</f>
        <v>245804390</v>
      </c>
    </row>
    <row r="7" s="1" customFormat="1" spans="1:13">
      <c r="A7" s="11" t="s">
        <v>24</v>
      </c>
      <c r="B7" s="11" t="s">
        <v>25</v>
      </c>
      <c r="C7" s="11" t="s">
        <v>26</v>
      </c>
      <c r="D7" s="13" t="s">
        <v>27</v>
      </c>
      <c r="E7" s="13" t="s">
        <v>28</v>
      </c>
      <c r="F7" s="11" t="s">
        <v>29</v>
      </c>
      <c r="G7" s="14" t="s">
        <v>30</v>
      </c>
      <c r="H7" s="14" t="s">
        <v>2400</v>
      </c>
      <c r="I7" s="14" t="s">
        <v>32</v>
      </c>
      <c r="J7" s="33" t="s">
        <v>33</v>
      </c>
      <c r="K7" s="33" t="s">
        <v>34</v>
      </c>
      <c r="L7" s="33" t="s">
        <v>167</v>
      </c>
      <c r="M7" s="33" t="s">
        <v>168</v>
      </c>
    </row>
    <row r="8" s="1" customFormat="1" spans="1:13">
      <c r="A8" s="11"/>
      <c r="B8" s="11"/>
      <c r="C8" s="11"/>
      <c r="D8" s="13"/>
      <c r="E8" s="13"/>
      <c r="F8" s="11"/>
      <c r="G8" s="14"/>
      <c r="H8" s="14"/>
      <c r="I8" s="14"/>
      <c r="J8" s="33"/>
      <c r="K8" s="33"/>
      <c r="L8" s="33"/>
      <c r="M8" s="33"/>
    </row>
    <row r="9" s="1" customFormat="1" ht="15" spans="1:19">
      <c r="A9" s="134" t="s">
        <v>2381</v>
      </c>
      <c r="B9" s="596">
        <v>1425723</v>
      </c>
      <c r="C9" s="135" t="s">
        <v>2382</v>
      </c>
      <c r="D9" s="136">
        <v>43466</v>
      </c>
      <c r="E9" s="136">
        <v>43467</v>
      </c>
      <c r="F9" s="135">
        <f t="shared" ref="F9:F12" si="0">E9-D9</f>
        <v>1</v>
      </c>
      <c r="G9" s="135">
        <v>1</v>
      </c>
      <c r="H9" s="135" t="s">
        <v>37</v>
      </c>
      <c r="I9" s="135">
        <f t="shared" ref="I9:I12" si="1">G9*F9</f>
        <v>1</v>
      </c>
      <c r="J9" s="160">
        <v>4620000</v>
      </c>
      <c r="K9" s="160">
        <f t="shared" ref="K9:K12" si="2">J9*I9</f>
        <v>4620000</v>
      </c>
      <c r="L9" s="135" t="s">
        <v>2383</v>
      </c>
      <c r="M9" s="157">
        <f>SUM(K9:K15)</f>
        <v>56080000</v>
      </c>
      <c r="O9" s="1">
        <f>VLOOKUP(B9,Q:R,2,0)</f>
        <v>4620000</v>
      </c>
      <c r="P9" s="1">
        <f>K9-O9</f>
        <v>0</v>
      </c>
      <c r="Q9" s="28">
        <v>1383283</v>
      </c>
      <c r="R9" s="28">
        <v>17400000</v>
      </c>
      <c r="S9" s="1" t="s">
        <v>2401</v>
      </c>
    </row>
    <row r="10" s="1" customFormat="1" spans="1:19">
      <c r="A10" s="134" t="s">
        <v>2384</v>
      </c>
      <c r="B10" s="134">
        <v>1394262</v>
      </c>
      <c r="C10" s="135" t="s">
        <v>2385</v>
      </c>
      <c r="D10" s="136">
        <v>43101</v>
      </c>
      <c r="E10" s="136">
        <v>43102</v>
      </c>
      <c r="F10" s="135">
        <f t="shared" si="0"/>
        <v>1</v>
      </c>
      <c r="G10" s="135">
        <v>4</v>
      </c>
      <c r="H10" s="135" t="s">
        <v>37</v>
      </c>
      <c r="I10" s="135">
        <f t="shared" si="1"/>
        <v>4</v>
      </c>
      <c r="J10" s="160">
        <v>4620000</v>
      </c>
      <c r="K10" s="160">
        <f t="shared" si="2"/>
        <v>18480000</v>
      </c>
      <c r="L10" s="135" t="s">
        <v>2402</v>
      </c>
      <c r="M10" s="306"/>
      <c r="O10" s="1">
        <f t="shared" ref="O10:O30" si="3">VLOOKUP(B10,Q:R,2,0)</f>
        <v>18480000</v>
      </c>
      <c r="P10" s="1">
        <f t="shared" ref="P10:P30" si="4">K10-O10</f>
        <v>0</v>
      </c>
      <c r="Q10" s="28">
        <v>1385497</v>
      </c>
      <c r="R10" s="28">
        <v>5800000</v>
      </c>
      <c r="S10" s="1" t="s">
        <v>2403</v>
      </c>
    </row>
    <row r="11" s="1" customFormat="1" spans="1:19">
      <c r="A11" s="134">
        <v>331280</v>
      </c>
      <c r="B11" s="134">
        <v>1416602</v>
      </c>
      <c r="C11" s="135" t="s">
        <v>2404</v>
      </c>
      <c r="D11" s="136">
        <v>43101</v>
      </c>
      <c r="E11" s="136">
        <v>43102</v>
      </c>
      <c r="F11" s="135">
        <f t="shared" si="0"/>
        <v>1</v>
      </c>
      <c r="G11" s="135">
        <v>1</v>
      </c>
      <c r="H11" s="135" t="s">
        <v>2405</v>
      </c>
      <c r="I11" s="135">
        <f t="shared" si="1"/>
        <v>1</v>
      </c>
      <c r="J11" s="160">
        <v>4820000</v>
      </c>
      <c r="K11" s="160">
        <f t="shared" si="2"/>
        <v>4820000</v>
      </c>
      <c r="L11" s="605"/>
      <c r="M11" s="306"/>
      <c r="O11" s="1">
        <f t="shared" si="3"/>
        <v>4820000</v>
      </c>
      <c r="P11" s="1">
        <f t="shared" si="4"/>
        <v>0</v>
      </c>
      <c r="Q11" s="28">
        <v>1385598</v>
      </c>
      <c r="R11" s="28">
        <v>10260000</v>
      </c>
      <c r="S11" s="1" t="s">
        <v>2406</v>
      </c>
    </row>
    <row r="12" s="1" customFormat="1" spans="1:19">
      <c r="A12" s="134">
        <v>331519</v>
      </c>
      <c r="B12" s="134">
        <v>1417448</v>
      </c>
      <c r="C12" s="135" t="s">
        <v>2407</v>
      </c>
      <c r="D12" s="136">
        <v>43103</v>
      </c>
      <c r="E12" s="136">
        <v>43105</v>
      </c>
      <c r="F12" s="135">
        <f t="shared" si="0"/>
        <v>2</v>
      </c>
      <c r="G12" s="135">
        <v>1</v>
      </c>
      <c r="H12" s="135" t="s">
        <v>37</v>
      </c>
      <c r="I12" s="135">
        <f t="shared" si="1"/>
        <v>2</v>
      </c>
      <c r="J12" s="160">
        <v>4620000</v>
      </c>
      <c r="K12" s="160">
        <f t="shared" si="2"/>
        <v>9240000</v>
      </c>
      <c r="L12" s="605"/>
      <c r="M12" s="306"/>
      <c r="O12" s="1">
        <f t="shared" si="3"/>
        <v>9240000</v>
      </c>
      <c r="P12" s="1">
        <f t="shared" si="4"/>
        <v>0</v>
      </c>
      <c r="Q12" s="28">
        <v>1386113</v>
      </c>
      <c r="R12" s="28">
        <v>5800000</v>
      </c>
      <c r="S12" s="1" t="s">
        <v>2408</v>
      </c>
    </row>
    <row r="13" s="1" customFormat="1" spans="1:19">
      <c r="A13" s="597">
        <v>331570</v>
      </c>
      <c r="B13" s="597">
        <v>1417123</v>
      </c>
      <c r="C13" s="598" t="s">
        <v>2409</v>
      </c>
      <c r="D13" s="136">
        <v>43107</v>
      </c>
      <c r="E13" s="136">
        <v>43111</v>
      </c>
      <c r="F13" s="135">
        <v>4</v>
      </c>
      <c r="G13" s="135">
        <v>0</v>
      </c>
      <c r="H13" s="135" t="s">
        <v>2410</v>
      </c>
      <c r="I13" s="135">
        <v>0</v>
      </c>
      <c r="J13" s="160">
        <v>1200000</v>
      </c>
      <c r="K13" s="160">
        <f>J13*F13</f>
        <v>4800000</v>
      </c>
      <c r="L13" s="605"/>
      <c r="M13" s="306"/>
      <c r="O13" s="1">
        <f t="shared" si="3"/>
        <v>18920000</v>
      </c>
      <c r="P13" s="1">
        <f t="shared" si="4"/>
        <v>-14120000</v>
      </c>
      <c r="Q13" s="28">
        <v>1386422</v>
      </c>
      <c r="R13" s="28">
        <v>17400000</v>
      </c>
      <c r="S13" s="1" t="s">
        <v>2411</v>
      </c>
    </row>
    <row r="14" s="1" customFormat="1" spans="1:18">
      <c r="A14" s="306"/>
      <c r="B14" s="306"/>
      <c r="C14" s="599"/>
      <c r="D14" s="136">
        <v>43107</v>
      </c>
      <c r="E14" s="136">
        <v>43108</v>
      </c>
      <c r="F14" s="135">
        <f t="shared" ref="F14:F65" si="5">E14-D14</f>
        <v>1</v>
      </c>
      <c r="G14" s="135">
        <v>1</v>
      </c>
      <c r="H14" s="135" t="s">
        <v>2405</v>
      </c>
      <c r="I14" s="135">
        <f t="shared" ref="I14:I65" si="6">G14*F14</f>
        <v>1</v>
      </c>
      <c r="J14" s="160">
        <v>4820000</v>
      </c>
      <c r="K14" s="160">
        <f t="shared" ref="K14:K18" si="7">J14*I14</f>
        <v>4820000</v>
      </c>
      <c r="L14" s="605"/>
      <c r="M14" s="306"/>
      <c r="P14" s="1">
        <f t="shared" si="4"/>
        <v>4820000</v>
      </c>
      <c r="Q14" s="28">
        <v>1386696</v>
      </c>
      <c r="R14" s="28">
        <v>8700000</v>
      </c>
    </row>
    <row r="15" s="1" customFormat="1" spans="1:18">
      <c r="A15" s="307"/>
      <c r="B15" s="307"/>
      <c r="C15" s="600"/>
      <c r="D15" s="136">
        <v>43108</v>
      </c>
      <c r="E15" s="136">
        <v>43111</v>
      </c>
      <c r="F15" s="135">
        <f t="shared" si="5"/>
        <v>3</v>
      </c>
      <c r="G15" s="135">
        <v>1</v>
      </c>
      <c r="H15" s="135" t="s">
        <v>2405</v>
      </c>
      <c r="I15" s="135">
        <f t="shared" si="6"/>
        <v>3</v>
      </c>
      <c r="J15" s="160">
        <v>3100000</v>
      </c>
      <c r="K15" s="160">
        <f t="shared" si="7"/>
        <v>9300000</v>
      </c>
      <c r="L15" s="605"/>
      <c r="M15" s="307"/>
      <c r="P15" s="1">
        <f t="shared" si="4"/>
        <v>9300000</v>
      </c>
      <c r="Q15" s="28">
        <v>1387558</v>
      </c>
      <c r="R15" s="28">
        <v>5800000</v>
      </c>
    </row>
    <row r="16" s="1" customFormat="1" spans="1:19">
      <c r="A16" s="218">
        <v>331357</v>
      </c>
      <c r="B16" s="218">
        <v>1417478</v>
      </c>
      <c r="C16" s="210" t="s">
        <v>2412</v>
      </c>
      <c r="D16" s="211">
        <v>43108</v>
      </c>
      <c r="E16" s="211">
        <v>43111</v>
      </c>
      <c r="F16" s="210">
        <f t="shared" si="5"/>
        <v>3</v>
      </c>
      <c r="G16" s="210">
        <v>1</v>
      </c>
      <c r="H16" s="210" t="s">
        <v>2405</v>
      </c>
      <c r="I16" s="210">
        <f t="shared" si="6"/>
        <v>3</v>
      </c>
      <c r="J16" s="238">
        <v>3100000</v>
      </c>
      <c r="K16" s="238">
        <f t="shared" si="7"/>
        <v>9300000</v>
      </c>
      <c r="L16" s="606"/>
      <c r="M16" s="239">
        <f>SUM(K16:K21)</f>
        <v>44100000</v>
      </c>
      <c r="O16" s="1">
        <f t="shared" si="3"/>
        <v>9300000</v>
      </c>
      <c r="P16" s="1">
        <f t="shared" si="4"/>
        <v>0</v>
      </c>
      <c r="Q16" s="28">
        <v>1387937</v>
      </c>
      <c r="R16" s="28">
        <v>19560000</v>
      </c>
      <c r="S16" s="1" t="s">
        <v>2413</v>
      </c>
    </row>
    <row r="17" s="1" customFormat="1" spans="1:19">
      <c r="A17" s="218">
        <v>333443</v>
      </c>
      <c r="B17" s="218">
        <v>1422923</v>
      </c>
      <c r="C17" s="210" t="s">
        <v>2414</v>
      </c>
      <c r="D17" s="211">
        <v>43108</v>
      </c>
      <c r="E17" s="211">
        <v>43110</v>
      </c>
      <c r="F17" s="210">
        <f t="shared" si="5"/>
        <v>2</v>
      </c>
      <c r="G17" s="210">
        <v>1</v>
      </c>
      <c r="H17" s="210" t="s">
        <v>37</v>
      </c>
      <c r="I17" s="210">
        <f t="shared" si="6"/>
        <v>2</v>
      </c>
      <c r="J17" s="238">
        <v>2900000</v>
      </c>
      <c r="K17" s="238">
        <f t="shared" si="7"/>
        <v>5800000</v>
      </c>
      <c r="L17" s="606"/>
      <c r="M17" s="607"/>
      <c r="O17" s="1">
        <f t="shared" si="3"/>
        <v>5800000</v>
      </c>
      <c r="P17" s="1">
        <f t="shared" si="4"/>
        <v>0</v>
      </c>
      <c r="Q17" s="28">
        <v>1388602</v>
      </c>
      <c r="R17" s="28">
        <v>9300000</v>
      </c>
      <c r="S17" s="1" t="s">
        <v>2415</v>
      </c>
    </row>
    <row r="18" s="1" customFormat="1" spans="1:19">
      <c r="A18" s="218">
        <v>330786</v>
      </c>
      <c r="B18" s="218">
        <v>1414379</v>
      </c>
      <c r="C18" s="210" t="s">
        <v>2416</v>
      </c>
      <c r="D18" s="211">
        <v>43108</v>
      </c>
      <c r="E18" s="211">
        <v>43110</v>
      </c>
      <c r="F18" s="210">
        <f t="shared" si="5"/>
        <v>2</v>
      </c>
      <c r="G18" s="210">
        <v>1</v>
      </c>
      <c r="H18" s="210" t="s">
        <v>37</v>
      </c>
      <c r="I18" s="210">
        <f t="shared" si="6"/>
        <v>2</v>
      </c>
      <c r="J18" s="238">
        <v>2900000</v>
      </c>
      <c r="K18" s="238">
        <f t="shared" si="7"/>
        <v>5800000</v>
      </c>
      <c r="L18" s="606"/>
      <c r="M18" s="607"/>
      <c r="O18" s="1">
        <f t="shared" si="3"/>
        <v>5800000</v>
      </c>
      <c r="P18" s="1">
        <f t="shared" si="4"/>
        <v>0</v>
      </c>
      <c r="Q18" s="28">
        <v>1388701</v>
      </c>
      <c r="R18" s="28">
        <v>6200000</v>
      </c>
      <c r="S18" s="1" t="s">
        <v>2417</v>
      </c>
    </row>
    <row r="19" s="1" customFormat="1" spans="1:19">
      <c r="A19" s="210">
        <v>331607</v>
      </c>
      <c r="B19" s="218">
        <v>1418196</v>
      </c>
      <c r="C19" s="210" t="s">
        <v>2418</v>
      </c>
      <c r="D19" s="211">
        <v>43108</v>
      </c>
      <c r="E19" s="211">
        <v>43109</v>
      </c>
      <c r="F19" s="210">
        <f t="shared" si="5"/>
        <v>1</v>
      </c>
      <c r="G19" s="210">
        <v>1</v>
      </c>
      <c r="H19" s="210" t="s">
        <v>37</v>
      </c>
      <c r="I19" s="210">
        <f t="shared" si="6"/>
        <v>1</v>
      </c>
      <c r="J19" s="608">
        <v>2900000</v>
      </c>
      <c r="K19" s="238">
        <f t="shared" ref="K19:K22" si="8">J19*F19*G19</f>
        <v>2900000</v>
      </c>
      <c r="L19" s="606" t="s">
        <v>2171</v>
      </c>
      <c r="M19" s="607"/>
      <c r="O19" s="1">
        <f t="shared" si="3"/>
        <v>2900000</v>
      </c>
      <c r="P19" s="1">
        <f t="shared" si="4"/>
        <v>0</v>
      </c>
      <c r="Q19" s="28">
        <v>1388711</v>
      </c>
      <c r="R19" s="28">
        <v>12400000</v>
      </c>
      <c r="S19" s="1" t="s">
        <v>2419</v>
      </c>
    </row>
    <row r="20" s="1" customFormat="1" spans="1:19">
      <c r="A20" s="210">
        <v>333418</v>
      </c>
      <c r="B20" s="218">
        <v>1421974</v>
      </c>
      <c r="C20" s="210" t="s">
        <v>2420</v>
      </c>
      <c r="D20" s="211">
        <v>43108</v>
      </c>
      <c r="E20" s="211">
        <v>43111</v>
      </c>
      <c r="F20" s="210">
        <f t="shared" si="5"/>
        <v>3</v>
      </c>
      <c r="G20" s="210">
        <v>1</v>
      </c>
      <c r="H20" s="210" t="s">
        <v>37</v>
      </c>
      <c r="I20" s="210">
        <f t="shared" si="6"/>
        <v>3</v>
      </c>
      <c r="J20" s="608">
        <v>2900000</v>
      </c>
      <c r="K20" s="238">
        <f t="shared" si="8"/>
        <v>8700000</v>
      </c>
      <c r="L20" s="606"/>
      <c r="M20" s="607"/>
      <c r="O20" s="1">
        <f t="shared" si="3"/>
        <v>8700000</v>
      </c>
      <c r="P20" s="1">
        <f t="shared" si="4"/>
        <v>0</v>
      </c>
      <c r="Q20" s="28">
        <v>1388953</v>
      </c>
      <c r="R20" s="28">
        <v>6200000</v>
      </c>
      <c r="S20" s="1" t="s">
        <v>2421</v>
      </c>
    </row>
    <row r="21" s="1" customFormat="1" spans="1:19">
      <c r="A21" s="210">
        <v>328155</v>
      </c>
      <c r="B21" s="218">
        <v>1407033</v>
      </c>
      <c r="C21" s="210" t="s">
        <v>2422</v>
      </c>
      <c r="D21" s="211">
        <v>43108</v>
      </c>
      <c r="E21" s="211">
        <v>43112</v>
      </c>
      <c r="F21" s="210">
        <f t="shared" si="5"/>
        <v>4</v>
      </c>
      <c r="G21" s="210">
        <v>1</v>
      </c>
      <c r="H21" s="210" t="s">
        <v>37</v>
      </c>
      <c r="I21" s="210">
        <f t="shared" si="6"/>
        <v>4</v>
      </c>
      <c r="J21" s="608">
        <v>2900000</v>
      </c>
      <c r="K21" s="238">
        <f t="shared" si="8"/>
        <v>11600000</v>
      </c>
      <c r="L21" s="606" t="s">
        <v>2171</v>
      </c>
      <c r="M21" s="609"/>
      <c r="O21" s="1">
        <f t="shared" si="3"/>
        <v>11600000</v>
      </c>
      <c r="P21" s="1">
        <f t="shared" si="4"/>
        <v>0</v>
      </c>
      <c r="Q21" s="28">
        <v>1389395</v>
      </c>
      <c r="R21" s="28">
        <v>11600000</v>
      </c>
      <c r="S21" s="1" t="s">
        <v>2423</v>
      </c>
    </row>
    <row r="22" s="1" customFormat="1" spans="1:19">
      <c r="A22" s="601" t="s">
        <v>2424</v>
      </c>
      <c r="B22" s="601">
        <v>1426988</v>
      </c>
      <c r="C22" s="288" t="s">
        <v>2425</v>
      </c>
      <c r="D22" s="289">
        <v>43473</v>
      </c>
      <c r="E22" s="289">
        <v>43474</v>
      </c>
      <c r="F22" s="288">
        <f t="shared" si="5"/>
        <v>1</v>
      </c>
      <c r="G22" s="288">
        <v>2</v>
      </c>
      <c r="H22" s="288" t="s">
        <v>2405</v>
      </c>
      <c r="I22" s="288">
        <f t="shared" si="6"/>
        <v>2</v>
      </c>
      <c r="J22" s="300">
        <v>3100000</v>
      </c>
      <c r="K22" s="301">
        <f t="shared" si="8"/>
        <v>6200000</v>
      </c>
      <c r="L22" s="299">
        <f>SUM(K22:K63)</f>
        <v>391100000</v>
      </c>
      <c r="M22" s="610"/>
      <c r="O22" s="1">
        <f t="shared" si="3"/>
        <v>6200000</v>
      </c>
      <c r="P22" s="1">
        <f t="shared" si="4"/>
        <v>0</v>
      </c>
      <c r="Q22" s="28">
        <v>1389649</v>
      </c>
      <c r="R22" s="28">
        <v>17400000</v>
      </c>
      <c r="S22" s="1" t="s">
        <v>2426</v>
      </c>
    </row>
    <row r="23" s="1" customFormat="1" spans="1:19">
      <c r="A23" s="601" t="s">
        <v>2427</v>
      </c>
      <c r="B23" s="601">
        <v>1399711</v>
      </c>
      <c r="C23" s="288" t="s">
        <v>2428</v>
      </c>
      <c r="D23" s="289">
        <v>43109</v>
      </c>
      <c r="E23" s="289">
        <v>43111</v>
      </c>
      <c r="F23" s="288">
        <f t="shared" si="5"/>
        <v>2</v>
      </c>
      <c r="G23" s="288">
        <v>2</v>
      </c>
      <c r="H23" s="288" t="s">
        <v>37</v>
      </c>
      <c r="I23" s="288">
        <f t="shared" si="6"/>
        <v>4</v>
      </c>
      <c r="J23" s="301">
        <v>2900000</v>
      </c>
      <c r="K23" s="301">
        <f t="shared" ref="K23:K25" si="9">J23*I23</f>
        <v>11600000</v>
      </c>
      <c r="L23" s="611"/>
      <c r="M23" s="288"/>
      <c r="O23" s="1">
        <f t="shared" si="3"/>
        <v>11600000</v>
      </c>
      <c r="P23" s="1">
        <f t="shared" si="4"/>
        <v>0</v>
      </c>
      <c r="Q23" s="28">
        <v>1389763</v>
      </c>
      <c r="R23" s="28">
        <v>4300000</v>
      </c>
      <c r="S23" s="1" t="s">
        <v>2429</v>
      </c>
    </row>
    <row r="24" s="1" customFormat="1" spans="1:19">
      <c r="A24" s="601">
        <v>331823</v>
      </c>
      <c r="B24" s="601">
        <v>1418695</v>
      </c>
      <c r="C24" s="288" t="s">
        <v>2430</v>
      </c>
      <c r="D24" s="289">
        <v>43109</v>
      </c>
      <c r="E24" s="289">
        <v>43110</v>
      </c>
      <c r="F24" s="288">
        <f t="shared" si="5"/>
        <v>1</v>
      </c>
      <c r="G24" s="288">
        <v>1</v>
      </c>
      <c r="H24" s="288" t="s">
        <v>2405</v>
      </c>
      <c r="I24" s="288">
        <f t="shared" si="6"/>
        <v>1</v>
      </c>
      <c r="J24" s="301">
        <v>3100000</v>
      </c>
      <c r="K24" s="301">
        <f t="shared" si="9"/>
        <v>3100000</v>
      </c>
      <c r="L24" s="611"/>
      <c r="M24" s="288"/>
      <c r="O24" s="1">
        <f t="shared" si="3"/>
        <v>3100000</v>
      </c>
      <c r="P24" s="1">
        <f t="shared" si="4"/>
        <v>0</v>
      </c>
      <c r="Q24" s="28">
        <v>1390385</v>
      </c>
      <c r="R24" s="28">
        <v>5800000</v>
      </c>
      <c r="S24" s="1" t="s">
        <v>2431</v>
      </c>
    </row>
    <row r="25" s="1" customFormat="1" spans="1:19">
      <c r="A25" s="601" t="s">
        <v>2432</v>
      </c>
      <c r="B25" s="601">
        <v>1420884</v>
      </c>
      <c r="C25" s="288" t="s">
        <v>2433</v>
      </c>
      <c r="D25" s="289">
        <v>43109</v>
      </c>
      <c r="E25" s="289">
        <v>43110</v>
      </c>
      <c r="F25" s="288">
        <f t="shared" si="5"/>
        <v>1</v>
      </c>
      <c r="G25" s="288">
        <v>3</v>
      </c>
      <c r="H25" s="288" t="s">
        <v>37</v>
      </c>
      <c r="I25" s="288">
        <f t="shared" si="6"/>
        <v>3</v>
      </c>
      <c r="J25" s="301">
        <v>2900000</v>
      </c>
      <c r="K25" s="301">
        <f t="shared" si="9"/>
        <v>8700000</v>
      </c>
      <c r="L25" s="611"/>
      <c r="M25" s="288"/>
      <c r="O25" s="1">
        <f t="shared" si="3"/>
        <v>8700000</v>
      </c>
      <c r="P25" s="1">
        <f t="shared" si="4"/>
        <v>0</v>
      </c>
      <c r="Q25" s="28">
        <v>1390435</v>
      </c>
      <c r="R25" s="28">
        <v>5800000</v>
      </c>
      <c r="S25" s="1" t="s">
        <v>2434</v>
      </c>
    </row>
    <row r="26" s="1" customFormat="1" spans="1:19">
      <c r="A26" s="601" t="s">
        <v>2435</v>
      </c>
      <c r="B26" s="601">
        <v>1400197</v>
      </c>
      <c r="C26" s="288" t="s">
        <v>2436</v>
      </c>
      <c r="D26" s="289">
        <v>43109</v>
      </c>
      <c r="E26" s="289">
        <v>43112</v>
      </c>
      <c r="F26" s="288">
        <f t="shared" si="5"/>
        <v>3</v>
      </c>
      <c r="G26" s="288">
        <v>2</v>
      </c>
      <c r="H26" s="288" t="s">
        <v>2405</v>
      </c>
      <c r="I26" s="288">
        <f t="shared" si="6"/>
        <v>6</v>
      </c>
      <c r="J26" s="301">
        <v>3100000</v>
      </c>
      <c r="K26" s="301">
        <f t="shared" ref="K26:K52" si="10">J26*F26*G26</f>
        <v>18600000</v>
      </c>
      <c r="L26" s="611"/>
      <c r="M26" s="288"/>
      <c r="O26" s="1">
        <f t="shared" si="3"/>
        <v>18600000</v>
      </c>
      <c r="P26" s="1">
        <f t="shared" si="4"/>
        <v>0</v>
      </c>
      <c r="Q26" s="28">
        <v>1390562</v>
      </c>
      <c r="R26" s="28">
        <v>5800000</v>
      </c>
      <c r="S26" s="1" t="s">
        <v>2437</v>
      </c>
    </row>
    <row r="27" s="1" customFormat="1" spans="1:19">
      <c r="A27" s="288">
        <v>333302</v>
      </c>
      <c r="B27" s="601">
        <v>1421526</v>
      </c>
      <c r="C27" s="288" t="s">
        <v>2438</v>
      </c>
      <c r="D27" s="289">
        <v>43109</v>
      </c>
      <c r="E27" s="289">
        <v>43111</v>
      </c>
      <c r="F27" s="288">
        <f t="shared" si="5"/>
        <v>2</v>
      </c>
      <c r="G27" s="288">
        <v>1</v>
      </c>
      <c r="H27" s="288" t="s">
        <v>37</v>
      </c>
      <c r="I27" s="288">
        <f t="shared" si="6"/>
        <v>2</v>
      </c>
      <c r="J27" s="300">
        <v>2900000</v>
      </c>
      <c r="K27" s="301">
        <f t="shared" si="10"/>
        <v>5800000</v>
      </c>
      <c r="L27" s="611"/>
      <c r="M27" s="288"/>
      <c r="O27" s="1">
        <f t="shared" si="3"/>
        <v>5800000</v>
      </c>
      <c r="P27" s="1">
        <f t="shared" si="4"/>
        <v>0</v>
      </c>
      <c r="Q27" s="28">
        <v>1391422</v>
      </c>
      <c r="R27" s="28">
        <v>6200000</v>
      </c>
      <c r="S27" s="1" t="s">
        <v>2439</v>
      </c>
    </row>
    <row r="28" s="1" customFormat="1" spans="1:19">
      <c r="A28" s="601">
        <v>325834</v>
      </c>
      <c r="B28" s="601">
        <v>1398792</v>
      </c>
      <c r="C28" s="288" t="s">
        <v>2440</v>
      </c>
      <c r="D28" s="289">
        <v>43474</v>
      </c>
      <c r="E28" s="289">
        <v>43476</v>
      </c>
      <c r="F28" s="288">
        <f t="shared" si="5"/>
        <v>2</v>
      </c>
      <c r="G28" s="288">
        <v>1</v>
      </c>
      <c r="H28" s="288" t="s">
        <v>37</v>
      </c>
      <c r="I28" s="288">
        <f t="shared" si="6"/>
        <v>2</v>
      </c>
      <c r="J28" s="301">
        <v>2900000</v>
      </c>
      <c r="K28" s="301">
        <f t="shared" si="10"/>
        <v>5800000</v>
      </c>
      <c r="L28" s="611"/>
      <c r="M28" s="288" t="s">
        <v>2389</v>
      </c>
      <c r="O28" s="1">
        <f t="shared" si="3"/>
        <v>5800000</v>
      </c>
      <c r="P28" s="1">
        <f t="shared" si="4"/>
        <v>0</v>
      </c>
      <c r="Q28" s="28">
        <v>1392119</v>
      </c>
      <c r="R28" s="28">
        <v>2900000</v>
      </c>
      <c r="S28" s="1" t="s">
        <v>2441</v>
      </c>
    </row>
    <row r="29" s="1" customFormat="1" spans="1:19">
      <c r="A29" s="601" t="s">
        <v>2442</v>
      </c>
      <c r="B29" s="601">
        <v>1406824</v>
      </c>
      <c r="C29" s="288" t="s">
        <v>2443</v>
      </c>
      <c r="D29" s="289">
        <v>43474</v>
      </c>
      <c r="E29" s="289">
        <v>43476</v>
      </c>
      <c r="F29" s="288">
        <f t="shared" si="5"/>
        <v>2</v>
      </c>
      <c r="G29" s="288">
        <v>4</v>
      </c>
      <c r="H29" s="288" t="s">
        <v>37</v>
      </c>
      <c r="I29" s="288">
        <f t="shared" si="6"/>
        <v>8</v>
      </c>
      <c r="J29" s="301">
        <v>2900000</v>
      </c>
      <c r="K29" s="301">
        <f t="shared" si="10"/>
        <v>23200000</v>
      </c>
      <c r="L29" s="611"/>
      <c r="M29" s="288" t="s">
        <v>1936</v>
      </c>
      <c r="O29" s="1">
        <f t="shared" si="3"/>
        <v>23200000</v>
      </c>
      <c r="P29" s="1">
        <f t="shared" si="4"/>
        <v>0</v>
      </c>
      <c r="Q29" s="28">
        <v>1393281</v>
      </c>
      <c r="R29" s="28">
        <v>6200000</v>
      </c>
      <c r="S29" s="1" t="s">
        <v>2444</v>
      </c>
    </row>
    <row r="30" s="1" customFormat="1" spans="1:19">
      <c r="A30" s="601" t="s">
        <v>2445</v>
      </c>
      <c r="B30" s="288">
        <v>1404493</v>
      </c>
      <c r="C30" s="288" t="s">
        <v>2446</v>
      </c>
      <c r="D30" s="289">
        <v>43110</v>
      </c>
      <c r="E30" s="289">
        <v>43113</v>
      </c>
      <c r="F30" s="288">
        <f t="shared" si="5"/>
        <v>3</v>
      </c>
      <c r="G30" s="288">
        <v>2</v>
      </c>
      <c r="H30" s="288" t="s">
        <v>37</v>
      </c>
      <c r="I30" s="288">
        <f t="shared" si="6"/>
        <v>6</v>
      </c>
      <c r="J30" s="301">
        <v>2900000</v>
      </c>
      <c r="K30" s="301">
        <f t="shared" si="10"/>
        <v>17400000</v>
      </c>
      <c r="L30" s="611"/>
      <c r="M30" s="288"/>
      <c r="O30" s="1">
        <f t="shared" si="3"/>
        <v>17400000</v>
      </c>
      <c r="P30" s="1">
        <f t="shared" si="4"/>
        <v>0</v>
      </c>
      <c r="Q30" s="28">
        <v>1394143</v>
      </c>
      <c r="R30" s="28">
        <v>6200000</v>
      </c>
      <c r="S30" s="1" t="s">
        <v>2447</v>
      </c>
    </row>
    <row r="31" s="1" customFormat="1" spans="1:19">
      <c r="A31" s="601">
        <v>328849</v>
      </c>
      <c r="B31" s="288">
        <v>1393281</v>
      </c>
      <c r="C31" s="288" t="s">
        <v>2448</v>
      </c>
      <c r="D31" s="289">
        <v>43110</v>
      </c>
      <c r="E31" s="289">
        <v>43112</v>
      </c>
      <c r="F31" s="288">
        <f t="shared" si="5"/>
        <v>2</v>
      </c>
      <c r="G31" s="288">
        <v>1</v>
      </c>
      <c r="H31" s="288" t="s">
        <v>2405</v>
      </c>
      <c r="I31" s="288">
        <f t="shared" si="6"/>
        <v>2</v>
      </c>
      <c r="J31" s="301">
        <v>3100000</v>
      </c>
      <c r="K31" s="301">
        <f t="shared" si="10"/>
        <v>6200000</v>
      </c>
      <c r="L31" s="611"/>
      <c r="M31" s="288" t="s">
        <v>1960</v>
      </c>
      <c r="O31" s="1">
        <f t="shared" ref="O31:O94" si="11">VLOOKUP(B31,Q:R,2,0)</f>
        <v>6200000</v>
      </c>
      <c r="P31" s="1">
        <f t="shared" ref="P31:P94" si="12">K31-O31</f>
        <v>0</v>
      </c>
      <c r="Q31" s="28">
        <v>1394147</v>
      </c>
      <c r="R31" s="28">
        <v>6200000</v>
      </c>
      <c r="S31" s="1" t="s">
        <v>2449</v>
      </c>
    </row>
    <row r="32" s="1" customFormat="1" spans="1:19">
      <c r="A32" s="601">
        <v>330934</v>
      </c>
      <c r="B32" s="288">
        <v>1414776</v>
      </c>
      <c r="C32" s="288" t="s">
        <v>2450</v>
      </c>
      <c r="D32" s="289">
        <v>43110</v>
      </c>
      <c r="E32" s="289">
        <v>43113</v>
      </c>
      <c r="F32" s="288">
        <f t="shared" si="5"/>
        <v>3</v>
      </c>
      <c r="G32" s="288">
        <v>1</v>
      </c>
      <c r="H32" s="288" t="s">
        <v>37</v>
      </c>
      <c r="I32" s="288">
        <f t="shared" si="6"/>
        <v>3</v>
      </c>
      <c r="J32" s="301">
        <v>2900000</v>
      </c>
      <c r="K32" s="301">
        <f t="shared" si="10"/>
        <v>8700000</v>
      </c>
      <c r="L32" s="611"/>
      <c r="M32" s="288" t="s">
        <v>2451</v>
      </c>
      <c r="O32" s="1">
        <f t="shared" si="11"/>
        <v>8700000</v>
      </c>
      <c r="P32" s="1">
        <f t="shared" si="12"/>
        <v>0</v>
      </c>
      <c r="Q32" s="28">
        <v>1394160</v>
      </c>
      <c r="R32" s="28">
        <v>17400000</v>
      </c>
      <c r="S32" s="1" t="s">
        <v>2452</v>
      </c>
    </row>
    <row r="33" s="1" customFormat="1" spans="1:19">
      <c r="A33" s="601" t="s">
        <v>2453</v>
      </c>
      <c r="B33" s="288">
        <v>1417739</v>
      </c>
      <c r="C33" s="288" t="s">
        <v>2454</v>
      </c>
      <c r="D33" s="289">
        <v>43475</v>
      </c>
      <c r="E33" s="289">
        <v>43476</v>
      </c>
      <c r="F33" s="288">
        <f t="shared" si="5"/>
        <v>1</v>
      </c>
      <c r="G33" s="288">
        <v>3</v>
      </c>
      <c r="H33" s="288" t="s">
        <v>2405</v>
      </c>
      <c r="I33" s="288">
        <f t="shared" si="6"/>
        <v>3</v>
      </c>
      <c r="J33" s="301">
        <v>3100000</v>
      </c>
      <c r="K33" s="301">
        <f t="shared" si="10"/>
        <v>9300000</v>
      </c>
      <c r="L33" s="611"/>
      <c r="M33" s="288" t="s">
        <v>2455</v>
      </c>
      <c r="O33" s="1">
        <f t="shared" si="11"/>
        <v>9300000</v>
      </c>
      <c r="P33" s="1">
        <f t="shared" si="12"/>
        <v>0</v>
      </c>
      <c r="Q33" s="28">
        <v>1394262</v>
      </c>
      <c r="R33" s="28">
        <v>18480000</v>
      </c>
      <c r="S33" s="1" t="s">
        <v>2456</v>
      </c>
    </row>
    <row r="34" s="1" customFormat="1" spans="1:19">
      <c r="A34" s="601">
        <v>333738</v>
      </c>
      <c r="B34" s="288">
        <v>1423862</v>
      </c>
      <c r="C34" s="288" t="s">
        <v>2457</v>
      </c>
      <c r="D34" s="289">
        <v>43475</v>
      </c>
      <c r="E34" s="289">
        <v>43477</v>
      </c>
      <c r="F34" s="288">
        <f t="shared" si="5"/>
        <v>2</v>
      </c>
      <c r="G34" s="288">
        <v>1</v>
      </c>
      <c r="H34" s="288" t="s">
        <v>37</v>
      </c>
      <c r="I34" s="288">
        <f t="shared" si="6"/>
        <v>2</v>
      </c>
      <c r="J34" s="301">
        <v>2900000</v>
      </c>
      <c r="K34" s="301">
        <f t="shared" si="10"/>
        <v>5800000</v>
      </c>
      <c r="L34" s="611"/>
      <c r="M34" s="288"/>
      <c r="O34" s="1">
        <f t="shared" si="11"/>
        <v>5800000</v>
      </c>
      <c r="P34" s="1">
        <f t="shared" si="12"/>
        <v>0</v>
      </c>
      <c r="Q34" s="28">
        <v>1394377</v>
      </c>
      <c r="R34" s="28">
        <v>28860000</v>
      </c>
      <c r="S34" s="1" t="s">
        <v>2458</v>
      </c>
    </row>
    <row r="35" s="1" customFormat="1" spans="1:19">
      <c r="A35" s="601">
        <v>333119</v>
      </c>
      <c r="B35" s="288">
        <v>1420883</v>
      </c>
      <c r="C35" s="288" t="s">
        <v>2459</v>
      </c>
      <c r="D35" s="289">
        <v>43111</v>
      </c>
      <c r="E35" s="289">
        <v>43113</v>
      </c>
      <c r="F35" s="288">
        <f t="shared" si="5"/>
        <v>2</v>
      </c>
      <c r="G35" s="288">
        <v>1</v>
      </c>
      <c r="H35" s="288" t="s">
        <v>37</v>
      </c>
      <c r="I35" s="288">
        <f t="shared" si="6"/>
        <v>2</v>
      </c>
      <c r="J35" s="301">
        <v>2900000</v>
      </c>
      <c r="K35" s="301">
        <f t="shared" si="10"/>
        <v>5800000</v>
      </c>
      <c r="L35" s="611"/>
      <c r="M35" s="288"/>
      <c r="O35" s="1">
        <f t="shared" si="11"/>
        <v>5800000</v>
      </c>
      <c r="P35" s="1">
        <f t="shared" si="12"/>
        <v>0</v>
      </c>
      <c r="Q35" s="28">
        <v>1394614</v>
      </c>
      <c r="R35" s="28">
        <v>3100000</v>
      </c>
      <c r="S35" s="1" t="s">
        <v>2460</v>
      </c>
    </row>
    <row r="36" s="1" customFormat="1" spans="1:19">
      <c r="A36" s="601" t="s">
        <v>2461</v>
      </c>
      <c r="B36" s="288">
        <v>1415719</v>
      </c>
      <c r="C36" s="288" t="s">
        <v>2462</v>
      </c>
      <c r="D36" s="289">
        <v>43111</v>
      </c>
      <c r="E36" s="289">
        <v>43113</v>
      </c>
      <c r="F36" s="288">
        <f t="shared" si="5"/>
        <v>2</v>
      </c>
      <c r="G36" s="288">
        <v>2</v>
      </c>
      <c r="H36" s="288" t="s">
        <v>37</v>
      </c>
      <c r="I36" s="288">
        <f t="shared" si="6"/>
        <v>4</v>
      </c>
      <c r="J36" s="612">
        <v>2900000</v>
      </c>
      <c r="K36" s="612">
        <f t="shared" si="10"/>
        <v>11600000</v>
      </c>
      <c r="L36" s="611"/>
      <c r="M36" s="288" t="s">
        <v>2463</v>
      </c>
      <c r="O36" s="1">
        <f t="shared" si="11"/>
        <v>11600000</v>
      </c>
      <c r="P36" s="1">
        <f t="shared" si="12"/>
        <v>0</v>
      </c>
      <c r="Q36" s="28">
        <v>1394737</v>
      </c>
      <c r="R36" s="28">
        <v>12400000</v>
      </c>
      <c r="S36" s="1" t="s">
        <v>2464</v>
      </c>
    </row>
    <row r="37" s="1" customFormat="1" spans="1:19">
      <c r="A37" s="601">
        <v>330505</v>
      </c>
      <c r="B37" s="288">
        <v>1413827</v>
      </c>
      <c r="C37" s="288" t="s">
        <v>2465</v>
      </c>
      <c r="D37" s="289">
        <v>43111</v>
      </c>
      <c r="E37" s="289">
        <v>43113</v>
      </c>
      <c r="F37" s="288">
        <f t="shared" si="5"/>
        <v>2</v>
      </c>
      <c r="G37" s="288">
        <v>1</v>
      </c>
      <c r="H37" s="288" t="s">
        <v>37</v>
      </c>
      <c r="I37" s="288">
        <f t="shared" si="6"/>
        <v>2</v>
      </c>
      <c r="J37" s="300">
        <v>2900000</v>
      </c>
      <c r="K37" s="612">
        <f t="shared" si="10"/>
        <v>5800000</v>
      </c>
      <c r="L37" s="611"/>
      <c r="M37" s="288"/>
      <c r="O37" s="1">
        <f t="shared" si="11"/>
        <v>5800000</v>
      </c>
      <c r="P37" s="1">
        <f t="shared" si="12"/>
        <v>0</v>
      </c>
      <c r="Q37" s="28">
        <v>1394740</v>
      </c>
      <c r="R37" s="28">
        <v>12400000</v>
      </c>
      <c r="S37" s="1" t="s">
        <v>2466</v>
      </c>
    </row>
    <row r="38" s="1" customFormat="1" spans="1:19">
      <c r="A38" s="601" t="s">
        <v>2467</v>
      </c>
      <c r="B38" s="288">
        <v>1414716</v>
      </c>
      <c r="C38" s="288" t="s">
        <v>2468</v>
      </c>
      <c r="D38" s="289">
        <v>43111</v>
      </c>
      <c r="E38" s="289">
        <v>43112</v>
      </c>
      <c r="F38" s="288">
        <f t="shared" si="5"/>
        <v>1</v>
      </c>
      <c r="G38" s="288">
        <v>2</v>
      </c>
      <c r="H38" s="288" t="s">
        <v>2405</v>
      </c>
      <c r="I38" s="288">
        <f t="shared" si="6"/>
        <v>2</v>
      </c>
      <c r="J38" s="300">
        <v>3100000</v>
      </c>
      <c r="K38" s="612">
        <f t="shared" si="10"/>
        <v>6200000</v>
      </c>
      <c r="L38" s="611"/>
      <c r="M38" s="288" t="s">
        <v>1960</v>
      </c>
      <c r="O38" s="1">
        <f t="shared" si="11"/>
        <v>6200000</v>
      </c>
      <c r="P38" s="1">
        <f t="shared" si="12"/>
        <v>0</v>
      </c>
      <c r="Q38" s="28">
        <v>1395023</v>
      </c>
      <c r="R38" s="28">
        <v>6200000</v>
      </c>
      <c r="S38" s="1" t="s">
        <v>2469</v>
      </c>
    </row>
    <row r="39" s="1" customFormat="1" spans="1:19">
      <c r="A39" s="601">
        <v>331258</v>
      </c>
      <c r="B39" s="288">
        <v>1416831</v>
      </c>
      <c r="C39" s="288" t="s">
        <v>2470</v>
      </c>
      <c r="D39" s="289">
        <v>43476</v>
      </c>
      <c r="E39" s="289">
        <v>43478</v>
      </c>
      <c r="F39" s="288">
        <f t="shared" si="5"/>
        <v>2</v>
      </c>
      <c r="G39" s="288">
        <v>1</v>
      </c>
      <c r="H39" s="288" t="s">
        <v>37</v>
      </c>
      <c r="I39" s="288">
        <f t="shared" si="6"/>
        <v>2</v>
      </c>
      <c r="J39" s="300">
        <v>2900000</v>
      </c>
      <c r="K39" s="612">
        <f t="shared" si="10"/>
        <v>5800000</v>
      </c>
      <c r="L39" s="611"/>
      <c r="M39" s="288"/>
      <c r="O39" s="1">
        <f t="shared" si="11"/>
        <v>5800000</v>
      </c>
      <c r="P39" s="1">
        <f t="shared" si="12"/>
        <v>0</v>
      </c>
      <c r="Q39" s="28">
        <v>1395025</v>
      </c>
      <c r="R39" s="28">
        <v>6200000</v>
      </c>
      <c r="S39" s="1" t="s">
        <v>2471</v>
      </c>
    </row>
    <row r="40" s="1" customFormat="1" spans="1:19">
      <c r="A40" s="601">
        <v>332814</v>
      </c>
      <c r="B40" s="288">
        <v>1419936</v>
      </c>
      <c r="C40" s="288" t="s">
        <v>2472</v>
      </c>
      <c r="D40" s="289">
        <v>43476</v>
      </c>
      <c r="E40" s="289">
        <v>43477</v>
      </c>
      <c r="F40" s="288">
        <f t="shared" si="5"/>
        <v>1</v>
      </c>
      <c r="G40" s="288">
        <v>1</v>
      </c>
      <c r="H40" s="288" t="s">
        <v>2405</v>
      </c>
      <c r="I40" s="288">
        <f t="shared" si="6"/>
        <v>1</v>
      </c>
      <c r="J40" s="300">
        <v>3100000</v>
      </c>
      <c r="K40" s="612">
        <f t="shared" si="10"/>
        <v>3100000</v>
      </c>
      <c r="L40" s="611"/>
      <c r="M40" s="288" t="s">
        <v>2473</v>
      </c>
      <c r="O40" s="1">
        <f t="shared" si="11"/>
        <v>3100000</v>
      </c>
      <c r="P40" s="1">
        <f t="shared" si="12"/>
        <v>0</v>
      </c>
      <c r="Q40" s="28">
        <v>1396002</v>
      </c>
      <c r="R40" s="28">
        <v>12400000</v>
      </c>
      <c r="S40" s="1" t="s">
        <v>2474</v>
      </c>
    </row>
    <row r="41" s="1" customFormat="1" spans="1:19">
      <c r="A41" s="601" t="s">
        <v>2475</v>
      </c>
      <c r="B41" s="288">
        <v>1424870</v>
      </c>
      <c r="C41" s="288" t="s">
        <v>2476</v>
      </c>
      <c r="D41" s="289">
        <v>43476</v>
      </c>
      <c r="E41" s="289">
        <v>43478</v>
      </c>
      <c r="F41" s="288">
        <f t="shared" si="5"/>
        <v>2</v>
      </c>
      <c r="G41" s="288">
        <v>2</v>
      </c>
      <c r="H41" s="288" t="s">
        <v>37</v>
      </c>
      <c r="I41" s="288">
        <f t="shared" si="6"/>
        <v>4</v>
      </c>
      <c r="J41" s="300">
        <v>2900000</v>
      </c>
      <c r="K41" s="612">
        <f t="shared" si="10"/>
        <v>11600000</v>
      </c>
      <c r="L41" s="611"/>
      <c r="M41" s="288"/>
      <c r="O41" s="1">
        <f t="shared" si="11"/>
        <v>11600000</v>
      </c>
      <c r="P41" s="1">
        <f t="shared" si="12"/>
        <v>0</v>
      </c>
      <c r="Q41" s="28">
        <v>1396823</v>
      </c>
      <c r="R41" s="28">
        <v>11600000</v>
      </c>
      <c r="S41" s="1" t="s">
        <v>2477</v>
      </c>
    </row>
    <row r="42" s="1" customFormat="1" spans="1:19">
      <c r="A42" s="601">
        <v>330921</v>
      </c>
      <c r="B42" s="288">
        <v>1414811</v>
      </c>
      <c r="C42" s="288" t="s">
        <v>2478</v>
      </c>
      <c r="D42" s="289">
        <v>43112</v>
      </c>
      <c r="E42" s="289">
        <v>43115</v>
      </c>
      <c r="F42" s="288">
        <f t="shared" si="5"/>
        <v>3</v>
      </c>
      <c r="G42" s="288">
        <v>1</v>
      </c>
      <c r="H42" s="288" t="s">
        <v>37</v>
      </c>
      <c r="I42" s="288">
        <f t="shared" si="6"/>
        <v>3</v>
      </c>
      <c r="J42" s="300">
        <v>2900000</v>
      </c>
      <c r="K42" s="612">
        <f t="shared" si="10"/>
        <v>8700000</v>
      </c>
      <c r="L42" s="611"/>
      <c r="M42" s="288"/>
      <c r="O42" s="1">
        <f t="shared" si="11"/>
        <v>8700000</v>
      </c>
      <c r="P42" s="1">
        <f t="shared" si="12"/>
        <v>0</v>
      </c>
      <c r="Q42" s="28">
        <v>1396849</v>
      </c>
      <c r="R42" s="28">
        <v>9300000</v>
      </c>
      <c r="S42" s="1" t="s">
        <v>2479</v>
      </c>
    </row>
    <row r="43" s="1" customFormat="1" spans="1:19">
      <c r="A43" s="601">
        <v>334134</v>
      </c>
      <c r="B43" s="288">
        <v>1425532</v>
      </c>
      <c r="C43" s="288" t="s">
        <v>2480</v>
      </c>
      <c r="D43" s="289">
        <v>43477</v>
      </c>
      <c r="E43" s="289">
        <v>43478</v>
      </c>
      <c r="F43" s="288">
        <f t="shared" si="5"/>
        <v>1</v>
      </c>
      <c r="G43" s="288">
        <v>1</v>
      </c>
      <c r="H43" s="288" t="s">
        <v>37</v>
      </c>
      <c r="I43" s="288">
        <f t="shared" si="6"/>
        <v>1</v>
      </c>
      <c r="J43" s="300">
        <v>2900000</v>
      </c>
      <c r="K43" s="612">
        <f t="shared" si="10"/>
        <v>2900000</v>
      </c>
      <c r="L43" s="611"/>
      <c r="M43" s="288"/>
      <c r="O43" s="1">
        <f t="shared" si="11"/>
        <v>2900000</v>
      </c>
      <c r="P43" s="1">
        <f t="shared" si="12"/>
        <v>0</v>
      </c>
      <c r="Q43" s="28">
        <v>1398065</v>
      </c>
      <c r="R43" s="28">
        <v>6200000</v>
      </c>
      <c r="S43" s="1" t="s">
        <v>2481</v>
      </c>
    </row>
    <row r="44" s="1" customFormat="1" ht="15.75" customHeight="1" spans="1:19">
      <c r="A44" s="601">
        <v>328876</v>
      </c>
      <c r="B44" s="288">
        <v>1408661</v>
      </c>
      <c r="C44" s="288" t="s">
        <v>2482</v>
      </c>
      <c r="D44" s="289">
        <v>43112</v>
      </c>
      <c r="E44" s="289">
        <v>43113</v>
      </c>
      <c r="F44" s="288">
        <f t="shared" si="5"/>
        <v>1</v>
      </c>
      <c r="G44" s="288">
        <v>1</v>
      </c>
      <c r="H44" s="288" t="s">
        <v>2405</v>
      </c>
      <c r="I44" s="288">
        <f t="shared" si="6"/>
        <v>1</v>
      </c>
      <c r="J44" s="612">
        <v>3100000</v>
      </c>
      <c r="K44" s="612">
        <f t="shared" si="10"/>
        <v>3100000</v>
      </c>
      <c r="L44" s="611"/>
      <c r="M44" s="288" t="s">
        <v>1960</v>
      </c>
      <c r="O44" s="1">
        <f t="shared" si="11"/>
        <v>3100000</v>
      </c>
      <c r="P44" s="1">
        <f t="shared" si="12"/>
        <v>0</v>
      </c>
      <c r="Q44" s="28">
        <v>1398219</v>
      </c>
      <c r="R44" s="28">
        <v>5800000</v>
      </c>
      <c r="S44" s="1" t="s">
        <v>2483</v>
      </c>
    </row>
    <row r="45" s="1" customFormat="1" spans="1:19">
      <c r="A45" s="601">
        <v>328880</v>
      </c>
      <c r="B45" s="288">
        <v>1408667</v>
      </c>
      <c r="C45" s="288" t="s">
        <v>2484</v>
      </c>
      <c r="D45" s="289">
        <v>43112</v>
      </c>
      <c r="E45" s="289">
        <v>43113</v>
      </c>
      <c r="F45" s="288">
        <f t="shared" si="5"/>
        <v>1</v>
      </c>
      <c r="G45" s="288">
        <v>1</v>
      </c>
      <c r="H45" s="288" t="s">
        <v>37</v>
      </c>
      <c r="I45" s="288">
        <f t="shared" si="6"/>
        <v>1</v>
      </c>
      <c r="J45" s="612">
        <v>2900000</v>
      </c>
      <c r="K45" s="612">
        <f t="shared" si="10"/>
        <v>2900000</v>
      </c>
      <c r="L45" s="611"/>
      <c r="M45" s="288" t="s">
        <v>2171</v>
      </c>
      <c r="O45" s="1">
        <f t="shared" si="11"/>
        <v>2900000</v>
      </c>
      <c r="P45" s="1">
        <f t="shared" si="12"/>
        <v>0</v>
      </c>
      <c r="Q45" s="28">
        <v>1398222</v>
      </c>
      <c r="R45" s="28">
        <v>12400000</v>
      </c>
      <c r="S45" s="1" t="s">
        <v>2485</v>
      </c>
    </row>
    <row r="46" s="1" customFormat="1" spans="1:19">
      <c r="A46" s="601" t="s">
        <v>2486</v>
      </c>
      <c r="B46" s="288">
        <v>1415742</v>
      </c>
      <c r="C46" s="288" t="s">
        <v>2487</v>
      </c>
      <c r="D46" s="289">
        <v>43112</v>
      </c>
      <c r="E46" s="289">
        <v>43114</v>
      </c>
      <c r="F46" s="288">
        <f t="shared" si="5"/>
        <v>2</v>
      </c>
      <c r="G46" s="288">
        <v>2</v>
      </c>
      <c r="H46" s="288" t="s">
        <v>37</v>
      </c>
      <c r="I46" s="288">
        <f t="shared" si="6"/>
        <v>4</v>
      </c>
      <c r="J46" s="612">
        <v>2900000</v>
      </c>
      <c r="K46" s="612">
        <f t="shared" si="10"/>
        <v>11600000</v>
      </c>
      <c r="L46" s="611"/>
      <c r="M46" s="288"/>
      <c r="O46" s="1">
        <f t="shared" si="11"/>
        <v>11600000</v>
      </c>
      <c r="P46" s="1">
        <f t="shared" si="12"/>
        <v>0</v>
      </c>
      <c r="Q46" s="28">
        <v>1398281</v>
      </c>
      <c r="R46" s="28">
        <v>6200000</v>
      </c>
      <c r="S46" s="1" t="s">
        <v>2488</v>
      </c>
    </row>
    <row r="47" s="1" customFormat="1" spans="1:19">
      <c r="A47" s="601">
        <v>328833</v>
      </c>
      <c r="B47" s="288">
        <v>1404486</v>
      </c>
      <c r="C47" s="288" t="s">
        <v>2489</v>
      </c>
      <c r="D47" s="289">
        <v>43112</v>
      </c>
      <c r="E47" s="289">
        <v>43114</v>
      </c>
      <c r="F47" s="288">
        <f t="shared" si="5"/>
        <v>2</v>
      </c>
      <c r="G47" s="288">
        <v>1</v>
      </c>
      <c r="H47" s="288" t="s">
        <v>2405</v>
      </c>
      <c r="I47" s="288">
        <f t="shared" si="6"/>
        <v>2</v>
      </c>
      <c r="J47" s="612">
        <v>3100000</v>
      </c>
      <c r="K47" s="612">
        <f t="shared" si="10"/>
        <v>6200000</v>
      </c>
      <c r="L47" s="611"/>
      <c r="M47" s="288" t="s">
        <v>1960</v>
      </c>
      <c r="O47" s="1">
        <f t="shared" si="11"/>
        <v>6200000</v>
      </c>
      <c r="P47" s="1">
        <f t="shared" si="12"/>
        <v>0</v>
      </c>
      <c r="Q47" s="28">
        <v>1398701</v>
      </c>
      <c r="R47" s="28">
        <v>8700000</v>
      </c>
      <c r="S47" s="1" t="s">
        <v>2490</v>
      </c>
    </row>
    <row r="48" s="1" customFormat="1" spans="1:19">
      <c r="A48" s="288">
        <v>330789</v>
      </c>
      <c r="B48" s="288">
        <v>1413339</v>
      </c>
      <c r="C48" s="288" t="s">
        <v>2491</v>
      </c>
      <c r="D48" s="289">
        <v>43112</v>
      </c>
      <c r="E48" s="289">
        <v>43114</v>
      </c>
      <c r="F48" s="288">
        <f t="shared" si="5"/>
        <v>2</v>
      </c>
      <c r="G48" s="288">
        <v>1</v>
      </c>
      <c r="H48" s="288" t="s">
        <v>37</v>
      </c>
      <c r="I48" s="288">
        <f t="shared" si="6"/>
        <v>2</v>
      </c>
      <c r="J48" s="612">
        <v>2900000</v>
      </c>
      <c r="K48" s="612">
        <f t="shared" si="10"/>
        <v>5800000</v>
      </c>
      <c r="L48" s="611"/>
      <c r="M48" s="288"/>
      <c r="O48" s="1">
        <f t="shared" si="11"/>
        <v>5800000</v>
      </c>
      <c r="P48" s="1">
        <f t="shared" si="12"/>
        <v>0</v>
      </c>
      <c r="Q48" s="28">
        <v>1398715</v>
      </c>
      <c r="R48" s="28">
        <v>5800000</v>
      </c>
      <c r="S48" s="1" t="s">
        <v>2492</v>
      </c>
    </row>
    <row r="49" s="1" customFormat="1" spans="1:19">
      <c r="A49" s="288">
        <v>331113</v>
      </c>
      <c r="B49" s="288">
        <v>1415861</v>
      </c>
      <c r="C49" s="288" t="s">
        <v>2493</v>
      </c>
      <c r="D49" s="289">
        <v>43112</v>
      </c>
      <c r="E49" s="289">
        <v>43115</v>
      </c>
      <c r="F49" s="288">
        <f t="shared" si="5"/>
        <v>3</v>
      </c>
      <c r="G49" s="288">
        <v>1</v>
      </c>
      <c r="H49" s="288" t="s">
        <v>37</v>
      </c>
      <c r="I49" s="288">
        <f t="shared" si="6"/>
        <v>3</v>
      </c>
      <c r="J49" s="612">
        <v>2900000</v>
      </c>
      <c r="K49" s="612">
        <f t="shared" si="10"/>
        <v>8700000</v>
      </c>
      <c r="L49" s="611"/>
      <c r="M49" s="288"/>
      <c r="O49" s="1">
        <f t="shared" si="11"/>
        <v>8700000</v>
      </c>
      <c r="P49" s="1">
        <f t="shared" si="12"/>
        <v>0</v>
      </c>
      <c r="Q49" s="28">
        <v>1398792</v>
      </c>
      <c r="R49" s="28">
        <v>5800000</v>
      </c>
      <c r="S49" s="1" t="s">
        <v>2494</v>
      </c>
    </row>
    <row r="50" s="1" customFormat="1" spans="1:19">
      <c r="A50" s="288">
        <v>331832</v>
      </c>
      <c r="B50" s="288">
        <v>1418830</v>
      </c>
      <c r="C50" s="288" t="s">
        <v>2495</v>
      </c>
      <c r="D50" s="289">
        <v>43477</v>
      </c>
      <c r="E50" s="289">
        <v>43481</v>
      </c>
      <c r="F50" s="288">
        <f t="shared" si="5"/>
        <v>4</v>
      </c>
      <c r="G50" s="288">
        <v>1</v>
      </c>
      <c r="H50" s="288" t="s">
        <v>37</v>
      </c>
      <c r="I50" s="288">
        <f t="shared" si="6"/>
        <v>4</v>
      </c>
      <c r="J50" s="612">
        <v>2900000</v>
      </c>
      <c r="K50" s="612">
        <f t="shared" si="10"/>
        <v>11600000</v>
      </c>
      <c r="L50" s="611"/>
      <c r="M50" s="288" t="s">
        <v>1936</v>
      </c>
      <c r="O50" s="1">
        <f t="shared" si="11"/>
        <v>11600000</v>
      </c>
      <c r="P50" s="1">
        <f t="shared" si="12"/>
        <v>0</v>
      </c>
      <c r="Q50" s="28">
        <v>1399276</v>
      </c>
      <c r="R50" s="28">
        <v>12400000</v>
      </c>
      <c r="S50" s="1" t="s">
        <v>2496</v>
      </c>
    </row>
    <row r="51" s="1" customFormat="1" spans="1:19">
      <c r="A51" s="288">
        <v>327278</v>
      </c>
      <c r="B51" s="288">
        <v>1398701</v>
      </c>
      <c r="C51" s="288" t="s">
        <v>2497</v>
      </c>
      <c r="D51" s="289">
        <v>43113</v>
      </c>
      <c r="E51" s="289">
        <v>43116</v>
      </c>
      <c r="F51" s="288">
        <f t="shared" si="5"/>
        <v>3</v>
      </c>
      <c r="G51" s="288">
        <v>1</v>
      </c>
      <c r="H51" s="288" t="s">
        <v>37</v>
      </c>
      <c r="I51" s="288">
        <f t="shared" si="6"/>
        <v>3</v>
      </c>
      <c r="J51" s="612">
        <v>2900000</v>
      </c>
      <c r="K51" s="612">
        <f t="shared" si="10"/>
        <v>8700000</v>
      </c>
      <c r="L51" s="611"/>
      <c r="M51" s="288"/>
      <c r="O51" s="1">
        <f t="shared" si="11"/>
        <v>8700000</v>
      </c>
      <c r="P51" s="1">
        <f t="shared" si="12"/>
        <v>0</v>
      </c>
      <c r="Q51" s="28">
        <v>1399396</v>
      </c>
      <c r="R51" s="28">
        <v>3100000</v>
      </c>
      <c r="S51" s="1" t="s">
        <v>2498</v>
      </c>
    </row>
    <row r="52" s="1" customFormat="1" spans="1:19">
      <c r="A52" s="288">
        <v>331041</v>
      </c>
      <c r="B52" s="288">
        <v>1415106</v>
      </c>
      <c r="C52" s="288" t="s">
        <v>2499</v>
      </c>
      <c r="D52" s="289">
        <v>43113</v>
      </c>
      <c r="E52" s="289">
        <v>43115</v>
      </c>
      <c r="F52" s="288">
        <f t="shared" si="5"/>
        <v>2</v>
      </c>
      <c r="G52" s="288">
        <v>1</v>
      </c>
      <c r="H52" s="288" t="s">
        <v>37</v>
      </c>
      <c r="I52" s="288">
        <f t="shared" si="6"/>
        <v>2</v>
      </c>
      <c r="J52" s="612">
        <v>2900000</v>
      </c>
      <c r="K52" s="612">
        <f t="shared" si="10"/>
        <v>5800000</v>
      </c>
      <c r="L52" s="611"/>
      <c r="M52" s="288" t="s">
        <v>1936</v>
      </c>
      <c r="N52" s="1" t="s">
        <v>2500</v>
      </c>
      <c r="O52" s="1">
        <f t="shared" si="11"/>
        <v>5800000</v>
      </c>
      <c r="P52" s="1">
        <f t="shared" si="12"/>
        <v>0</v>
      </c>
      <c r="Q52" s="28">
        <v>1399471</v>
      </c>
      <c r="R52" s="28">
        <v>3100000</v>
      </c>
      <c r="S52" s="1" t="s">
        <v>2501</v>
      </c>
    </row>
    <row r="53" s="1" customFormat="1" spans="1:19">
      <c r="A53" s="601">
        <v>327790</v>
      </c>
      <c r="B53" s="601">
        <v>1405650</v>
      </c>
      <c r="C53" s="288" t="s">
        <v>2502</v>
      </c>
      <c r="D53" s="289">
        <v>43478</v>
      </c>
      <c r="E53" s="289">
        <v>43479</v>
      </c>
      <c r="F53" s="288">
        <f t="shared" si="5"/>
        <v>1</v>
      </c>
      <c r="G53" s="288">
        <v>1</v>
      </c>
      <c r="H53" s="288" t="s">
        <v>37</v>
      </c>
      <c r="I53" s="288">
        <f t="shared" si="6"/>
        <v>1</v>
      </c>
      <c r="J53" s="301">
        <v>2900000</v>
      </c>
      <c r="K53" s="301">
        <f t="shared" ref="K53:K58" si="13">J53*I53</f>
        <v>2900000</v>
      </c>
      <c r="L53" s="611"/>
      <c r="M53" s="288"/>
      <c r="O53" s="1">
        <f t="shared" si="11"/>
        <v>2900000</v>
      </c>
      <c r="P53" s="1">
        <f t="shared" si="12"/>
        <v>0</v>
      </c>
      <c r="Q53" s="28">
        <v>1399711</v>
      </c>
      <c r="R53" s="28">
        <v>11600000</v>
      </c>
      <c r="S53" s="1" t="s">
        <v>2503</v>
      </c>
    </row>
    <row r="54" s="1" customFormat="1" spans="1:19">
      <c r="A54" s="601">
        <v>327906</v>
      </c>
      <c r="B54" s="601">
        <v>1406339</v>
      </c>
      <c r="C54" s="288" t="s">
        <v>2504</v>
      </c>
      <c r="D54" s="289">
        <v>43113</v>
      </c>
      <c r="E54" s="289">
        <v>43115</v>
      </c>
      <c r="F54" s="288">
        <f t="shared" si="5"/>
        <v>2</v>
      </c>
      <c r="G54" s="288">
        <v>1</v>
      </c>
      <c r="H54" s="288" t="s">
        <v>37</v>
      </c>
      <c r="I54" s="288">
        <f t="shared" si="6"/>
        <v>2</v>
      </c>
      <c r="J54" s="301">
        <v>2900000</v>
      </c>
      <c r="K54" s="301">
        <f t="shared" si="13"/>
        <v>5800000</v>
      </c>
      <c r="L54" s="611"/>
      <c r="M54" s="288"/>
      <c r="O54" s="1">
        <f t="shared" si="11"/>
        <v>5800000</v>
      </c>
      <c r="P54" s="1">
        <f t="shared" si="12"/>
        <v>0</v>
      </c>
      <c r="Q54" s="28">
        <v>1400197</v>
      </c>
      <c r="R54" s="28">
        <v>18600000</v>
      </c>
      <c r="S54" s="1" t="s">
        <v>2505</v>
      </c>
    </row>
    <row r="55" s="1" customFormat="1" spans="1:19">
      <c r="A55" s="288">
        <v>330250</v>
      </c>
      <c r="B55" s="601">
        <v>1411959</v>
      </c>
      <c r="C55" s="288" t="s">
        <v>2506</v>
      </c>
      <c r="D55" s="289">
        <v>43114</v>
      </c>
      <c r="E55" s="289">
        <v>43115</v>
      </c>
      <c r="F55" s="288">
        <f t="shared" si="5"/>
        <v>1</v>
      </c>
      <c r="G55" s="288">
        <v>1</v>
      </c>
      <c r="H55" s="288" t="s">
        <v>37</v>
      </c>
      <c r="I55" s="288">
        <f t="shared" si="6"/>
        <v>1</v>
      </c>
      <c r="J55" s="301">
        <v>2900000</v>
      </c>
      <c r="K55" s="301">
        <f t="shared" si="13"/>
        <v>2900000</v>
      </c>
      <c r="L55" s="611"/>
      <c r="M55" s="288"/>
      <c r="O55" s="1">
        <f t="shared" si="11"/>
        <v>2900000</v>
      </c>
      <c r="P55" s="1">
        <f t="shared" si="12"/>
        <v>0</v>
      </c>
      <c r="Q55" s="28">
        <v>1400206</v>
      </c>
      <c r="R55" s="28">
        <v>11600000</v>
      </c>
      <c r="S55" s="1" t="s">
        <v>2507</v>
      </c>
    </row>
    <row r="56" s="1" customFormat="1" spans="1:19">
      <c r="A56" s="601" t="s">
        <v>2508</v>
      </c>
      <c r="B56" s="601">
        <v>1420830</v>
      </c>
      <c r="C56" s="288" t="s">
        <v>2509</v>
      </c>
      <c r="D56" s="289">
        <v>43114</v>
      </c>
      <c r="E56" s="289">
        <v>43118</v>
      </c>
      <c r="F56" s="288">
        <f t="shared" si="5"/>
        <v>4</v>
      </c>
      <c r="G56" s="288">
        <v>2</v>
      </c>
      <c r="H56" s="288" t="s">
        <v>37</v>
      </c>
      <c r="I56" s="288">
        <f t="shared" si="6"/>
        <v>8</v>
      </c>
      <c r="J56" s="301">
        <v>2900000</v>
      </c>
      <c r="K56" s="301">
        <f t="shared" si="13"/>
        <v>23200000</v>
      </c>
      <c r="L56" s="611"/>
      <c r="M56" s="288"/>
      <c r="O56" s="1">
        <f t="shared" si="11"/>
        <v>23200000</v>
      </c>
      <c r="P56" s="1">
        <f t="shared" si="12"/>
        <v>0</v>
      </c>
      <c r="Q56" s="28">
        <v>1400651</v>
      </c>
      <c r="R56" s="28">
        <v>5800000</v>
      </c>
      <c r="S56" s="1" t="s">
        <v>2510</v>
      </c>
    </row>
    <row r="57" s="1" customFormat="1" spans="1:19">
      <c r="A57" s="601" t="s">
        <v>2511</v>
      </c>
      <c r="B57" s="601">
        <v>1400893</v>
      </c>
      <c r="C57" s="288" t="s">
        <v>2512</v>
      </c>
      <c r="D57" s="289">
        <v>43114</v>
      </c>
      <c r="E57" s="289">
        <v>43116</v>
      </c>
      <c r="F57" s="288">
        <f t="shared" si="5"/>
        <v>2</v>
      </c>
      <c r="G57" s="288">
        <v>4</v>
      </c>
      <c r="H57" s="288" t="s">
        <v>37</v>
      </c>
      <c r="I57" s="288">
        <f t="shared" si="6"/>
        <v>8</v>
      </c>
      <c r="J57" s="301">
        <v>2900000</v>
      </c>
      <c r="K57" s="301">
        <f t="shared" si="13"/>
        <v>23200000</v>
      </c>
      <c r="L57" s="611"/>
      <c r="M57" s="288"/>
      <c r="O57" s="1">
        <f t="shared" si="11"/>
        <v>23200000</v>
      </c>
      <c r="P57" s="1">
        <f t="shared" si="12"/>
        <v>0</v>
      </c>
      <c r="Q57" s="28">
        <v>1400652</v>
      </c>
      <c r="R57" s="28">
        <v>5800000</v>
      </c>
      <c r="S57" s="1" t="s">
        <v>2513</v>
      </c>
    </row>
    <row r="58" s="1" customFormat="1" spans="1:19">
      <c r="A58" s="601" t="s">
        <v>2514</v>
      </c>
      <c r="B58" s="601">
        <v>1386422</v>
      </c>
      <c r="C58" s="288" t="s">
        <v>2515</v>
      </c>
      <c r="D58" s="289">
        <v>43114</v>
      </c>
      <c r="E58" s="289">
        <v>43117</v>
      </c>
      <c r="F58" s="288">
        <f t="shared" si="5"/>
        <v>3</v>
      </c>
      <c r="G58" s="288">
        <v>2</v>
      </c>
      <c r="H58" s="288" t="s">
        <v>37</v>
      </c>
      <c r="I58" s="288">
        <f t="shared" si="6"/>
        <v>6</v>
      </c>
      <c r="J58" s="301">
        <v>2900000</v>
      </c>
      <c r="K58" s="301">
        <f t="shared" si="13"/>
        <v>17400000</v>
      </c>
      <c r="L58" s="611"/>
      <c r="M58" s="288"/>
      <c r="O58" s="1">
        <f t="shared" si="11"/>
        <v>17400000</v>
      </c>
      <c r="P58" s="1">
        <f t="shared" si="12"/>
        <v>0</v>
      </c>
      <c r="Q58" s="28">
        <v>1400893</v>
      </c>
      <c r="R58" s="28">
        <v>23200000</v>
      </c>
      <c r="S58" s="1" t="s">
        <v>2516</v>
      </c>
    </row>
    <row r="59" s="1" customFormat="1" spans="1:19">
      <c r="A59" s="288">
        <v>331130</v>
      </c>
      <c r="B59" s="601">
        <v>1416242</v>
      </c>
      <c r="C59" s="288" t="s">
        <v>2517</v>
      </c>
      <c r="D59" s="289">
        <v>43114</v>
      </c>
      <c r="E59" s="289">
        <v>43119</v>
      </c>
      <c r="F59" s="288">
        <f t="shared" si="5"/>
        <v>5</v>
      </c>
      <c r="G59" s="288">
        <v>1</v>
      </c>
      <c r="H59" s="288" t="s">
        <v>2405</v>
      </c>
      <c r="I59" s="288">
        <f t="shared" si="6"/>
        <v>5</v>
      </c>
      <c r="J59" s="300">
        <v>3100000</v>
      </c>
      <c r="K59" s="301">
        <f>J59*F59*G59</f>
        <v>15500000</v>
      </c>
      <c r="L59" s="611"/>
      <c r="M59" s="288"/>
      <c r="O59" s="1">
        <f t="shared" si="11"/>
        <v>15500000</v>
      </c>
      <c r="P59" s="1">
        <f t="shared" si="12"/>
        <v>0</v>
      </c>
      <c r="Q59" s="28">
        <v>1400973</v>
      </c>
      <c r="R59" s="28">
        <v>17400000</v>
      </c>
      <c r="S59" s="1" t="s">
        <v>2518</v>
      </c>
    </row>
    <row r="60" s="1" customFormat="1" spans="1:19">
      <c r="A60" s="601">
        <v>328458</v>
      </c>
      <c r="B60" s="601">
        <v>1388953</v>
      </c>
      <c r="C60" s="288" t="s">
        <v>2519</v>
      </c>
      <c r="D60" s="289">
        <v>43114</v>
      </c>
      <c r="E60" s="289">
        <v>43116</v>
      </c>
      <c r="F60" s="288">
        <f t="shared" si="5"/>
        <v>2</v>
      </c>
      <c r="G60" s="288">
        <v>1</v>
      </c>
      <c r="H60" s="288" t="s">
        <v>2405</v>
      </c>
      <c r="I60" s="288">
        <f t="shared" si="6"/>
        <v>2</v>
      </c>
      <c r="J60" s="301">
        <v>3100000</v>
      </c>
      <c r="K60" s="301">
        <f t="shared" ref="K60:K65" si="14">J60*I60</f>
        <v>6200000</v>
      </c>
      <c r="L60" s="611"/>
      <c r="M60" s="288" t="s">
        <v>2520</v>
      </c>
      <c r="O60" s="1">
        <f t="shared" si="11"/>
        <v>6200000</v>
      </c>
      <c r="P60" s="1">
        <f t="shared" si="12"/>
        <v>0</v>
      </c>
      <c r="Q60" s="28">
        <v>1402236</v>
      </c>
      <c r="R60" s="28">
        <v>6200000</v>
      </c>
      <c r="S60" s="1" t="s">
        <v>2521</v>
      </c>
    </row>
    <row r="61" s="1" customFormat="1" spans="1:19">
      <c r="A61" s="601">
        <v>325937</v>
      </c>
      <c r="B61" s="601">
        <v>1400651</v>
      </c>
      <c r="C61" s="288" t="s">
        <v>2522</v>
      </c>
      <c r="D61" s="289">
        <v>43479</v>
      </c>
      <c r="E61" s="289">
        <v>43481</v>
      </c>
      <c r="F61" s="288">
        <f t="shared" si="5"/>
        <v>2</v>
      </c>
      <c r="G61" s="288">
        <v>1</v>
      </c>
      <c r="H61" s="288" t="s">
        <v>37</v>
      </c>
      <c r="I61" s="288">
        <f t="shared" si="6"/>
        <v>2</v>
      </c>
      <c r="J61" s="301">
        <v>2900000</v>
      </c>
      <c r="K61" s="301">
        <f t="shared" si="14"/>
        <v>5800000</v>
      </c>
      <c r="L61" s="611"/>
      <c r="M61" s="288"/>
      <c r="O61" s="1">
        <f t="shared" si="11"/>
        <v>5800000</v>
      </c>
      <c r="P61" s="1">
        <f t="shared" si="12"/>
        <v>0</v>
      </c>
      <c r="Q61" s="28">
        <v>1402325</v>
      </c>
      <c r="R61" s="28">
        <v>6200000</v>
      </c>
      <c r="S61" s="1" t="s">
        <v>2523</v>
      </c>
    </row>
    <row r="62" s="1" customFormat="1" spans="1:19">
      <c r="A62" s="601" t="s">
        <v>2524</v>
      </c>
      <c r="B62" s="601">
        <v>1413268</v>
      </c>
      <c r="C62" s="288" t="s">
        <v>2525</v>
      </c>
      <c r="D62" s="289">
        <v>43114</v>
      </c>
      <c r="E62" s="289">
        <v>43118</v>
      </c>
      <c r="F62" s="288">
        <f t="shared" si="5"/>
        <v>4</v>
      </c>
      <c r="G62" s="288">
        <v>2</v>
      </c>
      <c r="H62" s="288" t="s">
        <v>37</v>
      </c>
      <c r="I62" s="288">
        <f t="shared" si="6"/>
        <v>8</v>
      </c>
      <c r="J62" s="301">
        <v>2900000</v>
      </c>
      <c r="K62" s="301">
        <f t="shared" si="14"/>
        <v>23200000</v>
      </c>
      <c r="L62" s="611"/>
      <c r="M62" s="288" t="s">
        <v>1960</v>
      </c>
      <c r="O62" s="1">
        <f t="shared" si="11"/>
        <v>23200000</v>
      </c>
      <c r="P62" s="1">
        <f t="shared" si="12"/>
        <v>0</v>
      </c>
      <c r="Q62" s="28">
        <v>1402622</v>
      </c>
      <c r="R62" s="28">
        <v>5800000</v>
      </c>
      <c r="S62" s="1" t="s">
        <v>2526</v>
      </c>
    </row>
    <row r="63" s="1" customFormat="1" spans="1:19">
      <c r="A63" s="601">
        <v>333688</v>
      </c>
      <c r="B63" s="601">
        <v>1423338</v>
      </c>
      <c r="C63" s="288" t="s">
        <v>2527</v>
      </c>
      <c r="D63" s="289">
        <v>43479</v>
      </c>
      <c r="E63" s="289">
        <v>43482</v>
      </c>
      <c r="F63" s="288">
        <f t="shared" si="5"/>
        <v>3</v>
      </c>
      <c r="G63" s="288">
        <v>1</v>
      </c>
      <c r="H63" s="288" t="s">
        <v>37</v>
      </c>
      <c r="I63" s="288">
        <f t="shared" si="6"/>
        <v>3</v>
      </c>
      <c r="J63" s="301">
        <v>2900000</v>
      </c>
      <c r="K63" s="301">
        <f t="shared" si="14"/>
        <v>8700000</v>
      </c>
      <c r="L63" s="613"/>
      <c r="M63" s="288"/>
      <c r="O63" s="1">
        <f t="shared" si="11"/>
        <v>8700000</v>
      </c>
      <c r="P63" s="1">
        <f t="shared" si="12"/>
        <v>0</v>
      </c>
      <c r="Q63" s="28">
        <v>1402627</v>
      </c>
      <c r="R63" s="28">
        <v>5800000</v>
      </c>
      <c r="S63" s="1" t="s">
        <v>2528</v>
      </c>
    </row>
    <row r="64" s="2" customFormat="1" spans="1:19">
      <c r="A64" s="602" t="s">
        <v>2529</v>
      </c>
      <c r="B64" s="602">
        <v>1427522</v>
      </c>
      <c r="C64" s="603" t="s">
        <v>2530</v>
      </c>
      <c r="D64" s="604">
        <v>43473</v>
      </c>
      <c r="E64" s="604">
        <v>43474</v>
      </c>
      <c r="F64" s="603">
        <f t="shared" si="5"/>
        <v>1</v>
      </c>
      <c r="G64" s="603">
        <v>2</v>
      </c>
      <c r="H64" s="603" t="s">
        <v>2405</v>
      </c>
      <c r="I64" s="603">
        <f t="shared" si="6"/>
        <v>2</v>
      </c>
      <c r="J64" s="614">
        <v>3100000</v>
      </c>
      <c r="K64" s="614">
        <f t="shared" si="14"/>
        <v>6200000</v>
      </c>
      <c r="L64" s="615">
        <f>SUM(K64:K70)</f>
        <v>45000000</v>
      </c>
      <c r="M64" s="603" t="s">
        <v>1936</v>
      </c>
      <c r="O64" s="1">
        <f t="shared" si="11"/>
        <v>6200000</v>
      </c>
      <c r="P64" s="1">
        <f t="shared" si="12"/>
        <v>0</v>
      </c>
      <c r="Q64" s="28">
        <v>1402842</v>
      </c>
      <c r="R64" s="28">
        <v>11600000</v>
      </c>
      <c r="S64" s="1" t="s">
        <v>2531</v>
      </c>
    </row>
    <row r="65" s="2" customFormat="1" spans="1:19">
      <c r="A65" s="616">
        <v>334696</v>
      </c>
      <c r="B65" s="616">
        <v>1427621</v>
      </c>
      <c r="C65" s="617" t="s">
        <v>2532</v>
      </c>
      <c r="D65" s="618">
        <v>43473</v>
      </c>
      <c r="E65" s="618">
        <v>43475</v>
      </c>
      <c r="F65" s="603">
        <f t="shared" si="5"/>
        <v>2</v>
      </c>
      <c r="G65" s="603">
        <v>1</v>
      </c>
      <c r="H65" s="603" t="s">
        <v>37</v>
      </c>
      <c r="I65" s="603">
        <f t="shared" si="6"/>
        <v>2</v>
      </c>
      <c r="J65" s="614">
        <v>2900000</v>
      </c>
      <c r="K65" s="614">
        <f t="shared" si="14"/>
        <v>5800000</v>
      </c>
      <c r="L65" s="637"/>
      <c r="M65" s="603"/>
      <c r="O65" s="1">
        <f t="shared" si="11"/>
        <v>8200000</v>
      </c>
      <c r="P65" s="1">
        <f t="shared" si="12"/>
        <v>-2400000</v>
      </c>
      <c r="Q65" s="28">
        <v>1402857</v>
      </c>
      <c r="R65" s="28">
        <v>17400000</v>
      </c>
      <c r="S65" s="1" t="s">
        <v>2533</v>
      </c>
    </row>
    <row r="66" s="2" customFormat="1" spans="1:19">
      <c r="A66" s="619"/>
      <c r="B66" s="619"/>
      <c r="C66" s="620"/>
      <c r="D66" s="621"/>
      <c r="E66" s="621"/>
      <c r="F66" s="603">
        <v>0</v>
      </c>
      <c r="G66" s="603">
        <v>1</v>
      </c>
      <c r="H66" s="603" t="s">
        <v>2410</v>
      </c>
      <c r="I66" s="603">
        <v>0</v>
      </c>
      <c r="J66" s="614">
        <v>1200000</v>
      </c>
      <c r="K66" s="614">
        <f>J66*2</f>
        <v>2400000</v>
      </c>
      <c r="L66" s="637"/>
      <c r="M66" s="603"/>
      <c r="O66" s="1"/>
      <c r="P66" s="1">
        <f t="shared" si="12"/>
        <v>2400000</v>
      </c>
      <c r="Q66" s="28">
        <v>1402910</v>
      </c>
      <c r="R66" s="28">
        <v>6200000</v>
      </c>
      <c r="S66" s="1"/>
    </row>
    <row r="67" s="2" customFormat="1" spans="1:19">
      <c r="A67" s="619" t="s">
        <v>2534</v>
      </c>
      <c r="B67" s="619">
        <v>1428094</v>
      </c>
      <c r="C67" s="620" t="s">
        <v>2535</v>
      </c>
      <c r="D67" s="621">
        <v>43475</v>
      </c>
      <c r="E67" s="621">
        <v>43476</v>
      </c>
      <c r="F67" s="603">
        <f t="shared" ref="F67:F87" si="15">E67-D67</f>
        <v>1</v>
      </c>
      <c r="G67" s="603">
        <v>3</v>
      </c>
      <c r="H67" s="603" t="s">
        <v>2536</v>
      </c>
      <c r="I67" s="603">
        <f t="shared" ref="I67:I115" si="16">G67*F67</f>
        <v>3</v>
      </c>
      <c r="J67" s="614">
        <v>3100000</v>
      </c>
      <c r="K67" s="614">
        <f t="shared" ref="K67:K83" si="17">J67*F67*G67</f>
        <v>9300000</v>
      </c>
      <c r="L67" s="637"/>
      <c r="M67" s="603"/>
      <c r="O67" s="1">
        <f t="shared" si="11"/>
        <v>9300000</v>
      </c>
      <c r="P67" s="1">
        <f t="shared" si="12"/>
        <v>0</v>
      </c>
      <c r="Q67" s="28">
        <v>1403264</v>
      </c>
      <c r="R67" s="28">
        <v>5800000</v>
      </c>
      <c r="S67" s="1" t="s">
        <v>2537</v>
      </c>
    </row>
    <row r="68" s="1" customFormat="1" spans="1:19">
      <c r="A68" s="603" t="s">
        <v>2538</v>
      </c>
      <c r="B68" s="602">
        <v>1428167</v>
      </c>
      <c r="C68" s="603" t="s">
        <v>2539</v>
      </c>
      <c r="D68" s="604">
        <v>43476</v>
      </c>
      <c r="E68" s="604">
        <v>43477</v>
      </c>
      <c r="F68" s="603">
        <f t="shared" si="15"/>
        <v>1</v>
      </c>
      <c r="G68" s="603">
        <v>3</v>
      </c>
      <c r="H68" s="603" t="s">
        <v>2405</v>
      </c>
      <c r="I68" s="603">
        <f t="shared" si="16"/>
        <v>3</v>
      </c>
      <c r="J68" s="638">
        <v>3100000</v>
      </c>
      <c r="K68" s="614">
        <f t="shared" si="17"/>
        <v>9300000</v>
      </c>
      <c r="L68" s="637"/>
      <c r="M68" s="603"/>
      <c r="O68" s="1">
        <f t="shared" si="11"/>
        <v>9300000</v>
      </c>
      <c r="P68" s="1">
        <f t="shared" si="12"/>
        <v>0</v>
      </c>
      <c r="Q68" s="28">
        <v>1403888</v>
      </c>
      <c r="R68" s="28">
        <v>17400000</v>
      </c>
      <c r="S68" s="1" t="s">
        <v>2540</v>
      </c>
    </row>
    <row r="69" s="2" customFormat="1" spans="1:19">
      <c r="A69" s="619">
        <v>334814</v>
      </c>
      <c r="B69" s="619">
        <v>1425164</v>
      </c>
      <c r="C69" s="620" t="s">
        <v>2541</v>
      </c>
      <c r="D69" s="621">
        <v>43476</v>
      </c>
      <c r="E69" s="621">
        <v>43478</v>
      </c>
      <c r="F69" s="603">
        <f t="shared" si="15"/>
        <v>2</v>
      </c>
      <c r="G69" s="603">
        <v>1</v>
      </c>
      <c r="H69" s="603" t="s">
        <v>37</v>
      </c>
      <c r="I69" s="603">
        <f t="shared" si="16"/>
        <v>2</v>
      </c>
      <c r="J69" s="614">
        <v>2900000</v>
      </c>
      <c r="K69" s="614">
        <f t="shared" si="17"/>
        <v>5800000</v>
      </c>
      <c r="L69" s="637"/>
      <c r="M69" s="603"/>
      <c r="O69" s="1">
        <f t="shared" si="11"/>
        <v>5800000</v>
      </c>
      <c r="P69" s="1">
        <f t="shared" si="12"/>
        <v>0</v>
      </c>
      <c r="Q69" s="28">
        <v>1404302</v>
      </c>
      <c r="R69" s="28">
        <v>6200000</v>
      </c>
      <c r="S69" s="1" t="s">
        <v>2542</v>
      </c>
    </row>
    <row r="70" s="2" customFormat="1" spans="1:19">
      <c r="A70" s="619">
        <v>334835</v>
      </c>
      <c r="B70" s="619">
        <v>1428160</v>
      </c>
      <c r="C70" s="620" t="s">
        <v>2543</v>
      </c>
      <c r="D70" s="621">
        <v>43476</v>
      </c>
      <c r="E70" s="621">
        <v>43477</v>
      </c>
      <c r="F70" s="603">
        <f t="shared" si="15"/>
        <v>1</v>
      </c>
      <c r="G70" s="603">
        <v>2</v>
      </c>
      <c r="H70" s="603" t="s">
        <v>2405</v>
      </c>
      <c r="I70" s="603">
        <f t="shared" si="16"/>
        <v>2</v>
      </c>
      <c r="J70" s="614">
        <v>3100000</v>
      </c>
      <c r="K70" s="614">
        <f t="shared" si="17"/>
        <v>6200000</v>
      </c>
      <c r="L70" s="639"/>
      <c r="M70" s="603"/>
      <c r="O70" s="1">
        <f t="shared" si="11"/>
        <v>6200000</v>
      </c>
      <c r="P70" s="1">
        <f t="shared" si="12"/>
        <v>0</v>
      </c>
      <c r="Q70" s="28">
        <v>1404486</v>
      </c>
      <c r="R70" s="28">
        <v>6200000</v>
      </c>
      <c r="S70" s="1" t="s">
        <v>2544</v>
      </c>
    </row>
    <row r="71" s="1" customFormat="1" spans="1:19">
      <c r="A71" s="622" t="s">
        <v>2545</v>
      </c>
      <c r="B71" s="622">
        <v>1428646</v>
      </c>
      <c r="C71" s="623" t="s">
        <v>2546</v>
      </c>
      <c r="D71" s="624">
        <v>43474</v>
      </c>
      <c r="E71" s="624">
        <v>43476</v>
      </c>
      <c r="F71" s="623">
        <f t="shared" si="15"/>
        <v>2</v>
      </c>
      <c r="G71" s="623">
        <v>3</v>
      </c>
      <c r="H71" s="623" t="s">
        <v>37</v>
      </c>
      <c r="I71" s="623">
        <f t="shared" si="16"/>
        <v>6</v>
      </c>
      <c r="J71" s="640">
        <v>2900000</v>
      </c>
      <c r="K71" s="641">
        <f t="shared" si="17"/>
        <v>17400000</v>
      </c>
      <c r="L71" s="642">
        <f>SUM(K71:K79)</f>
        <v>90100000</v>
      </c>
      <c r="M71" s="623"/>
      <c r="O71" s="1">
        <f t="shared" si="11"/>
        <v>17400000</v>
      </c>
      <c r="P71" s="1">
        <f t="shared" si="12"/>
        <v>0</v>
      </c>
      <c r="Q71" s="28">
        <v>1404493</v>
      </c>
      <c r="R71" s="28">
        <v>17400000</v>
      </c>
      <c r="S71" s="1" t="s">
        <v>2547</v>
      </c>
    </row>
    <row r="72" s="1" customFormat="1" spans="1:19">
      <c r="A72" s="623">
        <v>335037</v>
      </c>
      <c r="B72" s="622">
        <v>1428411</v>
      </c>
      <c r="C72" s="623" t="s">
        <v>2548</v>
      </c>
      <c r="D72" s="624">
        <v>43474</v>
      </c>
      <c r="E72" s="624">
        <v>43479</v>
      </c>
      <c r="F72" s="623">
        <f t="shared" si="15"/>
        <v>5</v>
      </c>
      <c r="G72" s="623">
        <v>1</v>
      </c>
      <c r="H72" s="623" t="s">
        <v>37</v>
      </c>
      <c r="I72" s="623">
        <f t="shared" si="16"/>
        <v>5</v>
      </c>
      <c r="J72" s="640">
        <v>2900000</v>
      </c>
      <c r="K72" s="641">
        <f t="shared" si="17"/>
        <v>14500000</v>
      </c>
      <c r="L72" s="643"/>
      <c r="M72" s="623" t="s">
        <v>2549</v>
      </c>
      <c r="O72" s="1">
        <f t="shared" si="11"/>
        <v>14500000</v>
      </c>
      <c r="P72" s="1">
        <f t="shared" si="12"/>
        <v>0</v>
      </c>
      <c r="Q72" s="28">
        <v>1405650</v>
      </c>
      <c r="R72" s="28">
        <v>2900000</v>
      </c>
      <c r="S72" s="1" t="s">
        <v>2550</v>
      </c>
    </row>
    <row r="73" s="1" customFormat="1" spans="1:19">
      <c r="A73" s="623">
        <v>335131</v>
      </c>
      <c r="B73" s="622">
        <v>1428391</v>
      </c>
      <c r="C73" s="623" t="s">
        <v>2551</v>
      </c>
      <c r="D73" s="624">
        <v>43475</v>
      </c>
      <c r="E73" s="624">
        <v>43482</v>
      </c>
      <c r="F73" s="623">
        <f t="shared" si="15"/>
        <v>7</v>
      </c>
      <c r="G73" s="623">
        <v>1</v>
      </c>
      <c r="H73" s="623" t="s">
        <v>37</v>
      </c>
      <c r="I73" s="623">
        <f t="shared" si="16"/>
        <v>7</v>
      </c>
      <c r="J73" s="640">
        <v>2900000</v>
      </c>
      <c r="K73" s="641">
        <f t="shared" si="17"/>
        <v>20300000</v>
      </c>
      <c r="L73" s="643"/>
      <c r="M73" s="623"/>
      <c r="O73" s="1">
        <f t="shared" si="11"/>
        <v>20300000</v>
      </c>
      <c r="P73" s="1">
        <f t="shared" si="12"/>
        <v>0</v>
      </c>
      <c r="Q73" s="28">
        <v>1406313</v>
      </c>
      <c r="R73" s="28">
        <v>5800000</v>
      </c>
      <c r="S73" s="1" t="s">
        <v>2552</v>
      </c>
    </row>
    <row r="74" s="1" customFormat="1" spans="1:19">
      <c r="A74" s="623">
        <v>335100</v>
      </c>
      <c r="B74" s="622">
        <v>1428868</v>
      </c>
      <c r="C74" s="623" t="s">
        <v>2553</v>
      </c>
      <c r="D74" s="624">
        <v>43478</v>
      </c>
      <c r="E74" s="624">
        <v>43479</v>
      </c>
      <c r="F74" s="623">
        <f t="shared" si="15"/>
        <v>1</v>
      </c>
      <c r="G74" s="623">
        <v>1</v>
      </c>
      <c r="H74" s="623" t="s">
        <v>37</v>
      </c>
      <c r="I74" s="623">
        <f t="shared" si="16"/>
        <v>1</v>
      </c>
      <c r="J74" s="640">
        <v>2900000</v>
      </c>
      <c r="K74" s="641">
        <f t="shared" si="17"/>
        <v>2900000</v>
      </c>
      <c r="L74" s="643"/>
      <c r="M74" s="623"/>
      <c r="O74" s="1">
        <f t="shared" si="11"/>
        <v>2900000</v>
      </c>
      <c r="P74" s="1">
        <f t="shared" si="12"/>
        <v>0</v>
      </c>
      <c r="Q74" s="28">
        <v>1406339</v>
      </c>
      <c r="R74" s="28">
        <v>5800000</v>
      </c>
      <c r="S74" s="1" t="s">
        <v>2554</v>
      </c>
    </row>
    <row r="75" s="1" customFormat="1" spans="1:19">
      <c r="A75" s="623">
        <v>334995</v>
      </c>
      <c r="B75" s="622">
        <v>1428359</v>
      </c>
      <c r="C75" s="623" t="s">
        <v>2555</v>
      </c>
      <c r="D75" s="624">
        <v>43479</v>
      </c>
      <c r="E75" s="624">
        <v>43481</v>
      </c>
      <c r="F75" s="623">
        <f t="shared" si="15"/>
        <v>2</v>
      </c>
      <c r="G75" s="623">
        <v>1</v>
      </c>
      <c r="H75" s="623" t="s">
        <v>37</v>
      </c>
      <c r="I75" s="623">
        <f t="shared" si="16"/>
        <v>2</v>
      </c>
      <c r="J75" s="640">
        <v>2900000</v>
      </c>
      <c r="K75" s="641">
        <f t="shared" si="17"/>
        <v>5800000</v>
      </c>
      <c r="L75" s="643"/>
      <c r="M75" s="623"/>
      <c r="O75" s="1">
        <f t="shared" si="11"/>
        <v>5800000</v>
      </c>
      <c r="P75" s="1">
        <f t="shared" si="12"/>
        <v>0</v>
      </c>
      <c r="Q75" s="28">
        <v>1406410</v>
      </c>
      <c r="R75" s="28">
        <v>6200000</v>
      </c>
      <c r="S75" s="1" t="s">
        <v>2556</v>
      </c>
    </row>
    <row r="76" s="1" customFormat="1" spans="1:19">
      <c r="A76" s="623">
        <v>335115</v>
      </c>
      <c r="B76" s="622">
        <v>1425128</v>
      </c>
      <c r="C76" s="623" t="s">
        <v>2557</v>
      </c>
      <c r="D76" s="624">
        <v>43479</v>
      </c>
      <c r="E76" s="624">
        <v>43483</v>
      </c>
      <c r="F76" s="623">
        <f t="shared" si="15"/>
        <v>4</v>
      </c>
      <c r="G76" s="623">
        <v>1</v>
      </c>
      <c r="H76" s="623" t="s">
        <v>37</v>
      </c>
      <c r="I76" s="623">
        <f t="shared" si="16"/>
        <v>4</v>
      </c>
      <c r="J76" s="640">
        <v>2900000</v>
      </c>
      <c r="K76" s="641">
        <f t="shared" si="17"/>
        <v>11600000</v>
      </c>
      <c r="L76" s="643"/>
      <c r="M76" s="623"/>
      <c r="O76" s="1">
        <f t="shared" si="11"/>
        <v>11600000</v>
      </c>
      <c r="P76" s="1">
        <f t="shared" si="12"/>
        <v>0</v>
      </c>
      <c r="Q76" s="28">
        <v>1406509</v>
      </c>
      <c r="R76" s="28">
        <v>17400000</v>
      </c>
      <c r="S76" s="1" t="s">
        <v>2558</v>
      </c>
    </row>
    <row r="77" s="1" customFormat="1" spans="1:19">
      <c r="A77" s="623">
        <v>335146</v>
      </c>
      <c r="B77" s="622">
        <v>1428844</v>
      </c>
      <c r="C77" s="623" t="s">
        <v>2559</v>
      </c>
      <c r="D77" s="624">
        <v>43480</v>
      </c>
      <c r="E77" s="624">
        <v>43481</v>
      </c>
      <c r="F77" s="623">
        <f t="shared" si="15"/>
        <v>1</v>
      </c>
      <c r="G77" s="623">
        <v>1</v>
      </c>
      <c r="H77" s="623" t="s">
        <v>2405</v>
      </c>
      <c r="I77" s="623">
        <f t="shared" si="16"/>
        <v>1</v>
      </c>
      <c r="J77" s="640">
        <v>3100000</v>
      </c>
      <c r="K77" s="641">
        <f t="shared" si="17"/>
        <v>3100000</v>
      </c>
      <c r="L77" s="643"/>
      <c r="M77" s="623"/>
      <c r="O77" s="1">
        <f t="shared" si="11"/>
        <v>3100000</v>
      </c>
      <c r="P77" s="1">
        <f t="shared" si="12"/>
        <v>0</v>
      </c>
      <c r="Q77" s="28">
        <v>1406536</v>
      </c>
      <c r="R77" s="28">
        <v>46400000</v>
      </c>
      <c r="S77" s="1" t="s">
        <v>2560</v>
      </c>
    </row>
    <row r="78" s="1" customFormat="1" ht="15.75" customHeight="1" spans="1:19">
      <c r="A78" s="623">
        <v>331609</v>
      </c>
      <c r="B78" s="622">
        <v>1418276</v>
      </c>
      <c r="C78" s="623" t="s">
        <v>2561</v>
      </c>
      <c r="D78" s="624">
        <v>43115</v>
      </c>
      <c r="E78" s="624">
        <v>43118</v>
      </c>
      <c r="F78" s="623">
        <f t="shared" si="15"/>
        <v>3</v>
      </c>
      <c r="G78" s="623">
        <v>1</v>
      </c>
      <c r="H78" s="623" t="s">
        <v>37</v>
      </c>
      <c r="I78" s="623">
        <f t="shared" si="16"/>
        <v>3</v>
      </c>
      <c r="J78" s="640">
        <v>2900000</v>
      </c>
      <c r="K78" s="641">
        <f t="shared" si="17"/>
        <v>8700000</v>
      </c>
      <c r="L78" s="643"/>
      <c r="M78" s="623"/>
      <c r="O78" s="1">
        <f t="shared" si="11"/>
        <v>8700000</v>
      </c>
      <c r="P78" s="1">
        <f t="shared" si="12"/>
        <v>0</v>
      </c>
      <c r="Q78" s="28">
        <v>1406708</v>
      </c>
      <c r="R78" s="28">
        <v>23200000</v>
      </c>
      <c r="S78" s="1" t="s">
        <v>2562</v>
      </c>
    </row>
    <row r="79" s="1" customFormat="1" spans="1:19">
      <c r="A79" s="623">
        <v>333054</v>
      </c>
      <c r="B79" s="622">
        <v>1420351</v>
      </c>
      <c r="C79" s="623" t="s">
        <v>2563</v>
      </c>
      <c r="D79" s="624">
        <v>43115</v>
      </c>
      <c r="E79" s="624">
        <v>43117</v>
      </c>
      <c r="F79" s="623">
        <f t="shared" si="15"/>
        <v>2</v>
      </c>
      <c r="G79" s="623">
        <v>1</v>
      </c>
      <c r="H79" s="623" t="s">
        <v>37</v>
      </c>
      <c r="I79" s="623">
        <f t="shared" si="16"/>
        <v>2</v>
      </c>
      <c r="J79" s="640">
        <v>2900000</v>
      </c>
      <c r="K79" s="641">
        <f t="shared" si="17"/>
        <v>5800000</v>
      </c>
      <c r="L79" s="644"/>
      <c r="M79" s="623"/>
      <c r="O79" s="1">
        <f t="shared" si="11"/>
        <v>5800000</v>
      </c>
      <c r="P79" s="1">
        <f t="shared" si="12"/>
        <v>0</v>
      </c>
      <c r="Q79" s="28">
        <v>1406824</v>
      </c>
      <c r="R79" s="28">
        <v>23200000</v>
      </c>
      <c r="S79" s="1" t="s">
        <v>2564</v>
      </c>
    </row>
    <row r="80" s="2" customFormat="1" spans="1:19">
      <c r="A80" s="175">
        <v>335313</v>
      </c>
      <c r="B80" s="178">
        <v>1429628</v>
      </c>
      <c r="C80" s="175" t="s">
        <v>2565</v>
      </c>
      <c r="D80" s="177">
        <v>43480</v>
      </c>
      <c r="E80" s="177">
        <v>43482</v>
      </c>
      <c r="F80" s="175">
        <f t="shared" si="15"/>
        <v>2</v>
      </c>
      <c r="G80" s="175">
        <v>1</v>
      </c>
      <c r="H80" s="175" t="s">
        <v>37</v>
      </c>
      <c r="I80" s="175">
        <f t="shared" si="16"/>
        <v>2</v>
      </c>
      <c r="J80" s="187">
        <v>2900000</v>
      </c>
      <c r="K80" s="185">
        <f t="shared" si="17"/>
        <v>5800000</v>
      </c>
      <c r="L80" s="186">
        <f>SUM(K80:K107)</f>
        <v>221700000</v>
      </c>
      <c r="M80" s="175"/>
      <c r="O80" s="1">
        <f t="shared" si="11"/>
        <v>5800000</v>
      </c>
      <c r="P80" s="1">
        <f t="shared" si="12"/>
        <v>0</v>
      </c>
      <c r="Q80" s="28">
        <v>1406903</v>
      </c>
      <c r="R80" s="28">
        <v>8700000</v>
      </c>
      <c r="S80" s="1" t="s">
        <v>2566</v>
      </c>
    </row>
    <row r="81" s="1" customFormat="1" spans="1:19">
      <c r="A81" s="175">
        <v>333436</v>
      </c>
      <c r="B81" s="178">
        <v>1422782</v>
      </c>
      <c r="C81" s="175" t="s">
        <v>2567</v>
      </c>
      <c r="D81" s="177">
        <v>43116</v>
      </c>
      <c r="E81" s="177">
        <v>43118</v>
      </c>
      <c r="F81" s="175">
        <f t="shared" si="15"/>
        <v>2</v>
      </c>
      <c r="G81" s="175">
        <v>1</v>
      </c>
      <c r="H81" s="175" t="s">
        <v>37</v>
      </c>
      <c r="I81" s="175">
        <f t="shared" si="16"/>
        <v>2</v>
      </c>
      <c r="J81" s="187">
        <v>2900000</v>
      </c>
      <c r="K81" s="185">
        <f t="shared" si="17"/>
        <v>5800000</v>
      </c>
      <c r="L81" s="188"/>
      <c r="M81" s="175"/>
      <c r="O81" s="1">
        <f t="shared" si="11"/>
        <v>5800000</v>
      </c>
      <c r="P81" s="1">
        <f t="shared" si="12"/>
        <v>0</v>
      </c>
      <c r="Q81" s="28">
        <v>1406957</v>
      </c>
      <c r="R81" s="28">
        <v>27900000</v>
      </c>
      <c r="S81" s="1" t="s">
        <v>2568</v>
      </c>
    </row>
    <row r="82" s="1" customFormat="1" spans="1:19">
      <c r="A82" s="178" t="s">
        <v>2569</v>
      </c>
      <c r="B82" s="178">
        <v>1421750</v>
      </c>
      <c r="C82" s="175" t="s">
        <v>2570</v>
      </c>
      <c r="D82" s="177">
        <v>43481</v>
      </c>
      <c r="E82" s="177">
        <v>43483</v>
      </c>
      <c r="F82" s="175">
        <f t="shared" si="15"/>
        <v>2</v>
      </c>
      <c r="G82" s="175">
        <v>3</v>
      </c>
      <c r="H82" s="175" t="s">
        <v>37</v>
      </c>
      <c r="I82" s="175">
        <f t="shared" si="16"/>
        <v>6</v>
      </c>
      <c r="J82" s="187">
        <v>2900000</v>
      </c>
      <c r="K82" s="185">
        <f t="shared" si="17"/>
        <v>17400000</v>
      </c>
      <c r="L82" s="188"/>
      <c r="M82" s="175"/>
      <c r="O82" s="1">
        <f t="shared" si="11"/>
        <v>17400000</v>
      </c>
      <c r="P82" s="1">
        <f t="shared" si="12"/>
        <v>0</v>
      </c>
      <c r="Q82" s="28">
        <v>1407033</v>
      </c>
      <c r="R82" s="28">
        <v>11600000</v>
      </c>
      <c r="S82" s="1" t="s">
        <v>2571</v>
      </c>
    </row>
    <row r="83" s="1" customFormat="1" spans="1:19">
      <c r="A83" s="175">
        <v>333419</v>
      </c>
      <c r="B83" s="178">
        <v>1421975</v>
      </c>
      <c r="C83" s="175" t="s">
        <v>2572</v>
      </c>
      <c r="D83" s="177">
        <v>43116</v>
      </c>
      <c r="E83" s="177">
        <v>43118</v>
      </c>
      <c r="F83" s="175">
        <f t="shared" si="15"/>
        <v>2</v>
      </c>
      <c r="G83" s="175">
        <v>1</v>
      </c>
      <c r="H83" s="175" t="s">
        <v>37</v>
      </c>
      <c r="I83" s="175">
        <f t="shared" si="16"/>
        <v>2</v>
      </c>
      <c r="J83" s="187">
        <v>2900000</v>
      </c>
      <c r="K83" s="185">
        <f t="shared" si="17"/>
        <v>5800000</v>
      </c>
      <c r="L83" s="188"/>
      <c r="M83" s="175"/>
      <c r="O83" s="1">
        <f t="shared" si="11"/>
        <v>5800000</v>
      </c>
      <c r="P83" s="1">
        <f t="shared" si="12"/>
        <v>0</v>
      </c>
      <c r="Q83" s="28">
        <v>1407563</v>
      </c>
      <c r="R83" s="28">
        <v>5800000</v>
      </c>
      <c r="S83" s="1" t="s">
        <v>2573</v>
      </c>
    </row>
    <row r="84" s="1" customFormat="1" spans="1:19">
      <c r="A84" s="178" t="s">
        <v>2574</v>
      </c>
      <c r="B84" s="178">
        <v>1417033</v>
      </c>
      <c r="C84" s="175" t="s">
        <v>2575</v>
      </c>
      <c r="D84" s="177">
        <v>43116</v>
      </c>
      <c r="E84" s="177">
        <v>43118</v>
      </c>
      <c r="F84" s="175">
        <f t="shared" si="15"/>
        <v>2</v>
      </c>
      <c r="G84" s="175">
        <v>2</v>
      </c>
      <c r="H84" s="175" t="s">
        <v>37</v>
      </c>
      <c r="I84" s="175">
        <f t="shared" si="16"/>
        <v>4</v>
      </c>
      <c r="J84" s="185">
        <v>2900000</v>
      </c>
      <c r="K84" s="185">
        <f t="shared" ref="K84:K88" si="18">J84*I84</f>
        <v>11600000</v>
      </c>
      <c r="L84" s="188"/>
      <c r="M84" s="175"/>
      <c r="O84" s="1">
        <f t="shared" si="11"/>
        <v>11600000</v>
      </c>
      <c r="P84" s="1">
        <f t="shared" si="12"/>
        <v>0</v>
      </c>
      <c r="Q84" s="28">
        <v>1407676</v>
      </c>
      <c r="R84" s="28">
        <v>37200000</v>
      </c>
      <c r="S84" s="1" t="s">
        <v>2576</v>
      </c>
    </row>
    <row r="85" s="1" customFormat="1" spans="1:19">
      <c r="A85" s="178" t="s">
        <v>2577</v>
      </c>
      <c r="B85" s="178">
        <v>1420178</v>
      </c>
      <c r="C85" s="175" t="s">
        <v>2578</v>
      </c>
      <c r="D85" s="177">
        <v>43116</v>
      </c>
      <c r="E85" s="177">
        <v>43118</v>
      </c>
      <c r="F85" s="175">
        <f t="shared" si="15"/>
        <v>2</v>
      </c>
      <c r="G85" s="175">
        <v>2</v>
      </c>
      <c r="H85" s="175" t="s">
        <v>37</v>
      </c>
      <c r="I85" s="175">
        <f t="shared" si="16"/>
        <v>4</v>
      </c>
      <c r="J85" s="185">
        <v>2900000</v>
      </c>
      <c r="K85" s="185">
        <f t="shared" si="18"/>
        <v>11600000</v>
      </c>
      <c r="L85" s="188"/>
      <c r="M85" s="175" t="s">
        <v>2579</v>
      </c>
      <c r="O85" s="1">
        <f t="shared" si="11"/>
        <v>11600000</v>
      </c>
      <c r="P85" s="1">
        <f t="shared" si="12"/>
        <v>0</v>
      </c>
      <c r="Q85" s="28">
        <v>1407726</v>
      </c>
      <c r="R85" s="28">
        <v>5800000</v>
      </c>
      <c r="S85" s="1" t="s">
        <v>2580</v>
      </c>
    </row>
    <row r="86" s="1" customFormat="1" spans="1:19">
      <c r="A86" s="178">
        <v>333360</v>
      </c>
      <c r="B86" s="625">
        <v>1421851</v>
      </c>
      <c r="C86" s="175" t="s">
        <v>2581</v>
      </c>
      <c r="D86" s="177">
        <v>43116</v>
      </c>
      <c r="E86" s="177">
        <v>43120</v>
      </c>
      <c r="F86" s="175">
        <f t="shared" si="15"/>
        <v>4</v>
      </c>
      <c r="G86" s="175">
        <v>1</v>
      </c>
      <c r="H86" s="175" t="s">
        <v>2405</v>
      </c>
      <c r="I86" s="175">
        <f t="shared" si="16"/>
        <v>4</v>
      </c>
      <c r="J86" s="185">
        <v>3100000</v>
      </c>
      <c r="K86" s="185">
        <f t="shared" si="18"/>
        <v>12400000</v>
      </c>
      <c r="L86" s="188"/>
      <c r="M86" s="175"/>
      <c r="O86" s="1">
        <f t="shared" si="11"/>
        <v>12400000</v>
      </c>
      <c r="P86" s="1">
        <f t="shared" si="12"/>
        <v>0</v>
      </c>
      <c r="Q86" s="28">
        <v>1408181</v>
      </c>
      <c r="R86" s="28">
        <v>15500000</v>
      </c>
      <c r="S86" s="1" t="s">
        <v>2582</v>
      </c>
    </row>
    <row r="87" s="1" customFormat="1" spans="1:19">
      <c r="A87" s="626">
        <v>333757</v>
      </c>
      <c r="B87" s="627">
        <v>1424043</v>
      </c>
      <c r="C87" s="628" t="s">
        <v>2583</v>
      </c>
      <c r="D87" s="629">
        <v>43482</v>
      </c>
      <c r="E87" s="629">
        <v>43484</v>
      </c>
      <c r="F87" s="175">
        <f t="shared" si="15"/>
        <v>2</v>
      </c>
      <c r="G87" s="175">
        <v>1</v>
      </c>
      <c r="H87" s="175" t="s">
        <v>37</v>
      </c>
      <c r="I87" s="175">
        <f t="shared" si="16"/>
        <v>2</v>
      </c>
      <c r="J87" s="185">
        <v>2900000</v>
      </c>
      <c r="K87" s="185">
        <f t="shared" si="18"/>
        <v>5800000</v>
      </c>
      <c r="L87" s="188"/>
      <c r="M87" s="175"/>
      <c r="O87" s="1">
        <f t="shared" si="11"/>
        <v>5800000</v>
      </c>
      <c r="P87" s="1">
        <f t="shared" si="12"/>
        <v>0</v>
      </c>
      <c r="Q87" s="28">
        <v>1408661</v>
      </c>
      <c r="R87" s="28">
        <v>3100000</v>
      </c>
      <c r="S87" s="1" t="s">
        <v>2584</v>
      </c>
    </row>
    <row r="88" s="1" customFormat="1" spans="1:19">
      <c r="A88" s="464">
        <v>333755</v>
      </c>
      <c r="B88" s="630">
        <v>1424016</v>
      </c>
      <c r="C88" s="175" t="s">
        <v>2585</v>
      </c>
      <c r="D88" s="483">
        <v>43482</v>
      </c>
      <c r="E88" s="483">
        <v>43484</v>
      </c>
      <c r="F88" s="175">
        <v>2</v>
      </c>
      <c r="G88" s="175">
        <v>1</v>
      </c>
      <c r="H88" s="175" t="s">
        <v>37</v>
      </c>
      <c r="I88" s="175">
        <f t="shared" si="16"/>
        <v>2</v>
      </c>
      <c r="J88" s="185">
        <v>2900000</v>
      </c>
      <c r="K88" s="185">
        <f t="shared" si="18"/>
        <v>5800000</v>
      </c>
      <c r="L88" s="188"/>
      <c r="M88" s="175"/>
      <c r="O88" s="1">
        <f t="shared" si="11"/>
        <v>8200000</v>
      </c>
      <c r="P88" s="1">
        <f t="shared" si="12"/>
        <v>-2400000</v>
      </c>
      <c r="Q88" s="28">
        <v>1408667</v>
      </c>
      <c r="R88" s="28">
        <v>2900000</v>
      </c>
      <c r="S88" s="1" t="s">
        <v>2586</v>
      </c>
    </row>
    <row r="89" s="1" customFormat="1" spans="1:18">
      <c r="A89" s="471"/>
      <c r="B89" s="631"/>
      <c r="C89" s="175" t="s">
        <v>2410</v>
      </c>
      <c r="D89" s="484"/>
      <c r="E89" s="484"/>
      <c r="F89" s="175">
        <v>0</v>
      </c>
      <c r="G89" s="175">
        <v>1</v>
      </c>
      <c r="H89" s="175" t="s">
        <v>37</v>
      </c>
      <c r="I89" s="175">
        <f t="shared" si="16"/>
        <v>0</v>
      </c>
      <c r="J89" s="185">
        <v>1200000</v>
      </c>
      <c r="K89" s="185">
        <f>J89*G89*2</f>
        <v>2400000</v>
      </c>
      <c r="L89" s="188"/>
      <c r="M89" s="175"/>
      <c r="P89" s="1">
        <f t="shared" si="12"/>
        <v>2400000</v>
      </c>
      <c r="Q89" s="28">
        <v>1408945</v>
      </c>
      <c r="R89" s="28">
        <v>5800000</v>
      </c>
    </row>
    <row r="90" s="1" customFormat="1" spans="1:19">
      <c r="A90" s="178">
        <v>333435</v>
      </c>
      <c r="B90" s="625">
        <v>1422632</v>
      </c>
      <c r="C90" s="175" t="s">
        <v>2587</v>
      </c>
      <c r="D90" s="177">
        <v>43117</v>
      </c>
      <c r="E90" s="177">
        <v>43118</v>
      </c>
      <c r="F90" s="175">
        <f t="shared" ref="F90:F116" si="19">E90-D90</f>
        <v>1</v>
      </c>
      <c r="G90" s="175">
        <v>1</v>
      </c>
      <c r="H90" s="175" t="s">
        <v>37</v>
      </c>
      <c r="I90" s="175">
        <f t="shared" si="16"/>
        <v>1</v>
      </c>
      <c r="J90" s="185">
        <v>2900000</v>
      </c>
      <c r="K90" s="185">
        <f t="shared" ref="K90:K96" si="20">J90*I90</f>
        <v>2900000</v>
      </c>
      <c r="L90" s="188"/>
      <c r="M90" s="175"/>
      <c r="O90" s="1">
        <f t="shared" si="11"/>
        <v>2900000</v>
      </c>
      <c r="P90" s="1">
        <f t="shared" si="12"/>
        <v>0</v>
      </c>
      <c r="Q90" s="28">
        <v>1409233</v>
      </c>
      <c r="R90" s="28">
        <v>5800000</v>
      </c>
      <c r="S90" s="1" t="s">
        <v>2588</v>
      </c>
    </row>
    <row r="91" s="1" customFormat="1" spans="1:19">
      <c r="A91" s="178">
        <v>329903</v>
      </c>
      <c r="B91" s="625">
        <v>1410958</v>
      </c>
      <c r="C91" s="175" t="s">
        <v>2589</v>
      </c>
      <c r="D91" s="177">
        <v>43117</v>
      </c>
      <c r="E91" s="177">
        <v>43119</v>
      </c>
      <c r="F91" s="175">
        <f t="shared" si="19"/>
        <v>2</v>
      </c>
      <c r="G91" s="175">
        <v>1</v>
      </c>
      <c r="H91" s="175" t="s">
        <v>37</v>
      </c>
      <c r="I91" s="175">
        <f t="shared" si="16"/>
        <v>2</v>
      </c>
      <c r="J91" s="185">
        <v>2900000</v>
      </c>
      <c r="K91" s="185">
        <f t="shared" si="20"/>
        <v>5800000</v>
      </c>
      <c r="L91" s="188"/>
      <c r="M91" s="175"/>
      <c r="O91" s="1">
        <f t="shared" si="11"/>
        <v>5800000</v>
      </c>
      <c r="P91" s="1">
        <f t="shared" si="12"/>
        <v>0</v>
      </c>
      <c r="Q91" s="28">
        <v>1409253</v>
      </c>
      <c r="R91" s="28">
        <v>18600000</v>
      </c>
      <c r="S91" s="1" t="s">
        <v>2590</v>
      </c>
    </row>
    <row r="92" s="1" customFormat="1" spans="1:19">
      <c r="A92" s="178">
        <v>330337</v>
      </c>
      <c r="B92" s="625">
        <v>1411784</v>
      </c>
      <c r="C92" s="175" t="s">
        <v>2591</v>
      </c>
      <c r="D92" s="177">
        <v>43117</v>
      </c>
      <c r="E92" s="177">
        <v>43119</v>
      </c>
      <c r="F92" s="175">
        <f t="shared" si="19"/>
        <v>2</v>
      </c>
      <c r="G92" s="175">
        <v>1</v>
      </c>
      <c r="H92" s="175" t="s">
        <v>37</v>
      </c>
      <c r="I92" s="175">
        <f t="shared" si="16"/>
        <v>2</v>
      </c>
      <c r="J92" s="185">
        <v>2900000</v>
      </c>
      <c r="K92" s="185">
        <f t="shared" si="20"/>
        <v>5800000</v>
      </c>
      <c r="L92" s="188"/>
      <c r="M92" s="175"/>
      <c r="O92" s="1">
        <f t="shared" si="11"/>
        <v>5800000</v>
      </c>
      <c r="P92" s="1">
        <f t="shared" si="12"/>
        <v>0</v>
      </c>
      <c r="Q92" s="28">
        <v>1409401</v>
      </c>
      <c r="R92" s="28">
        <v>5800000</v>
      </c>
      <c r="S92" s="1" t="s">
        <v>2592</v>
      </c>
    </row>
    <row r="93" s="1" customFormat="1" spans="1:19">
      <c r="A93" s="178">
        <v>330430</v>
      </c>
      <c r="B93" s="625">
        <v>1412889</v>
      </c>
      <c r="C93" s="175" t="s">
        <v>2593</v>
      </c>
      <c r="D93" s="177">
        <v>43117</v>
      </c>
      <c r="E93" s="177">
        <v>43120</v>
      </c>
      <c r="F93" s="175">
        <f t="shared" si="19"/>
        <v>3</v>
      </c>
      <c r="G93" s="175">
        <v>2</v>
      </c>
      <c r="H93" s="175" t="s">
        <v>37</v>
      </c>
      <c r="I93" s="175">
        <f t="shared" si="16"/>
        <v>6</v>
      </c>
      <c r="J93" s="185">
        <v>2900000</v>
      </c>
      <c r="K93" s="185">
        <f t="shared" si="20"/>
        <v>17400000</v>
      </c>
      <c r="L93" s="188"/>
      <c r="M93" s="175"/>
      <c r="O93" s="1">
        <f t="shared" si="11"/>
        <v>17400000</v>
      </c>
      <c r="P93" s="1">
        <f t="shared" si="12"/>
        <v>0</v>
      </c>
      <c r="Q93" s="28">
        <v>1409700</v>
      </c>
      <c r="R93" s="28">
        <v>5800000</v>
      </c>
      <c r="S93" s="1" t="s">
        <v>2594</v>
      </c>
    </row>
    <row r="94" s="1" customFormat="1" ht="14.25" spans="1:19">
      <c r="A94" s="178">
        <v>333362</v>
      </c>
      <c r="B94" s="625">
        <v>1421971</v>
      </c>
      <c r="C94" s="175" t="s">
        <v>2595</v>
      </c>
      <c r="D94" s="177">
        <v>43117</v>
      </c>
      <c r="E94" s="177">
        <v>43121</v>
      </c>
      <c r="F94" s="175">
        <f t="shared" si="19"/>
        <v>4</v>
      </c>
      <c r="G94" s="175">
        <v>1</v>
      </c>
      <c r="H94" s="175" t="s">
        <v>37</v>
      </c>
      <c r="I94" s="175">
        <f t="shared" si="16"/>
        <v>4</v>
      </c>
      <c r="J94" s="185">
        <v>2900000</v>
      </c>
      <c r="K94" s="185">
        <f t="shared" si="20"/>
        <v>11600000</v>
      </c>
      <c r="L94" s="188"/>
      <c r="M94" s="175"/>
      <c r="O94" s="1">
        <f t="shared" si="11"/>
        <v>11600000</v>
      </c>
      <c r="P94" s="1">
        <f t="shared" si="12"/>
        <v>0</v>
      </c>
      <c r="Q94" s="28">
        <v>1409836</v>
      </c>
      <c r="R94" s="28">
        <v>5800000</v>
      </c>
      <c r="S94" s="1" t="s">
        <v>2596</v>
      </c>
    </row>
    <row r="95" s="162" customFormat="1" ht="14.25" spans="1:19">
      <c r="A95" s="134">
        <v>330771</v>
      </c>
      <c r="B95" s="632">
        <v>1413241</v>
      </c>
      <c r="C95" s="135" t="s">
        <v>2597</v>
      </c>
      <c r="D95" s="136">
        <v>43117</v>
      </c>
      <c r="E95" s="136">
        <v>43119</v>
      </c>
      <c r="F95" s="135">
        <f t="shared" si="19"/>
        <v>2</v>
      </c>
      <c r="G95" s="135">
        <v>1</v>
      </c>
      <c r="H95" s="135" t="s">
        <v>2405</v>
      </c>
      <c r="I95" s="135">
        <f t="shared" si="16"/>
        <v>2</v>
      </c>
      <c r="J95" s="160">
        <v>2900000</v>
      </c>
      <c r="K95" s="160">
        <f t="shared" si="20"/>
        <v>5800000</v>
      </c>
      <c r="L95" s="369"/>
      <c r="M95" s="135"/>
      <c r="O95" s="162">
        <f t="shared" ref="O95:O158" si="21">VLOOKUP(B95,Q:R,2,0)</f>
        <v>5800000</v>
      </c>
      <c r="P95" s="162">
        <f t="shared" ref="P95:P158" si="22">K95-O95</f>
        <v>0</v>
      </c>
      <c r="Q95" s="645">
        <v>1409840</v>
      </c>
      <c r="R95" s="645">
        <v>9300000</v>
      </c>
      <c r="S95" s="1" t="s">
        <v>2598</v>
      </c>
    </row>
    <row r="96" s="1" customFormat="1" spans="1:19">
      <c r="A96" s="178">
        <v>331584</v>
      </c>
      <c r="B96" s="625">
        <v>1418535</v>
      </c>
      <c r="C96" s="175" t="s">
        <v>2599</v>
      </c>
      <c r="D96" s="177">
        <v>43482</v>
      </c>
      <c r="E96" s="177">
        <v>43483</v>
      </c>
      <c r="F96" s="175">
        <f t="shared" si="19"/>
        <v>1</v>
      </c>
      <c r="G96" s="175">
        <v>1</v>
      </c>
      <c r="H96" s="175" t="s">
        <v>37</v>
      </c>
      <c r="I96" s="175">
        <f t="shared" si="16"/>
        <v>1</v>
      </c>
      <c r="J96" s="185">
        <v>2900000</v>
      </c>
      <c r="K96" s="185">
        <f t="shared" si="20"/>
        <v>2900000</v>
      </c>
      <c r="L96" s="188"/>
      <c r="M96" s="175"/>
      <c r="O96" s="1">
        <f t="shared" si="21"/>
        <v>2900000</v>
      </c>
      <c r="P96" s="1">
        <f t="shared" si="22"/>
        <v>0</v>
      </c>
      <c r="Q96" s="28">
        <v>1410423</v>
      </c>
      <c r="R96" s="28">
        <v>8700000</v>
      </c>
      <c r="S96" s="1" t="s">
        <v>2600</v>
      </c>
    </row>
    <row r="97" s="1" customFormat="1" spans="1:19">
      <c r="A97" s="175">
        <v>331129</v>
      </c>
      <c r="B97" s="178">
        <v>1416223</v>
      </c>
      <c r="C97" s="175" t="s">
        <v>2601</v>
      </c>
      <c r="D97" s="177">
        <v>43118</v>
      </c>
      <c r="E97" s="177">
        <v>43119</v>
      </c>
      <c r="F97" s="175">
        <f t="shared" si="19"/>
        <v>1</v>
      </c>
      <c r="G97" s="175">
        <v>1</v>
      </c>
      <c r="H97" s="175" t="s">
        <v>2405</v>
      </c>
      <c r="I97" s="175">
        <f t="shared" si="16"/>
        <v>1</v>
      </c>
      <c r="J97" s="187">
        <v>3100000</v>
      </c>
      <c r="K97" s="185">
        <f>J97*F97*G97</f>
        <v>3100000</v>
      </c>
      <c r="L97" s="188"/>
      <c r="M97" s="175"/>
      <c r="O97" s="1">
        <f t="shared" si="21"/>
        <v>3100000</v>
      </c>
      <c r="P97" s="1">
        <f t="shared" si="22"/>
        <v>0</v>
      </c>
      <c r="Q97" s="28">
        <v>1410958</v>
      </c>
      <c r="R97" s="28">
        <v>5800000</v>
      </c>
      <c r="S97" s="1" t="s">
        <v>2602</v>
      </c>
    </row>
    <row r="98" s="1" customFormat="1" spans="1:19">
      <c r="A98" s="175">
        <v>328077</v>
      </c>
      <c r="B98" s="178">
        <v>1406903</v>
      </c>
      <c r="C98" s="175" t="s">
        <v>2603</v>
      </c>
      <c r="D98" s="177">
        <v>43118</v>
      </c>
      <c r="E98" s="177">
        <v>43121</v>
      </c>
      <c r="F98" s="175">
        <f t="shared" si="19"/>
        <v>3</v>
      </c>
      <c r="G98" s="175">
        <v>1</v>
      </c>
      <c r="H98" s="175" t="s">
        <v>37</v>
      </c>
      <c r="I98" s="175">
        <f t="shared" si="16"/>
        <v>3</v>
      </c>
      <c r="J98" s="185">
        <v>2900000</v>
      </c>
      <c r="K98" s="185">
        <f>J98*F98*G98</f>
        <v>8700000</v>
      </c>
      <c r="L98" s="188"/>
      <c r="M98" s="175"/>
      <c r="O98" s="1">
        <f t="shared" si="21"/>
        <v>8700000</v>
      </c>
      <c r="P98" s="1">
        <f t="shared" si="22"/>
        <v>0</v>
      </c>
      <c r="Q98" s="28">
        <v>1411156</v>
      </c>
      <c r="R98" s="28">
        <v>11600000</v>
      </c>
      <c r="S98" s="1" t="s">
        <v>2604</v>
      </c>
    </row>
    <row r="99" s="1" customFormat="1" spans="1:19">
      <c r="A99" s="178">
        <v>326882</v>
      </c>
      <c r="B99" s="178">
        <v>1402627</v>
      </c>
      <c r="C99" s="175" t="s">
        <v>2605</v>
      </c>
      <c r="D99" s="177">
        <v>43118</v>
      </c>
      <c r="E99" s="177">
        <v>43120</v>
      </c>
      <c r="F99" s="175">
        <f t="shared" si="19"/>
        <v>2</v>
      </c>
      <c r="G99" s="175">
        <v>1</v>
      </c>
      <c r="H99" s="175" t="s">
        <v>37</v>
      </c>
      <c r="I99" s="175">
        <f t="shared" si="16"/>
        <v>2</v>
      </c>
      <c r="J99" s="185">
        <v>2900000</v>
      </c>
      <c r="K99" s="185">
        <f t="shared" ref="K99:K109" si="23">J99*I99</f>
        <v>5800000</v>
      </c>
      <c r="L99" s="188"/>
      <c r="M99" s="175"/>
      <c r="O99" s="1">
        <f t="shared" si="21"/>
        <v>5800000</v>
      </c>
      <c r="P99" s="1">
        <f t="shared" si="22"/>
        <v>0</v>
      </c>
      <c r="Q99" s="28">
        <v>1411677</v>
      </c>
      <c r="R99" s="28">
        <v>5800000</v>
      </c>
      <c r="S99" s="1" t="s">
        <v>2606</v>
      </c>
    </row>
    <row r="100" s="1" customFormat="1" spans="1:19">
      <c r="A100" s="178">
        <v>333055</v>
      </c>
      <c r="B100" s="178">
        <v>1420353</v>
      </c>
      <c r="C100" s="175" t="s">
        <v>2607</v>
      </c>
      <c r="D100" s="177">
        <v>43118</v>
      </c>
      <c r="E100" s="177">
        <v>43122</v>
      </c>
      <c r="F100" s="175">
        <f t="shared" si="19"/>
        <v>4</v>
      </c>
      <c r="G100" s="175">
        <v>1</v>
      </c>
      <c r="H100" s="175" t="s">
        <v>2405</v>
      </c>
      <c r="I100" s="175">
        <f t="shared" si="16"/>
        <v>4</v>
      </c>
      <c r="J100" s="185">
        <v>3100000</v>
      </c>
      <c r="K100" s="185">
        <f t="shared" si="23"/>
        <v>12400000</v>
      </c>
      <c r="L100" s="188"/>
      <c r="M100" s="175" t="s">
        <v>2608</v>
      </c>
      <c r="O100" s="1">
        <f t="shared" si="21"/>
        <v>12400000</v>
      </c>
      <c r="P100" s="1">
        <f t="shared" si="22"/>
        <v>0</v>
      </c>
      <c r="Q100" s="28">
        <v>1411784</v>
      </c>
      <c r="R100" s="28">
        <v>5800000</v>
      </c>
      <c r="S100" s="1" t="s">
        <v>2609</v>
      </c>
    </row>
    <row r="101" s="1" customFormat="1" spans="1:19">
      <c r="A101" s="178" t="s">
        <v>2610</v>
      </c>
      <c r="B101" s="178">
        <v>1402842</v>
      </c>
      <c r="C101" s="175" t="s">
        <v>2611</v>
      </c>
      <c r="D101" s="177">
        <v>43118</v>
      </c>
      <c r="E101" s="177">
        <v>43120</v>
      </c>
      <c r="F101" s="175">
        <f t="shared" si="19"/>
        <v>2</v>
      </c>
      <c r="G101" s="175">
        <v>2</v>
      </c>
      <c r="H101" s="175" t="s">
        <v>37</v>
      </c>
      <c r="I101" s="175">
        <f t="shared" si="16"/>
        <v>4</v>
      </c>
      <c r="J101" s="185">
        <v>2900000</v>
      </c>
      <c r="K101" s="185">
        <f t="shared" si="23"/>
        <v>11600000</v>
      </c>
      <c r="L101" s="188"/>
      <c r="M101" s="175"/>
      <c r="O101" s="1">
        <f t="shared" si="21"/>
        <v>11600000</v>
      </c>
      <c r="P101" s="1">
        <f t="shared" si="22"/>
        <v>0</v>
      </c>
      <c r="Q101" s="28">
        <v>1411959</v>
      </c>
      <c r="R101" s="28">
        <v>2900000</v>
      </c>
      <c r="S101" s="1" t="s">
        <v>2612</v>
      </c>
    </row>
    <row r="102" s="1" customFormat="1" spans="1:19">
      <c r="A102" s="178">
        <v>327011</v>
      </c>
      <c r="B102" s="178">
        <v>1403264</v>
      </c>
      <c r="C102" s="175" t="s">
        <v>2613</v>
      </c>
      <c r="D102" s="177">
        <v>43483</v>
      </c>
      <c r="E102" s="177">
        <v>43485</v>
      </c>
      <c r="F102" s="175">
        <f t="shared" si="19"/>
        <v>2</v>
      </c>
      <c r="G102" s="175">
        <v>1</v>
      </c>
      <c r="H102" s="175" t="s">
        <v>37</v>
      </c>
      <c r="I102" s="175">
        <f t="shared" si="16"/>
        <v>2</v>
      </c>
      <c r="J102" s="185">
        <v>2900000</v>
      </c>
      <c r="K102" s="185">
        <f t="shared" si="23"/>
        <v>5800000</v>
      </c>
      <c r="L102" s="188"/>
      <c r="M102" s="175"/>
      <c r="O102" s="1">
        <f t="shared" si="21"/>
        <v>5800000</v>
      </c>
      <c r="P102" s="1">
        <f t="shared" si="22"/>
        <v>0</v>
      </c>
      <c r="Q102" s="28">
        <v>1412240</v>
      </c>
      <c r="R102" s="28">
        <v>6840000</v>
      </c>
      <c r="S102" s="1" t="s">
        <v>2614</v>
      </c>
    </row>
    <row r="103" s="1" customFormat="1" spans="1:19">
      <c r="A103" s="178">
        <v>333156</v>
      </c>
      <c r="B103" s="178">
        <v>1421153</v>
      </c>
      <c r="C103" s="175" t="s">
        <v>2615</v>
      </c>
      <c r="D103" s="177">
        <v>43118</v>
      </c>
      <c r="E103" s="177">
        <v>43120</v>
      </c>
      <c r="F103" s="175">
        <f t="shared" si="19"/>
        <v>2</v>
      </c>
      <c r="G103" s="175">
        <v>1</v>
      </c>
      <c r="H103" s="175" t="s">
        <v>37</v>
      </c>
      <c r="I103" s="175">
        <f t="shared" si="16"/>
        <v>2</v>
      </c>
      <c r="J103" s="185">
        <v>2900000</v>
      </c>
      <c r="K103" s="185">
        <f t="shared" si="23"/>
        <v>5800000</v>
      </c>
      <c r="L103" s="188"/>
      <c r="M103" s="175"/>
      <c r="O103" s="1">
        <f t="shared" si="21"/>
        <v>5800000</v>
      </c>
      <c r="P103" s="1">
        <f t="shared" si="22"/>
        <v>0</v>
      </c>
      <c r="Q103" s="28">
        <v>1412267</v>
      </c>
      <c r="R103" s="28">
        <v>37200000</v>
      </c>
      <c r="S103" s="1" t="s">
        <v>2616</v>
      </c>
    </row>
    <row r="104" s="1" customFormat="1" spans="1:19">
      <c r="A104" s="175">
        <v>332790</v>
      </c>
      <c r="B104" s="178">
        <v>1419496</v>
      </c>
      <c r="C104" s="175" t="s">
        <v>2617</v>
      </c>
      <c r="D104" s="177">
        <v>43118</v>
      </c>
      <c r="E104" s="177">
        <v>43120</v>
      </c>
      <c r="F104" s="175">
        <f t="shared" si="19"/>
        <v>2</v>
      </c>
      <c r="G104" s="175">
        <v>1</v>
      </c>
      <c r="H104" s="175" t="s">
        <v>37</v>
      </c>
      <c r="I104" s="175">
        <f t="shared" si="16"/>
        <v>2</v>
      </c>
      <c r="J104" s="187">
        <v>2900000</v>
      </c>
      <c r="K104" s="185">
        <f t="shared" si="23"/>
        <v>5800000</v>
      </c>
      <c r="L104" s="188"/>
      <c r="M104" s="175"/>
      <c r="O104" s="1">
        <f t="shared" si="21"/>
        <v>5800000</v>
      </c>
      <c r="P104" s="1">
        <f t="shared" si="22"/>
        <v>0</v>
      </c>
      <c r="Q104" s="28">
        <v>1412670</v>
      </c>
      <c r="R104" s="28">
        <v>17400000</v>
      </c>
      <c r="S104" s="1" t="s">
        <v>2618</v>
      </c>
    </row>
    <row r="105" s="1" customFormat="1" spans="1:19">
      <c r="A105" s="178" t="s">
        <v>2619</v>
      </c>
      <c r="B105" s="175">
        <v>1406509</v>
      </c>
      <c r="C105" s="175" t="s">
        <v>2620</v>
      </c>
      <c r="D105" s="177">
        <v>43118</v>
      </c>
      <c r="E105" s="177">
        <v>43121</v>
      </c>
      <c r="F105" s="175">
        <f t="shared" si="19"/>
        <v>3</v>
      </c>
      <c r="G105" s="175">
        <v>2</v>
      </c>
      <c r="H105" s="175" t="s">
        <v>37</v>
      </c>
      <c r="I105" s="175">
        <f t="shared" si="16"/>
        <v>6</v>
      </c>
      <c r="J105" s="185">
        <v>2900000</v>
      </c>
      <c r="K105" s="185">
        <f t="shared" si="23"/>
        <v>17400000</v>
      </c>
      <c r="L105" s="188"/>
      <c r="M105" s="175"/>
      <c r="O105" s="1">
        <f t="shared" si="21"/>
        <v>17400000</v>
      </c>
      <c r="P105" s="1">
        <f t="shared" si="22"/>
        <v>0</v>
      </c>
      <c r="Q105" s="28">
        <v>1412820</v>
      </c>
      <c r="R105" s="28">
        <v>11600000</v>
      </c>
      <c r="S105" s="1" t="s">
        <v>2621</v>
      </c>
    </row>
    <row r="106" s="1" customFormat="1" spans="1:19">
      <c r="A106" s="178">
        <v>330335</v>
      </c>
      <c r="B106" s="175">
        <v>1411677</v>
      </c>
      <c r="C106" s="175" t="s">
        <v>2622</v>
      </c>
      <c r="D106" s="177">
        <v>43118</v>
      </c>
      <c r="E106" s="177">
        <v>43120</v>
      </c>
      <c r="F106" s="175">
        <f t="shared" si="19"/>
        <v>2</v>
      </c>
      <c r="G106" s="175">
        <v>1</v>
      </c>
      <c r="H106" s="175" t="s">
        <v>37</v>
      </c>
      <c r="I106" s="175">
        <f t="shared" si="16"/>
        <v>2</v>
      </c>
      <c r="J106" s="185">
        <v>2900000</v>
      </c>
      <c r="K106" s="185">
        <f t="shared" si="23"/>
        <v>5800000</v>
      </c>
      <c r="L106" s="188"/>
      <c r="M106" s="175" t="s">
        <v>2623</v>
      </c>
      <c r="O106" s="1">
        <f t="shared" si="21"/>
        <v>5800000</v>
      </c>
      <c r="P106" s="1">
        <f t="shared" si="22"/>
        <v>0</v>
      </c>
      <c r="Q106" s="28">
        <v>1412889</v>
      </c>
      <c r="R106" s="28">
        <v>17400000</v>
      </c>
      <c r="S106" s="1" t="s">
        <v>2624</v>
      </c>
    </row>
    <row r="107" s="1" customFormat="1" spans="1:19">
      <c r="A107" s="178">
        <v>331833</v>
      </c>
      <c r="B107" s="175">
        <v>1418808</v>
      </c>
      <c r="C107" s="175" t="s">
        <v>2625</v>
      </c>
      <c r="D107" s="177">
        <v>43483</v>
      </c>
      <c r="E107" s="177">
        <v>43484</v>
      </c>
      <c r="F107" s="175">
        <f t="shared" si="19"/>
        <v>1</v>
      </c>
      <c r="G107" s="175">
        <v>1</v>
      </c>
      <c r="H107" s="175" t="s">
        <v>37</v>
      </c>
      <c r="I107" s="175">
        <f t="shared" si="16"/>
        <v>1</v>
      </c>
      <c r="J107" s="185">
        <v>2900000</v>
      </c>
      <c r="K107" s="185">
        <f t="shared" si="23"/>
        <v>2900000</v>
      </c>
      <c r="L107" s="190"/>
      <c r="M107" s="175"/>
      <c r="O107" s="1">
        <f t="shared" si="21"/>
        <v>2900000</v>
      </c>
      <c r="P107" s="1">
        <f t="shared" si="22"/>
        <v>0</v>
      </c>
      <c r="Q107" s="28">
        <v>1413022</v>
      </c>
      <c r="R107" s="28">
        <v>8700000</v>
      </c>
      <c r="S107" s="1" t="s">
        <v>2626</v>
      </c>
    </row>
    <row r="108" s="2" customFormat="1" spans="1:19">
      <c r="A108" s="22" t="s">
        <v>2627</v>
      </c>
      <c r="B108" s="23">
        <v>1428105</v>
      </c>
      <c r="C108" s="23" t="s">
        <v>2628</v>
      </c>
      <c r="D108" s="24">
        <v>43475</v>
      </c>
      <c r="E108" s="24">
        <v>43476</v>
      </c>
      <c r="F108" s="23">
        <f t="shared" si="19"/>
        <v>1</v>
      </c>
      <c r="G108" s="23">
        <v>2</v>
      </c>
      <c r="H108" s="23" t="s">
        <v>2405</v>
      </c>
      <c r="I108" s="23">
        <f t="shared" si="16"/>
        <v>2</v>
      </c>
      <c r="J108" s="43">
        <v>3100000</v>
      </c>
      <c r="K108" s="43">
        <f t="shared" si="23"/>
        <v>6200000</v>
      </c>
      <c r="L108" s="233">
        <v>6200000</v>
      </c>
      <c r="M108" s="23" t="s">
        <v>2629</v>
      </c>
      <c r="O108" s="1">
        <f t="shared" si="21"/>
        <v>6200000</v>
      </c>
      <c r="P108" s="1">
        <f t="shared" si="22"/>
        <v>0</v>
      </c>
      <c r="Q108" s="28">
        <v>1413241</v>
      </c>
      <c r="R108" s="28">
        <v>5800000</v>
      </c>
      <c r="S108" s="1" t="s">
        <v>2630</v>
      </c>
    </row>
    <row r="109" s="1" customFormat="1" spans="1:19">
      <c r="A109" s="134">
        <v>328319</v>
      </c>
      <c r="B109" s="134">
        <v>1394614</v>
      </c>
      <c r="C109" s="135" t="s">
        <v>2631</v>
      </c>
      <c r="D109" s="136">
        <v>43484</v>
      </c>
      <c r="E109" s="136">
        <v>43485</v>
      </c>
      <c r="F109" s="135">
        <f t="shared" si="19"/>
        <v>1</v>
      </c>
      <c r="G109" s="135">
        <v>1</v>
      </c>
      <c r="H109" s="135" t="s">
        <v>2405</v>
      </c>
      <c r="I109" s="135">
        <f t="shared" si="16"/>
        <v>1</v>
      </c>
      <c r="J109" s="160">
        <v>3100000</v>
      </c>
      <c r="K109" s="160">
        <f t="shared" si="23"/>
        <v>3100000</v>
      </c>
      <c r="L109" s="368">
        <f>SUM(K109:K122)</f>
        <v>139940000</v>
      </c>
      <c r="M109" s="135" t="s">
        <v>2632</v>
      </c>
      <c r="O109" s="1">
        <f t="shared" si="21"/>
        <v>3100000</v>
      </c>
      <c r="P109" s="1">
        <f t="shared" si="22"/>
        <v>0</v>
      </c>
      <c r="Q109" s="28">
        <v>1413268</v>
      </c>
      <c r="R109" s="28">
        <v>23200000</v>
      </c>
      <c r="S109" s="1" t="s">
        <v>2633</v>
      </c>
    </row>
    <row r="110" s="1" customFormat="1" spans="1:19">
      <c r="A110" s="135">
        <v>331131</v>
      </c>
      <c r="B110" s="134">
        <v>1416277</v>
      </c>
      <c r="C110" s="135" t="s">
        <v>2634</v>
      </c>
      <c r="D110" s="136">
        <v>43119</v>
      </c>
      <c r="E110" s="136">
        <v>43123</v>
      </c>
      <c r="F110" s="135">
        <f t="shared" si="19"/>
        <v>4</v>
      </c>
      <c r="G110" s="135">
        <v>1</v>
      </c>
      <c r="H110" s="135" t="s">
        <v>37</v>
      </c>
      <c r="I110" s="135">
        <f t="shared" si="16"/>
        <v>4</v>
      </c>
      <c r="J110" s="159">
        <v>2900000</v>
      </c>
      <c r="K110" s="160">
        <f>J110*F110*G110</f>
        <v>11600000</v>
      </c>
      <c r="L110" s="369"/>
      <c r="M110" s="135"/>
      <c r="O110" s="1">
        <f t="shared" si="21"/>
        <v>11600000</v>
      </c>
      <c r="P110" s="1">
        <f t="shared" si="22"/>
        <v>0</v>
      </c>
      <c r="Q110" s="28">
        <v>1413339</v>
      </c>
      <c r="R110" s="28">
        <v>5800000</v>
      </c>
      <c r="S110" s="1" t="s">
        <v>2635</v>
      </c>
    </row>
    <row r="111" s="1" customFormat="1" spans="1:19">
      <c r="A111" s="134" t="s">
        <v>2636</v>
      </c>
      <c r="B111" s="135">
        <v>1394737</v>
      </c>
      <c r="C111" s="135" t="s">
        <v>2637</v>
      </c>
      <c r="D111" s="136">
        <v>43119</v>
      </c>
      <c r="E111" s="136">
        <v>43121</v>
      </c>
      <c r="F111" s="135">
        <f t="shared" si="19"/>
        <v>2</v>
      </c>
      <c r="G111" s="135">
        <v>2</v>
      </c>
      <c r="H111" s="135" t="s">
        <v>2405</v>
      </c>
      <c r="I111" s="135">
        <f t="shared" si="16"/>
        <v>4</v>
      </c>
      <c r="J111" s="160">
        <v>3100000</v>
      </c>
      <c r="K111" s="160">
        <f t="shared" ref="K111:K115" si="24">J111*I111</f>
        <v>12400000</v>
      </c>
      <c r="L111" s="369"/>
      <c r="M111" s="135" t="s">
        <v>2638</v>
      </c>
      <c r="O111" s="1">
        <f t="shared" si="21"/>
        <v>12400000</v>
      </c>
      <c r="P111" s="1">
        <f t="shared" si="22"/>
        <v>0</v>
      </c>
      <c r="Q111" s="28">
        <v>1413637</v>
      </c>
      <c r="R111" s="28">
        <v>6200000</v>
      </c>
      <c r="S111" s="1" t="s">
        <v>2639</v>
      </c>
    </row>
    <row r="112" s="1" customFormat="1" spans="1:19">
      <c r="A112" s="134">
        <v>328368</v>
      </c>
      <c r="B112" s="134">
        <v>1385497</v>
      </c>
      <c r="C112" s="135" t="s">
        <v>2640</v>
      </c>
      <c r="D112" s="136">
        <v>43119</v>
      </c>
      <c r="E112" s="136">
        <v>43121</v>
      </c>
      <c r="F112" s="135">
        <f t="shared" si="19"/>
        <v>2</v>
      </c>
      <c r="G112" s="135">
        <v>1</v>
      </c>
      <c r="H112" s="135" t="s">
        <v>37</v>
      </c>
      <c r="I112" s="135">
        <f t="shared" si="16"/>
        <v>2</v>
      </c>
      <c r="J112" s="160">
        <v>2900000</v>
      </c>
      <c r="K112" s="160">
        <f t="shared" si="24"/>
        <v>5800000</v>
      </c>
      <c r="L112" s="369"/>
      <c r="M112" s="135" t="s">
        <v>2641</v>
      </c>
      <c r="O112" s="1">
        <f t="shared" si="21"/>
        <v>5800000</v>
      </c>
      <c r="P112" s="1">
        <f t="shared" si="22"/>
        <v>0</v>
      </c>
      <c r="Q112" s="28">
        <v>1413827</v>
      </c>
      <c r="R112" s="28">
        <v>5800000</v>
      </c>
      <c r="S112" s="1" t="s">
        <v>2642</v>
      </c>
    </row>
    <row r="113" s="1" customFormat="1" spans="1:19">
      <c r="A113" s="134">
        <v>329894</v>
      </c>
      <c r="B113" s="134">
        <v>1410423</v>
      </c>
      <c r="C113" s="135" t="s">
        <v>2643</v>
      </c>
      <c r="D113" s="136">
        <v>43119</v>
      </c>
      <c r="E113" s="136">
        <v>43122</v>
      </c>
      <c r="F113" s="135">
        <f t="shared" si="19"/>
        <v>3</v>
      </c>
      <c r="G113" s="135">
        <v>1</v>
      </c>
      <c r="H113" s="135" t="s">
        <v>37</v>
      </c>
      <c r="I113" s="135">
        <f t="shared" si="16"/>
        <v>3</v>
      </c>
      <c r="J113" s="160">
        <v>2900000</v>
      </c>
      <c r="K113" s="160">
        <f t="shared" si="24"/>
        <v>8700000</v>
      </c>
      <c r="L113" s="369"/>
      <c r="M113" s="135"/>
      <c r="O113" s="1">
        <f t="shared" si="21"/>
        <v>8700000</v>
      </c>
      <c r="P113" s="1">
        <f t="shared" si="22"/>
        <v>0</v>
      </c>
      <c r="Q113" s="28">
        <v>1413891</v>
      </c>
      <c r="R113" s="28">
        <v>6840000</v>
      </c>
      <c r="S113" s="1" t="s">
        <v>2644</v>
      </c>
    </row>
    <row r="114" s="1" customFormat="1" spans="1:19">
      <c r="A114" s="134">
        <v>328105</v>
      </c>
      <c r="B114" s="134">
        <v>1391422</v>
      </c>
      <c r="C114" s="633" t="s">
        <v>2645</v>
      </c>
      <c r="D114" s="136">
        <v>43485</v>
      </c>
      <c r="E114" s="136">
        <v>43487</v>
      </c>
      <c r="F114" s="135">
        <f t="shared" si="19"/>
        <v>2</v>
      </c>
      <c r="G114" s="135">
        <v>1</v>
      </c>
      <c r="H114" s="135" t="s">
        <v>2405</v>
      </c>
      <c r="I114" s="135">
        <f t="shared" si="16"/>
        <v>2</v>
      </c>
      <c r="J114" s="160">
        <v>3100000</v>
      </c>
      <c r="K114" s="160">
        <f t="shared" si="24"/>
        <v>6200000</v>
      </c>
      <c r="L114" s="369"/>
      <c r="M114" s="135" t="s">
        <v>1960</v>
      </c>
      <c r="O114" s="1">
        <f t="shared" si="21"/>
        <v>6200000</v>
      </c>
      <c r="P114" s="1">
        <f t="shared" si="22"/>
        <v>0</v>
      </c>
      <c r="Q114" s="28">
        <v>1413894</v>
      </c>
      <c r="R114" s="28">
        <v>3220000</v>
      </c>
      <c r="S114" s="1" t="s">
        <v>2646</v>
      </c>
    </row>
    <row r="115" s="1" customFormat="1" spans="1:19">
      <c r="A115" s="134" t="s">
        <v>2647</v>
      </c>
      <c r="B115" s="134">
        <v>1383283</v>
      </c>
      <c r="C115" s="135" t="s">
        <v>2648</v>
      </c>
      <c r="D115" s="136">
        <v>43120</v>
      </c>
      <c r="E115" s="136">
        <v>43123</v>
      </c>
      <c r="F115" s="135">
        <f t="shared" si="19"/>
        <v>3</v>
      </c>
      <c r="G115" s="135">
        <v>2</v>
      </c>
      <c r="H115" s="135" t="s">
        <v>37</v>
      </c>
      <c r="I115" s="135">
        <f t="shared" si="16"/>
        <v>6</v>
      </c>
      <c r="J115" s="160">
        <v>2900000</v>
      </c>
      <c r="K115" s="160">
        <f t="shared" si="24"/>
        <v>17400000</v>
      </c>
      <c r="L115" s="369"/>
      <c r="M115" s="135"/>
      <c r="O115" s="1">
        <f t="shared" si="21"/>
        <v>17400000</v>
      </c>
      <c r="P115" s="1">
        <f t="shared" si="22"/>
        <v>0</v>
      </c>
      <c r="Q115" s="28">
        <v>1414098</v>
      </c>
      <c r="R115" s="28">
        <v>6200000</v>
      </c>
      <c r="S115" s="1" t="s">
        <v>2649</v>
      </c>
    </row>
    <row r="116" s="1" customFormat="1" spans="1:19">
      <c r="A116" s="634">
        <v>330507</v>
      </c>
      <c r="B116" s="634">
        <v>1413891</v>
      </c>
      <c r="C116" s="635" t="s">
        <v>2650</v>
      </c>
      <c r="D116" s="636">
        <v>43120</v>
      </c>
      <c r="E116" s="636">
        <v>43122</v>
      </c>
      <c r="F116" s="634">
        <f t="shared" si="19"/>
        <v>2</v>
      </c>
      <c r="G116" s="634">
        <v>1</v>
      </c>
      <c r="H116" s="329" t="s">
        <v>2651</v>
      </c>
      <c r="I116" s="135">
        <v>0</v>
      </c>
      <c r="J116" s="160">
        <v>320000</v>
      </c>
      <c r="K116" s="160">
        <f>J116*2</f>
        <v>640000</v>
      </c>
      <c r="L116" s="369"/>
      <c r="M116" s="135"/>
      <c r="O116" s="1">
        <f t="shared" si="21"/>
        <v>6840000</v>
      </c>
      <c r="P116" s="1">
        <f t="shared" si="22"/>
        <v>-6200000</v>
      </c>
      <c r="Q116" s="28">
        <v>1414115</v>
      </c>
      <c r="R116" s="28">
        <v>17400000</v>
      </c>
      <c r="S116" s="1" t="s">
        <v>2652</v>
      </c>
    </row>
    <row r="117" s="1" customFormat="1" spans="1:18">
      <c r="A117" s="634"/>
      <c r="B117" s="634"/>
      <c r="C117" s="635"/>
      <c r="D117" s="636"/>
      <c r="E117" s="636"/>
      <c r="F117" s="634"/>
      <c r="G117" s="634"/>
      <c r="H117" s="135" t="s">
        <v>2405</v>
      </c>
      <c r="I117" s="135">
        <f>G116*F116</f>
        <v>2</v>
      </c>
      <c r="J117" s="159">
        <v>3100000</v>
      </c>
      <c r="K117" s="160">
        <f>J117*F116*G116</f>
        <v>6200000</v>
      </c>
      <c r="L117" s="369"/>
      <c r="M117" s="135"/>
      <c r="P117" s="1">
        <f t="shared" si="22"/>
        <v>6200000</v>
      </c>
      <c r="Q117" s="28">
        <v>1414379</v>
      </c>
      <c r="R117" s="28">
        <v>5800000</v>
      </c>
    </row>
    <row r="118" s="1" customFormat="1" spans="1:19">
      <c r="A118" s="634">
        <v>334126</v>
      </c>
      <c r="B118" s="634">
        <v>1425465</v>
      </c>
      <c r="C118" s="635" t="s">
        <v>2653</v>
      </c>
      <c r="D118" s="636">
        <v>43485</v>
      </c>
      <c r="E118" s="636">
        <v>43487</v>
      </c>
      <c r="F118" s="634">
        <f t="shared" ref="F118:F135" si="25">E118-D118</f>
        <v>2</v>
      </c>
      <c r="G118" s="634">
        <v>2</v>
      </c>
      <c r="H118" s="135" t="s">
        <v>37</v>
      </c>
      <c r="I118" s="135">
        <f t="shared" ref="I118:I134" si="26">G118*F118</f>
        <v>4</v>
      </c>
      <c r="J118" s="159">
        <v>2900000</v>
      </c>
      <c r="K118" s="160">
        <f t="shared" ref="K118:K120" si="27">J118*I118</f>
        <v>11600000</v>
      </c>
      <c r="L118" s="369"/>
      <c r="M118" s="135"/>
      <c r="O118" s="1">
        <f t="shared" si="21"/>
        <v>11600000</v>
      </c>
      <c r="P118" s="1">
        <f t="shared" si="22"/>
        <v>0</v>
      </c>
      <c r="Q118" s="28">
        <v>1414403</v>
      </c>
      <c r="R118" s="28">
        <v>5800000</v>
      </c>
      <c r="S118" s="1" t="s">
        <v>2654</v>
      </c>
    </row>
    <row r="119" s="1" customFormat="1" spans="1:19">
      <c r="A119" s="134" t="s">
        <v>2655</v>
      </c>
      <c r="B119" s="134">
        <v>1409253</v>
      </c>
      <c r="C119" s="135" t="s">
        <v>2656</v>
      </c>
      <c r="D119" s="136">
        <v>43120</v>
      </c>
      <c r="E119" s="136">
        <v>43122</v>
      </c>
      <c r="F119" s="135">
        <f t="shared" si="25"/>
        <v>2</v>
      </c>
      <c r="G119" s="135">
        <v>3</v>
      </c>
      <c r="H119" s="135" t="s">
        <v>2405</v>
      </c>
      <c r="I119" s="135">
        <f t="shared" si="26"/>
        <v>6</v>
      </c>
      <c r="J119" s="160">
        <v>3100000</v>
      </c>
      <c r="K119" s="160">
        <f t="shared" si="27"/>
        <v>18600000</v>
      </c>
      <c r="L119" s="369"/>
      <c r="M119" s="135" t="s">
        <v>1960</v>
      </c>
      <c r="O119" s="1">
        <f t="shared" si="21"/>
        <v>18600000</v>
      </c>
      <c r="P119" s="1">
        <f t="shared" si="22"/>
        <v>0</v>
      </c>
      <c r="Q119" s="28">
        <v>1414589</v>
      </c>
      <c r="R119" s="28">
        <v>7100000</v>
      </c>
      <c r="S119" s="1" t="s">
        <v>2657</v>
      </c>
    </row>
    <row r="120" s="1" customFormat="1" spans="1:19">
      <c r="A120" s="134">
        <v>333002</v>
      </c>
      <c r="B120" s="134">
        <v>1419982</v>
      </c>
      <c r="C120" s="135" t="s">
        <v>2658</v>
      </c>
      <c r="D120" s="136">
        <v>43485</v>
      </c>
      <c r="E120" s="136">
        <v>43490</v>
      </c>
      <c r="F120" s="135">
        <f t="shared" si="25"/>
        <v>5</v>
      </c>
      <c r="G120" s="135">
        <v>1</v>
      </c>
      <c r="H120" s="135" t="s">
        <v>37</v>
      </c>
      <c r="I120" s="135">
        <f t="shared" si="26"/>
        <v>5</v>
      </c>
      <c r="J120" s="160">
        <v>2900000</v>
      </c>
      <c r="K120" s="160">
        <f t="shared" si="27"/>
        <v>14500000</v>
      </c>
      <c r="L120" s="369"/>
      <c r="M120" s="135" t="s">
        <v>2659</v>
      </c>
      <c r="O120" s="1">
        <f t="shared" si="21"/>
        <v>14500000</v>
      </c>
      <c r="P120" s="1">
        <f t="shared" si="22"/>
        <v>0</v>
      </c>
      <c r="Q120" s="28">
        <v>1414716</v>
      </c>
      <c r="R120" s="28">
        <v>6200000</v>
      </c>
      <c r="S120" s="1" t="s">
        <v>2660</v>
      </c>
    </row>
    <row r="121" s="1" customFormat="1" spans="1:19">
      <c r="A121" s="134" t="s">
        <v>2661</v>
      </c>
      <c r="B121" s="134">
        <v>1424879</v>
      </c>
      <c r="C121" s="135" t="s">
        <v>2662</v>
      </c>
      <c r="D121" s="136">
        <v>43485</v>
      </c>
      <c r="E121" s="136">
        <v>43487</v>
      </c>
      <c r="F121" s="135">
        <f t="shared" si="25"/>
        <v>2</v>
      </c>
      <c r="G121" s="135">
        <v>2</v>
      </c>
      <c r="H121" s="135" t="s">
        <v>37</v>
      </c>
      <c r="I121" s="135">
        <f t="shared" si="26"/>
        <v>4</v>
      </c>
      <c r="J121" s="159">
        <v>2900000</v>
      </c>
      <c r="K121" s="160">
        <f>J121*F121*G121</f>
        <v>11600000</v>
      </c>
      <c r="L121" s="369"/>
      <c r="M121" s="135"/>
      <c r="O121" s="1">
        <f t="shared" si="21"/>
        <v>11600000</v>
      </c>
      <c r="P121" s="1">
        <f t="shared" si="22"/>
        <v>0</v>
      </c>
      <c r="Q121" s="28">
        <v>1414776</v>
      </c>
      <c r="R121" s="28">
        <v>8700000</v>
      </c>
      <c r="S121" s="1" t="s">
        <v>2663</v>
      </c>
    </row>
    <row r="122" s="1" customFormat="1" spans="1:19">
      <c r="A122" s="134" t="s">
        <v>2664</v>
      </c>
      <c r="B122" s="134">
        <v>1423115</v>
      </c>
      <c r="C122" s="135" t="s">
        <v>2665</v>
      </c>
      <c r="D122" s="136">
        <v>43485</v>
      </c>
      <c r="E122" s="136">
        <v>43487</v>
      </c>
      <c r="F122" s="135">
        <f t="shared" si="25"/>
        <v>2</v>
      </c>
      <c r="G122" s="135">
        <v>2</v>
      </c>
      <c r="H122" s="135" t="s">
        <v>37</v>
      </c>
      <c r="I122" s="135">
        <f t="shared" si="26"/>
        <v>4</v>
      </c>
      <c r="J122" s="160">
        <v>2900000</v>
      </c>
      <c r="K122" s="160">
        <f t="shared" ref="K122:K134" si="28">J122*I122</f>
        <v>11600000</v>
      </c>
      <c r="L122" s="372"/>
      <c r="M122" s="135"/>
      <c r="O122" s="1">
        <f t="shared" si="21"/>
        <v>11600000</v>
      </c>
      <c r="P122" s="1">
        <f t="shared" si="22"/>
        <v>0</v>
      </c>
      <c r="Q122" s="28">
        <v>1414778</v>
      </c>
      <c r="R122" s="28">
        <v>8700000</v>
      </c>
      <c r="S122" s="1" t="s">
        <v>2666</v>
      </c>
    </row>
    <row r="123" s="2" customFormat="1" spans="1:19">
      <c r="A123" s="385" t="s">
        <v>2667</v>
      </c>
      <c r="B123" s="385">
        <v>1412267</v>
      </c>
      <c r="C123" s="386" t="s">
        <v>2668</v>
      </c>
      <c r="D123" s="387">
        <v>43483</v>
      </c>
      <c r="E123" s="387">
        <v>43486</v>
      </c>
      <c r="F123" s="386">
        <f t="shared" si="25"/>
        <v>3</v>
      </c>
      <c r="G123" s="386">
        <v>4</v>
      </c>
      <c r="H123" s="386" t="s">
        <v>2405</v>
      </c>
      <c r="I123" s="386">
        <f t="shared" si="26"/>
        <v>12</v>
      </c>
      <c r="J123" s="422">
        <v>3100000</v>
      </c>
      <c r="K123" s="422">
        <f t="shared" si="28"/>
        <v>37200000</v>
      </c>
      <c r="L123" s="434">
        <f>SUM(K123)</f>
        <v>37200000</v>
      </c>
      <c r="M123" s="386" t="s">
        <v>2669</v>
      </c>
      <c r="O123" s="1">
        <f t="shared" si="21"/>
        <v>37200000</v>
      </c>
      <c r="P123" s="1">
        <f t="shared" si="22"/>
        <v>0</v>
      </c>
      <c r="Q123" s="28">
        <v>1414811</v>
      </c>
      <c r="R123" s="28">
        <v>8700000</v>
      </c>
      <c r="S123" s="1" t="s">
        <v>2670</v>
      </c>
    </row>
    <row r="124" s="1" customFormat="1" spans="1:19">
      <c r="A124" s="601">
        <v>336074</v>
      </c>
      <c r="B124" s="601">
        <v>1432265</v>
      </c>
      <c r="C124" s="288" t="s">
        <v>2671</v>
      </c>
      <c r="D124" s="289">
        <v>43486</v>
      </c>
      <c r="E124" s="289">
        <v>43487</v>
      </c>
      <c r="F124" s="288">
        <f t="shared" si="25"/>
        <v>1</v>
      </c>
      <c r="G124" s="288">
        <v>1</v>
      </c>
      <c r="H124" s="288" t="s">
        <v>37</v>
      </c>
      <c r="I124" s="288">
        <f t="shared" si="26"/>
        <v>1</v>
      </c>
      <c r="J124" s="301">
        <v>2900000</v>
      </c>
      <c r="K124" s="301">
        <f t="shared" si="28"/>
        <v>2900000</v>
      </c>
      <c r="L124" s="299">
        <f>SUM(K124:K140)</f>
        <v>183820000</v>
      </c>
      <c r="M124" s="288"/>
      <c r="O124" s="1">
        <f t="shared" si="21"/>
        <v>2900000</v>
      </c>
      <c r="P124" s="1">
        <f t="shared" si="22"/>
        <v>0</v>
      </c>
      <c r="Q124" s="28">
        <v>1415106</v>
      </c>
      <c r="R124" s="28">
        <v>5800000</v>
      </c>
      <c r="S124" s="1" t="s">
        <v>2672</v>
      </c>
    </row>
    <row r="125" s="1" customFormat="1" spans="1:19">
      <c r="A125" s="601">
        <v>326872</v>
      </c>
      <c r="B125" s="601">
        <v>1402622</v>
      </c>
      <c r="C125" s="288" t="s">
        <v>2673</v>
      </c>
      <c r="D125" s="289">
        <v>43121</v>
      </c>
      <c r="E125" s="289">
        <v>43123</v>
      </c>
      <c r="F125" s="288">
        <f t="shared" si="25"/>
        <v>2</v>
      </c>
      <c r="G125" s="288">
        <v>1</v>
      </c>
      <c r="H125" s="288" t="s">
        <v>37</v>
      </c>
      <c r="I125" s="288">
        <f t="shared" si="26"/>
        <v>2</v>
      </c>
      <c r="J125" s="301">
        <v>2900000</v>
      </c>
      <c r="K125" s="301">
        <f t="shared" si="28"/>
        <v>5800000</v>
      </c>
      <c r="L125" s="611"/>
      <c r="M125" s="288"/>
      <c r="O125" s="1">
        <f t="shared" si="21"/>
        <v>5800000</v>
      </c>
      <c r="P125" s="1">
        <f t="shared" si="22"/>
        <v>0</v>
      </c>
      <c r="Q125" s="28">
        <v>1415719</v>
      </c>
      <c r="R125" s="28">
        <v>11600000</v>
      </c>
      <c r="S125" s="1" t="s">
        <v>2674</v>
      </c>
    </row>
    <row r="126" s="1" customFormat="1" spans="1:19">
      <c r="A126" s="601">
        <v>328306</v>
      </c>
      <c r="B126" s="601">
        <v>1388711</v>
      </c>
      <c r="C126" s="288" t="s">
        <v>2675</v>
      </c>
      <c r="D126" s="289">
        <v>43121</v>
      </c>
      <c r="E126" s="289">
        <v>43125</v>
      </c>
      <c r="F126" s="288">
        <f t="shared" si="25"/>
        <v>4</v>
      </c>
      <c r="G126" s="288">
        <v>1</v>
      </c>
      <c r="H126" s="288" t="s">
        <v>2405</v>
      </c>
      <c r="I126" s="288">
        <f t="shared" si="26"/>
        <v>4</v>
      </c>
      <c r="J126" s="301">
        <v>3100000</v>
      </c>
      <c r="K126" s="301">
        <f t="shared" si="28"/>
        <v>12400000</v>
      </c>
      <c r="L126" s="611"/>
      <c r="M126" s="288"/>
      <c r="O126" s="1">
        <f t="shared" si="21"/>
        <v>12400000</v>
      </c>
      <c r="P126" s="1">
        <f t="shared" si="22"/>
        <v>0</v>
      </c>
      <c r="Q126" s="28">
        <v>1415729</v>
      </c>
      <c r="R126" s="28">
        <v>29000000</v>
      </c>
      <c r="S126" s="1" t="s">
        <v>2676</v>
      </c>
    </row>
    <row r="127" s="1" customFormat="1" spans="1:19">
      <c r="A127" s="601" t="s">
        <v>2677</v>
      </c>
      <c r="B127" s="601">
        <v>1406536</v>
      </c>
      <c r="C127" s="288" t="s">
        <v>2678</v>
      </c>
      <c r="D127" s="289">
        <v>43121</v>
      </c>
      <c r="E127" s="289">
        <v>43125</v>
      </c>
      <c r="F127" s="288">
        <f t="shared" si="25"/>
        <v>4</v>
      </c>
      <c r="G127" s="288">
        <v>4</v>
      </c>
      <c r="H127" s="288" t="s">
        <v>37</v>
      </c>
      <c r="I127" s="288">
        <f t="shared" si="26"/>
        <v>16</v>
      </c>
      <c r="J127" s="301">
        <v>2900000</v>
      </c>
      <c r="K127" s="301">
        <f t="shared" si="28"/>
        <v>46400000</v>
      </c>
      <c r="L127" s="611"/>
      <c r="M127" s="288" t="s">
        <v>2679</v>
      </c>
      <c r="O127" s="1">
        <f t="shared" si="21"/>
        <v>46400000</v>
      </c>
      <c r="P127" s="1">
        <f t="shared" si="22"/>
        <v>0</v>
      </c>
      <c r="Q127" s="28">
        <v>1415742</v>
      </c>
      <c r="R127" s="28">
        <v>11600000</v>
      </c>
      <c r="S127" s="1" t="s">
        <v>2680</v>
      </c>
    </row>
    <row r="128" s="1" customFormat="1" spans="1:19">
      <c r="A128" s="601" t="s">
        <v>2681</v>
      </c>
      <c r="B128" s="601">
        <v>1411156</v>
      </c>
      <c r="C128" s="288" t="s">
        <v>2682</v>
      </c>
      <c r="D128" s="289">
        <v>43121</v>
      </c>
      <c r="E128" s="289">
        <v>43123</v>
      </c>
      <c r="F128" s="288">
        <f t="shared" si="25"/>
        <v>2</v>
      </c>
      <c r="G128" s="288">
        <v>2</v>
      </c>
      <c r="H128" s="288" t="s">
        <v>37</v>
      </c>
      <c r="I128" s="288">
        <f t="shared" si="26"/>
        <v>4</v>
      </c>
      <c r="J128" s="301">
        <v>2900000</v>
      </c>
      <c r="K128" s="301">
        <f t="shared" si="28"/>
        <v>11600000</v>
      </c>
      <c r="L128" s="611"/>
      <c r="M128" s="288"/>
      <c r="O128" s="1">
        <f t="shared" si="21"/>
        <v>11600000</v>
      </c>
      <c r="P128" s="1">
        <f t="shared" si="22"/>
        <v>0</v>
      </c>
      <c r="Q128" s="28">
        <v>1415861</v>
      </c>
      <c r="R128" s="28">
        <v>8700000</v>
      </c>
      <c r="S128" s="1" t="s">
        <v>2683</v>
      </c>
    </row>
    <row r="129" s="1" customFormat="1" spans="1:19">
      <c r="A129" s="601">
        <v>331022</v>
      </c>
      <c r="B129" s="601">
        <v>1415729</v>
      </c>
      <c r="C129" s="288" t="s">
        <v>2684</v>
      </c>
      <c r="D129" s="289">
        <v>43121</v>
      </c>
      <c r="E129" s="289">
        <v>43123</v>
      </c>
      <c r="F129" s="288">
        <f t="shared" si="25"/>
        <v>2</v>
      </c>
      <c r="G129" s="288">
        <v>5</v>
      </c>
      <c r="H129" s="288" t="s">
        <v>37</v>
      </c>
      <c r="I129" s="288">
        <f t="shared" si="26"/>
        <v>10</v>
      </c>
      <c r="J129" s="301">
        <v>2900000</v>
      </c>
      <c r="K129" s="301">
        <f t="shared" si="28"/>
        <v>29000000</v>
      </c>
      <c r="L129" s="611"/>
      <c r="M129" s="288"/>
      <c r="O129" s="1">
        <f t="shared" si="21"/>
        <v>29000000</v>
      </c>
      <c r="P129" s="1">
        <f t="shared" si="22"/>
        <v>0</v>
      </c>
      <c r="Q129" s="28">
        <v>1416093</v>
      </c>
      <c r="R129" s="28">
        <v>5800000</v>
      </c>
      <c r="S129" s="1" t="s">
        <v>2685</v>
      </c>
    </row>
    <row r="130" s="1" customFormat="1" spans="1:19">
      <c r="A130" s="601">
        <v>328383</v>
      </c>
      <c r="B130" s="601">
        <v>1407726</v>
      </c>
      <c r="C130" s="288" t="s">
        <v>2686</v>
      </c>
      <c r="D130" s="289">
        <v>43486</v>
      </c>
      <c r="E130" s="289">
        <v>43488</v>
      </c>
      <c r="F130" s="288">
        <f t="shared" si="25"/>
        <v>2</v>
      </c>
      <c r="G130" s="288">
        <v>1</v>
      </c>
      <c r="H130" s="288" t="s">
        <v>37</v>
      </c>
      <c r="I130" s="288">
        <f t="shared" si="26"/>
        <v>2</v>
      </c>
      <c r="J130" s="301">
        <v>2900000</v>
      </c>
      <c r="K130" s="301">
        <f t="shared" si="28"/>
        <v>5800000</v>
      </c>
      <c r="L130" s="611"/>
      <c r="M130" s="288" t="s">
        <v>1936</v>
      </c>
      <c r="O130" s="1">
        <f t="shared" si="21"/>
        <v>5800000</v>
      </c>
      <c r="P130" s="1">
        <f t="shared" si="22"/>
        <v>0</v>
      </c>
      <c r="Q130" s="28">
        <v>1416223</v>
      </c>
      <c r="R130" s="28">
        <v>3100000</v>
      </c>
      <c r="S130" s="1" t="s">
        <v>2687</v>
      </c>
    </row>
    <row r="131" s="1" customFormat="1" spans="1:19">
      <c r="A131" s="601">
        <v>331834</v>
      </c>
      <c r="B131" s="601">
        <v>1418809</v>
      </c>
      <c r="C131" s="288" t="s">
        <v>2625</v>
      </c>
      <c r="D131" s="289">
        <v>43486</v>
      </c>
      <c r="E131" s="289">
        <v>43488</v>
      </c>
      <c r="F131" s="288">
        <f t="shared" si="25"/>
        <v>2</v>
      </c>
      <c r="G131" s="288">
        <v>1</v>
      </c>
      <c r="H131" s="288" t="s">
        <v>37</v>
      </c>
      <c r="I131" s="288">
        <f t="shared" si="26"/>
        <v>2</v>
      </c>
      <c r="J131" s="301">
        <v>2900000</v>
      </c>
      <c r="K131" s="301">
        <f t="shared" si="28"/>
        <v>5800000</v>
      </c>
      <c r="L131" s="611"/>
      <c r="M131" s="288"/>
      <c r="O131" s="1">
        <f t="shared" si="21"/>
        <v>5800000</v>
      </c>
      <c r="P131" s="1">
        <f t="shared" si="22"/>
        <v>0</v>
      </c>
      <c r="Q131" s="28">
        <v>1416242</v>
      </c>
      <c r="R131" s="28">
        <v>15500000</v>
      </c>
      <c r="S131" s="1" t="s">
        <v>2688</v>
      </c>
    </row>
    <row r="132" s="1" customFormat="1" spans="1:19">
      <c r="A132" s="601">
        <v>331132</v>
      </c>
      <c r="B132" s="601">
        <v>1416093</v>
      </c>
      <c r="C132" s="288" t="s">
        <v>2689</v>
      </c>
      <c r="D132" s="289">
        <v>43122</v>
      </c>
      <c r="E132" s="289">
        <v>43124</v>
      </c>
      <c r="F132" s="288">
        <f t="shared" si="25"/>
        <v>2</v>
      </c>
      <c r="G132" s="288">
        <v>1</v>
      </c>
      <c r="H132" s="288" t="s">
        <v>37</v>
      </c>
      <c r="I132" s="288">
        <f t="shared" si="26"/>
        <v>2</v>
      </c>
      <c r="J132" s="301">
        <v>2900000</v>
      </c>
      <c r="K132" s="301">
        <f t="shared" si="28"/>
        <v>5800000</v>
      </c>
      <c r="L132" s="611"/>
      <c r="M132" s="288"/>
      <c r="O132" s="1">
        <f t="shared" si="21"/>
        <v>5800000</v>
      </c>
      <c r="P132" s="1">
        <f t="shared" si="22"/>
        <v>0</v>
      </c>
      <c r="Q132" s="28">
        <v>1416277</v>
      </c>
      <c r="R132" s="28">
        <v>11600000</v>
      </c>
      <c r="S132" s="1" t="s">
        <v>2690</v>
      </c>
    </row>
    <row r="133" s="1" customFormat="1" spans="1:19">
      <c r="A133" s="601">
        <v>333056</v>
      </c>
      <c r="B133" s="601">
        <v>1419632</v>
      </c>
      <c r="C133" s="288" t="s">
        <v>2691</v>
      </c>
      <c r="D133" s="289">
        <v>43122</v>
      </c>
      <c r="E133" s="289">
        <v>43124</v>
      </c>
      <c r="F133" s="288">
        <f t="shared" si="25"/>
        <v>2</v>
      </c>
      <c r="G133" s="288">
        <v>1</v>
      </c>
      <c r="H133" s="288" t="s">
        <v>37</v>
      </c>
      <c r="I133" s="288">
        <f t="shared" si="26"/>
        <v>2</v>
      </c>
      <c r="J133" s="301">
        <v>2900000</v>
      </c>
      <c r="K133" s="301">
        <f t="shared" si="28"/>
        <v>5800000</v>
      </c>
      <c r="L133" s="611"/>
      <c r="M133" s="288" t="s">
        <v>2692</v>
      </c>
      <c r="O133" s="1">
        <f t="shared" si="21"/>
        <v>5800000</v>
      </c>
      <c r="P133" s="1">
        <f t="shared" si="22"/>
        <v>0</v>
      </c>
      <c r="Q133" s="28">
        <v>1416398</v>
      </c>
      <c r="R133" s="28">
        <v>12400000</v>
      </c>
      <c r="S133" s="1" t="s">
        <v>2693</v>
      </c>
    </row>
    <row r="134" s="1" customFormat="1" spans="1:19">
      <c r="A134" s="601">
        <v>328453</v>
      </c>
      <c r="B134" s="601">
        <v>1390435</v>
      </c>
      <c r="C134" s="288" t="s">
        <v>2694</v>
      </c>
      <c r="D134" s="289">
        <v>43122</v>
      </c>
      <c r="E134" s="289">
        <v>43124</v>
      </c>
      <c r="F134" s="288">
        <f t="shared" si="25"/>
        <v>2</v>
      </c>
      <c r="G134" s="288">
        <v>1</v>
      </c>
      <c r="H134" s="288" t="s">
        <v>37</v>
      </c>
      <c r="I134" s="288">
        <f t="shared" si="26"/>
        <v>2</v>
      </c>
      <c r="J134" s="301">
        <v>2900000</v>
      </c>
      <c r="K134" s="301">
        <f t="shared" si="28"/>
        <v>5800000</v>
      </c>
      <c r="L134" s="611"/>
      <c r="M134" s="288"/>
      <c r="O134" s="1">
        <f t="shared" si="21"/>
        <v>5800000</v>
      </c>
      <c r="P134" s="1">
        <f t="shared" si="22"/>
        <v>0</v>
      </c>
      <c r="Q134" s="28">
        <v>1416456</v>
      </c>
      <c r="R134" s="28">
        <v>6200000</v>
      </c>
      <c r="S134" s="1" t="s">
        <v>2695</v>
      </c>
    </row>
    <row r="135" s="1" customFormat="1" spans="1:19">
      <c r="A135" s="646">
        <v>330509</v>
      </c>
      <c r="B135" s="647">
        <v>1413894</v>
      </c>
      <c r="C135" s="648" t="s">
        <v>2650</v>
      </c>
      <c r="D135" s="649">
        <v>43122</v>
      </c>
      <c r="E135" s="649">
        <v>43123</v>
      </c>
      <c r="F135" s="646">
        <f t="shared" si="25"/>
        <v>1</v>
      </c>
      <c r="G135" s="646">
        <v>1</v>
      </c>
      <c r="H135" s="650" t="s">
        <v>2651</v>
      </c>
      <c r="I135" s="288">
        <v>0</v>
      </c>
      <c r="J135" s="301">
        <v>320000</v>
      </c>
      <c r="K135" s="301">
        <f>J135</f>
        <v>320000</v>
      </c>
      <c r="L135" s="611"/>
      <c r="M135" s="288"/>
      <c r="O135" s="1">
        <f t="shared" si="21"/>
        <v>3220000</v>
      </c>
      <c r="P135" s="1">
        <f t="shared" si="22"/>
        <v>-2900000</v>
      </c>
      <c r="Q135" s="28">
        <v>1416561</v>
      </c>
      <c r="R135" s="28">
        <v>15040000</v>
      </c>
      <c r="S135" s="1" t="s">
        <v>2696</v>
      </c>
    </row>
    <row r="136" s="1" customFormat="1" ht="12.75" customHeight="1" spans="1:18">
      <c r="A136" s="646"/>
      <c r="B136" s="647"/>
      <c r="C136" s="648"/>
      <c r="D136" s="649"/>
      <c r="E136" s="649"/>
      <c r="F136" s="646"/>
      <c r="G136" s="646"/>
      <c r="H136" s="288" t="s">
        <v>37</v>
      </c>
      <c r="I136" s="288">
        <f>G135*F135</f>
        <v>1</v>
      </c>
      <c r="J136" s="300">
        <v>2900000</v>
      </c>
      <c r="K136" s="301">
        <f>J136*F135*G135</f>
        <v>2900000</v>
      </c>
      <c r="L136" s="611"/>
      <c r="M136" s="288"/>
      <c r="P136" s="1">
        <f t="shared" si="22"/>
        <v>2900000</v>
      </c>
      <c r="Q136" s="28">
        <v>1416602</v>
      </c>
      <c r="R136" s="28">
        <v>4820000</v>
      </c>
    </row>
    <row r="137" s="1" customFormat="1" spans="1:19">
      <c r="A137" s="601" t="s">
        <v>2697</v>
      </c>
      <c r="B137" s="601">
        <v>1414115</v>
      </c>
      <c r="C137" s="288" t="s">
        <v>2698</v>
      </c>
      <c r="D137" s="289">
        <v>43122</v>
      </c>
      <c r="E137" s="289">
        <v>43124</v>
      </c>
      <c r="F137" s="288">
        <f t="shared" ref="F137:F141" si="29">E137-D137</f>
        <v>2</v>
      </c>
      <c r="G137" s="288">
        <v>3</v>
      </c>
      <c r="H137" s="288" t="s">
        <v>37</v>
      </c>
      <c r="I137" s="288">
        <f t="shared" ref="I137:I145" si="30">G137*F137</f>
        <v>6</v>
      </c>
      <c r="J137" s="300">
        <v>2900000</v>
      </c>
      <c r="K137" s="301">
        <f>J137*F137*G137</f>
        <v>17400000</v>
      </c>
      <c r="L137" s="611"/>
      <c r="M137" s="288"/>
      <c r="O137" s="1">
        <f t="shared" si="21"/>
        <v>17400000</v>
      </c>
      <c r="P137" s="1">
        <f t="shared" si="22"/>
        <v>0</v>
      </c>
      <c r="Q137" s="28">
        <v>1416657</v>
      </c>
      <c r="R137" s="28">
        <v>15840000</v>
      </c>
      <c r="S137" s="1" t="s">
        <v>2699</v>
      </c>
    </row>
    <row r="138" s="1" customFormat="1" spans="1:19">
      <c r="A138" s="601">
        <v>331523</v>
      </c>
      <c r="B138" s="601">
        <v>1418142</v>
      </c>
      <c r="C138" s="288" t="s">
        <v>2700</v>
      </c>
      <c r="D138" s="289">
        <v>43122</v>
      </c>
      <c r="E138" s="289">
        <v>43125</v>
      </c>
      <c r="F138" s="288">
        <f t="shared" si="29"/>
        <v>3</v>
      </c>
      <c r="G138" s="288">
        <v>1</v>
      </c>
      <c r="H138" s="288" t="s">
        <v>37</v>
      </c>
      <c r="I138" s="288">
        <f t="shared" si="30"/>
        <v>3</v>
      </c>
      <c r="J138" s="300">
        <v>2900000</v>
      </c>
      <c r="K138" s="301">
        <f>J138*F138*G138</f>
        <v>8700000</v>
      </c>
      <c r="L138" s="611"/>
      <c r="M138" s="288" t="s">
        <v>1936</v>
      </c>
      <c r="O138" s="1">
        <f t="shared" si="21"/>
        <v>8700000</v>
      </c>
      <c r="P138" s="1">
        <f t="shared" si="22"/>
        <v>0</v>
      </c>
      <c r="Q138" s="28">
        <v>1416831</v>
      </c>
      <c r="R138" s="28">
        <v>5800000</v>
      </c>
      <c r="S138" s="1" t="s">
        <v>2701</v>
      </c>
    </row>
    <row r="139" s="1" customFormat="1" spans="1:19">
      <c r="A139" s="601">
        <v>330428</v>
      </c>
      <c r="B139" s="601">
        <v>1412820</v>
      </c>
      <c r="C139" s="288" t="s">
        <v>2702</v>
      </c>
      <c r="D139" s="289">
        <v>43122</v>
      </c>
      <c r="E139" s="289">
        <v>43124</v>
      </c>
      <c r="F139" s="288">
        <f t="shared" si="29"/>
        <v>2</v>
      </c>
      <c r="G139" s="288">
        <v>2</v>
      </c>
      <c r="H139" s="288" t="s">
        <v>37</v>
      </c>
      <c r="I139" s="288">
        <f t="shared" si="30"/>
        <v>4</v>
      </c>
      <c r="J139" s="301">
        <v>2900000</v>
      </c>
      <c r="K139" s="301">
        <f t="shared" ref="K139:K141" si="31">J139*I139</f>
        <v>11600000</v>
      </c>
      <c r="L139" s="611"/>
      <c r="M139" s="288" t="s">
        <v>2703</v>
      </c>
      <c r="O139" s="1">
        <f t="shared" si="21"/>
        <v>11600000</v>
      </c>
      <c r="P139" s="1">
        <f t="shared" si="22"/>
        <v>0</v>
      </c>
      <c r="Q139" s="28">
        <v>1417033</v>
      </c>
      <c r="R139" s="28">
        <v>11600000</v>
      </c>
      <c r="S139" s="1" t="s">
        <v>2704</v>
      </c>
    </row>
    <row r="140" s="1" customFormat="1" spans="1:19">
      <c r="A140" s="601">
        <v>331835</v>
      </c>
      <c r="B140" s="601">
        <v>1418814</v>
      </c>
      <c r="C140" s="288" t="s">
        <v>2705</v>
      </c>
      <c r="D140" s="289">
        <v>43487</v>
      </c>
      <c r="E140" s="289">
        <v>43489</v>
      </c>
      <c r="F140" s="288">
        <f t="shared" si="29"/>
        <v>2</v>
      </c>
      <c r="G140" s="288">
        <v>1</v>
      </c>
      <c r="H140" s="288" t="s">
        <v>37</v>
      </c>
      <c r="I140" s="288">
        <f t="shared" si="30"/>
        <v>2</v>
      </c>
      <c r="J140" s="301">
        <v>2900000</v>
      </c>
      <c r="K140" s="301">
        <f t="shared" si="31"/>
        <v>5800000</v>
      </c>
      <c r="L140" s="613"/>
      <c r="M140" s="288" t="s">
        <v>2706</v>
      </c>
      <c r="O140" s="1">
        <f t="shared" si="21"/>
        <v>5800000</v>
      </c>
      <c r="P140" s="1">
        <f t="shared" si="22"/>
        <v>0</v>
      </c>
      <c r="Q140" s="28">
        <v>1417123</v>
      </c>
      <c r="R140" s="28">
        <v>18920000</v>
      </c>
      <c r="S140" s="1" t="s">
        <v>2707</v>
      </c>
    </row>
    <row r="141" s="3" customFormat="1" spans="1:19">
      <c r="A141" s="651" t="s">
        <v>2708</v>
      </c>
      <c r="B141" s="651">
        <v>1394377</v>
      </c>
      <c r="C141" s="652" t="s">
        <v>2709</v>
      </c>
      <c r="D141" s="653">
        <v>43123</v>
      </c>
      <c r="E141" s="653">
        <v>43126</v>
      </c>
      <c r="F141" s="652">
        <f t="shared" si="29"/>
        <v>3</v>
      </c>
      <c r="G141" s="652">
        <v>3</v>
      </c>
      <c r="H141" s="652" t="s">
        <v>37</v>
      </c>
      <c r="I141" s="652">
        <f t="shared" si="30"/>
        <v>9</v>
      </c>
      <c r="J141" s="662">
        <v>3100000</v>
      </c>
      <c r="K141" s="662">
        <f t="shared" si="31"/>
        <v>27900000</v>
      </c>
      <c r="L141" s="663">
        <f>SUM(K141:K172)</f>
        <v>334420000</v>
      </c>
      <c r="M141" s="652"/>
      <c r="O141" s="1">
        <f t="shared" si="21"/>
        <v>28860000</v>
      </c>
      <c r="P141" s="1">
        <f t="shared" si="22"/>
        <v>-960000</v>
      </c>
      <c r="Q141" s="28">
        <v>1417448</v>
      </c>
      <c r="R141" s="28">
        <v>9240000</v>
      </c>
      <c r="S141" s="1" t="s">
        <v>2710</v>
      </c>
    </row>
    <row r="142" s="3" customFormat="1" spans="1:19">
      <c r="A142" s="651"/>
      <c r="B142" s="651"/>
      <c r="C142" s="652" t="s">
        <v>2711</v>
      </c>
      <c r="D142" s="653"/>
      <c r="E142" s="653"/>
      <c r="F142" s="652">
        <v>0</v>
      </c>
      <c r="G142" s="652">
        <v>3</v>
      </c>
      <c r="H142" s="652" t="s">
        <v>2405</v>
      </c>
      <c r="I142" s="652">
        <f t="shared" si="30"/>
        <v>0</v>
      </c>
      <c r="J142" s="662">
        <v>320000</v>
      </c>
      <c r="K142" s="662">
        <f>J142*G142</f>
        <v>960000</v>
      </c>
      <c r="L142" s="664"/>
      <c r="M142" s="652"/>
      <c r="O142" s="1"/>
      <c r="P142" s="1">
        <f t="shared" si="22"/>
        <v>960000</v>
      </c>
      <c r="Q142" s="28">
        <v>1417478</v>
      </c>
      <c r="R142" s="28">
        <v>9300000</v>
      </c>
      <c r="S142" s="1"/>
    </row>
    <row r="143" s="3" customFormat="1" spans="1:19">
      <c r="A143" s="651" t="s">
        <v>2712</v>
      </c>
      <c r="B143" s="651">
        <v>1435204</v>
      </c>
      <c r="C143" s="652" t="s">
        <v>2713</v>
      </c>
      <c r="D143" s="653">
        <v>43488</v>
      </c>
      <c r="E143" s="653">
        <v>43490</v>
      </c>
      <c r="F143" s="652">
        <f t="shared" ref="F143:F145" si="32">E143-D143</f>
        <v>2</v>
      </c>
      <c r="G143" s="652">
        <v>2</v>
      </c>
      <c r="H143" s="652" t="s">
        <v>37</v>
      </c>
      <c r="I143" s="623">
        <f t="shared" si="30"/>
        <v>4</v>
      </c>
      <c r="J143" s="662">
        <v>2900000</v>
      </c>
      <c r="K143" s="641">
        <f t="shared" ref="K143:K145" si="33">J143*I143</f>
        <v>11600000</v>
      </c>
      <c r="L143" s="664"/>
      <c r="M143" s="652"/>
      <c r="O143" s="1">
        <f t="shared" si="21"/>
        <v>11600000</v>
      </c>
      <c r="P143" s="1">
        <f t="shared" si="22"/>
        <v>0</v>
      </c>
      <c r="Q143" s="28">
        <v>1417739</v>
      </c>
      <c r="R143" s="28">
        <v>9300000</v>
      </c>
      <c r="S143" s="1" t="s">
        <v>2714</v>
      </c>
    </row>
    <row r="144" s="3" customFormat="1" spans="1:19">
      <c r="A144" s="651" t="s">
        <v>2715</v>
      </c>
      <c r="B144" s="651">
        <v>1389649</v>
      </c>
      <c r="C144" s="652" t="s">
        <v>2716</v>
      </c>
      <c r="D144" s="653">
        <v>43123</v>
      </c>
      <c r="E144" s="653">
        <v>43126</v>
      </c>
      <c r="F144" s="652">
        <f t="shared" si="32"/>
        <v>3</v>
      </c>
      <c r="G144" s="652">
        <v>2</v>
      </c>
      <c r="H144" s="652" t="s">
        <v>37</v>
      </c>
      <c r="I144" s="623">
        <f t="shared" si="30"/>
        <v>6</v>
      </c>
      <c r="J144" s="641">
        <v>2900000</v>
      </c>
      <c r="K144" s="641">
        <f t="shared" si="33"/>
        <v>17400000</v>
      </c>
      <c r="L144" s="664"/>
      <c r="M144" s="652"/>
      <c r="O144" s="1">
        <f t="shared" si="21"/>
        <v>17400000</v>
      </c>
      <c r="P144" s="1">
        <f t="shared" si="22"/>
        <v>0</v>
      </c>
      <c r="Q144" s="28">
        <v>1418022</v>
      </c>
      <c r="R144" s="28">
        <v>5800000</v>
      </c>
      <c r="S144" s="1" t="s">
        <v>2717</v>
      </c>
    </row>
    <row r="145" s="3" customFormat="1" spans="1:19">
      <c r="A145" s="651">
        <v>328339</v>
      </c>
      <c r="B145" s="651">
        <v>1385598</v>
      </c>
      <c r="C145" s="652" t="s">
        <v>2718</v>
      </c>
      <c r="D145" s="653">
        <v>43123</v>
      </c>
      <c r="E145" s="653">
        <v>43126</v>
      </c>
      <c r="F145" s="651">
        <f t="shared" si="32"/>
        <v>3</v>
      </c>
      <c r="G145" s="651">
        <v>1</v>
      </c>
      <c r="H145" s="654" t="s">
        <v>2405</v>
      </c>
      <c r="I145" s="651">
        <f t="shared" si="30"/>
        <v>3</v>
      </c>
      <c r="J145" s="641">
        <v>3100000</v>
      </c>
      <c r="K145" s="641">
        <f t="shared" si="33"/>
        <v>9300000</v>
      </c>
      <c r="L145" s="664"/>
      <c r="M145" s="654" t="s">
        <v>2405</v>
      </c>
      <c r="O145" s="1">
        <f t="shared" si="21"/>
        <v>10260000</v>
      </c>
      <c r="P145" s="1">
        <f t="shared" si="22"/>
        <v>-960000</v>
      </c>
      <c r="Q145" s="28">
        <v>1418142</v>
      </c>
      <c r="R145" s="28">
        <v>8700000</v>
      </c>
      <c r="S145" s="1" t="s">
        <v>2719</v>
      </c>
    </row>
    <row r="146" s="3" customFormat="1" spans="1:19">
      <c r="A146" s="651"/>
      <c r="B146" s="651"/>
      <c r="C146" s="652" t="s">
        <v>2720</v>
      </c>
      <c r="D146" s="653"/>
      <c r="E146" s="653"/>
      <c r="F146" s="651"/>
      <c r="G146" s="651"/>
      <c r="H146" s="654"/>
      <c r="I146" s="651"/>
      <c r="J146" s="641">
        <v>320000</v>
      </c>
      <c r="K146" s="641">
        <v>960000</v>
      </c>
      <c r="L146" s="664"/>
      <c r="M146" s="654"/>
      <c r="O146" s="1"/>
      <c r="P146" s="1">
        <f t="shared" si="22"/>
        <v>960000</v>
      </c>
      <c r="Q146" s="28">
        <v>1418196</v>
      </c>
      <c r="R146" s="28">
        <v>2900000</v>
      </c>
      <c r="S146" s="1"/>
    </row>
    <row r="147" s="1" customFormat="1" spans="1:19">
      <c r="A147" s="622" t="s">
        <v>2721</v>
      </c>
      <c r="B147" s="622">
        <v>1402857</v>
      </c>
      <c r="C147" s="623" t="s">
        <v>2722</v>
      </c>
      <c r="D147" s="655">
        <v>43488</v>
      </c>
      <c r="E147" s="655">
        <v>43491</v>
      </c>
      <c r="F147" s="623">
        <f t="shared" ref="F147:F155" si="34">E147-D147</f>
        <v>3</v>
      </c>
      <c r="G147" s="623">
        <v>2</v>
      </c>
      <c r="H147" s="623" t="s">
        <v>37</v>
      </c>
      <c r="I147" s="623">
        <f t="shared" ref="I147:I161" si="35">G147*F147</f>
        <v>6</v>
      </c>
      <c r="J147" s="641">
        <v>2900000</v>
      </c>
      <c r="K147" s="641">
        <f>J147*I147</f>
        <v>17400000</v>
      </c>
      <c r="L147" s="664"/>
      <c r="M147" s="623"/>
      <c r="O147" s="1">
        <f t="shared" si="21"/>
        <v>17400000</v>
      </c>
      <c r="P147" s="1">
        <f t="shared" si="22"/>
        <v>0</v>
      </c>
      <c r="Q147" s="28">
        <v>1418276</v>
      </c>
      <c r="R147" s="28">
        <v>8700000</v>
      </c>
      <c r="S147" s="1" t="s">
        <v>2723</v>
      </c>
    </row>
    <row r="148" s="1" customFormat="1" spans="1:19">
      <c r="A148" s="622">
        <v>328808</v>
      </c>
      <c r="B148" s="622">
        <v>1394160</v>
      </c>
      <c r="C148" s="623" t="s">
        <v>2724</v>
      </c>
      <c r="D148" s="655">
        <v>43123</v>
      </c>
      <c r="E148" s="655">
        <v>43126</v>
      </c>
      <c r="F148" s="623">
        <v>3</v>
      </c>
      <c r="G148" s="623">
        <v>2</v>
      </c>
      <c r="H148" s="623" t="s">
        <v>37</v>
      </c>
      <c r="I148" s="623">
        <v>6</v>
      </c>
      <c r="J148" s="641">
        <v>2900000</v>
      </c>
      <c r="K148" s="641">
        <v>17400000</v>
      </c>
      <c r="L148" s="664"/>
      <c r="M148" s="623" t="s">
        <v>2725</v>
      </c>
      <c r="O148" s="1">
        <f t="shared" si="21"/>
        <v>17400000</v>
      </c>
      <c r="P148" s="1">
        <f t="shared" si="22"/>
        <v>0</v>
      </c>
      <c r="Q148" s="28">
        <v>1418535</v>
      </c>
      <c r="R148" s="28">
        <v>2900000</v>
      </c>
      <c r="S148" s="1" t="s">
        <v>2726</v>
      </c>
    </row>
    <row r="149" s="1" customFormat="1" spans="1:19">
      <c r="A149" s="622" t="s">
        <v>2727</v>
      </c>
      <c r="B149" s="622">
        <v>1412670</v>
      </c>
      <c r="C149" s="652" t="s">
        <v>2728</v>
      </c>
      <c r="D149" s="655">
        <v>43123</v>
      </c>
      <c r="E149" s="655">
        <v>43125</v>
      </c>
      <c r="F149" s="623">
        <v>2</v>
      </c>
      <c r="G149" s="623">
        <v>3</v>
      </c>
      <c r="H149" s="623" t="s">
        <v>37</v>
      </c>
      <c r="I149" s="623">
        <v>6</v>
      </c>
      <c r="J149" s="641">
        <v>2900000</v>
      </c>
      <c r="K149" s="641">
        <v>17400000</v>
      </c>
      <c r="L149" s="664"/>
      <c r="M149" s="623"/>
      <c r="O149" s="1">
        <f t="shared" si="21"/>
        <v>17400000</v>
      </c>
      <c r="P149" s="1">
        <f t="shared" si="22"/>
        <v>0</v>
      </c>
      <c r="Q149" s="28">
        <v>1418588</v>
      </c>
      <c r="R149" s="28">
        <v>12400000</v>
      </c>
      <c r="S149" s="1" t="s">
        <v>2729</v>
      </c>
    </row>
    <row r="150" s="1" customFormat="1" spans="1:19">
      <c r="A150" s="622" t="s">
        <v>2730</v>
      </c>
      <c r="B150" s="622">
        <v>1406957</v>
      </c>
      <c r="C150" s="623" t="s">
        <v>2731</v>
      </c>
      <c r="D150" s="624">
        <v>43123</v>
      </c>
      <c r="E150" s="624">
        <v>43126</v>
      </c>
      <c r="F150" s="623">
        <f t="shared" si="34"/>
        <v>3</v>
      </c>
      <c r="G150" s="623">
        <v>3</v>
      </c>
      <c r="H150" s="623" t="s">
        <v>2405</v>
      </c>
      <c r="I150" s="623">
        <f t="shared" si="35"/>
        <v>9</v>
      </c>
      <c r="J150" s="641">
        <v>3100000</v>
      </c>
      <c r="K150" s="641">
        <f t="shared" ref="K150:K153" si="36">J150*F150*G150</f>
        <v>27900000</v>
      </c>
      <c r="L150" s="664"/>
      <c r="M150" s="623"/>
      <c r="O150" s="1">
        <f t="shared" si="21"/>
        <v>27900000</v>
      </c>
      <c r="P150" s="1">
        <f t="shared" si="22"/>
        <v>0</v>
      </c>
      <c r="Q150" s="28">
        <v>1418667</v>
      </c>
      <c r="R150" s="28">
        <v>6200000</v>
      </c>
      <c r="S150" s="1" t="s">
        <v>2732</v>
      </c>
    </row>
    <row r="151" s="1" customFormat="1" spans="1:19">
      <c r="A151" s="622">
        <v>328375</v>
      </c>
      <c r="B151" s="622">
        <v>1407563</v>
      </c>
      <c r="C151" s="623" t="s">
        <v>2733</v>
      </c>
      <c r="D151" s="624">
        <v>43123</v>
      </c>
      <c r="E151" s="624">
        <v>43125</v>
      </c>
      <c r="F151" s="623">
        <f t="shared" si="34"/>
        <v>2</v>
      </c>
      <c r="G151" s="623">
        <v>1</v>
      </c>
      <c r="H151" s="623" t="s">
        <v>37</v>
      </c>
      <c r="I151" s="623">
        <f t="shared" si="35"/>
        <v>2</v>
      </c>
      <c r="J151" s="641">
        <v>2900000</v>
      </c>
      <c r="K151" s="641">
        <f t="shared" si="36"/>
        <v>5800000</v>
      </c>
      <c r="L151" s="664"/>
      <c r="M151" s="623"/>
      <c r="O151" s="1">
        <f t="shared" si="21"/>
        <v>5800000</v>
      </c>
      <c r="P151" s="1">
        <f t="shared" si="22"/>
        <v>0</v>
      </c>
      <c r="Q151" s="28">
        <v>1418695</v>
      </c>
      <c r="R151" s="28">
        <v>3100000</v>
      </c>
      <c r="S151" s="1" t="s">
        <v>2734</v>
      </c>
    </row>
    <row r="152" s="1" customFormat="1" spans="1:19">
      <c r="A152" s="622">
        <v>333154</v>
      </c>
      <c r="B152" s="622">
        <v>1421170</v>
      </c>
      <c r="C152" s="623" t="s">
        <v>2735</v>
      </c>
      <c r="D152" s="624">
        <v>43124</v>
      </c>
      <c r="E152" s="624">
        <v>43126</v>
      </c>
      <c r="F152" s="623">
        <f t="shared" si="34"/>
        <v>2</v>
      </c>
      <c r="G152" s="623">
        <v>1</v>
      </c>
      <c r="H152" s="623" t="s">
        <v>37</v>
      </c>
      <c r="I152" s="623">
        <f t="shared" si="35"/>
        <v>2</v>
      </c>
      <c r="J152" s="641">
        <v>2900000</v>
      </c>
      <c r="K152" s="641">
        <f t="shared" si="36"/>
        <v>5800000</v>
      </c>
      <c r="L152" s="664"/>
      <c r="M152" s="623"/>
      <c r="O152" s="1">
        <f t="shared" si="21"/>
        <v>5800000</v>
      </c>
      <c r="P152" s="1">
        <f t="shared" si="22"/>
        <v>0</v>
      </c>
      <c r="Q152" s="28">
        <v>1418808</v>
      </c>
      <c r="R152" s="28">
        <v>2900000</v>
      </c>
      <c r="S152" s="1" t="s">
        <v>2736</v>
      </c>
    </row>
    <row r="153" s="1" customFormat="1" spans="1:19">
      <c r="A153" s="622">
        <v>333124</v>
      </c>
      <c r="B153" s="622">
        <v>1421039</v>
      </c>
      <c r="C153" s="623" t="s">
        <v>2737</v>
      </c>
      <c r="D153" s="624">
        <v>43124</v>
      </c>
      <c r="E153" s="624">
        <v>43126</v>
      </c>
      <c r="F153" s="623">
        <f t="shared" si="34"/>
        <v>2</v>
      </c>
      <c r="G153" s="623">
        <v>1</v>
      </c>
      <c r="H153" s="623" t="s">
        <v>37</v>
      </c>
      <c r="I153" s="623">
        <f t="shared" si="35"/>
        <v>2</v>
      </c>
      <c r="J153" s="641">
        <v>2900000</v>
      </c>
      <c r="K153" s="641">
        <f t="shared" si="36"/>
        <v>5800000</v>
      </c>
      <c r="L153" s="664"/>
      <c r="M153" s="623"/>
      <c r="O153" s="1">
        <f t="shared" si="21"/>
        <v>5800000</v>
      </c>
      <c r="P153" s="1">
        <f t="shared" si="22"/>
        <v>0</v>
      </c>
      <c r="Q153" s="28">
        <v>1418809</v>
      </c>
      <c r="R153" s="28">
        <v>5800000</v>
      </c>
      <c r="S153" s="1" t="s">
        <v>2738</v>
      </c>
    </row>
    <row r="154" s="1" customFormat="1" spans="1:19">
      <c r="A154" s="622" t="s">
        <v>2739</v>
      </c>
      <c r="B154" s="622">
        <v>1390385</v>
      </c>
      <c r="C154" s="623" t="s">
        <v>2740</v>
      </c>
      <c r="D154" s="655">
        <v>43124</v>
      </c>
      <c r="E154" s="655">
        <v>43125</v>
      </c>
      <c r="F154" s="623">
        <f t="shared" si="34"/>
        <v>1</v>
      </c>
      <c r="G154" s="623">
        <v>2</v>
      </c>
      <c r="H154" s="623" t="s">
        <v>37</v>
      </c>
      <c r="I154" s="623">
        <f t="shared" si="35"/>
        <v>2</v>
      </c>
      <c r="J154" s="641">
        <v>2900000</v>
      </c>
      <c r="K154" s="641">
        <f t="shared" ref="K154:K161" si="37">J154*I154</f>
        <v>5800000</v>
      </c>
      <c r="L154" s="664"/>
      <c r="M154" s="623"/>
      <c r="O154" s="1">
        <f t="shared" si="21"/>
        <v>5800000</v>
      </c>
      <c r="P154" s="1">
        <f t="shared" si="22"/>
        <v>0</v>
      </c>
      <c r="Q154" s="28">
        <v>1418814</v>
      </c>
      <c r="R154" s="28">
        <v>5800000</v>
      </c>
      <c r="S154" s="1" t="s">
        <v>2741</v>
      </c>
    </row>
    <row r="155" s="1" customFormat="1" spans="1:19">
      <c r="A155" s="651">
        <v>325802</v>
      </c>
      <c r="B155" s="651">
        <v>1387937</v>
      </c>
      <c r="C155" s="656" t="s">
        <v>2742</v>
      </c>
      <c r="D155" s="653">
        <v>43124</v>
      </c>
      <c r="E155" s="653">
        <v>43127</v>
      </c>
      <c r="F155" s="652">
        <f t="shared" si="34"/>
        <v>3</v>
      </c>
      <c r="G155" s="652">
        <v>2</v>
      </c>
      <c r="H155" s="652" t="s">
        <v>2405</v>
      </c>
      <c r="I155" s="652">
        <f t="shared" si="35"/>
        <v>6</v>
      </c>
      <c r="J155" s="662">
        <v>3100000</v>
      </c>
      <c r="K155" s="662">
        <f t="shared" si="37"/>
        <v>18600000</v>
      </c>
      <c r="L155" s="664"/>
      <c r="M155" s="652"/>
      <c r="O155" s="1">
        <f t="shared" si="21"/>
        <v>19560000</v>
      </c>
      <c r="P155" s="1">
        <f t="shared" si="22"/>
        <v>-960000</v>
      </c>
      <c r="Q155" s="28">
        <v>1418830</v>
      </c>
      <c r="R155" s="28">
        <v>11600000</v>
      </c>
      <c r="S155" s="1" t="s">
        <v>2743</v>
      </c>
    </row>
    <row r="156" s="1" customFormat="1" ht="14.25" customHeight="1" spans="1:18">
      <c r="A156" s="651"/>
      <c r="B156" s="651"/>
      <c r="C156" s="656"/>
      <c r="D156" s="653"/>
      <c r="E156" s="653"/>
      <c r="F156" s="652">
        <v>3</v>
      </c>
      <c r="G156" s="652"/>
      <c r="H156" s="652" t="s">
        <v>2651</v>
      </c>
      <c r="I156" s="652">
        <f t="shared" si="35"/>
        <v>0</v>
      </c>
      <c r="J156" s="662">
        <v>320000</v>
      </c>
      <c r="K156" s="662">
        <f>J156*F156</f>
        <v>960000</v>
      </c>
      <c r="L156" s="664"/>
      <c r="M156" s="652"/>
      <c r="P156" s="1">
        <f t="shared" si="22"/>
        <v>960000</v>
      </c>
      <c r="Q156" s="28">
        <v>1418920</v>
      </c>
      <c r="R156" s="28">
        <v>11600000</v>
      </c>
    </row>
    <row r="157" s="1" customFormat="1" spans="1:19">
      <c r="A157" s="651">
        <v>328104</v>
      </c>
      <c r="B157" s="651">
        <v>1388701</v>
      </c>
      <c r="C157" s="656" t="s">
        <v>2744</v>
      </c>
      <c r="D157" s="653">
        <v>43489</v>
      </c>
      <c r="E157" s="653">
        <v>43491</v>
      </c>
      <c r="F157" s="652">
        <v>2</v>
      </c>
      <c r="G157" s="652">
        <v>1</v>
      </c>
      <c r="H157" s="652" t="s">
        <v>2405</v>
      </c>
      <c r="I157" s="652">
        <f t="shared" si="35"/>
        <v>2</v>
      </c>
      <c r="J157" s="662">
        <v>3100000</v>
      </c>
      <c r="K157" s="662">
        <f t="shared" si="37"/>
        <v>6200000</v>
      </c>
      <c r="L157" s="664"/>
      <c r="M157" s="652" t="s">
        <v>1960</v>
      </c>
      <c r="O157" s="1">
        <f t="shared" si="21"/>
        <v>6200000</v>
      </c>
      <c r="P157" s="1">
        <f t="shared" si="22"/>
        <v>0</v>
      </c>
      <c r="Q157" s="28">
        <v>1419450</v>
      </c>
      <c r="R157" s="28">
        <v>2900000</v>
      </c>
      <c r="S157" s="1" t="s">
        <v>2745</v>
      </c>
    </row>
    <row r="158" s="1" customFormat="1" spans="1:19">
      <c r="A158" s="651">
        <v>327542</v>
      </c>
      <c r="B158" s="651">
        <v>1387558</v>
      </c>
      <c r="C158" s="657" t="s">
        <v>2746</v>
      </c>
      <c r="D158" s="653">
        <v>43489</v>
      </c>
      <c r="E158" s="653">
        <v>43491</v>
      </c>
      <c r="F158" s="652">
        <f t="shared" ref="F158:F161" si="38">E158-D158</f>
        <v>2</v>
      </c>
      <c r="G158" s="652">
        <v>1</v>
      </c>
      <c r="H158" s="652" t="s">
        <v>37</v>
      </c>
      <c r="I158" s="652">
        <f t="shared" si="35"/>
        <v>2</v>
      </c>
      <c r="J158" s="662">
        <v>2900000</v>
      </c>
      <c r="K158" s="662">
        <f t="shared" si="37"/>
        <v>5800000</v>
      </c>
      <c r="L158" s="664"/>
      <c r="M158" s="652"/>
      <c r="O158" s="1">
        <f t="shared" si="21"/>
        <v>5800000</v>
      </c>
      <c r="P158" s="1">
        <f t="shared" si="22"/>
        <v>0</v>
      </c>
      <c r="Q158" s="28">
        <v>1419496</v>
      </c>
      <c r="R158" s="28">
        <v>5800000</v>
      </c>
      <c r="S158" s="1" t="s">
        <v>2747</v>
      </c>
    </row>
    <row r="159" s="1" customFormat="1" spans="1:19">
      <c r="A159" s="651" t="s">
        <v>2748</v>
      </c>
      <c r="B159" s="651">
        <v>1416398</v>
      </c>
      <c r="C159" s="657" t="s">
        <v>2749</v>
      </c>
      <c r="D159" s="653">
        <v>43124</v>
      </c>
      <c r="E159" s="653">
        <v>43126</v>
      </c>
      <c r="F159" s="652">
        <f t="shared" si="38"/>
        <v>2</v>
      </c>
      <c r="G159" s="652">
        <v>2</v>
      </c>
      <c r="H159" s="652" t="s">
        <v>2405</v>
      </c>
      <c r="I159" s="652">
        <f t="shared" si="35"/>
        <v>4</v>
      </c>
      <c r="J159" s="662">
        <v>3100000</v>
      </c>
      <c r="K159" s="662">
        <f t="shared" si="37"/>
        <v>12400000</v>
      </c>
      <c r="L159" s="664"/>
      <c r="M159" s="652" t="s">
        <v>2750</v>
      </c>
      <c r="O159" s="1">
        <f t="shared" ref="O159:O222" si="39">VLOOKUP(B159,Q:R,2,0)</f>
        <v>12400000</v>
      </c>
      <c r="P159" s="1">
        <f t="shared" ref="P159:P222" si="40">K159-O159</f>
        <v>0</v>
      </c>
      <c r="Q159" s="28">
        <v>1419632</v>
      </c>
      <c r="R159" s="28">
        <v>5800000</v>
      </c>
      <c r="S159" s="1" t="s">
        <v>2751</v>
      </c>
    </row>
    <row r="160" s="1" customFormat="1" spans="1:19">
      <c r="A160" s="651">
        <v>334006</v>
      </c>
      <c r="B160" s="651">
        <v>1422197</v>
      </c>
      <c r="C160" s="657" t="s">
        <v>2752</v>
      </c>
      <c r="D160" s="653">
        <v>43490</v>
      </c>
      <c r="E160" s="653">
        <v>43492</v>
      </c>
      <c r="F160" s="652">
        <f t="shared" si="38"/>
        <v>2</v>
      </c>
      <c r="G160" s="652">
        <v>1</v>
      </c>
      <c r="H160" s="652" t="s">
        <v>2405</v>
      </c>
      <c r="I160" s="652">
        <f t="shared" si="35"/>
        <v>2</v>
      </c>
      <c r="J160" s="662">
        <v>3100000</v>
      </c>
      <c r="K160" s="662">
        <f t="shared" si="37"/>
        <v>6200000</v>
      </c>
      <c r="L160" s="664"/>
      <c r="M160" s="652" t="s">
        <v>2753</v>
      </c>
      <c r="O160" s="1">
        <f t="shared" si="39"/>
        <v>6200000</v>
      </c>
      <c r="P160" s="1">
        <f t="shared" si="40"/>
        <v>0</v>
      </c>
      <c r="Q160" s="28">
        <v>1419847</v>
      </c>
      <c r="R160" s="28">
        <v>11600000</v>
      </c>
      <c r="S160" s="1" t="s">
        <v>2754</v>
      </c>
    </row>
    <row r="161" s="1" customFormat="1" spans="1:19">
      <c r="A161" s="651">
        <v>330870</v>
      </c>
      <c r="B161" s="651">
        <v>1414589</v>
      </c>
      <c r="C161" s="657" t="s">
        <v>2755</v>
      </c>
      <c r="D161" s="653">
        <v>43125</v>
      </c>
      <c r="E161" s="653">
        <v>43127</v>
      </c>
      <c r="F161" s="652">
        <f t="shared" si="38"/>
        <v>2</v>
      </c>
      <c r="G161" s="652">
        <v>1</v>
      </c>
      <c r="H161" s="652" t="s">
        <v>37</v>
      </c>
      <c r="I161" s="652">
        <f t="shared" si="35"/>
        <v>2</v>
      </c>
      <c r="J161" s="662">
        <v>3550000</v>
      </c>
      <c r="K161" s="662">
        <f t="shared" si="37"/>
        <v>7100000</v>
      </c>
      <c r="L161" s="664"/>
      <c r="M161" s="652"/>
      <c r="O161" s="1">
        <f t="shared" si="39"/>
        <v>7100000</v>
      </c>
      <c r="P161" s="1">
        <f t="shared" si="40"/>
        <v>0</v>
      </c>
      <c r="Q161" s="28">
        <v>1419936</v>
      </c>
      <c r="R161" s="28">
        <v>3100000</v>
      </c>
      <c r="S161" s="1" t="s">
        <v>2756</v>
      </c>
    </row>
    <row r="162" s="1" customFormat="1" spans="1:19">
      <c r="A162" s="651">
        <v>330435</v>
      </c>
      <c r="B162" s="651">
        <v>1413022</v>
      </c>
      <c r="C162" s="654" t="s">
        <v>2757</v>
      </c>
      <c r="D162" s="653">
        <v>43125</v>
      </c>
      <c r="E162" s="653">
        <v>43128</v>
      </c>
      <c r="F162" s="652">
        <v>3</v>
      </c>
      <c r="G162" s="652">
        <v>1</v>
      </c>
      <c r="H162" s="652" t="s">
        <v>37</v>
      </c>
      <c r="I162" s="652">
        <v>3</v>
      </c>
      <c r="J162" s="662">
        <v>2900000</v>
      </c>
      <c r="K162" s="662">
        <v>8700000</v>
      </c>
      <c r="L162" s="664"/>
      <c r="M162" s="652" t="s">
        <v>2363</v>
      </c>
      <c r="O162" s="1">
        <f t="shared" si="39"/>
        <v>8700000</v>
      </c>
      <c r="P162" s="1">
        <f t="shared" si="40"/>
        <v>0</v>
      </c>
      <c r="Q162" s="28">
        <v>1419982</v>
      </c>
      <c r="R162" s="28">
        <v>14500000</v>
      </c>
      <c r="S162" s="1" t="s">
        <v>2758</v>
      </c>
    </row>
    <row r="163" s="1" customFormat="1" ht="19.5" customHeight="1" spans="1:19">
      <c r="A163" s="651">
        <v>325939</v>
      </c>
      <c r="B163" s="651">
        <v>1400652</v>
      </c>
      <c r="C163" s="657" t="s">
        <v>2759</v>
      </c>
      <c r="D163" s="653">
        <v>43490</v>
      </c>
      <c r="E163" s="653">
        <v>43492</v>
      </c>
      <c r="F163" s="652">
        <f t="shared" ref="F163:F213" si="41">E163-D163</f>
        <v>2</v>
      </c>
      <c r="G163" s="652">
        <v>1</v>
      </c>
      <c r="H163" s="652" t="s">
        <v>37</v>
      </c>
      <c r="I163" s="652">
        <f t="shared" ref="I163:I213" si="42">G163*F163</f>
        <v>2</v>
      </c>
      <c r="J163" s="662">
        <v>2900000</v>
      </c>
      <c r="K163" s="662">
        <f t="shared" ref="K163:K171" si="43">J163*I163</f>
        <v>5800000</v>
      </c>
      <c r="L163" s="664"/>
      <c r="M163" s="652" t="s">
        <v>2760</v>
      </c>
      <c r="O163" s="1">
        <f t="shared" si="39"/>
        <v>5800000</v>
      </c>
      <c r="P163" s="1">
        <f t="shared" si="40"/>
        <v>0</v>
      </c>
      <c r="Q163" s="28">
        <v>1420178</v>
      </c>
      <c r="R163" s="28">
        <v>11600000</v>
      </c>
      <c r="S163" s="1" t="s">
        <v>2761</v>
      </c>
    </row>
    <row r="164" s="1" customFormat="1" ht="19.5" customHeight="1" spans="1:19">
      <c r="A164" s="651">
        <v>330777</v>
      </c>
      <c r="B164" s="651">
        <v>1412240</v>
      </c>
      <c r="C164" s="654" t="s">
        <v>2762</v>
      </c>
      <c r="D164" s="658">
        <v>43125</v>
      </c>
      <c r="E164" s="658">
        <v>43127</v>
      </c>
      <c r="F164" s="652">
        <v>2</v>
      </c>
      <c r="G164" s="652">
        <v>1</v>
      </c>
      <c r="H164" s="652" t="s">
        <v>2405</v>
      </c>
      <c r="I164" s="652">
        <v>2</v>
      </c>
      <c r="J164" s="662">
        <v>3100000</v>
      </c>
      <c r="K164" s="662">
        <v>6200000</v>
      </c>
      <c r="L164" s="664"/>
      <c r="M164" s="652" t="s">
        <v>2763</v>
      </c>
      <c r="O164" s="1">
        <f t="shared" si="39"/>
        <v>6840000</v>
      </c>
      <c r="P164" s="1">
        <f t="shared" si="40"/>
        <v>-640000</v>
      </c>
      <c r="Q164" s="28">
        <v>1420351</v>
      </c>
      <c r="R164" s="28">
        <v>5800000</v>
      </c>
      <c r="S164" s="1" t="s">
        <v>2764</v>
      </c>
    </row>
    <row r="165" s="1" customFormat="1" ht="19.5" customHeight="1" spans="1:18">
      <c r="A165" s="651"/>
      <c r="B165" s="651"/>
      <c r="C165" s="654" t="s">
        <v>2720</v>
      </c>
      <c r="D165" s="659"/>
      <c r="E165" s="659"/>
      <c r="F165" s="652">
        <v>2</v>
      </c>
      <c r="G165" s="652">
        <v>0</v>
      </c>
      <c r="H165" s="652" t="s">
        <v>2405</v>
      </c>
      <c r="I165" s="652">
        <v>0</v>
      </c>
      <c r="J165" s="662">
        <v>320000</v>
      </c>
      <c r="K165" s="662">
        <v>640000</v>
      </c>
      <c r="L165" s="664"/>
      <c r="M165" s="652"/>
      <c r="P165" s="1">
        <f t="shared" si="40"/>
        <v>640000</v>
      </c>
      <c r="Q165" s="28">
        <v>1420353</v>
      </c>
      <c r="R165" s="28">
        <v>12400000</v>
      </c>
    </row>
    <row r="166" s="1" customFormat="1" ht="19.5" customHeight="1" spans="1:19">
      <c r="A166" s="651">
        <v>332493</v>
      </c>
      <c r="B166" s="651">
        <v>1418667</v>
      </c>
      <c r="C166" s="654" t="s">
        <v>2765</v>
      </c>
      <c r="D166" s="653">
        <v>43125</v>
      </c>
      <c r="E166" s="653">
        <v>43127</v>
      </c>
      <c r="F166" s="652">
        <v>2</v>
      </c>
      <c r="G166" s="652">
        <v>1</v>
      </c>
      <c r="H166" s="652" t="s">
        <v>2405</v>
      </c>
      <c r="I166" s="652">
        <v>2</v>
      </c>
      <c r="J166" s="662">
        <v>3100000</v>
      </c>
      <c r="K166" s="662">
        <f t="shared" si="43"/>
        <v>6200000</v>
      </c>
      <c r="L166" s="664"/>
      <c r="M166" s="652" t="s">
        <v>2766</v>
      </c>
      <c r="O166" s="1">
        <f t="shared" si="39"/>
        <v>6200000</v>
      </c>
      <c r="P166" s="1">
        <f t="shared" si="40"/>
        <v>0</v>
      </c>
      <c r="Q166" s="28">
        <v>1420522</v>
      </c>
      <c r="R166" s="28">
        <v>11600000</v>
      </c>
      <c r="S166" s="1" t="s">
        <v>2767</v>
      </c>
    </row>
    <row r="167" s="1" customFormat="1" ht="19.5" customHeight="1" spans="1:19">
      <c r="A167" s="651">
        <v>327766</v>
      </c>
      <c r="B167" s="651">
        <v>1396002</v>
      </c>
      <c r="C167" s="657" t="s">
        <v>2768</v>
      </c>
      <c r="D167" s="653">
        <v>43125</v>
      </c>
      <c r="E167" s="653">
        <v>43129</v>
      </c>
      <c r="F167" s="652">
        <f t="shared" si="41"/>
        <v>4</v>
      </c>
      <c r="G167" s="652">
        <v>1</v>
      </c>
      <c r="H167" s="652" t="s">
        <v>2405</v>
      </c>
      <c r="I167" s="652">
        <f t="shared" si="42"/>
        <v>4</v>
      </c>
      <c r="J167" s="662">
        <v>3100000</v>
      </c>
      <c r="K167" s="662">
        <f t="shared" si="43"/>
        <v>12400000</v>
      </c>
      <c r="L167" s="664"/>
      <c r="M167" s="652"/>
      <c r="O167" s="1">
        <f t="shared" si="39"/>
        <v>12400000</v>
      </c>
      <c r="P167" s="1">
        <f t="shared" si="40"/>
        <v>0</v>
      </c>
      <c r="Q167" s="28">
        <v>1420591</v>
      </c>
      <c r="R167" s="28">
        <v>5800000</v>
      </c>
      <c r="S167" s="1" t="s">
        <v>2769</v>
      </c>
    </row>
    <row r="168" s="1" customFormat="1" ht="19.5" customHeight="1" spans="1:19">
      <c r="A168" s="651">
        <v>325950</v>
      </c>
      <c r="B168" s="651">
        <v>1398065</v>
      </c>
      <c r="C168" s="657" t="s">
        <v>2770</v>
      </c>
      <c r="D168" s="653">
        <v>43125</v>
      </c>
      <c r="E168" s="653">
        <v>43127</v>
      </c>
      <c r="F168" s="652">
        <f t="shared" si="41"/>
        <v>2</v>
      </c>
      <c r="G168" s="652">
        <v>1</v>
      </c>
      <c r="H168" s="623" t="s">
        <v>2405</v>
      </c>
      <c r="I168" s="652">
        <f t="shared" si="42"/>
        <v>2</v>
      </c>
      <c r="J168" s="641">
        <v>3100000</v>
      </c>
      <c r="K168" s="662">
        <f t="shared" si="43"/>
        <v>6200000</v>
      </c>
      <c r="L168" s="664"/>
      <c r="M168" s="623" t="s">
        <v>1960</v>
      </c>
      <c r="O168" s="1">
        <f t="shared" si="39"/>
        <v>6200000</v>
      </c>
      <c r="P168" s="1">
        <f t="shared" si="40"/>
        <v>0</v>
      </c>
      <c r="Q168" s="28">
        <v>1420830</v>
      </c>
      <c r="R168" s="28">
        <v>23200000</v>
      </c>
      <c r="S168" s="1" t="s">
        <v>2771</v>
      </c>
    </row>
    <row r="169" s="1" customFormat="1" ht="19.5" customHeight="1" spans="1:19">
      <c r="A169" s="651" t="s">
        <v>2772</v>
      </c>
      <c r="B169" s="651">
        <v>1406708</v>
      </c>
      <c r="C169" s="657" t="s">
        <v>2773</v>
      </c>
      <c r="D169" s="653">
        <v>43125</v>
      </c>
      <c r="E169" s="653">
        <v>43129</v>
      </c>
      <c r="F169" s="652">
        <f t="shared" si="41"/>
        <v>4</v>
      </c>
      <c r="G169" s="652">
        <v>2</v>
      </c>
      <c r="H169" s="623" t="s">
        <v>37</v>
      </c>
      <c r="I169" s="652">
        <f t="shared" si="42"/>
        <v>8</v>
      </c>
      <c r="J169" s="641">
        <v>2900000</v>
      </c>
      <c r="K169" s="662">
        <f t="shared" si="43"/>
        <v>23200000</v>
      </c>
      <c r="L169" s="664"/>
      <c r="M169" s="623"/>
      <c r="O169" s="1">
        <f t="shared" si="39"/>
        <v>23200000</v>
      </c>
      <c r="P169" s="1">
        <f t="shared" si="40"/>
        <v>0</v>
      </c>
      <c r="Q169" s="28">
        <v>1420883</v>
      </c>
      <c r="R169" s="28">
        <v>5800000</v>
      </c>
      <c r="S169" s="1" t="s">
        <v>2774</v>
      </c>
    </row>
    <row r="170" s="1" customFormat="1" ht="19.5" customHeight="1" spans="1:19">
      <c r="A170" s="651">
        <v>328983</v>
      </c>
      <c r="B170" s="651">
        <v>1409840</v>
      </c>
      <c r="C170" s="657" t="s">
        <v>2775</v>
      </c>
      <c r="D170" s="653">
        <v>43125</v>
      </c>
      <c r="E170" s="653">
        <v>43128</v>
      </c>
      <c r="F170" s="652">
        <f t="shared" si="41"/>
        <v>3</v>
      </c>
      <c r="G170" s="652">
        <v>1</v>
      </c>
      <c r="H170" s="623" t="s">
        <v>2405</v>
      </c>
      <c r="I170" s="652">
        <f t="shared" si="42"/>
        <v>3</v>
      </c>
      <c r="J170" s="641">
        <v>3100000</v>
      </c>
      <c r="K170" s="662">
        <f t="shared" si="43"/>
        <v>9300000</v>
      </c>
      <c r="L170" s="664"/>
      <c r="M170" s="623" t="s">
        <v>1936</v>
      </c>
      <c r="O170" s="1">
        <f t="shared" si="39"/>
        <v>9300000</v>
      </c>
      <c r="P170" s="1">
        <f t="shared" si="40"/>
        <v>0</v>
      </c>
      <c r="Q170" s="28">
        <v>1420884</v>
      </c>
      <c r="R170" s="28">
        <v>8700000</v>
      </c>
      <c r="S170" s="1" t="s">
        <v>2776</v>
      </c>
    </row>
    <row r="171" s="1" customFormat="1" ht="19.5" customHeight="1" spans="1:19">
      <c r="A171" s="651">
        <v>328828</v>
      </c>
      <c r="B171" s="623">
        <v>1396823</v>
      </c>
      <c r="C171" s="623" t="s">
        <v>2777</v>
      </c>
      <c r="D171" s="653">
        <v>43125</v>
      </c>
      <c r="E171" s="653">
        <v>43129</v>
      </c>
      <c r="F171" s="652">
        <f t="shared" si="41"/>
        <v>4</v>
      </c>
      <c r="G171" s="652">
        <v>1</v>
      </c>
      <c r="H171" s="623" t="s">
        <v>37</v>
      </c>
      <c r="I171" s="652">
        <f t="shared" si="42"/>
        <v>4</v>
      </c>
      <c r="J171" s="641">
        <v>2900000</v>
      </c>
      <c r="K171" s="662">
        <f t="shared" si="43"/>
        <v>11600000</v>
      </c>
      <c r="L171" s="664"/>
      <c r="M171" s="623"/>
      <c r="O171" s="1">
        <f t="shared" si="39"/>
        <v>11600000</v>
      </c>
      <c r="P171" s="1">
        <f t="shared" si="40"/>
        <v>0</v>
      </c>
      <c r="Q171" s="28">
        <v>1421039</v>
      </c>
      <c r="R171" s="28">
        <v>5800000</v>
      </c>
      <c r="S171" s="1" t="s">
        <v>2778</v>
      </c>
    </row>
    <row r="172" s="1" customFormat="1" spans="1:19">
      <c r="A172" s="623">
        <v>328488</v>
      </c>
      <c r="B172" s="622">
        <v>1408181</v>
      </c>
      <c r="C172" s="623" t="s">
        <v>2779</v>
      </c>
      <c r="D172" s="624">
        <v>43125</v>
      </c>
      <c r="E172" s="624">
        <v>43130</v>
      </c>
      <c r="F172" s="623">
        <f t="shared" si="41"/>
        <v>5</v>
      </c>
      <c r="G172" s="623">
        <v>1</v>
      </c>
      <c r="H172" s="623" t="s">
        <v>2405</v>
      </c>
      <c r="I172" s="623">
        <f t="shared" si="42"/>
        <v>5</v>
      </c>
      <c r="J172" s="640">
        <v>3100000</v>
      </c>
      <c r="K172" s="641">
        <f t="shared" ref="K172:K176" si="44">J172*F172*G172</f>
        <v>15500000</v>
      </c>
      <c r="L172" s="665"/>
      <c r="M172" s="623"/>
      <c r="O172" s="1">
        <f t="shared" si="39"/>
        <v>15500000</v>
      </c>
      <c r="P172" s="1">
        <f t="shared" si="40"/>
        <v>0</v>
      </c>
      <c r="Q172" s="28">
        <v>1421153</v>
      </c>
      <c r="R172" s="28">
        <v>5800000</v>
      </c>
      <c r="S172" s="1" t="s">
        <v>2780</v>
      </c>
    </row>
    <row r="173" s="2" customFormat="1" spans="1:19">
      <c r="A173" s="386">
        <v>337551</v>
      </c>
      <c r="B173" s="385">
        <v>1437330</v>
      </c>
      <c r="C173" s="386" t="s">
        <v>2781</v>
      </c>
      <c r="D173" s="387">
        <v>43488</v>
      </c>
      <c r="E173" s="387">
        <v>43489</v>
      </c>
      <c r="F173" s="386">
        <f t="shared" si="41"/>
        <v>1</v>
      </c>
      <c r="G173" s="386">
        <v>1</v>
      </c>
      <c r="H173" s="386" t="s">
        <v>37</v>
      </c>
      <c r="I173" s="386">
        <f t="shared" si="42"/>
        <v>1</v>
      </c>
      <c r="J173" s="424">
        <v>2900000</v>
      </c>
      <c r="K173" s="422">
        <f t="shared" si="44"/>
        <v>2900000</v>
      </c>
      <c r="L173" s="423">
        <f>SUM(K173:K185)</f>
        <v>120100000</v>
      </c>
      <c r="M173" s="386"/>
      <c r="O173" s="1">
        <f t="shared" si="39"/>
        <v>2900000</v>
      </c>
      <c r="P173" s="1">
        <f t="shared" si="40"/>
        <v>0</v>
      </c>
      <c r="Q173" s="28">
        <v>1421170</v>
      </c>
      <c r="R173" s="28">
        <v>5800000</v>
      </c>
      <c r="S173" s="1" t="s">
        <v>2782</v>
      </c>
    </row>
    <row r="174" s="2" customFormat="1" spans="1:19">
      <c r="A174" s="385" t="s">
        <v>2783</v>
      </c>
      <c r="B174" s="385">
        <v>1436692</v>
      </c>
      <c r="C174" s="386" t="s">
        <v>2784</v>
      </c>
      <c r="D174" s="387">
        <v>43489</v>
      </c>
      <c r="E174" s="387">
        <v>43492</v>
      </c>
      <c r="F174" s="386">
        <f t="shared" si="41"/>
        <v>3</v>
      </c>
      <c r="G174" s="386">
        <v>2</v>
      </c>
      <c r="H174" s="386" t="s">
        <v>37</v>
      </c>
      <c r="I174" s="386">
        <f t="shared" si="42"/>
        <v>6</v>
      </c>
      <c r="J174" s="424">
        <v>2900000</v>
      </c>
      <c r="K174" s="422">
        <f t="shared" si="44"/>
        <v>17400000</v>
      </c>
      <c r="L174" s="425"/>
      <c r="M174" s="386"/>
      <c r="O174" s="1">
        <f t="shared" si="39"/>
        <v>17400000</v>
      </c>
      <c r="P174" s="1">
        <f t="shared" si="40"/>
        <v>0</v>
      </c>
      <c r="Q174" s="28">
        <v>1421526</v>
      </c>
      <c r="R174" s="28">
        <v>5800000</v>
      </c>
      <c r="S174" s="1" t="s">
        <v>2785</v>
      </c>
    </row>
    <row r="175" s="1" customFormat="1" spans="1:19">
      <c r="A175" s="386">
        <v>333118</v>
      </c>
      <c r="B175" s="385">
        <v>1420591</v>
      </c>
      <c r="C175" s="386" t="s">
        <v>2786</v>
      </c>
      <c r="D175" s="387">
        <v>43126</v>
      </c>
      <c r="E175" s="387">
        <v>43128</v>
      </c>
      <c r="F175" s="386">
        <f t="shared" si="41"/>
        <v>2</v>
      </c>
      <c r="G175" s="386">
        <v>1</v>
      </c>
      <c r="H175" s="386" t="s">
        <v>37</v>
      </c>
      <c r="I175" s="386">
        <f t="shared" si="42"/>
        <v>2</v>
      </c>
      <c r="J175" s="424">
        <v>2900000</v>
      </c>
      <c r="K175" s="422">
        <f t="shared" si="44"/>
        <v>5800000</v>
      </c>
      <c r="L175" s="425"/>
      <c r="M175" s="386"/>
      <c r="O175" s="1">
        <f t="shared" si="39"/>
        <v>5800000</v>
      </c>
      <c r="P175" s="1">
        <f t="shared" si="40"/>
        <v>0</v>
      </c>
      <c r="Q175" s="28">
        <v>1421750</v>
      </c>
      <c r="R175" s="28">
        <v>17400000</v>
      </c>
      <c r="S175" s="1" t="s">
        <v>2787</v>
      </c>
    </row>
    <row r="176" s="1" customFormat="1" spans="1:19">
      <c r="A176" s="385" t="s">
        <v>2788</v>
      </c>
      <c r="B176" s="385">
        <v>1420522</v>
      </c>
      <c r="C176" s="386" t="s">
        <v>2789</v>
      </c>
      <c r="D176" s="387">
        <v>43126</v>
      </c>
      <c r="E176" s="387">
        <v>43128</v>
      </c>
      <c r="F176" s="386">
        <f t="shared" si="41"/>
        <v>2</v>
      </c>
      <c r="G176" s="386">
        <v>2</v>
      </c>
      <c r="H176" s="386" t="s">
        <v>37</v>
      </c>
      <c r="I176" s="386">
        <f t="shared" si="42"/>
        <v>4</v>
      </c>
      <c r="J176" s="424">
        <v>2900000</v>
      </c>
      <c r="K176" s="422">
        <f t="shared" si="44"/>
        <v>11600000</v>
      </c>
      <c r="L176" s="425"/>
      <c r="M176" s="386"/>
      <c r="O176" s="1">
        <f t="shared" si="39"/>
        <v>11600000</v>
      </c>
      <c r="P176" s="1">
        <f t="shared" si="40"/>
        <v>0</v>
      </c>
      <c r="Q176" s="28">
        <v>1421851</v>
      </c>
      <c r="R176" s="28">
        <v>12400000</v>
      </c>
      <c r="S176" s="1" t="s">
        <v>2790</v>
      </c>
    </row>
    <row r="177" s="1" customFormat="1" ht="19.5" customHeight="1" spans="1:19">
      <c r="A177" s="401" t="s">
        <v>2791</v>
      </c>
      <c r="B177" s="401">
        <v>1400973</v>
      </c>
      <c r="C177" s="660" t="s">
        <v>2792</v>
      </c>
      <c r="D177" s="402">
        <v>43126</v>
      </c>
      <c r="E177" s="402">
        <v>43129</v>
      </c>
      <c r="F177" s="394">
        <f t="shared" si="41"/>
        <v>3</v>
      </c>
      <c r="G177" s="394">
        <v>2</v>
      </c>
      <c r="H177" s="386" t="s">
        <v>37</v>
      </c>
      <c r="I177" s="394">
        <f t="shared" si="42"/>
        <v>6</v>
      </c>
      <c r="J177" s="422">
        <v>2900000</v>
      </c>
      <c r="K177" s="428">
        <f t="shared" ref="K177:K181" si="45">J177*I177</f>
        <v>17400000</v>
      </c>
      <c r="L177" s="425"/>
      <c r="M177" s="386" t="s">
        <v>1936</v>
      </c>
      <c r="O177" s="1">
        <f t="shared" si="39"/>
        <v>17400000</v>
      </c>
      <c r="P177" s="1">
        <f t="shared" si="40"/>
        <v>0</v>
      </c>
      <c r="Q177" s="28">
        <v>1421971</v>
      </c>
      <c r="R177" s="28">
        <v>11600000</v>
      </c>
      <c r="S177" s="1" t="s">
        <v>2793</v>
      </c>
    </row>
    <row r="178" s="1" customFormat="1" spans="1:19">
      <c r="A178" s="385">
        <v>325835</v>
      </c>
      <c r="B178" s="385">
        <v>1388602</v>
      </c>
      <c r="C178" s="386" t="s">
        <v>2794</v>
      </c>
      <c r="D178" s="387">
        <v>43491</v>
      </c>
      <c r="E178" s="387">
        <v>43494</v>
      </c>
      <c r="F178" s="386">
        <f t="shared" si="41"/>
        <v>3</v>
      </c>
      <c r="G178" s="386">
        <v>1</v>
      </c>
      <c r="H178" s="386" t="s">
        <v>2405</v>
      </c>
      <c r="I178" s="386">
        <f t="shared" si="42"/>
        <v>3</v>
      </c>
      <c r="J178" s="422">
        <v>3100000</v>
      </c>
      <c r="K178" s="422">
        <f t="shared" si="45"/>
        <v>9300000</v>
      </c>
      <c r="L178" s="425"/>
      <c r="M178" s="386" t="s">
        <v>2795</v>
      </c>
      <c r="O178" s="1">
        <f t="shared" si="39"/>
        <v>9300000</v>
      </c>
      <c r="P178" s="1">
        <f t="shared" si="40"/>
        <v>0</v>
      </c>
      <c r="Q178" s="28">
        <v>1421974</v>
      </c>
      <c r="R178" s="28">
        <v>8700000</v>
      </c>
      <c r="S178" s="1" t="s">
        <v>2796</v>
      </c>
    </row>
    <row r="179" s="1" customFormat="1" spans="1:19">
      <c r="A179" s="385">
        <v>328466</v>
      </c>
      <c r="B179" s="385">
        <v>1392119</v>
      </c>
      <c r="C179" s="386" t="s">
        <v>2797</v>
      </c>
      <c r="D179" s="387">
        <v>43126</v>
      </c>
      <c r="E179" s="387">
        <v>43127</v>
      </c>
      <c r="F179" s="386">
        <f t="shared" si="41"/>
        <v>1</v>
      </c>
      <c r="G179" s="386">
        <v>1</v>
      </c>
      <c r="H179" s="386" t="s">
        <v>37</v>
      </c>
      <c r="I179" s="386">
        <f t="shared" si="42"/>
        <v>1</v>
      </c>
      <c r="J179" s="422">
        <v>2900000</v>
      </c>
      <c r="K179" s="422">
        <f t="shared" si="45"/>
        <v>2900000</v>
      </c>
      <c r="L179" s="425"/>
      <c r="M179" s="386"/>
      <c r="O179" s="1">
        <f t="shared" si="39"/>
        <v>2900000</v>
      </c>
      <c r="P179" s="1">
        <f t="shared" si="40"/>
        <v>0</v>
      </c>
      <c r="Q179" s="28">
        <v>1421975</v>
      </c>
      <c r="R179" s="28">
        <v>5800000</v>
      </c>
      <c r="S179" s="1" t="s">
        <v>2798</v>
      </c>
    </row>
    <row r="180" s="1" customFormat="1" spans="1:19">
      <c r="A180" s="385">
        <v>326949</v>
      </c>
      <c r="B180" s="385">
        <v>1402910</v>
      </c>
      <c r="C180" s="386" t="s">
        <v>2799</v>
      </c>
      <c r="D180" s="387">
        <v>43491</v>
      </c>
      <c r="E180" s="387">
        <v>43493</v>
      </c>
      <c r="F180" s="386">
        <f t="shared" si="41"/>
        <v>2</v>
      </c>
      <c r="G180" s="386">
        <v>1</v>
      </c>
      <c r="H180" s="386" t="s">
        <v>2405</v>
      </c>
      <c r="I180" s="386">
        <f t="shared" si="42"/>
        <v>2</v>
      </c>
      <c r="J180" s="422">
        <v>3100000</v>
      </c>
      <c r="K180" s="422">
        <f t="shared" si="45"/>
        <v>6200000</v>
      </c>
      <c r="L180" s="425"/>
      <c r="M180" s="386"/>
      <c r="O180" s="1">
        <f t="shared" si="39"/>
        <v>6200000</v>
      </c>
      <c r="P180" s="1">
        <f t="shared" si="40"/>
        <v>0</v>
      </c>
      <c r="Q180" s="28">
        <v>1422197</v>
      </c>
      <c r="R180" s="28">
        <v>6200000</v>
      </c>
      <c r="S180" s="1" t="s">
        <v>2800</v>
      </c>
    </row>
    <row r="181" s="1" customFormat="1" spans="1:19">
      <c r="A181" s="385">
        <v>335500</v>
      </c>
      <c r="B181" s="385">
        <v>1429873</v>
      </c>
      <c r="C181" s="386" t="s">
        <v>2801</v>
      </c>
      <c r="D181" s="387">
        <v>43491</v>
      </c>
      <c r="E181" s="387">
        <v>43493</v>
      </c>
      <c r="F181" s="386">
        <f t="shared" si="41"/>
        <v>2</v>
      </c>
      <c r="G181" s="386">
        <v>1</v>
      </c>
      <c r="H181" s="386" t="s">
        <v>37</v>
      </c>
      <c r="I181" s="386">
        <f t="shared" si="42"/>
        <v>2</v>
      </c>
      <c r="J181" s="422">
        <v>2900000</v>
      </c>
      <c r="K181" s="422">
        <f t="shared" si="45"/>
        <v>5800000</v>
      </c>
      <c r="L181" s="425"/>
      <c r="M181" s="386"/>
      <c r="O181" s="1">
        <f t="shared" si="39"/>
        <v>5800000</v>
      </c>
      <c r="P181" s="1">
        <f t="shared" si="40"/>
        <v>0</v>
      </c>
      <c r="Q181" s="28">
        <v>1422632</v>
      </c>
      <c r="R181" s="28">
        <v>2900000</v>
      </c>
      <c r="S181" s="1" t="s">
        <v>2802</v>
      </c>
    </row>
    <row r="182" s="1" customFormat="1" spans="1:19">
      <c r="A182" s="386">
        <v>334847</v>
      </c>
      <c r="B182" s="385">
        <v>1426884</v>
      </c>
      <c r="C182" s="386" t="s">
        <v>2803</v>
      </c>
      <c r="D182" s="387">
        <v>43491</v>
      </c>
      <c r="E182" s="387">
        <v>43494</v>
      </c>
      <c r="F182" s="386">
        <f t="shared" si="41"/>
        <v>3</v>
      </c>
      <c r="G182" s="386">
        <v>1</v>
      </c>
      <c r="H182" s="386" t="s">
        <v>37</v>
      </c>
      <c r="I182" s="386">
        <f t="shared" si="42"/>
        <v>3</v>
      </c>
      <c r="J182" s="424">
        <v>2900000</v>
      </c>
      <c r="K182" s="422">
        <f>J182*F182*G182</f>
        <v>8700000</v>
      </c>
      <c r="L182" s="425"/>
      <c r="M182" s="386"/>
      <c r="O182" s="1">
        <f t="shared" si="39"/>
        <v>8700000</v>
      </c>
      <c r="P182" s="1">
        <f t="shared" si="40"/>
        <v>0</v>
      </c>
      <c r="Q182" s="28">
        <v>1422782</v>
      </c>
      <c r="R182" s="28">
        <v>5800000</v>
      </c>
      <c r="S182" s="1" t="s">
        <v>2804</v>
      </c>
    </row>
    <row r="183" s="1" customFormat="1" spans="1:19">
      <c r="A183" s="386">
        <v>334877</v>
      </c>
      <c r="B183" s="385">
        <v>1428250</v>
      </c>
      <c r="C183" s="386" t="s">
        <v>2805</v>
      </c>
      <c r="D183" s="387">
        <v>43491</v>
      </c>
      <c r="E183" s="387">
        <v>43492</v>
      </c>
      <c r="F183" s="386">
        <f t="shared" si="41"/>
        <v>1</v>
      </c>
      <c r="G183" s="386">
        <v>1</v>
      </c>
      <c r="H183" s="386" t="s">
        <v>2405</v>
      </c>
      <c r="I183" s="386">
        <f t="shared" si="42"/>
        <v>1</v>
      </c>
      <c r="J183" s="424">
        <v>3100000</v>
      </c>
      <c r="K183" s="422">
        <f>J183*F183*G183</f>
        <v>3100000</v>
      </c>
      <c r="L183" s="425"/>
      <c r="M183" s="386"/>
      <c r="O183" s="1">
        <f t="shared" si="39"/>
        <v>3100000</v>
      </c>
      <c r="P183" s="1">
        <f t="shared" si="40"/>
        <v>0</v>
      </c>
      <c r="Q183" s="28">
        <v>1422923</v>
      </c>
      <c r="R183" s="28">
        <v>5800000</v>
      </c>
      <c r="S183" s="1" t="s">
        <v>2806</v>
      </c>
    </row>
    <row r="184" s="1" customFormat="1" spans="1:19">
      <c r="A184" s="385">
        <v>328819</v>
      </c>
      <c r="B184" s="386">
        <v>1389395</v>
      </c>
      <c r="C184" s="386" t="s">
        <v>2807</v>
      </c>
      <c r="D184" s="387">
        <v>43126</v>
      </c>
      <c r="E184" s="387">
        <v>43130</v>
      </c>
      <c r="F184" s="386">
        <f t="shared" si="41"/>
        <v>4</v>
      </c>
      <c r="G184" s="386">
        <v>1</v>
      </c>
      <c r="H184" s="386" t="s">
        <v>37</v>
      </c>
      <c r="I184" s="386">
        <f t="shared" si="42"/>
        <v>4</v>
      </c>
      <c r="J184" s="422">
        <v>2900000</v>
      </c>
      <c r="K184" s="422">
        <f t="shared" ref="K184:K211" si="46">J184*I184</f>
        <v>11600000</v>
      </c>
      <c r="L184" s="425"/>
      <c r="M184" s="386" t="s">
        <v>2808</v>
      </c>
      <c r="O184" s="1">
        <f t="shared" si="39"/>
        <v>11600000</v>
      </c>
      <c r="P184" s="1">
        <f t="shared" si="40"/>
        <v>0</v>
      </c>
      <c r="Q184" s="28">
        <v>1423115</v>
      </c>
      <c r="R184" s="28">
        <v>11600000</v>
      </c>
      <c r="S184" s="1" t="s">
        <v>2809</v>
      </c>
    </row>
    <row r="185" s="1" customFormat="1" spans="1:19">
      <c r="A185" s="385" t="s">
        <v>2810</v>
      </c>
      <c r="B185" s="386">
        <v>1436630</v>
      </c>
      <c r="C185" s="386" t="s">
        <v>2811</v>
      </c>
      <c r="D185" s="387">
        <v>43491</v>
      </c>
      <c r="E185" s="387">
        <v>43493</v>
      </c>
      <c r="F185" s="386">
        <f t="shared" si="41"/>
        <v>2</v>
      </c>
      <c r="G185" s="386">
        <v>3</v>
      </c>
      <c r="H185" s="386" t="s">
        <v>37</v>
      </c>
      <c r="I185" s="386">
        <f t="shared" si="42"/>
        <v>6</v>
      </c>
      <c r="J185" s="422">
        <v>2900000</v>
      </c>
      <c r="K185" s="422">
        <f t="shared" si="46"/>
        <v>17400000</v>
      </c>
      <c r="L185" s="434"/>
      <c r="M185" s="386"/>
      <c r="O185" s="1">
        <f t="shared" si="39"/>
        <v>17400000</v>
      </c>
      <c r="P185" s="1">
        <f t="shared" si="40"/>
        <v>0</v>
      </c>
      <c r="Q185" s="28">
        <v>1423338</v>
      </c>
      <c r="R185" s="28">
        <v>8700000</v>
      </c>
      <c r="S185" s="1" t="s">
        <v>2812</v>
      </c>
    </row>
    <row r="186" s="2" customFormat="1" spans="1:19">
      <c r="A186" s="602">
        <v>337692</v>
      </c>
      <c r="B186" s="603">
        <v>1437789</v>
      </c>
      <c r="C186" s="603" t="s">
        <v>2813</v>
      </c>
      <c r="D186" s="604">
        <v>43489</v>
      </c>
      <c r="E186" s="604">
        <v>43490</v>
      </c>
      <c r="F186" s="603">
        <f t="shared" si="41"/>
        <v>1</v>
      </c>
      <c r="G186" s="603">
        <v>1</v>
      </c>
      <c r="H186" s="603" t="s">
        <v>37</v>
      </c>
      <c r="I186" s="603">
        <f t="shared" si="42"/>
        <v>1</v>
      </c>
      <c r="J186" s="614">
        <v>2900000</v>
      </c>
      <c r="K186" s="614">
        <f t="shared" si="46"/>
        <v>2900000</v>
      </c>
      <c r="L186" s="615">
        <f>SUM(K186:K208)</f>
        <v>195300000</v>
      </c>
      <c r="M186" s="603"/>
      <c r="O186" s="1">
        <f t="shared" si="39"/>
        <v>2900000</v>
      </c>
      <c r="P186" s="1">
        <f t="shared" si="40"/>
        <v>0</v>
      </c>
      <c r="Q186" s="28">
        <v>1423862</v>
      </c>
      <c r="R186" s="28">
        <v>5800000</v>
      </c>
      <c r="S186" s="1" t="s">
        <v>2814</v>
      </c>
    </row>
    <row r="187" s="1" customFormat="1" spans="1:19">
      <c r="A187" s="602" t="s">
        <v>2815</v>
      </c>
      <c r="B187" s="602">
        <v>1437921</v>
      </c>
      <c r="C187" s="603" t="s">
        <v>2816</v>
      </c>
      <c r="D187" s="604">
        <v>43489</v>
      </c>
      <c r="E187" s="604">
        <v>43490</v>
      </c>
      <c r="F187" s="603">
        <f t="shared" si="41"/>
        <v>1</v>
      </c>
      <c r="G187" s="603">
        <v>3</v>
      </c>
      <c r="H187" s="603" t="s">
        <v>37</v>
      </c>
      <c r="I187" s="603">
        <f t="shared" si="42"/>
        <v>3</v>
      </c>
      <c r="J187" s="638">
        <v>2900000</v>
      </c>
      <c r="K187" s="614">
        <f t="shared" si="46"/>
        <v>8700000</v>
      </c>
      <c r="L187" s="637"/>
      <c r="M187" s="603"/>
      <c r="O187" s="1">
        <f t="shared" si="39"/>
        <v>8700000</v>
      </c>
      <c r="P187" s="1">
        <f t="shared" si="40"/>
        <v>0</v>
      </c>
      <c r="Q187" s="28">
        <v>1424016</v>
      </c>
      <c r="R187" s="28">
        <v>8200000</v>
      </c>
      <c r="S187" s="1" t="s">
        <v>2817</v>
      </c>
    </row>
    <row r="188" s="2" customFormat="1" spans="1:19">
      <c r="A188" s="602" t="s">
        <v>2818</v>
      </c>
      <c r="B188" s="603">
        <v>1437633</v>
      </c>
      <c r="C188" s="603" t="s">
        <v>2819</v>
      </c>
      <c r="D188" s="604">
        <v>43489</v>
      </c>
      <c r="E188" s="604">
        <v>43490</v>
      </c>
      <c r="F188" s="603">
        <f t="shared" si="41"/>
        <v>1</v>
      </c>
      <c r="G188" s="603">
        <v>2</v>
      </c>
      <c r="H188" s="603" t="s">
        <v>37</v>
      </c>
      <c r="I188" s="603">
        <f t="shared" si="42"/>
        <v>2</v>
      </c>
      <c r="J188" s="614">
        <v>2900000</v>
      </c>
      <c r="K188" s="614">
        <f t="shared" si="46"/>
        <v>5800000</v>
      </c>
      <c r="L188" s="637"/>
      <c r="M188" s="603"/>
      <c r="O188" s="1">
        <f t="shared" si="39"/>
        <v>5800000</v>
      </c>
      <c r="P188" s="1">
        <f t="shared" si="40"/>
        <v>0</v>
      </c>
      <c r="Q188" s="28">
        <v>1424043</v>
      </c>
      <c r="R188" s="28">
        <v>5800000</v>
      </c>
      <c r="S188" s="1" t="s">
        <v>2820</v>
      </c>
    </row>
    <row r="189" s="2" customFormat="1" ht="15.75" customHeight="1" spans="1:19">
      <c r="A189" s="602" t="s">
        <v>2821</v>
      </c>
      <c r="B189" s="603">
        <v>1398222</v>
      </c>
      <c r="C189" s="603" t="s">
        <v>2822</v>
      </c>
      <c r="D189" s="604">
        <v>43490</v>
      </c>
      <c r="E189" s="604">
        <v>43492</v>
      </c>
      <c r="F189" s="603">
        <f t="shared" si="41"/>
        <v>2</v>
      </c>
      <c r="G189" s="603">
        <v>2</v>
      </c>
      <c r="H189" s="603" t="s">
        <v>2405</v>
      </c>
      <c r="I189" s="603">
        <f t="shared" si="42"/>
        <v>4</v>
      </c>
      <c r="J189" s="614">
        <v>3100000</v>
      </c>
      <c r="K189" s="614">
        <f t="shared" si="46"/>
        <v>12400000</v>
      </c>
      <c r="L189" s="637"/>
      <c r="M189" s="666" t="s">
        <v>1960</v>
      </c>
      <c r="O189" s="1">
        <f t="shared" si="39"/>
        <v>12400000</v>
      </c>
      <c r="P189" s="1">
        <f t="shared" si="40"/>
        <v>0</v>
      </c>
      <c r="Q189" s="28">
        <v>1424870</v>
      </c>
      <c r="R189" s="28">
        <v>11600000</v>
      </c>
      <c r="S189" s="1" t="s">
        <v>2823</v>
      </c>
    </row>
    <row r="190" s="1" customFormat="1" spans="1:19">
      <c r="A190" s="602">
        <v>328444</v>
      </c>
      <c r="B190" s="661">
        <v>1394147</v>
      </c>
      <c r="C190" s="603" t="s">
        <v>2824</v>
      </c>
      <c r="D190" s="604">
        <v>43127</v>
      </c>
      <c r="E190" s="604">
        <v>43129</v>
      </c>
      <c r="F190" s="603">
        <f t="shared" si="41"/>
        <v>2</v>
      </c>
      <c r="G190" s="603">
        <v>1</v>
      </c>
      <c r="H190" s="603" t="s">
        <v>2405</v>
      </c>
      <c r="I190" s="603">
        <f t="shared" si="42"/>
        <v>2</v>
      </c>
      <c r="J190" s="614">
        <v>3100000</v>
      </c>
      <c r="K190" s="614">
        <f t="shared" si="46"/>
        <v>6200000</v>
      </c>
      <c r="L190" s="637"/>
      <c r="M190" s="603" t="s">
        <v>2405</v>
      </c>
      <c r="O190" s="1">
        <f t="shared" si="39"/>
        <v>6200000</v>
      </c>
      <c r="P190" s="1">
        <f t="shared" si="40"/>
        <v>0</v>
      </c>
      <c r="Q190" s="28">
        <v>1424879</v>
      </c>
      <c r="R190" s="28">
        <v>11600000</v>
      </c>
      <c r="S190" s="1" t="s">
        <v>2825</v>
      </c>
    </row>
    <row r="191" s="1" customFormat="1" spans="1:19">
      <c r="A191" s="602">
        <v>327271</v>
      </c>
      <c r="B191" s="602">
        <v>1394143</v>
      </c>
      <c r="C191" s="603" t="s">
        <v>2826</v>
      </c>
      <c r="D191" s="604">
        <v>43127</v>
      </c>
      <c r="E191" s="604">
        <v>43129</v>
      </c>
      <c r="F191" s="603">
        <f t="shared" si="41"/>
        <v>2</v>
      </c>
      <c r="G191" s="603">
        <v>1</v>
      </c>
      <c r="H191" s="603" t="s">
        <v>2405</v>
      </c>
      <c r="I191" s="603">
        <f t="shared" si="42"/>
        <v>2</v>
      </c>
      <c r="J191" s="614">
        <v>3100000</v>
      </c>
      <c r="K191" s="614">
        <f t="shared" si="46"/>
        <v>6200000</v>
      </c>
      <c r="L191" s="637"/>
      <c r="M191" s="603" t="s">
        <v>1936</v>
      </c>
      <c r="O191" s="1">
        <f t="shared" si="39"/>
        <v>6200000</v>
      </c>
      <c r="P191" s="1">
        <f t="shared" si="40"/>
        <v>0</v>
      </c>
      <c r="Q191" s="28">
        <v>1425128</v>
      </c>
      <c r="R191" s="28">
        <v>11600000</v>
      </c>
      <c r="S191" s="1" t="s">
        <v>2827</v>
      </c>
    </row>
    <row r="192" s="1" customFormat="1" spans="1:19">
      <c r="A192" s="602">
        <v>325836</v>
      </c>
      <c r="B192" s="602">
        <v>1386113</v>
      </c>
      <c r="C192" s="603" t="s">
        <v>2828</v>
      </c>
      <c r="D192" s="604">
        <v>43492</v>
      </c>
      <c r="E192" s="604">
        <v>43494</v>
      </c>
      <c r="F192" s="603">
        <f t="shared" si="41"/>
        <v>2</v>
      </c>
      <c r="G192" s="603">
        <v>1</v>
      </c>
      <c r="H192" s="603" t="s">
        <v>37</v>
      </c>
      <c r="I192" s="603">
        <f t="shared" si="42"/>
        <v>2</v>
      </c>
      <c r="J192" s="614">
        <v>2900000</v>
      </c>
      <c r="K192" s="614">
        <f t="shared" si="46"/>
        <v>5800000</v>
      </c>
      <c r="L192" s="637"/>
      <c r="M192" s="603"/>
      <c r="O192" s="1">
        <f t="shared" si="39"/>
        <v>5800000</v>
      </c>
      <c r="P192" s="1">
        <f t="shared" si="40"/>
        <v>0</v>
      </c>
      <c r="Q192" s="28">
        <v>1425164</v>
      </c>
      <c r="R192" s="28">
        <v>5800000</v>
      </c>
      <c r="S192" s="1" t="s">
        <v>2829</v>
      </c>
    </row>
    <row r="193" s="1" customFormat="1" spans="1:19">
      <c r="A193" s="602">
        <v>328437</v>
      </c>
      <c r="B193" s="602">
        <v>1398219</v>
      </c>
      <c r="C193" s="603" t="s">
        <v>2830</v>
      </c>
      <c r="D193" s="604">
        <v>43127</v>
      </c>
      <c r="E193" s="604">
        <v>43129</v>
      </c>
      <c r="F193" s="603">
        <f t="shared" si="41"/>
        <v>2</v>
      </c>
      <c r="G193" s="603">
        <v>1</v>
      </c>
      <c r="H193" s="603" t="s">
        <v>37</v>
      </c>
      <c r="I193" s="603">
        <f t="shared" si="42"/>
        <v>2</v>
      </c>
      <c r="J193" s="614">
        <v>2900000</v>
      </c>
      <c r="K193" s="614">
        <f t="shared" si="46"/>
        <v>5800000</v>
      </c>
      <c r="L193" s="637"/>
      <c r="M193" s="603" t="s">
        <v>2171</v>
      </c>
      <c r="O193" s="1">
        <f t="shared" si="39"/>
        <v>5800000</v>
      </c>
      <c r="P193" s="1">
        <f t="shared" si="40"/>
        <v>0</v>
      </c>
      <c r="Q193" s="28">
        <v>1425389</v>
      </c>
      <c r="R193" s="28">
        <v>16760000</v>
      </c>
      <c r="S193" s="1" t="s">
        <v>2831</v>
      </c>
    </row>
    <row r="194" s="1" customFormat="1" spans="1:19">
      <c r="A194" s="602">
        <v>330779</v>
      </c>
      <c r="B194" s="602">
        <v>1414403</v>
      </c>
      <c r="C194" s="603" t="s">
        <v>2832</v>
      </c>
      <c r="D194" s="604">
        <v>43127</v>
      </c>
      <c r="E194" s="604">
        <v>43129</v>
      </c>
      <c r="F194" s="603">
        <f t="shared" si="41"/>
        <v>2</v>
      </c>
      <c r="G194" s="603">
        <v>1</v>
      </c>
      <c r="H194" s="603" t="s">
        <v>37</v>
      </c>
      <c r="I194" s="603">
        <f t="shared" si="42"/>
        <v>2</v>
      </c>
      <c r="J194" s="614">
        <v>2900000</v>
      </c>
      <c r="K194" s="614">
        <f t="shared" si="46"/>
        <v>5800000</v>
      </c>
      <c r="L194" s="637"/>
      <c r="M194" s="603"/>
      <c r="O194" s="1">
        <f t="shared" si="39"/>
        <v>5800000</v>
      </c>
      <c r="P194" s="1">
        <f t="shared" si="40"/>
        <v>0</v>
      </c>
      <c r="Q194" s="28">
        <v>1425465</v>
      </c>
      <c r="R194" s="28">
        <v>11600000</v>
      </c>
      <c r="S194" s="1" t="s">
        <v>2833</v>
      </c>
    </row>
    <row r="195" s="1" customFormat="1" spans="1:19">
      <c r="A195" s="602">
        <v>327543</v>
      </c>
      <c r="B195" s="602">
        <v>1398281</v>
      </c>
      <c r="C195" s="603" t="s">
        <v>2834</v>
      </c>
      <c r="D195" s="604">
        <v>43492</v>
      </c>
      <c r="E195" s="604">
        <v>43494</v>
      </c>
      <c r="F195" s="603">
        <f t="shared" si="41"/>
        <v>2</v>
      </c>
      <c r="G195" s="603">
        <v>1</v>
      </c>
      <c r="H195" s="603" t="s">
        <v>2405</v>
      </c>
      <c r="I195" s="603">
        <f t="shared" si="42"/>
        <v>2</v>
      </c>
      <c r="J195" s="614">
        <v>3100000</v>
      </c>
      <c r="K195" s="614">
        <f t="shared" si="46"/>
        <v>6200000</v>
      </c>
      <c r="L195" s="637"/>
      <c r="M195" s="603" t="s">
        <v>1960</v>
      </c>
      <c r="O195" s="1">
        <f t="shared" si="39"/>
        <v>6200000</v>
      </c>
      <c r="P195" s="1">
        <f t="shared" si="40"/>
        <v>0</v>
      </c>
      <c r="Q195" s="28">
        <v>1425532</v>
      </c>
      <c r="R195" s="28">
        <v>2900000</v>
      </c>
      <c r="S195" s="1" t="s">
        <v>2835</v>
      </c>
    </row>
    <row r="196" s="1" customFormat="1" spans="1:19">
      <c r="A196" s="603">
        <v>330763</v>
      </c>
      <c r="B196" s="602">
        <v>1414098</v>
      </c>
      <c r="C196" s="603" t="s">
        <v>2836</v>
      </c>
      <c r="D196" s="604">
        <v>43127</v>
      </c>
      <c r="E196" s="604">
        <v>43129</v>
      </c>
      <c r="F196" s="603">
        <f t="shared" si="41"/>
        <v>2</v>
      </c>
      <c r="G196" s="603">
        <v>1</v>
      </c>
      <c r="H196" s="603" t="s">
        <v>2405</v>
      </c>
      <c r="I196" s="603">
        <f t="shared" si="42"/>
        <v>2</v>
      </c>
      <c r="J196" s="614">
        <v>3100000</v>
      </c>
      <c r="K196" s="614">
        <f t="shared" si="46"/>
        <v>6200000</v>
      </c>
      <c r="L196" s="637"/>
      <c r="M196" s="603"/>
      <c r="O196" s="1">
        <f t="shared" si="39"/>
        <v>6200000</v>
      </c>
      <c r="P196" s="1">
        <f t="shared" si="40"/>
        <v>0</v>
      </c>
      <c r="Q196" s="28">
        <v>1425644</v>
      </c>
      <c r="R196" s="28">
        <v>87000000</v>
      </c>
      <c r="S196" s="1" t="s">
        <v>2837</v>
      </c>
    </row>
    <row r="197" s="1" customFormat="1" spans="1:19">
      <c r="A197" s="603">
        <v>336400</v>
      </c>
      <c r="B197" s="602">
        <v>1433764</v>
      </c>
      <c r="C197" s="603" t="s">
        <v>2838</v>
      </c>
      <c r="D197" s="604">
        <v>43492</v>
      </c>
      <c r="E197" s="604">
        <v>43495</v>
      </c>
      <c r="F197" s="603">
        <f t="shared" si="41"/>
        <v>3</v>
      </c>
      <c r="G197" s="603">
        <v>1</v>
      </c>
      <c r="H197" s="603" t="s">
        <v>37</v>
      </c>
      <c r="I197" s="603">
        <f t="shared" si="42"/>
        <v>3</v>
      </c>
      <c r="J197" s="614">
        <v>2900000</v>
      </c>
      <c r="K197" s="614">
        <f t="shared" si="46"/>
        <v>8700000</v>
      </c>
      <c r="L197" s="637"/>
      <c r="M197" s="603"/>
      <c r="O197" s="1">
        <f t="shared" si="39"/>
        <v>8700000</v>
      </c>
      <c r="P197" s="1">
        <f t="shared" si="40"/>
        <v>0</v>
      </c>
      <c r="Q197" s="28">
        <v>1425670</v>
      </c>
      <c r="R197" s="28">
        <v>8700000</v>
      </c>
      <c r="S197" s="1" t="s">
        <v>2839</v>
      </c>
    </row>
    <row r="198" s="1" customFormat="1" spans="1:19">
      <c r="A198" s="602">
        <v>328923</v>
      </c>
      <c r="B198" s="602">
        <v>1409700</v>
      </c>
      <c r="C198" s="603" t="s">
        <v>2840</v>
      </c>
      <c r="D198" s="604">
        <v>43492</v>
      </c>
      <c r="E198" s="604">
        <v>43494</v>
      </c>
      <c r="F198" s="603">
        <f t="shared" si="41"/>
        <v>2</v>
      </c>
      <c r="G198" s="603">
        <v>1</v>
      </c>
      <c r="H198" s="603" t="s">
        <v>37</v>
      </c>
      <c r="I198" s="603">
        <f t="shared" si="42"/>
        <v>2</v>
      </c>
      <c r="J198" s="614">
        <v>2900000</v>
      </c>
      <c r="K198" s="614">
        <f t="shared" si="46"/>
        <v>5800000</v>
      </c>
      <c r="L198" s="637"/>
      <c r="M198" s="603"/>
      <c r="O198" s="1">
        <f t="shared" si="39"/>
        <v>5800000</v>
      </c>
      <c r="P198" s="1">
        <f t="shared" si="40"/>
        <v>0</v>
      </c>
      <c r="Q198" s="28">
        <v>1425723</v>
      </c>
      <c r="R198" s="28">
        <v>4620000</v>
      </c>
      <c r="S198" s="1" t="s">
        <v>2841</v>
      </c>
    </row>
    <row r="199" s="1" customFormat="1" spans="1:19">
      <c r="A199" s="602">
        <v>336780</v>
      </c>
      <c r="B199" s="602">
        <v>1435774</v>
      </c>
      <c r="C199" s="603" t="s">
        <v>2842</v>
      </c>
      <c r="D199" s="604">
        <v>43492</v>
      </c>
      <c r="E199" s="604">
        <v>43494</v>
      </c>
      <c r="F199" s="603">
        <f t="shared" si="41"/>
        <v>2</v>
      </c>
      <c r="G199" s="603">
        <v>1</v>
      </c>
      <c r="H199" s="603" t="s">
        <v>37</v>
      </c>
      <c r="I199" s="603">
        <f t="shared" si="42"/>
        <v>2</v>
      </c>
      <c r="J199" s="614">
        <v>2900000</v>
      </c>
      <c r="K199" s="614">
        <f t="shared" si="46"/>
        <v>5800000</v>
      </c>
      <c r="L199" s="637"/>
      <c r="M199" s="603"/>
      <c r="O199" s="1">
        <f t="shared" si="39"/>
        <v>5800000</v>
      </c>
      <c r="P199" s="1">
        <f t="shared" si="40"/>
        <v>0</v>
      </c>
      <c r="Q199" s="28">
        <v>1426884</v>
      </c>
      <c r="R199" s="28">
        <v>8700000</v>
      </c>
      <c r="S199" s="1" t="s">
        <v>2843</v>
      </c>
    </row>
    <row r="200" s="1" customFormat="1" spans="1:19">
      <c r="A200" s="602">
        <v>332818</v>
      </c>
      <c r="B200" s="602">
        <v>1419847</v>
      </c>
      <c r="C200" s="603" t="s">
        <v>2844</v>
      </c>
      <c r="D200" s="604">
        <v>43493</v>
      </c>
      <c r="E200" s="604">
        <v>43497</v>
      </c>
      <c r="F200" s="603">
        <f t="shared" si="41"/>
        <v>4</v>
      </c>
      <c r="G200" s="603">
        <v>1</v>
      </c>
      <c r="H200" s="603" t="s">
        <v>37</v>
      </c>
      <c r="I200" s="603">
        <f t="shared" si="42"/>
        <v>4</v>
      </c>
      <c r="J200" s="614">
        <v>2900000</v>
      </c>
      <c r="K200" s="614">
        <f t="shared" si="46"/>
        <v>11600000</v>
      </c>
      <c r="L200" s="637"/>
      <c r="M200" s="603"/>
      <c r="O200" s="1">
        <f t="shared" si="39"/>
        <v>11600000</v>
      </c>
      <c r="P200" s="1">
        <f t="shared" si="40"/>
        <v>0</v>
      </c>
      <c r="Q200" s="28">
        <v>1426988</v>
      </c>
      <c r="R200" s="28">
        <v>6200000</v>
      </c>
      <c r="S200" s="1" t="s">
        <v>2845</v>
      </c>
    </row>
    <row r="201" s="1" customFormat="1" spans="1:19">
      <c r="A201" s="602">
        <v>328446</v>
      </c>
      <c r="B201" s="602">
        <v>1404302</v>
      </c>
      <c r="C201" s="603" t="s">
        <v>2846</v>
      </c>
      <c r="D201" s="604">
        <v>43128</v>
      </c>
      <c r="E201" s="604">
        <v>43130</v>
      </c>
      <c r="F201" s="603">
        <f t="shared" si="41"/>
        <v>2</v>
      </c>
      <c r="G201" s="603">
        <v>1</v>
      </c>
      <c r="H201" s="603" t="s">
        <v>2405</v>
      </c>
      <c r="I201" s="603">
        <f t="shared" si="42"/>
        <v>2</v>
      </c>
      <c r="J201" s="614">
        <v>3100000</v>
      </c>
      <c r="K201" s="614">
        <f t="shared" si="46"/>
        <v>6200000</v>
      </c>
      <c r="L201" s="637"/>
      <c r="M201" s="603" t="s">
        <v>2405</v>
      </c>
      <c r="O201" s="1">
        <f t="shared" si="39"/>
        <v>6200000</v>
      </c>
      <c r="P201" s="1">
        <f t="shared" si="40"/>
        <v>0</v>
      </c>
      <c r="Q201" s="28">
        <v>1427394</v>
      </c>
      <c r="R201" s="28">
        <v>12400000</v>
      </c>
      <c r="S201" s="1" t="s">
        <v>2847</v>
      </c>
    </row>
    <row r="202" s="1" customFormat="1" spans="1:19">
      <c r="A202" s="602">
        <v>330935</v>
      </c>
      <c r="B202" s="602">
        <v>1414778</v>
      </c>
      <c r="C202" s="603" t="s">
        <v>2848</v>
      </c>
      <c r="D202" s="604">
        <v>43128</v>
      </c>
      <c r="E202" s="604">
        <v>43131</v>
      </c>
      <c r="F202" s="603">
        <f t="shared" si="41"/>
        <v>3</v>
      </c>
      <c r="G202" s="603">
        <v>1</v>
      </c>
      <c r="H202" s="603" t="s">
        <v>37</v>
      </c>
      <c r="I202" s="603">
        <f t="shared" si="42"/>
        <v>3</v>
      </c>
      <c r="J202" s="614">
        <v>2900000</v>
      </c>
      <c r="K202" s="614">
        <f t="shared" si="46"/>
        <v>8700000</v>
      </c>
      <c r="L202" s="637"/>
      <c r="M202" s="603"/>
      <c r="O202" s="1">
        <f t="shared" si="39"/>
        <v>8700000</v>
      </c>
      <c r="P202" s="1">
        <f t="shared" si="40"/>
        <v>0</v>
      </c>
      <c r="Q202" s="28">
        <v>1427396</v>
      </c>
      <c r="R202" s="28">
        <v>12400000</v>
      </c>
      <c r="S202" s="1" t="s">
        <v>2849</v>
      </c>
    </row>
    <row r="203" s="1" customFormat="1" spans="1:19">
      <c r="A203" s="602" t="s">
        <v>2850</v>
      </c>
      <c r="B203" s="603">
        <v>1407676</v>
      </c>
      <c r="C203" s="603" t="s">
        <v>2851</v>
      </c>
      <c r="D203" s="604">
        <v>43128</v>
      </c>
      <c r="E203" s="604">
        <v>43131</v>
      </c>
      <c r="F203" s="603">
        <f t="shared" si="41"/>
        <v>3</v>
      </c>
      <c r="G203" s="603">
        <v>4</v>
      </c>
      <c r="H203" s="603" t="s">
        <v>2405</v>
      </c>
      <c r="I203" s="603">
        <f t="shared" si="42"/>
        <v>12</v>
      </c>
      <c r="J203" s="614">
        <v>3100000</v>
      </c>
      <c r="K203" s="614">
        <f t="shared" si="46"/>
        <v>37200000</v>
      </c>
      <c r="L203" s="637"/>
      <c r="M203" s="603" t="s">
        <v>1960</v>
      </c>
      <c r="O203" s="1">
        <f t="shared" si="39"/>
        <v>37200000</v>
      </c>
      <c r="P203" s="1">
        <f t="shared" si="40"/>
        <v>0</v>
      </c>
      <c r="Q203" s="28">
        <v>1427522</v>
      </c>
      <c r="R203" s="28">
        <v>6200000</v>
      </c>
      <c r="S203" s="1" t="s">
        <v>2852</v>
      </c>
    </row>
    <row r="204" s="1" customFormat="1" spans="1:19">
      <c r="A204" s="602">
        <v>335295</v>
      </c>
      <c r="B204" s="603">
        <v>1427394</v>
      </c>
      <c r="C204" s="603" t="s">
        <v>2853</v>
      </c>
      <c r="D204" s="604">
        <v>43493</v>
      </c>
      <c r="E204" s="604">
        <v>43497</v>
      </c>
      <c r="F204" s="603">
        <f t="shared" si="41"/>
        <v>4</v>
      </c>
      <c r="G204" s="603">
        <v>1</v>
      </c>
      <c r="H204" s="603" t="s">
        <v>2405</v>
      </c>
      <c r="I204" s="603">
        <f t="shared" si="42"/>
        <v>4</v>
      </c>
      <c r="J204" s="614">
        <v>3100000</v>
      </c>
      <c r="K204" s="614">
        <f t="shared" si="46"/>
        <v>12400000</v>
      </c>
      <c r="L204" s="637"/>
      <c r="M204" s="603" t="s">
        <v>2365</v>
      </c>
      <c r="O204" s="1">
        <f t="shared" si="39"/>
        <v>12400000</v>
      </c>
      <c r="P204" s="1">
        <f t="shared" si="40"/>
        <v>0</v>
      </c>
      <c r="Q204" s="28">
        <v>1427621</v>
      </c>
      <c r="R204" s="28">
        <v>8200000</v>
      </c>
      <c r="S204" s="1" t="s">
        <v>2854</v>
      </c>
    </row>
    <row r="205" s="1" customFormat="1" spans="1:19">
      <c r="A205" s="602">
        <v>335297</v>
      </c>
      <c r="B205" s="603">
        <v>1427396</v>
      </c>
      <c r="C205" s="603" t="s">
        <v>2855</v>
      </c>
      <c r="D205" s="604">
        <v>43493</v>
      </c>
      <c r="E205" s="604">
        <v>43497</v>
      </c>
      <c r="F205" s="603">
        <f t="shared" si="41"/>
        <v>4</v>
      </c>
      <c r="G205" s="603">
        <v>1</v>
      </c>
      <c r="H205" s="603" t="s">
        <v>2405</v>
      </c>
      <c r="I205" s="603">
        <f t="shared" si="42"/>
        <v>4</v>
      </c>
      <c r="J205" s="614">
        <v>3100000</v>
      </c>
      <c r="K205" s="614">
        <f t="shared" si="46"/>
        <v>12400000</v>
      </c>
      <c r="L205" s="637"/>
      <c r="M205" s="603" t="s">
        <v>2365</v>
      </c>
      <c r="O205" s="1">
        <f t="shared" si="39"/>
        <v>12400000</v>
      </c>
      <c r="P205" s="1">
        <f t="shared" si="40"/>
        <v>0</v>
      </c>
      <c r="Q205" s="28">
        <v>1428094</v>
      </c>
      <c r="R205" s="28">
        <v>9300000</v>
      </c>
      <c r="S205" s="1" t="s">
        <v>2856</v>
      </c>
    </row>
    <row r="206" s="1" customFormat="1" spans="1:19">
      <c r="A206" s="603">
        <v>332791</v>
      </c>
      <c r="B206" s="602">
        <v>1419450</v>
      </c>
      <c r="C206" s="603" t="s">
        <v>2857</v>
      </c>
      <c r="D206" s="604">
        <v>43128</v>
      </c>
      <c r="E206" s="604">
        <v>43129</v>
      </c>
      <c r="F206" s="603">
        <f t="shared" si="41"/>
        <v>1</v>
      </c>
      <c r="G206" s="603">
        <v>1</v>
      </c>
      <c r="H206" s="603" t="s">
        <v>37</v>
      </c>
      <c r="I206" s="603">
        <f t="shared" si="42"/>
        <v>1</v>
      </c>
      <c r="J206" s="638">
        <v>2900000</v>
      </c>
      <c r="K206" s="614">
        <f t="shared" si="46"/>
        <v>2900000</v>
      </c>
      <c r="L206" s="637"/>
      <c r="M206" s="603"/>
      <c r="O206" s="1">
        <f t="shared" si="39"/>
        <v>2900000</v>
      </c>
      <c r="P206" s="1">
        <f t="shared" si="40"/>
        <v>0</v>
      </c>
      <c r="Q206" s="28">
        <v>1428105</v>
      </c>
      <c r="R206" s="28">
        <v>6200000</v>
      </c>
      <c r="S206" s="1" t="s">
        <v>2858</v>
      </c>
    </row>
    <row r="207" s="1" customFormat="1" spans="1:19">
      <c r="A207" s="603">
        <v>336613</v>
      </c>
      <c r="B207" s="602">
        <v>1435055</v>
      </c>
      <c r="C207" s="603" t="s">
        <v>2859</v>
      </c>
      <c r="D207" s="604">
        <v>43493</v>
      </c>
      <c r="E207" s="604">
        <v>43495</v>
      </c>
      <c r="F207" s="603">
        <f t="shared" si="41"/>
        <v>2</v>
      </c>
      <c r="G207" s="603">
        <v>1</v>
      </c>
      <c r="H207" s="603" t="s">
        <v>37</v>
      </c>
      <c r="I207" s="603">
        <f t="shared" si="42"/>
        <v>2</v>
      </c>
      <c r="J207" s="638">
        <v>2900000</v>
      </c>
      <c r="K207" s="614">
        <f t="shared" si="46"/>
        <v>5800000</v>
      </c>
      <c r="L207" s="637"/>
      <c r="M207" s="603"/>
      <c r="O207" s="1">
        <f t="shared" si="39"/>
        <v>5800000</v>
      </c>
      <c r="P207" s="1">
        <f t="shared" si="40"/>
        <v>0</v>
      </c>
      <c r="Q207" s="28">
        <v>1428160</v>
      </c>
      <c r="R207" s="28">
        <v>6200000</v>
      </c>
      <c r="S207" s="1" t="s">
        <v>2860</v>
      </c>
    </row>
    <row r="208" s="1" customFormat="1" spans="1:19">
      <c r="A208" s="602">
        <v>328881</v>
      </c>
      <c r="B208" s="603">
        <v>1408945</v>
      </c>
      <c r="C208" s="603" t="s">
        <v>2861</v>
      </c>
      <c r="D208" s="604">
        <v>43128</v>
      </c>
      <c r="E208" s="604">
        <v>43130</v>
      </c>
      <c r="F208" s="603">
        <f t="shared" si="41"/>
        <v>2</v>
      </c>
      <c r="G208" s="603">
        <v>1</v>
      </c>
      <c r="H208" s="603" t="s">
        <v>37</v>
      </c>
      <c r="I208" s="603">
        <f t="shared" si="42"/>
        <v>2</v>
      </c>
      <c r="J208" s="614">
        <v>2900000</v>
      </c>
      <c r="K208" s="614">
        <f t="shared" si="46"/>
        <v>5800000</v>
      </c>
      <c r="L208" s="639"/>
      <c r="M208" s="603"/>
      <c r="O208" s="1">
        <f t="shared" si="39"/>
        <v>5800000</v>
      </c>
      <c r="P208" s="1">
        <f t="shared" si="40"/>
        <v>0</v>
      </c>
      <c r="Q208" s="28">
        <v>1428167</v>
      </c>
      <c r="R208" s="28">
        <v>9300000</v>
      </c>
      <c r="S208" s="1" t="s">
        <v>2862</v>
      </c>
    </row>
    <row r="209" s="2" customFormat="1" spans="1:19">
      <c r="A209" s="667">
        <v>338264</v>
      </c>
      <c r="B209" s="668">
        <v>1439079</v>
      </c>
      <c r="C209" s="668" t="s">
        <v>2863</v>
      </c>
      <c r="D209" s="669">
        <v>43491</v>
      </c>
      <c r="E209" s="669">
        <v>43492</v>
      </c>
      <c r="F209" s="668">
        <f t="shared" si="41"/>
        <v>1</v>
      </c>
      <c r="G209" s="668">
        <v>1</v>
      </c>
      <c r="H209" s="668" t="s">
        <v>2864</v>
      </c>
      <c r="I209" s="668">
        <f t="shared" si="42"/>
        <v>1</v>
      </c>
      <c r="J209" s="679">
        <v>2900000</v>
      </c>
      <c r="K209" s="679">
        <f t="shared" si="46"/>
        <v>2900000</v>
      </c>
      <c r="L209" s="680">
        <f>SUM(K209)</f>
        <v>2900000</v>
      </c>
      <c r="M209" s="668" t="s">
        <v>1936</v>
      </c>
      <c r="O209" s="1">
        <f t="shared" si="39"/>
        <v>2900000</v>
      </c>
      <c r="P209" s="1">
        <f t="shared" si="40"/>
        <v>0</v>
      </c>
      <c r="Q209" s="28">
        <v>1428250</v>
      </c>
      <c r="R209" s="28">
        <v>3100000</v>
      </c>
      <c r="S209" s="1" t="s">
        <v>2865</v>
      </c>
    </row>
    <row r="210" s="2" customFormat="1" spans="1:19">
      <c r="A210" s="71">
        <v>338316</v>
      </c>
      <c r="B210" s="69">
        <v>1439455</v>
      </c>
      <c r="C210" s="69" t="s">
        <v>2866</v>
      </c>
      <c r="D210" s="70">
        <v>43492</v>
      </c>
      <c r="E210" s="70">
        <v>43495</v>
      </c>
      <c r="F210" s="69">
        <f t="shared" si="41"/>
        <v>3</v>
      </c>
      <c r="G210" s="69">
        <v>1</v>
      </c>
      <c r="H210" s="69" t="s">
        <v>37</v>
      </c>
      <c r="I210" s="69">
        <f t="shared" si="42"/>
        <v>3</v>
      </c>
      <c r="J210" s="105">
        <v>2900000</v>
      </c>
      <c r="K210" s="105">
        <f t="shared" si="46"/>
        <v>8700000</v>
      </c>
      <c r="L210" s="531">
        <f>SUM(K210:K247)</f>
        <v>251000000</v>
      </c>
      <c r="M210" s="69"/>
      <c r="O210" s="1">
        <f t="shared" si="39"/>
        <v>8700000</v>
      </c>
      <c r="P210" s="1">
        <f t="shared" si="40"/>
        <v>0</v>
      </c>
      <c r="Q210" s="28">
        <v>1428359</v>
      </c>
      <c r="R210" s="28">
        <v>5800000</v>
      </c>
      <c r="S210" s="1" t="s">
        <v>2867</v>
      </c>
    </row>
    <row r="211" s="2" customFormat="1" spans="1:19">
      <c r="A211" s="71">
        <v>338492</v>
      </c>
      <c r="B211" s="69">
        <v>1439545</v>
      </c>
      <c r="C211" s="69" t="s">
        <v>2868</v>
      </c>
      <c r="D211" s="70">
        <v>43494</v>
      </c>
      <c r="E211" s="70">
        <v>43495</v>
      </c>
      <c r="F211" s="69">
        <f t="shared" si="41"/>
        <v>1</v>
      </c>
      <c r="G211" s="69">
        <v>1</v>
      </c>
      <c r="H211" s="69" t="s">
        <v>37</v>
      </c>
      <c r="I211" s="69">
        <f t="shared" si="42"/>
        <v>1</v>
      </c>
      <c r="J211" s="105">
        <v>2900000</v>
      </c>
      <c r="K211" s="105">
        <f t="shared" si="46"/>
        <v>2900000</v>
      </c>
      <c r="L211" s="532"/>
      <c r="M211" s="69"/>
      <c r="O211" s="1">
        <f t="shared" si="39"/>
        <v>2900000</v>
      </c>
      <c r="P211" s="1">
        <f t="shared" si="40"/>
        <v>0</v>
      </c>
      <c r="Q211" s="28">
        <v>1428391</v>
      </c>
      <c r="R211" s="28">
        <v>20300000</v>
      </c>
      <c r="S211" s="1" t="s">
        <v>2869</v>
      </c>
    </row>
    <row r="212" s="1" customFormat="1" spans="1:19">
      <c r="A212" s="69">
        <v>338522</v>
      </c>
      <c r="B212" s="71">
        <v>1439772</v>
      </c>
      <c r="C212" s="69" t="s">
        <v>2870</v>
      </c>
      <c r="D212" s="70">
        <v>43493</v>
      </c>
      <c r="E212" s="70">
        <v>43494</v>
      </c>
      <c r="F212" s="69">
        <f t="shared" si="41"/>
        <v>1</v>
      </c>
      <c r="G212" s="69">
        <v>1</v>
      </c>
      <c r="H212" s="69" t="s">
        <v>37</v>
      </c>
      <c r="I212" s="69">
        <f t="shared" si="42"/>
        <v>1</v>
      </c>
      <c r="J212" s="104">
        <v>2900000</v>
      </c>
      <c r="K212" s="105">
        <f>J212*F212*G212</f>
        <v>2900000</v>
      </c>
      <c r="L212" s="532"/>
      <c r="M212" s="69"/>
      <c r="O212" s="1">
        <f t="shared" si="39"/>
        <v>2900000</v>
      </c>
      <c r="P212" s="1">
        <f t="shared" si="40"/>
        <v>0</v>
      </c>
      <c r="Q212" s="28">
        <v>1428411</v>
      </c>
      <c r="R212" s="28">
        <v>14500000</v>
      </c>
      <c r="S212" s="1" t="s">
        <v>2871</v>
      </c>
    </row>
    <row r="213" s="2" customFormat="1" spans="1:19">
      <c r="A213" s="71">
        <v>338314</v>
      </c>
      <c r="B213" s="69">
        <v>1439388</v>
      </c>
      <c r="C213" s="69" t="s">
        <v>2872</v>
      </c>
      <c r="D213" s="70">
        <v>43493</v>
      </c>
      <c r="E213" s="70">
        <v>43494</v>
      </c>
      <c r="F213" s="69">
        <f t="shared" si="41"/>
        <v>1</v>
      </c>
      <c r="G213" s="69">
        <v>1</v>
      </c>
      <c r="H213" s="69" t="s">
        <v>37</v>
      </c>
      <c r="I213" s="69">
        <f t="shared" si="42"/>
        <v>1</v>
      </c>
      <c r="J213" s="105">
        <v>2900000</v>
      </c>
      <c r="K213" s="105">
        <f t="shared" ref="K213:K219" si="47">J213*I213</f>
        <v>2900000</v>
      </c>
      <c r="L213" s="532"/>
      <c r="M213" s="69"/>
      <c r="O213" s="1">
        <f t="shared" si="39"/>
        <v>2900000</v>
      </c>
      <c r="P213" s="1">
        <f t="shared" si="40"/>
        <v>0</v>
      </c>
      <c r="Q213" s="28">
        <v>1428646</v>
      </c>
      <c r="R213" s="28">
        <v>17400000</v>
      </c>
      <c r="S213" s="1" t="s">
        <v>2873</v>
      </c>
    </row>
    <row r="214" s="1" customFormat="1" spans="1:19">
      <c r="A214" s="670">
        <v>329262</v>
      </c>
      <c r="B214" s="670">
        <v>1389763</v>
      </c>
      <c r="C214" s="69" t="s">
        <v>2874</v>
      </c>
      <c r="D214" s="671">
        <v>43129</v>
      </c>
      <c r="E214" s="671">
        <v>43130</v>
      </c>
      <c r="F214" s="69"/>
      <c r="G214" s="69">
        <v>1</v>
      </c>
      <c r="H214" s="672" t="s">
        <v>2405</v>
      </c>
      <c r="I214" s="69">
        <v>0</v>
      </c>
      <c r="J214" s="105">
        <v>1200000</v>
      </c>
      <c r="K214" s="105">
        <f>J214*G214</f>
        <v>1200000</v>
      </c>
      <c r="L214" s="532"/>
      <c r="M214" s="69"/>
      <c r="O214" s="1">
        <f t="shared" si="39"/>
        <v>4300000</v>
      </c>
      <c r="P214" s="1">
        <f t="shared" si="40"/>
        <v>-3100000</v>
      </c>
      <c r="Q214" s="28">
        <v>1428844</v>
      </c>
      <c r="R214" s="28">
        <v>3100000</v>
      </c>
      <c r="S214" s="1" t="s">
        <v>2875</v>
      </c>
    </row>
    <row r="215" s="1" customFormat="1" spans="1:18">
      <c r="A215" s="670"/>
      <c r="B215" s="670"/>
      <c r="C215" s="69" t="s">
        <v>2876</v>
      </c>
      <c r="D215" s="671"/>
      <c r="E215" s="671"/>
      <c r="F215" s="69">
        <f>E214-D214</f>
        <v>1</v>
      </c>
      <c r="G215" s="69">
        <v>1</v>
      </c>
      <c r="H215" s="672"/>
      <c r="I215" s="69">
        <f t="shared" ref="I215:I278" si="48">G215*F215</f>
        <v>1</v>
      </c>
      <c r="J215" s="105">
        <v>3100000</v>
      </c>
      <c r="K215" s="105">
        <f t="shared" si="47"/>
        <v>3100000</v>
      </c>
      <c r="L215" s="532"/>
      <c r="M215" s="69"/>
      <c r="P215" s="1">
        <f t="shared" si="40"/>
        <v>3100000</v>
      </c>
      <c r="Q215" s="28">
        <v>1428868</v>
      </c>
      <c r="R215" s="28">
        <v>2900000</v>
      </c>
    </row>
    <row r="216" s="1" customFormat="1" spans="1:19">
      <c r="A216" s="670">
        <v>338021</v>
      </c>
      <c r="B216" s="670">
        <v>1438080</v>
      </c>
      <c r="C216" s="69" t="s">
        <v>2877</v>
      </c>
      <c r="D216" s="671">
        <v>43494</v>
      </c>
      <c r="E216" s="671">
        <v>43496</v>
      </c>
      <c r="F216" s="69">
        <f t="shared" ref="F216:F278" si="49">E216-D216</f>
        <v>2</v>
      </c>
      <c r="G216" s="69">
        <v>1</v>
      </c>
      <c r="H216" s="672" t="s">
        <v>37</v>
      </c>
      <c r="I216" s="69">
        <f t="shared" si="48"/>
        <v>2</v>
      </c>
      <c r="J216" s="105">
        <v>2900000</v>
      </c>
      <c r="K216" s="105">
        <f t="shared" si="47"/>
        <v>5800000</v>
      </c>
      <c r="L216" s="532"/>
      <c r="M216" s="69"/>
      <c r="O216" s="1">
        <f t="shared" si="39"/>
        <v>5800000</v>
      </c>
      <c r="P216" s="1">
        <f t="shared" si="40"/>
        <v>0</v>
      </c>
      <c r="Q216" s="28">
        <v>1428972</v>
      </c>
      <c r="R216" s="28">
        <v>5800000</v>
      </c>
      <c r="S216" s="1" t="s">
        <v>2878</v>
      </c>
    </row>
    <row r="217" s="1" customFormat="1" spans="1:19">
      <c r="A217" s="670">
        <v>338317</v>
      </c>
      <c r="B217" s="670">
        <v>1439464</v>
      </c>
      <c r="C217" s="69" t="s">
        <v>2879</v>
      </c>
      <c r="D217" s="671">
        <v>43494</v>
      </c>
      <c r="E217" s="671">
        <v>43495</v>
      </c>
      <c r="F217" s="69">
        <f t="shared" si="49"/>
        <v>1</v>
      </c>
      <c r="G217" s="69">
        <v>1</v>
      </c>
      <c r="H217" s="672" t="s">
        <v>37</v>
      </c>
      <c r="I217" s="69">
        <f t="shared" si="48"/>
        <v>1</v>
      </c>
      <c r="J217" s="105">
        <v>2900000</v>
      </c>
      <c r="K217" s="105">
        <f t="shared" si="47"/>
        <v>2900000</v>
      </c>
      <c r="L217" s="532"/>
      <c r="M217" s="69"/>
      <c r="O217" s="1">
        <f t="shared" si="39"/>
        <v>2900000</v>
      </c>
      <c r="P217" s="1">
        <f t="shared" si="40"/>
        <v>0</v>
      </c>
      <c r="Q217" s="28">
        <v>1429628</v>
      </c>
      <c r="R217" s="28">
        <v>5800000</v>
      </c>
      <c r="S217" s="1" t="s">
        <v>2880</v>
      </c>
    </row>
    <row r="218" s="1" customFormat="1" spans="1:19">
      <c r="A218" s="71">
        <v>326597</v>
      </c>
      <c r="B218" s="71">
        <v>1402325</v>
      </c>
      <c r="C218" s="69" t="s">
        <v>2881</v>
      </c>
      <c r="D218" s="70">
        <v>43129</v>
      </c>
      <c r="E218" s="70">
        <v>43131</v>
      </c>
      <c r="F218" s="69">
        <f t="shared" si="49"/>
        <v>2</v>
      </c>
      <c r="G218" s="69">
        <v>1</v>
      </c>
      <c r="H218" s="69" t="s">
        <v>2405</v>
      </c>
      <c r="I218" s="69">
        <f t="shared" si="48"/>
        <v>2</v>
      </c>
      <c r="J218" s="105">
        <v>3100000</v>
      </c>
      <c r="K218" s="105">
        <f t="shared" si="47"/>
        <v>6200000</v>
      </c>
      <c r="L218" s="532"/>
      <c r="M218" s="69" t="s">
        <v>1960</v>
      </c>
      <c r="O218" s="1">
        <f t="shared" si="39"/>
        <v>6200000</v>
      </c>
      <c r="P218" s="1">
        <f t="shared" si="40"/>
        <v>0</v>
      </c>
      <c r="Q218" s="28">
        <v>1429873</v>
      </c>
      <c r="R218" s="28">
        <v>5800000</v>
      </c>
      <c r="S218" s="1" t="s">
        <v>2882</v>
      </c>
    </row>
    <row r="219" s="1" customFormat="1" spans="1:19">
      <c r="A219" s="71">
        <v>325837</v>
      </c>
      <c r="B219" s="71">
        <v>1395025</v>
      </c>
      <c r="C219" s="69" t="s">
        <v>2883</v>
      </c>
      <c r="D219" s="70">
        <v>43494</v>
      </c>
      <c r="E219" s="70">
        <v>43496</v>
      </c>
      <c r="F219" s="69">
        <f t="shared" si="49"/>
        <v>2</v>
      </c>
      <c r="G219" s="69">
        <v>1</v>
      </c>
      <c r="H219" s="69" t="s">
        <v>2405</v>
      </c>
      <c r="I219" s="69">
        <f t="shared" si="48"/>
        <v>2</v>
      </c>
      <c r="J219" s="105">
        <v>3100000</v>
      </c>
      <c r="K219" s="105">
        <f t="shared" si="47"/>
        <v>6200000</v>
      </c>
      <c r="L219" s="532"/>
      <c r="M219" s="69" t="s">
        <v>1967</v>
      </c>
      <c r="O219" s="1">
        <f t="shared" si="39"/>
        <v>6200000</v>
      </c>
      <c r="P219" s="1">
        <f t="shared" si="40"/>
        <v>0</v>
      </c>
      <c r="Q219" s="28">
        <v>1432265</v>
      </c>
      <c r="R219" s="28">
        <v>2900000</v>
      </c>
      <c r="S219" s="1" t="s">
        <v>2884</v>
      </c>
    </row>
    <row r="220" s="1" customFormat="1" spans="1:19">
      <c r="A220" s="71">
        <v>325842</v>
      </c>
      <c r="B220" s="71">
        <v>1400206</v>
      </c>
      <c r="C220" s="69" t="s">
        <v>2885</v>
      </c>
      <c r="D220" s="70">
        <v>43129</v>
      </c>
      <c r="E220" s="70">
        <v>43131</v>
      </c>
      <c r="F220" s="69">
        <f t="shared" si="49"/>
        <v>2</v>
      </c>
      <c r="G220" s="69">
        <v>2</v>
      </c>
      <c r="H220" s="69" t="s">
        <v>37</v>
      </c>
      <c r="I220" s="69">
        <f t="shared" si="48"/>
        <v>4</v>
      </c>
      <c r="J220" s="105">
        <v>2900000</v>
      </c>
      <c r="K220" s="105">
        <f t="shared" ref="K220:K278" si="50">J220*F220*G220</f>
        <v>11600000</v>
      </c>
      <c r="L220" s="532"/>
      <c r="M220" s="69"/>
      <c r="O220" s="1">
        <f t="shared" si="39"/>
        <v>11600000</v>
      </c>
      <c r="P220" s="1">
        <f t="shared" si="40"/>
        <v>0</v>
      </c>
      <c r="Q220" s="28">
        <v>1433194</v>
      </c>
      <c r="R220" s="28">
        <v>5800000</v>
      </c>
      <c r="S220" s="1" t="s">
        <v>2886</v>
      </c>
    </row>
    <row r="221" s="1" customFormat="1" spans="1:19">
      <c r="A221" s="69">
        <v>325867</v>
      </c>
      <c r="B221" s="71">
        <v>1395023</v>
      </c>
      <c r="C221" s="69" t="s">
        <v>2887</v>
      </c>
      <c r="D221" s="70">
        <v>43129</v>
      </c>
      <c r="E221" s="70">
        <v>43131</v>
      </c>
      <c r="F221" s="69">
        <f t="shared" si="49"/>
        <v>2</v>
      </c>
      <c r="G221" s="69">
        <v>1</v>
      </c>
      <c r="H221" s="69" t="s">
        <v>2405</v>
      </c>
      <c r="I221" s="69">
        <f t="shared" si="48"/>
        <v>2</v>
      </c>
      <c r="J221" s="105">
        <v>3100000</v>
      </c>
      <c r="K221" s="105">
        <f t="shared" si="50"/>
        <v>6200000</v>
      </c>
      <c r="L221" s="532"/>
      <c r="M221" s="69"/>
      <c r="O221" s="1">
        <f t="shared" si="39"/>
        <v>6200000</v>
      </c>
      <c r="P221" s="1">
        <f t="shared" si="40"/>
        <v>0</v>
      </c>
      <c r="Q221" s="28">
        <v>1433752</v>
      </c>
      <c r="R221" s="28">
        <v>6200000</v>
      </c>
      <c r="S221" s="1" t="s">
        <v>2888</v>
      </c>
    </row>
    <row r="222" s="1" customFormat="1" spans="1:19">
      <c r="A222" s="69">
        <v>326717</v>
      </c>
      <c r="B222" s="71">
        <v>1402236</v>
      </c>
      <c r="C222" s="69" t="s">
        <v>2889</v>
      </c>
      <c r="D222" s="70">
        <v>43129</v>
      </c>
      <c r="E222" s="70">
        <v>43131</v>
      </c>
      <c r="F222" s="69">
        <f t="shared" si="49"/>
        <v>2</v>
      </c>
      <c r="G222" s="69">
        <v>1</v>
      </c>
      <c r="H222" s="69" t="s">
        <v>2405</v>
      </c>
      <c r="I222" s="69">
        <f t="shared" si="48"/>
        <v>2</v>
      </c>
      <c r="J222" s="105">
        <v>3100000</v>
      </c>
      <c r="K222" s="105">
        <f t="shared" si="50"/>
        <v>6200000</v>
      </c>
      <c r="L222" s="532"/>
      <c r="M222" s="69"/>
      <c r="O222" s="1">
        <f t="shared" si="39"/>
        <v>6200000</v>
      </c>
      <c r="P222" s="1">
        <f t="shared" si="40"/>
        <v>0</v>
      </c>
      <c r="Q222" s="28">
        <v>1433764</v>
      </c>
      <c r="R222" s="28">
        <v>8700000</v>
      </c>
      <c r="S222" s="1" t="s">
        <v>2890</v>
      </c>
    </row>
    <row r="223" s="1" customFormat="1" spans="1:19">
      <c r="A223" s="71" t="s">
        <v>2891</v>
      </c>
      <c r="B223" s="71">
        <v>1399276</v>
      </c>
      <c r="C223" s="69" t="s">
        <v>2892</v>
      </c>
      <c r="D223" s="70">
        <v>43129</v>
      </c>
      <c r="E223" s="70">
        <v>43131</v>
      </c>
      <c r="F223" s="69">
        <f t="shared" si="49"/>
        <v>2</v>
      </c>
      <c r="G223" s="69">
        <v>2</v>
      </c>
      <c r="H223" s="69" t="s">
        <v>2405</v>
      </c>
      <c r="I223" s="69">
        <f t="shared" si="48"/>
        <v>4</v>
      </c>
      <c r="J223" s="105">
        <v>3100000</v>
      </c>
      <c r="K223" s="105">
        <f t="shared" si="50"/>
        <v>12400000</v>
      </c>
      <c r="L223" s="532"/>
      <c r="M223" s="69" t="s">
        <v>1936</v>
      </c>
      <c r="O223" s="1">
        <f t="shared" ref="O223:O258" si="51">VLOOKUP(B223,Q:R,2,0)</f>
        <v>12400000</v>
      </c>
      <c r="P223" s="1">
        <f t="shared" ref="P223:P258" si="52">K223-O223</f>
        <v>0</v>
      </c>
      <c r="Q223" s="28">
        <v>1434829</v>
      </c>
      <c r="R223" s="28">
        <v>2900000</v>
      </c>
      <c r="S223" s="1" t="s">
        <v>2893</v>
      </c>
    </row>
    <row r="224" s="1" customFormat="1" spans="1:19">
      <c r="A224" s="71">
        <v>336383</v>
      </c>
      <c r="B224" s="71">
        <v>1433752</v>
      </c>
      <c r="C224" s="69" t="s">
        <v>2894</v>
      </c>
      <c r="D224" s="70">
        <v>43494</v>
      </c>
      <c r="E224" s="70">
        <v>43496</v>
      </c>
      <c r="F224" s="69">
        <f t="shared" si="49"/>
        <v>2</v>
      </c>
      <c r="G224" s="69">
        <v>1</v>
      </c>
      <c r="H224" s="69" t="s">
        <v>2405</v>
      </c>
      <c r="I224" s="69">
        <f t="shared" si="48"/>
        <v>2</v>
      </c>
      <c r="J224" s="105">
        <v>3100000</v>
      </c>
      <c r="K224" s="105">
        <f t="shared" si="50"/>
        <v>6200000</v>
      </c>
      <c r="L224" s="532"/>
      <c r="M224" s="69"/>
      <c r="O224" s="1">
        <f t="shared" si="51"/>
        <v>6200000</v>
      </c>
      <c r="P224" s="1">
        <f t="shared" si="52"/>
        <v>0</v>
      </c>
      <c r="Q224" s="28">
        <v>1435055</v>
      </c>
      <c r="R224" s="28">
        <v>5800000</v>
      </c>
      <c r="S224" s="1" t="s">
        <v>2895</v>
      </c>
    </row>
    <row r="225" s="1" customFormat="1" spans="1:19">
      <c r="A225" s="71">
        <v>327544</v>
      </c>
      <c r="B225" s="71">
        <v>1390562</v>
      </c>
      <c r="C225" s="69" t="s">
        <v>2896</v>
      </c>
      <c r="D225" s="70">
        <v>43494</v>
      </c>
      <c r="E225" s="70">
        <v>43496</v>
      </c>
      <c r="F225" s="69">
        <f t="shared" si="49"/>
        <v>2</v>
      </c>
      <c r="G225" s="69">
        <v>1</v>
      </c>
      <c r="H225" s="69" t="s">
        <v>37</v>
      </c>
      <c r="I225" s="69">
        <f t="shared" si="48"/>
        <v>2</v>
      </c>
      <c r="J225" s="105">
        <v>2900000</v>
      </c>
      <c r="K225" s="105">
        <f t="shared" si="50"/>
        <v>5800000</v>
      </c>
      <c r="L225" s="532"/>
      <c r="M225" s="69" t="s">
        <v>2171</v>
      </c>
      <c r="O225" s="1">
        <f t="shared" si="51"/>
        <v>5800000</v>
      </c>
      <c r="P225" s="1">
        <f t="shared" si="52"/>
        <v>0</v>
      </c>
      <c r="Q225" s="28">
        <v>1435204</v>
      </c>
      <c r="R225" s="28">
        <v>11600000</v>
      </c>
      <c r="S225" s="1" t="s">
        <v>2897</v>
      </c>
    </row>
    <row r="226" s="1" customFormat="1" spans="1:19">
      <c r="A226" s="71" t="s">
        <v>2898</v>
      </c>
      <c r="B226" s="71">
        <v>1394740</v>
      </c>
      <c r="C226" s="69" t="s">
        <v>2899</v>
      </c>
      <c r="D226" s="70">
        <v>43129</v>
      </c>
      <c r="E226" s="70">
        <v>43131</v>
      </c>
      <c r="F226" s="69">
        <f t="shared" si="49"/>
        <v>2</v>
      </c>
      <c r="G226" s="69">
        <v>2</v>
      </c>
      <c r="H226" s="69" t="s">
        <v>2405</v>
      </c>
      <c r="I226" s="69">
        <f t="shared" si="48"/>
        <v>4</v>
      </c>
      <c r="J226" s="105">
        <v>3100000</v>
      </c>
      <c r="K226" s="105">
        <f t="shared" si="50"/>
        <v>12400000</v>
      </c>
      <c r="L226" s="532"/>
      <c r="M226" s="69" t="s">
        <v>2900</v>
      </c>
      <c r="O226" s="1">
        <f t="shared" si="51"/>
        <v>12400000</v>
      </c>
      <c r="P226" s="1">
        <f t="shared" si="52"/>
        <v>0</v>
      </c>
      <c r="Q226" s="28">
        <v>1435774</v>
      </c>
      <c r="R226" s="28">
        <v>5800000</v>
      </c>
      <c r="S226" s="1" t="s">
        <v>2901</v>
      </c>
    </row>
    <row r="227" s="1" customFormat="1" spans="1:19">
      <c r="A227" s="71">
        <v>328826</v>
      </c>
      <c r="B227" s="69">
        <v>1386696</v>
      </c>
      <c r="C227" s="69" t="s">
        <v>2902</v>
      </c>
      <c r="D227" s="70">
        <v>43129</v>
      </c>
      <c r="E227" s="70">
        <v>43132</v>
      </c>
      <c r="F227" s="69">
        <f t="shared" si="49"/>
        <v>3</v>
      </c>
      <c r="G227" s="69">
        <v>1</v>
      </c>
      <c r="H227" s="69" t="s">
        <v>37</v>
      </c>
      <c r="I227" s="69">
        <f t="shared" si="48"/>
        <v>3</v>
      </c>
      <c r="J227" s="105">
        <v>2900000</v>
      </c>
      <c r="K227" s="105">
        <f t="shared" si="50"/>
        <v>8700000</v>
      </c>
      <c r="L227" s="532"/>
      <c r="M227" s="69"/>
      <c r="O227" s="1">
        <f t="shared" si="51"/>
        <v>8700000</v>
      </c>
      <c r="P227" s="1">
        <f t="shared" si="52"/>
        <v>0</v>
      </c>
      <c r="Q227" s="28">
        <v>1436630</v>
      </c>
      <c r="R227" s="28">
        <v>17400000</v>
      </c>
      <c r="S227" s="1" t="s">
        <v>2903</v>
      </c>
    </row>
    <row r="228" s="1" customFormat="1" spans="1:19">
      <c r="A228" s="71" t="s">
        <v>2904</v>
      </c>
      <c r="B228" s="69">
        <v>1406410</v>
      </c>
      <c r="C228" s="69" t="s">
        <v>2905</v>
      </c>
      <c r="D228" s="70">
        <v>43129</v>
      </c>
      <c r="E228" s="70">
        <v>43130</v>
      </c>
      <c r="F228" s="69">
        <f t="shared" si="49"/>
        <v>1</v>
      </c>
      <c r="G228" s="69">
        <v>2</v>
      </c>
      <c r="H228" s="69" t="s">
        <v>2405</v>
      </c>
      <c r="I228" s="69">
        <f t="shared" si="48"/>
        <v>2</v>
      </c>
      <c r="J228" s="105">
        <v>3100000</v>
      </c>
      <c r="K228" s="105">
        <f t="shared" si="50"/>
        <v>6200000</v>
      </c>
      <c r="L228" s="532"/>
      <c r="M228" s="69" t="s">
        <v>2906</v>
      </c>
      <c r="O228" s="1">
        <f t="shared" si="51"/>
        <v>6200000</v>
      </c>
      <c r="P228" s="1">
        <f t="shared" si="52"/>
        <v>0</v>
      </c>
      <c r="Q228" s="28">
        <v>1436692</v>
      </c>
      <c r="R228" s="28">
        <v>17400000</v>
      </c>
      <c r="S228" s="1" t="s">
        <v>2907</v>
      </c>
    </row>
    <row r="229" s="1" customFormat="1" spans="1:19">
      <c r="A229" s="69">
        <v>330506</v>
      </c>
      <c r="B229" s="71">
        <v>1413637</v>
      </c>
      <c r="C229" s="69" t="s">
        <v>2908</v>
      </c>
      <c r="D229" s="70">
        <v>43129</v>
      </c>
      <c r="E229" s="70">
        <v>43131</v>
      </c>
      <c r="F229" s="69">
        <f t="shared" si="49"/>
        <v>2</v>
      </c>
      <c r="G229" s="69">
        <v>1</v>
      </c>
      <c r="H229" s="69" t="s">
        <v>2405</v>
      </c>
      <c r="I229" s="69">
        <f t="shared" si="48"/>
        <v>2</v>
      </c>
      <c r="J229" s="104">
        <v>3100000</v>
      </c>
      <c r="K229" s="105">
        <f t="shared" si="50"/>
        <v>6200000</v>
      </c>
      <c r="L229" s="532"/>
      <c r="M229" s="69"/>
      <c r="O229" s="1">
        <f t="shared" si="51"/>
        <v>6200000</v>
      </c>
      <c r="P229" s="1">
        <f t="shared" si="52"/>
        <v>0</v>
      </c>
      <c r="Q229" s="28">
        <v>1436876</v>
      </c>
      <c r="R229" s="28">
        <v>5800000</v>
      </c>
      <c r="S229" s="1" t="s">
        <v>2909</v>
      </c>
    </row>
    <row r="230" s="1" customFormat="1" spans="1:19">
      <c r="A230" s="71">
        <v>328982</v>
      </c>
      <c r="B230" s="69">
        <v>1409836</v>
      </c>
      <c r="C230" s="69" t="s">
        <v>2910</v>
      </c>
      <c r="D230" s="70">
        <v>43129</v>
      </c>
      <c r="E230" s="70">
        <v>43131</v>
      </c>
      <c r="F230" s="69">
        <f t="shared" si="49"/>
        <v>2</v>
      </c>
      <c r="G230" s="69">
        <v>1</v>
      </c>
      <c r="H230" s="69" t="s">
        <v>37</v>
      </c>
      <c r="I230" s="69">
        <f t="shared" si="48"/>
        <v>2</v>
      </c>
      <c r="J230" s="105">
        <v>2900000</v>
      </c>
      <c r="K230" s="105">
        <f t="shared" si="50"/>
        <v>5800000</v>
      </c>
      <c r="L230" s="532"/>
      <c r="M230" s="69"/>
      <c r="O230" s="1">
        <f t="shared" si="51"/>
        <v>5800000</v>
      </c>
      <c r="P230" s="1">
        <f t="shared" si="52"/>
        <v>0</v>
      </c>
      <c r="Q230" s="28">
        <v>1437330</v>
      </c>
      <c r="R230" s="28">
        <v>2900000</v>
      </c>
      <c r="S230" s="1" t="s">
        <v>2911</v>
      </c>
    </row>
    <row r="231" s="1" customFormat="1" spans="1:19">
      <c r="A231" s="71" t="s">
        <v>2912</v>
      </c>
      <c r="B231" s="71">
        <v>1403888</v>
      </c>
      <c r="C231" s="69" t="s">
        <v>2913</v>
      </c>
      <c r="D231" s="70">
        <v>43494</v>
      </c>
      <c r="E231" s="70">
        <v>43497</v>
      </c>
      <c r="F231" s="69">
        <f t="shared" si="49"/>
        <v>3</v>
      </c>
      <c r="G231" s="69">
        <v>2</v>
      </c>
      <c r="H231" s="69" t="s">
        <v>37</v>
      </c>
      <c r="I231" s="69">
        <f t="shared" si="48"/>
        <v>6</v>
      </c>
      <c r="J231" s="105">
        <v>2900000</v>
      </c>
      <c r="K231" s="105">
        <f t="shared" si="50"/>
        <v>17400000</v>
      </c>
      <c r="L231" s="532"/>
      <c r="M231" s="69"/>
      <c r="O231" s="1">
        <f t="shared" si="51"/>
        <v>17400000</v>
      </c>
      <c r="P231" s="1">
        <f t="shared" si="52"/>
        <v>0</v>
      </c>
      <c r="Q231" s="28">
        <v>1437423</v>
      </c>
      <c r="R231" s="28">
        <v>5800000</v>
      </c>
      <c r="S231" s="1" t="s">
        <v>2914</v>
      </c>
    </row>
    <row r="232" s="1" customFormat="1" spans="1:19">
      <c r="A232" s="71">
        <v>328832</v>
      </c>
      <c r="B232" s="69">
        <v>1396849</v>
      </c>
      <c r="C232" s="69" t="s">
        <v>2915</v>
      </c>
      <c r="D232" s="70">
        <v>43129</v>
      </c>
      <c r="E232" s="70">
        <v>43132</v>
      </c>
      <c r="F232" s="69">
        <f t="shared" si="49"/>
        <v>3</v>
      </c>
      <c r="G232" s="69">
        <v>1</v>
      </c>
      <c r="H232" s="69" t="s">
        <v>2405</v>
      </c>
      <c r="I232" s="69">
        <f t="shared" si="48"/>
        <v>3</v>
      </c>
      <c r="J232" s="105">
        <v>3100000</v>
      </c>
      <c r="K232" s="105">
        <f t="shared" si="50"/>
        <v>9300000</v>
      </c>
      <c r="L232" s="532"/>
      <c r="M232" s="69" t="s">
        <v>1960</v>
      </c>
      <c r="O232" s="1">
        <f t="shared" si="51"/>
        <v>9300000</v>
      </c>
      <c r="P232" s="1">
        <f t="shared" si="52"/>
        <v>0</v>
      </c>
      <c r="Q232" s="28">
        <v>1437633</v>
      </c>
      <c r="R232" s="28">
        <v>5800000</v>
      </c>
      <c r="S232" s="1" t="s">
        <v>2916</v>
      </c>
    </row>
    <row r="233" s="1" customFormat="1" spans="1:19">
      <c r="A233" s="71" t="s">
        <v>2917</v>
      </c>
      <c r="B233" s="69">
        <v>1418588</v>
      </c>
      <c r="C233" s="69" t="s">
        <v>2918</v>
      </c>
      <c r="D233" s="70">
        <v>43494</v>
      </c>
      <c r="E233" s="70">
        <v>43496</v>
      </c>
      <c r="F233" s="69">
        <f t="shared" si="49"/>
        <v>2</v>
      </c>
      <c r="G233" s="69">
        <v>2</v>
      </c>
      <c r="H233" s="69" t="s">
        <v>2405</v>
      </c>
      <c r="I233" s="69">
        <f t="shared" si="48"/>
        <v>4</v>
      </c>
      <c r="J233" s="105">
        <v>3100000</v>
      </c>
      <c r="K233" s="105">
        <f t="shared" si="50"/>
        <v>12400000</v>
      </c>
      <c r="L233" s="532"/>
      <c r="M233" s="69" t="s">
        <v>2919</v>
      </c>
      <c r="O233" s="1">
        <f t="shared" si="51"/>
        <v>12400000</v>
      </c>
      <c r="P233" s="1">
        <f t="shared" si="52"/>
        <v>0</v>
      </c>
      <c r="Q233" s="28">
        <v>1437761</v>
      </c>
      <c r="R233" s="28">
        <v>5800000</v>
      </c>
      <c r="S233" s="1" t="s">
        <v>2920</v>
      </c>
    </row>
    <row r="234" s="1" customFormat="1" spans="1:19">
      <c r="A234" s="69">
        <v>338513</v>
      </c>
      <c r="B234" s="71">
        <v>1439806</v>
      </c>
      <c r="C234" s="69" t="s">
        <v>2921</v>
      </c>
      <c r="D234" s="70">
        <v>43494</v>
      </c>
      <c r="E234" s="70">
        <v>43495</v>
      </c>
      <c r="F234" s="69">
        <f t="shared" si="49"/>
        <v>1</v>
      </c>
      <c r="G234" s="69">
        <v>1</v>
      </c>
      <c r="H234" s="69" t="s">
        <v>37</v>
      </c>
      <c r="I234" s="69">
        <f t="shared" si="48"/>
        <v>1</v>
      </c>
      <c r="J234" s="104">
        <v>2900000</v>
      </c>
      <c r="K234" s="105">
        <f t="shared" si="50"/>
        <v>2900000</v>
      </c>
      <c r="L234" s="532"/>
      <c r="M234" s="69"/>
      <c r="O234" s="1">
        <f t="shared" si="51"/>
        <v>2900000</v>
      </c>
      <c r="P234" s="1">
        <f t="shared" si="52"/>
        <v>0</v>
      </c>
      <c r="Q234" s="28">
        <v>1437789</v>
      </c>
      <c r="R234" s="28">
        <v>2900000</v>
      </c>
      <c r="S234" s="1" t="s">
        <v>2922</v>
      </c>
    </row>
    <row r="235" s="1" customFormat="1" spans="1:19">
      <c r="A235" s="71" t="s">
        <v>2923</v>
      </c>
      <c r="B235" s="69">
        <v>1418920</v>
      </c>
      <c r="C235" s="69" t="s">
        <v>2924</v>
      </c>
      <c r="D235" s="70">
        <v>43494</v>
      </c>
      <c r="E235" s="70">
        <v>43496</v>
      </c>
      <c r="F235" s="69">
        <f t="shared" si="49"/>
        <v>2</v>
      </c>
      <c r="G235" s="69">
        <v>2</v>
      </c>
      <c r="H235" s="69" t="s">
        <v>37</v>
      </c>
      <c r="I235" s="69">
        <f t="shared" si="48"/>
        <v>4</v>
      </c>
      <c r="J235" s="105">
        <v>2900000</v>
      </c>
      <c r="K235" s="105">
        <f t="shared" si="50"/>
        <v>11600000</v>
      </c>
      <c r="L235" s="532"/>
      <c r="M235" s="69"/>
      <c r="O235" s="1">
        <f t="shared" si="51"/>
        <v>11600000</v>
      </c>
      <c r="P235" s="1">
        <f t="shared" si="52"/>
        <v>0</v>
      </c>
      <c r="Q235" s="28">
        <v>1437921</v>
      </c>
      <c r="R235" s="28">
        <v>8700000</v>
      </c>
      <c r="S235" s="1" t="s">
        <v>2925</v>
      </c>
    </row>
    <row r="236" s="1" customFormat="1" spans="1:19">
      <c r="A236" s="69">
        <v>336278</v>
      </c>
      <c r="B236" s="71">
        <v>1433194</v>
      </c>
      <c r="C236" s="69" t="s">
        <v>2926</v>
      </c>
      <c r="D236" s="70">
        <v>43494</v>
      </c>
      <c r="E236" s="70">
        <v>43496</v>
      </c>
      <c r="F236" s="69">
        <f t="shared" si="49"/>
        <v>2</v>
      </c>
      <c r="G236" s="69">
        <v>1</v>
      </c>
      <c r="H236" s="69" t="s">
        <v>37</v>
      </c>
      <c r="I236" s="69">
        <f t="shared" si="48"/>
        <v>2</v>
      </c>
      <c r="J236" s="104">
        <v>2900000</v>
      </c>
      <c r="K236" s="105">
        <f t="shared" si="50"/>
        <v>5800000</v>
      </c>
      <c r="L236" s="532"/>
      <c r="M236" s="69"/>
      <c r="O236" s="1">
        <f t="shared" si="51"/>
        <v>5800000</v>
      </c>
      <c r="P236" s="1">
        <f t="shared" si="52"/>
        <v>0</v>
      </c>
      <c r="Q236" s="28">
        <v>1438080</v>
      </c>
      <c r="R236" s="28">
        <v>5800000</v>
      </c>
      <c r="S236" s="1" t="s">
        <v>2927</v>
      </c>
    </row>
    <row r="237" s="1" customFormat="1" spans="1:19">
      <c r="A237" s="69">
        <v>337703</v>
      </c>
      <c r="B237" s="71">
        <v>1437761</v>
      </c>
      <c r="C237" s="69" t="s">
        <v>2928</v>
      </c>
      <c r="D237" s="70">
        <v>43494</v>
      </c>
      <c r="E237" s="70">
        <v>43496</v>
      </c>
      <c r="F237" s="69">
        <f t="shared" si="49"/>
        <v>2</v>
      </c>
      <c r="G237" s="69">
        <v>1</v>
      </c>
      <c r="H237" s="69" t="s">
        <v>37</v>
      </c>
      <c r="I237" s="69">
        <f t="shared" si="48"/>
        <v>2</v>
      </c>
      <c r="J237" s="104">
        <v>2900000</v>
      </c>
      <c r="K237" s="105">
        <f t="shared" si="50"/>
        <v>5800000</v>
      </c>
      <c r="L237" s="532"/>
      <c r="M237" s="69"/>
      <c r="O237" s="1">
        <f t="shared" si="51"/>
        <v>5800000</v>
      </c>
      <c r="P237" s="1">
        <f t="shared" si="52"/>
        <v>0</v>
      </c>
      <c r="Q237" s="28">
        <v>1438682</v>
      </c>
      <c r="R237" s="28">
        <v>10420000</v>
      </c>
      <c r="S237" s="1" t="s">
        <v>2929</v>
      </c>
    </row>
    <row r="238" s="1" customFormat="1" spans="1:19">
      <c r="A238" s="69">
        <v>327277</v>
      </c>
      <c r="B238" s="71">
        <v>1399396</v>
      </c>
      <c r="C238" s="69" t="s">
        <v>2930</v>
      </c>
      <c r="D238" s="70">
        <v>43495</v>
      </c>
      <c r="E238" s="70">
        <v>43496</v>
      </c>
      <c r="F238" s="69">
        <f t="shared" si="49"/>
        <v>1</v>
      </c>
      <c r="G238" s="69">
        <v>1</v>
      </c>
      <c r="H238" s="69" t="s">
        <v>2405</v>
      </c>
      <c r="I238" s="69">
        <f t="shared" si="48"/>
        <v>1</v>
      </c>
      <c r="J238" s="105">
        <v>3100000</v>
      </c>
      <c r="K238" s="105">
        <f t="shared" si="50"/>
        <v>3100000</v>
      </c>
      <c r="L238" s="532"/>
      <c r="M238" s="69"/>
      <c r="O238" s="1">
        <f t="shared" si="51"/>
        <v>3100000</v>
      </c>
      <c r="P238" s="1">
        <f t="shared" si="52"/>
        <v>0</v>
      </c>
      <c r="Q238" s="28">
        <v>1439079</v>
      </c>
      <c r="R238" s="28">
        <v>2900000</v>
      </c>
      <c r="S238" s="1" t="s">
        <v>2931</v>
      </c>
    </row>
    <row r="239" s="1" customFormat="1" spans="1:19">
      <c r="A239" s="69">
        <v>327545</v>
      </c>
      <c r="B239" s="71">
        <v>1398715</v>
      </c>
      <c r="C239" s="69" t="s">
        <v>2932</v>
      </c>
      <c r="D239" s="70">
        <v>43495</v>
      </c>
      <c r="E239" s="70">
        <v>43497</v>
      </c>
      <c r="F239" s="69">
        <f t="shared" si="49"/>
        <v>2</v>
      </c>
      <c r="G239" s="69">
        <v>1</v>
      </c>
      <c r="H239" s="69" t="s">
        <v>37</v>
      </c>
      <c r="I239" s="69">
        <f t="shared" si="48"/>
        <v>2</v>
      </c>
      <c r="J239" s="105">
        <v>2900000</v>
      </c>
      <c r="K239" s="105">
        <f t="shared" si="50"/>
        <v>5800000</v>
      </c>
      <c r="L239" s="532"/>
      <c r="M239" s="69"/>
      <c r="O239" s="1">
        <f t="shared" si="51"/>
        <v>5800000</v>
      </c>
      <c r="P239" s="1">
        <f t="shared" si="52"/>
        <v>0</v>
      </c>
      <c r="Q239" s="28">
        <v>1439248</v>
      </c>
      <c r="R239" s="28">
        <v>2900000</v>
      </c>
      <c r="S239" s="1" t="s">
        <v>2933</v>
      </c>
    </row>
    <row r="240" s="1" customFormat="1" spans="1:19">
      <c r="A240" s="69">
        <v>328840</v>
      </c>
      <c r="B240" s="71">
        <v>1409233</v>
      </c>
      <c r="C240" s="69" t="s">
        <v>2934</v>
      </c>
      <c r="D240" s="70">
        <v>43495</v>
      </c>
      <c r="E240" s="70">
        <v>43497</v>
      </c>
      <c r="F240" s="69">
        <f t="shared" si="49"/>
        <v>2</v>
      </c>
      <c r="G240" s="69">
        <v>1</v>
      </c>
      <c r="H240" s="69" t="s">
        <v>37</v>
      </c>
      <c r="I240" s="69">
        <f t="shared" si="48"/>
        <v>2</v>
      </c>
      <c r="J240" s="105">
        <v>2900000</v>
      </c>
      <c r="K240" s="105">
        <f t="shared" si="50"/>
        <v>5800000</v>
      </c>
      <c r="L240" s="532"/>
      <c r="M240" s="69"/>
      <c r="O240" s="1">
        <f t="shared" si="51"/>
        <v>5800000</v>
      </c>
      <c r="P240" s="1">
        <f t="shared" si="52"/>
        <v>0</v>
      </c>
      <c r="Q240" s="28">
        <v>1439388</v>
      </c>
      <c r="R240" s="28">
        <v>2900000</v>
      </c>
      <c r="S240" s="1" t="s">
        <v>2935</v>
      </c>
    </row>
    <row r="241" s="1" customFormat="1" spans="1:19">
      <c r="A241" s="673">
        <v>335151</v>
      </c>
      <c r="B241" s="674">
        <v>1428972</v>
      </c>
      <c r="C241" s="673" t="s">
        <v>2936</v>
      </c>
      <c r="D241" s="70">
        <v>43495</v>
      </c>
      <c r="E241" s="70">
        <v>43497</v>
      </c>
      <c r="F241" s="69">
        <f t="shared" si="49"/>
        <v>2</v>
      </c>
      <c r="G241" s="69">
        <v>1</v>
      </c>
      <c r="H241" s="673" t="s">
        <v>37</v>
      </c>
      <c r="I241" s="69">
        <f t="shared" si="48"/>
        <v>2</v>
      </c>
      <c r="J241" s="105">
        <v>2900000</v>
      </c>
      <c r="K241" s="105">
        <f t="shared" si="50"/>
        <v>5800000</v>
      </c>
      <c r="L241" s="532"/>
      <c r="M241" s="673"/>
      <c r="O241" s="1">
        <f t="shared" si="51"/>
        <v>5800000</v>
      </c>
      <c r="P241" s="1">
        <f t="shared" si="52"/>
        <v>0</v>
      </c>
      <c r="Q241" s="28">
        <v>1439455</v>
      </c>
      <c r="R241" s="28">
        <v>8700000</v>
      </c>
      <c r="S241" s="1" t="s">
        <v>2937</v>
      </c>
    </row>
    <row r="242" s="3" customFormat="1" ht="15.75" customHeight="1" spans="1:19">
      <c r="A242" s="675" t="s">
        <v>2938</v>
      </c>
      <c r="B242" s="596">
        <v>1442553</v>
      </c>
      <c r="C242" s="676" t="s">
        <v>2939</v>
      </c>
      <c r="D242" s="677">
        <v>43495</v>
      </c>
      <c r="E242" s="677">
        <v>43497</v>
      </c>
      <c r="F242" s="678">
        <f t="shared" si="49"/>
        <v>2</v>
      </c>
      <c r="G242" s="678">
        <v>1</v>
      </c>
      <c r="H242" s="676" t="s">
        <v>37</v>
      </c>
      <c r="I242" s="678">
        <f t="shared" si="48"/>
        <v>2</v>
      </c>
      <c r="J242" s="681">
        <v>2900000</v>
      </c>
      <c r="K242" s="681">
        <f t="shared" si="50"/>
        <v>5800000</v>
      </c>
      <c r="L242" s="532"/>
      <c r="M242" s="676" t="s">
        <v>2171</v>
      </c>
      <c r="O242" s="1">
        <f>K242</f>
        <v>5800000</v>
      </c>
      <c r="P242" s="1">
        <f t="shared" si="52"/>
        <v>0</v>
      </c>
      <c r="Q242" s="28">
        <v>1439464</v>
      </c>
      <c r="R242" s="28">
        <v>2900000</v>
      </c>
      <c r="S242" s="1" t="s">
        <v>2940</v>
      </c>
    </row>
    <row r="243" s="1" customFormat="1" spans="1:19">
      <c r="A243" s="69">
        <v>328920</v>
      </c>
      <c r="B243" s="71">
        <v>1409401</v>
      </c>
      <c r="C243" s="69" t="s">
        <v>2941</v>
      </c>
      <c r="D243" s="70">
        <v>43495</v>
      </c>
      <c r="E243" s="70">
        <v>43497</v>
      </c>
      <c r="F243" s="69">
        <f t="shared" si="49"/>
        <v>2</v>
      </c>
      <c r="G243" s="69">
        <v>1</v>
      </c>
      <c r="H243" s="69" t="s">
        <v>37</v>
      </c>
      <c r="I243" s="69">
        <f t="shared" si="48"/>
        <v>2</v>
      </c>
      <c r="J243" s="105">
        <v>2900000</v>
      </c>
      <c r="K243" s="105">
        <f t="shared" si="50"/>
        <v>5800000</v>
      </c>
      <c r="L243" s="532"/>
      <c r="M243" s="69" t="s">
        <v>2579</v>
      </c>
      <c r="O243" s="1">
        <f t="shared" si="51"/>
        <v>5800000</v>
      </c>
      <c r="P243" s="1">
        <f t="shared" si="52"/>
        <v>0</v>
      </c>
      <c r="Q243" s="28">
        <v>1439545</v>
      </c>
      <c r="R243" s="28">
        <v>2900000</v>
      </c>
      <c r="S243" s="1" t="s">
        <v>2942</v>
      </c>
    </row>
    <row r="244" s="1" customFormat="1" spans="1:19">
      <c r="A244" s="69">
        <v>331506</v>
      </c>
      <c r="B244" s="71">
        <v>1418022</v>
      </c>
      <c r="C244" s="69" t="s">
        <v>2943</v>
      </c>
      <c r="D244" s="70">
        <v>43495</v>
      </c>
      <c r="E244" s="70">
        <v>43497</v>
      </c>
      <c r="F244" s="69">
        <f t="shared" si="49"/>
        <v>2</v>
      </c>
      <c r="G244" s="69">
        <v>1</v>
      </c>
      <c r="H244" s="69" t="s">
        <v>37</v>
      </c>
      <c r="I244" s="69">
        <f t="shared" si="48"/>
        <v>2</v>
      </c>
      <c r="J244" s="105">
        <v>2900000</v>
      </c>
      <c r="K244" s="105">
        <f t="shared" si="50"/>
        <v>5800000</v>
      </c>
      <c r="L244" s="532"/>
      <c r="M244" s="69"/>
      <c r="O244" s="1">
        <f t="shared" si="51"/>
        <v>5800000</v>
      </c>
      <c r="P244" s="1">
        <f t="shared" si="52"/>
        <v>0</v>
      </c>
      <c r="Q244" s="28">
        <v>1439772</v>
      </c>
      <c r="R244" s="28">
        <v>2900000</v>
      </c>
      <c r="S244" s="1" t="s">
        <v>2944</v>
      </c>
    </row>
    <row r="245" s="1" customFormat="1" spans="1:19">
      <c r="A245" s="69">
        <v>337685</v>
      </c>
      <c r="B245" s="71">
        <v>1437423</v>
      </c>
      <c r="C245" s="69" t="s">
        <v>2945</v>
      </c>
      <c r="D245" s="70">
        <v>43495</v>
      </c>
      <c r="E245" s="70">
        <v>43497</v>
      </c>
      <c r="F245" s="69">
        <f t="shared" si="49"/>
        <v>2</v>
      </c>
      <c r="G245" s="69">
        <v>1</v>
      </c>
      <c r="H245" s="69" t="s">
        <v>37</v>
      </c>
      <c r="I245" s="69">
        <f t="shared" si="48"/>
        <v>2</v>
      </c>
      <c r="J245" s="105">
        <v>2900000</v>
      </c>
      <c r="K245" s="105">
        <f t="shared" si="50"/>
        <v>5800000</v>
      </c>
      <c r="L245" s="532"/>
      <c r="M245" s="69"/>
      <c r="O245" s="1">
        <f t="shared" si="51"/>
        <v>5800000</v>
      </c>
      <c r="P245" s="1">
        <f t="shared" si="52"/>
        <v>0</v>
      </c>
      <c r="Q245" s="28">
        <v>1439806</v>
      </c>
      <c r="R245" s="28">
        <v>2900000</v>
      </c>
      <c r="S245" s="1" t="s">
        <v>2946</v>
      </c>
    </row>
    <row r="246" s="1" customFormat="1" spans="1:19">
      <c r="A246" s="69">
        <v>337379</v>
      </c>
      <c r="B246" s="71">
        <v>1436876</v>
      </c>
      <c r="C246" s="69" t="s">
        <v>2947</v>
      </c>
      <c r="D246" s="70">
        <v>43495</v>
      </c>
      <c r="E246" s="70">
        <v>43497</v>
      </c>
      <c r="F246" s="69">
        <f t="shared" si="49"/>
        <v>2</v>
      </c>
      <c r="G246" s="69">
        <v>1</v>
      </c>
      <c r="H246" s="69" t="s">
        <v>37</v>
      </c>
      <c r="I246" s="69">
        <f t="shared" si="48"/>
        <v>2</v>
      </c>
      <c r="J246" s="105">
        <v>2900000</v>
      </c>
      <c r="K246" s="105">
        <f t="shared" si="50"/>
        <v>5800000</v>
      </c>
      <c r="L246" s="532"/>
      <c r="M246" s="69"/>
      <c r="O246" s="1">
        <f t="shared" si="51"/>
        <v>5800000</v>
      </c>
      <c r="P246" s="1">
        <f t="shared" si="52"/>
        <v>0</v>
      </c>
      <c r="Q246" s="28">
        <v>1440707</v>
      </c>
      <c r="R246" s="28">
        <v>3100000</v>
      </c>
      <c r="S246" s="1" t="s">
        <v>2948</v>
      </c>
    </row>
    <row r="247" s="1" customFormat="1" ht="15" spans="1:19">
      <c r="A247" s="71" t="s">
        <v>2949</v>
      </c>
      <c r="B247" s="596">
        <v>1442527</v>
      </c>
      <c r="C247" s="69" t="s">
        <v>2950</v>
      </c>
      <c r="D247" s="70">
        <v>43495</v>
      </c>
      <c r="E247" s="70">
        <v>43497</v>
      </c>
      <c r="F247" s="69">
        <f t="shared" si="49"/>
        <v>2</v>
      </c>
      <c r="G247" s="69">
        <v>1</v>
      </c>
      <c r="H247" s="69" t="s">
        <v>37</v>
      </c>
      <c r="I247" s="69">
        <f t="shared" si="48"/>
        <v>2</v>
      </c>
      <c r="J247" s="105">
        <v>2900000</v>
      </c>
      <c r="K247" s="105">
        <f t="shared" si="50"/>
        <v>5800000</v>
      </c>
      <c r="L247" s="537"/>
      <c r="M247" s="69"/>
      <c r="O247" s="1">
        <f>K247</f>
        <v>5800000</v>
      </c>
      <c r="P247" s="1">
        <f t="shared" si="52"/>
        <v>0</v>
      </c>
      <c r="Q247" s="28">
        <v>1440843</v>
      </c>
      <c r="R247" s="28">
        <v>2900000</v>
      </c>
      <c r="S247" s="1" t="s">
        <v>2951</v>
      </c>
    </row>
    <row r="248" s="1" customFormat="1" spans="1:19">
      <c r="A248" s="385" t="s">
        <v>2952</v>
      </c>
      <c r="B248" s="385">
        <v>1406313</v>
      </c>
      <c r="C248" s="386" t="s">
        <v>2953</v>
      </c>
      <c r="D248" s="387">
        <v>43131</v>
      </c>
      <c r="E248" s="387">
        <v>43132</v>
      </c>
      <c r="F248" s="386">
        <f t="shared" si="49"/>
        <v>1</v>
      </c>
      <c r="G248" s="386">
        <v>2</v>
      </c>
      <c r="H248" s="386" t="s">
        <v>37</v>
      </c>
      <c r="I248" s="386">
        <f t="shared" si="48"/>
        <v>2</v>
      </c>
      <c r="J248" s="424">
        <v>2900000</v>
      </c>
      <c r="K248" s="422">
        <f t="shared" si="50"/>
        <v>5800000</v>
      </c>
      <c r="L248" s="682">
        <f>SUM(K248:K256)</f>
        <v>41800000</v>
      </c>
      <c r="M248" s="386" t="s">
        <v>1936</v>
      </c>
      <c r="O248" s="1">
        <f t="shared" si="51"/>
        <v>5800000</v>
      </c>
      <c r="P248" s="1">
        <f t="shared" si="52"/>
        <v>0</v>
      </c>
      <c r="Q248" s="28">
        <v>1441372</v>
      </c>
      <c r="R248" s="28">
        <v>2900000</v>
      </c>
      <c r="S248" s="1" t="s">
        <v>2954</v>
      </c>
    </row>
    <row r="249" s="1" customFormat="1" spans="1:19">
      <c r="A249" s="386">
        <v>328829</v>
      </c>
      <c r="B249" s="386">
        <v>1399471</v>
      </c>
      <c r="C249" s="386" t="s">
        <v>2955</v>
      </c>
      <c r="D249" s="387">
        <v>43131</v>
      </c>
      <c r="E249" s="387">
        <v>43132</v>
      </c>
      <c r="F249" s="386">
        <f t="shared" si="49"/>
        <v>1</v>
      </c>
      <c r="G249" s="386">
        <v>1</v>
      </c>
      <c r="H249" s="386" t="s">
        <v>2405</v>
      </c>
      <c r="I249" s="386">
        <f t="shared" si="48"/>
        <v>1</v>
      </c>
      <c r="J249" s="424">
        <v>3100000</v>
      </c>
      <c r="K249" s="422">
        <f t="shared" si="50"/>
        <v>3100000</v>
      </c>
      <c r="L249" s="683"/>
      <c r="M249" s="386" t="s">
        <v>1960</v>
      </c>
      <c r="O249" s="1">
        <f t="shared" si="51"/>
        <v>3100000</v>
      </c>
      <c r="P249" s="1">
        <f t="shared" si="52"/>
        <v>0</v>
      </c>
      <c r="S249" s="1" t="s">
        <v>2956</v>
      </c>
    </row>
    <row r="250" s="1" customFormat="1" ht="15" spans="1:19">
      <c r="A250" s="385" t="s">
        <v>2957</v>
      </c>
      <c r="B250" s="596">
        <v>1442551</v>
      </c>
      <c r="C250" s="386" t="s">
        <v>2958</v>
      </c>
      <c r="D250" s="387">
        <v>43496</v>
      </c>
      <c r="E250" s="387">
        <v>43497</v>
      </c>
      <c r="F250" s="386">
        <f t="shared" si="49"/>
        <v>1</v>
      </c>
      <c r="G250" s="386">
        <v>2</v>
      </c>
      <c r="H250" s="386" t="s">
        <v>2405</v>
      </c>
      <c r="I250" s="386">
        <f t="shared" si="48"/>
        <v>2</v>
      </c>
      <c r="J250" s="424">
        <v>3100000</v>
      </c>
      <c r="K250" s="422">
        <f t="shared" si="50"/>
        <v>6200000</v>
      </c>
      <c r="L250" s="683"/>
      <c r="M250" s="386" t="s">
        <v>1938</v>
      </c>
      <c r="O250" s="1">
        <f>K250</f>
        <v>6200000</v>
      </c>
      <c r="P250" s="1">
        <f t="shared" si="52"/>
        <v>0</v>
      </c>
      <c r="S250" s="1" t="s">
        <v>2959</v>
      </c>
    </row>
    <row r="251" s="1" customFormat="1" spans="1:19">
      <c r="A251" s="385" t="s">
        <v>2960</v>
      </c>
      <c r="B251" s="385">
        <v>1416456</v>
      </c>
      <c r="C251" s="386" t="s">
        <v>2961</v>
      </c>
      <c r="D251" s="387">
        <v>43131</v>
      </c>
      <c r="E251" s="387">
        <v>43132</v>
      </c>
      <c r="F251" s="386">
        <f t="shared" si="49"/>
        <v>1</v>
      </c>
      <c r="G251" s="386">
        <v>2</v>
      </c>
      <c r="H251" s="386" t="s">
        <v>2405</v>
      </c>
      <c r="I251" s="386">
        <f t="shared" si="48"/>
        <v>2</v>
      </c>
      <c r="J251" s="424">
        <v>3100000</v>
      </c>
      <c r="K251" s="422">
        <f t="shared" si="50"/>
        <v>6200000</v>
      </c>
      <c r="L251" s="683"/>
      <c r="M251" s="386"/>
      <c r="O251" s="1">
        <f t="shared" si="51"/>
        <v>6200000</v>
      </c>
      <c r="P251" s="1">
        <f t="shared" si="52"/>
        <v>0</v>
      </c>
      <c r="S251" s="1" t="s">
        <v>2962</v>
      </c>
    </row>
    <row r="252" s="1" customFormat="1" spans="1:19">
      <c r="A252" s="385" t="s">
        <v>2963</v>
      </c>
      <c r="B252" s="385">
        <v>1425670</v>
      </c>
      <c r="C252" s="386" t="s">
        <v>2964</v>
      </c>
      <c r="D252" s="387">
        <v>43496</v>
      </c>
      <c r="E252" s="387">
        <v>43497</v>
      </c>
      <c r="F252" s="386">
        <f t="shared" si="49"/>
        <v>1</v>
      </c>
      <c r="G252" s="386">
        <v>3</v>
      </c>
      <c r="H252" s="386" t="s">
        <v>37</v>
      </c>
      <c r="I252" s="386">
        <f t="shared" si="48"/>
        <v>3</v>
      </c>
      <c r="J252" s="424">
        <v>2900000</v>
      </c>
      <c r="K252" s="422">
        <f t="shared" si="50"/>
        <v>8700000</v>
      </c>
      <c r="L252" s="683"/>
      <c r="M252" s="386"/>
      <c r="O252" s="1">
        <f t="shared" si="51"/>
        <v>8700000</v>
      </c>
      <c r="P252" s="1">
        <f t="shared" si="52"/>
        <v>0</v>
      </c>
      <c r="S252" s="1" t="s">
        <v>2965</v>
      </c>
    </row>
    <row r="253" s="1" customFormat="1" ht="15" spans="1:19">
      <c r="A253" s="385" t="s">
        <v>2966</v>
      </c>
      <c r="B253" s="596">
        <v>1442529</v>
      </c>
      <c r="C253" s="386" t="s">
        <v>2967</v>
      </c>
      <c r="D253" s="387">
        <v>43496</v>
      </c>
      <c r="E253" s="387">
        <v>43497</v>
      </c>
      <c r="F253" s="386">
        <f t="shared" si="49"/>
        <v>1</v>
      </c>
      <c r="G253" s="386">
        <v>1</v>
      </c>
      <c r="H253" s="386" t="s">
        <v>37</v>
      </c>
      <c r="I253" s="386">
        <f t="shared" si="48"/>
        <v>1</v>
      </c>
      <c r="J253" s="424">
        <v>2900000</v>
      </c>
      <c r="K253" s="422">
        <f t="shared" si="50"/>
        <v>2900000</v>
      </c>
      <c r="L253" s="683"/>
      <c r="M253" s="386" t="s">
        <v>2968</v>
      </c>
      <c r="O253" s="1">
        <f>K253</f>
        <v>2900000</v>
      </c>
      <c r="P253" s="1">
        <f t="shared" si="52"/>
        <v>0</v>
      </c>
      <c r="S253" s="1" t="s">
        <v>2969</v>
      </c>
    </row>
    <row r="254" s="1" customFormat="1" spans="1:19">
      <c r="A254" s="385">
        <v>338308</v>
      </c>
      <c r="B254" s="385">
        <v>1439248</v>
      </c>
      <c r="C254" s="386" t="s">
        <v>2970</v>
      </c>
      <c r="D254" s="387">
        <v>43496</v>
      </c>
      <c r="E254" s="387">
        <v>43497</v>
      </c>
      <c r="F254" s="386">
        <f t="shared" si="49"/>
        <v>1</v>
      </c>
      <c r="G254" s="386">
        <v>1</v>
      </c>
      <c r="H254" s="386" t="s">
        <v>37</v>
      </c>
      <c r="I254" s="386">
        <f t="shared" si="48"/>
        <v>1</v>
      </c>
      <c r="J254" s="424">
        <v>2900000</v>
      </c>
      <c r="K254" s="422">
        <f t="shared" si="50"/>
        <v>2900000</v>
      </c>
      <c r="L254" s="683"/>
      <c r="M254" s="386"/>
      <c r="O254" s="1">
        <f t="shared" si="51"/>
        <v>2900000</v>
      </c>
      <c r="P254" s="1">
        <f t="shared" si="52"/>
        <v>0</v>
      </c>
      <c r="S254" s="1" t="s">
        <v>2971</v>
      </c>
    </row>
    <row r="255" s="1" customFormat="1" spans="1:19">
      <c r="A255" s="386">
        <v>336556</v>
      </c>
      <c r="B255" s="385">
        <v>1434829</v>
      </c>
      <c r="C255" s="386" t="s">
        <v>2972</v>
      </c>
      <c r="D255" s="387">
        <v>43496</v>
      </c>
      <c r="E255" s="387">
        <v>43497</v>
      </c>
      <c r="F255" s="386">
        <f t="shared" si="49"/>
        <v>1</v>
      </c>
      <c r="G255" s="386">
        <v>1</v>
      </c>
      <c r="H255" s="386" t="s">
        <v>37</v>
      </c>
      <c r="I255" s="386">
        <f t="shared" si="48"/>
        <v>1</v>
      </c>
      <c r="J255" s="424">
        <v>2900000</v>
      </c>
      <c r="K255" s="422">
        <f t="shared" si="50"/>
        <v>2900000</v>
      </c>
      <c r="L255" s="683"/>
      <c r="M255" s="386"/>
      <c r="O255" s="1">
        <f t="shared" si="51"/>
        <v>2900000</v>
      </c>
      <c r="P255" s="1">
        <f t="shared" si="52"/>
        <v>0</v>
      </c>
      <c r="S255" s="1" t="s">
        <v>2973</v>
      </c>
    </row>
    <row r="256" s="1" customFormat="1" spans="1:19">
      <c r="A256" s="386">
        <v>338959</v>
      </c>
      <c r="B256" s="385">
        <v>1440707</v>
      </c>
      <c r="C256" s="386" t="s">
        <v>2974</v>
      </c>
      <c r="D256" s="387">
        <v>43496</v>
      </c>
      <c r="E256" s="387">
        <v>43497</v>
      </c>
      <c r="F256" s="386">
        <f t="shared" si="49"/>
        <v>1</v>
      </c>
      <c r="G256" s="386">
        <v>1</v>
      </c>
      <c r="H256" s="386" t="s">
        <v>2405</v>
      </c>
      <c r="I256" s="386">
        <f t="shared" si="48"/>
        <v>1</v>
      </c>
      <c r="J256" s="424">
        <v>3100000</v>
      </c>
      <c r="K256" s="422">
        <f t="shared" si="50"/>
        <v>3100000</v>
      </c>
      <c r="L256" s="684"/>
      <c r="M256" s="386" t="s">
        <v>1960</v>
      </c>
      <c r="O256" s="1">
        <f t="shared" si="51"/>
        <v>3100000</v>
      </c>
      <c r="P256" s="1">
        <f t="shared" si="52"/>
        <v>0</v>
      </c>
      <c r="S256" s="1" t="s">
        <v>2975</v>
      </c>
    </row>
    <row r="257" s="1" customFormat="1" spans="1:19">
      <c r="A257" s="140">
        <v>338988</v>
      </c>
      <c r="B257" s="584">
        <v>1440843</v>
      </c>
      <c r="C257" s="140" t="s">
        <v>2976</v>
      </c>
      <c r="D257" s="139">
        <v>43496</v>
      </c>
      <c r="E257" s="139">
        <v>43497</v>
      </c>
      <c r="F257" s="140">
        <f t="shared" si="49"/>
        <v>1</v>
      </c>
      <c r="G257" s="140">
        <v>1</v>
      </c>
      <c r="H257" s="140" t="s">
        <v>37</v>
      </c>
      <c r="I257" s="140">
        <f t="shared" si="48"/>
        <v>1</v>
      </c>
      <c r="J257" s="163">
        <v>2900000</v>
      </c>
      <c r="K257" s="164">
        <f t="shared" si="50"/>
        <v>2900000</v>
      </c>
      <c r="L257" s="686">
        <f>SUM(K257)</f>
        <v>2900000</v>
      </c>
      <c r="M257" s="140"/>
      <c r="O257" s="1">
        <f t="shared" si="51"/>
        <v>2900000</v>
      </c>
      <c r="P257" s="1">
        <f t="shared" si="52"/>
        <v>0</v>
      </c>
      <c r="S257" s="1" t="s">
        <v>2977</v>
      </c>
    </row>
    <row r="258" s="1" customFormat="1" spans="1:19">
      <c r="A258" s="603">
        <v>339102</v>
      </c>
      <c r="B258" s="602">
        <v>1441372</v>
      </c>
      <c r="C258" s="603" t="s">
        <v>2978</v>
      </c>
      <c r="D258" s="604">
        <v>43496</v>
      </c>
      <c r="E258" s="604">
        <v>43497</v>
      </c>
      <c r="F258" s="603">
        <f t="shared" si="49"/>
        <v>1</v>
      </c>
      <c r="G258" s="603">
        <v>1</v>
      </c>
      <c r="H258" s="603" t="s">
        <v>37</v>
      </c>
      <c r="I258" s="603">
        <f t="shared" si="48"/>
        <v>1</v>
      </c>
      <c r="J258" s="638">
        <v>2900000</v>
      </c>
      <c r="K258" s="614">
        <f t="shared" si="50"/>
        <v>2900000</v>
      </c>
      <c r="L258" s="687">
        <f>SUM(K258)</f>
        <v>2900000</v>
      </c>
      <c r="M258" s="603" t="s">
        <v>2979</v>
      </c>
      <c r="O258" s="1">
        <f t="shared" si="51"/>
        <v>2900000</v>
      </c>
      <c r="P258" s="1">
        <f t="shared" si="52"/>
        <v>0</v>
      </c>
      <c r="S258" s="1" t="s">
        <v>2980</v>
      </c>
    </row>
    <row r="259" s="1" customFormat="1" spans="1:13">
      <c r="A259" s="151"/>
      <c r="B259" s="685"/>
      <c r="C259" s="151"/>
      <c r="D259" s="151"/>
      <c r="E259" s="151"/>
      <c r="F259" s="151">
        <f t="shared" si="49"/>
        <v>0</v>
      </c>
      <c r="G259" s="151"/>
      <c r="H259" s="151"/>
      <c r="I259" s="151">
        <f t="shared" si="48"/>
        <v>0</v>
      </c>
      <c r="J259" s="151"/>
      <c r="K259" s="173">
        <f t="shared" si="50"/>
        <v>0</v>
      </c>
      <c r="L259" s="174"/>
      <c r="M259" s="151"/>
    </row>
    <row r="260" s="1" customFormat="1" spans="1:15">
      <c r="A260" s="151"/>
      <c r="B260" s="685"/>
      <c r="C260" s="151"/>
      <c r="D260" s="151"/>
      <c r="E260" s="151"/>
      <c r="F260" s="151">
        <f t="shared" si="49"/>
        <v>0</v>
      </c>
      <c r="G260" s="151"/>
      <c r="H260" s="151"/>
      <c r="I260" s="151">
        <f t="shared" si="48"/>
        <v>0</v>
      </c>
      <c r="J260" s="151"/>
      <c r="K260" s="173">
        <f t="shared" si="50"/>
        <v>0</v>
      </c>
      <c r="L260" s="174"/>
      <c r="M260" s="151"/>
      <c r="O260" s="1">
        <f>SUM(O1:O259)</f>
        <v>2166560000</v>
      </c>
    </row>
    <row r="261" s="1" customFormat="1" spans="1:15">
      <c r="A261" s="151"/>
      <c r="B261" s="685"/>
      <c r="C261" s="151"/>
      <c r="D261" s="151"/>
      <c r="E261" s="151"/>
      <c r="F261" s="151">
        <f t="shared" si="49"/>
        <v>0</v>
      </c>
      <c r="G261" s="151"/>
      <c r="H261" s="151"/>
      <c r="I261" s="151">
        <f t="shared" si="48"/>
        <v>0</v>
      </c>
      <c r="J261" s="151"/>
      <c r="K261" s="173">
        <f t="shared" si="50"/>
        <v>0</v>
      </c>
      <c r="L261" s="174"/>
      <c r="M261" s="151"/>
      <c r="O261" s="1">
        <v>2160760000</v>
      </c>
    </row>
    <row r="262" s="1" customFormat="1" spans="1:15">
      <c r="A262" s="151"/>
      <c r="B262" s="685"/>
      <c r="C262" s="151"/>
      <c r="D262" s="151"/>
      <c r="E262" s="151"/>
      <c r="F262" s="151">
        <f t="shared" si="49"/>
        <v>0</v>
      </c>
      <c r="G262" s="151"/>
      <c r="H262" s="151"/>
      <c r="I262" s="151">
        <f t="shared" si="48"/>
        <v>0</v>
      </c>
      <c r="J262" s="151"/>
      <c r="K262" s="173">
        <f t="shared" si="50"/>
        <v>0</v>
      </c>
      <c r="L262" s="174"/>
      <c r="M262" s="151"/>
      <c r="O262" s="1">
        <f>O261-O260</f>
        <v>-5800000</v>
      </c>
    </row>
    <row r="263" s="1" customFormat="1" spans="1:13">
      <c r="A263" s="151"/>
      <c r="B263" s="685"/>
      <c r="C263" s="151"/>
      <c r="D263" s="151"/>
      <c r="E263" s="151"/>
      <c r="F263" s="151">
        <f t="shared" si="49"/>
        <v>0</v>
      </c>
      <c r="G263" s="151"/>
      <c r="H263" s="151"/>
      <c r="I263" s="151">
        <f t="shared" si="48"/>
        <v>0</v>
      </c>
      <c r="J263" s="151"/>
      <c r="K263" s="173">
        <f t="shared" si="50"/>
        <v>0</v>
      </c>
      <c r="L263" s="174"/>
      <c r="M263" s="151"/>
    </row>
    <row r="264" s="1" customFormat="1" spans="1:13">
      <c r="A264" s="151"/>
      <c r="B264" s="685"/>
      <c r="C264" s="151"/>
      <c r="D264" s="151"/>
      <c r="E264" s="151"/>
      <c r="F264" s="151">
        <f t="shared" si="49"/>
        <v>0</v>
      </c>
      <c r="G264" s="151"/>
      <c r="H264" s="151"/>
      <c r="I264" s="151">
        <f t="shared" si="48"/>
        <v>0</v>
      </c>
      <c r="J264" s="151"/>
      <c r="K264" s="173">
        <f t="shared" si="50"/>
        <v>0</v>
      </c>
      <c r="L264" s="174"/>
      <c r="M264" s="151"/>
    </row>
    <row r="265" s="1" customFormat="1" spans="1:13">
      <c r="A265" s="151"/>
      <c r="B265" s="685"/>
      <c r="C265" s="151"/>
      <c r="D265" s="151"/>
      <c r="E265" s="151"/>
      <c r="F265" s="151">
        <f t="shared" si="49"/>
        <v>0</v>
      </c>
      <c r="G265" s="151"/>
      <c r="H265" s="151"/>
      <c r="I265" s="151">
        <f t="shared" si="48"/>
        <v>0</v>
      </c>
      <c r="J265" s="151"/>
      <c r="K265" s="173">
        <f t="shared" si="50"/>
        <v>0</v>
      </c>
      <c r="L265" s="174"/>
      <c r="M265" s="151"/>
    </row>
    <row r="266" s="1" customFormat="1" spans="1:13">
      <c r="A266" s="151"/>
      <c r="B266" s="685"/>
      <c r="C266" s="151"/>
      <c r="D266" s="151"/>
      <c r="E266" s="151"/>
      <c r="F266" s="151">
        <f t="shared" si="49"/>
        <v>0</v>
      </c>
      <c r="G266" s="151"/>
      <c r="H266" s="151"/>
      <c r="I266" s="151">
        <f t="shared" si="48"/>
        <v>0</v>
      </c>
      <c r="J266" s="151"/>
      <c r="K266" s="173">
        <f t="shared" si="50"/>
        <v>0</v>
      </c>
      <c r="L266" s="174"/>
      <c r="M266" s="151"/>
    </row>
    <row r="267" s="1" customFormat="1" spans="1:13">
      <c r="A267" s="151"/>
      <c r="B267" s="685"/>
      <c r="C267" s="151"/>
      <c r="D267" s="151"/>
      <c r="E267" s="151"/>
      <c r="F267" s="151">
        <f t="shared" si="49"/>
        <v>0</v>
      </c>
      <c r="G267" s="151"/>
      <c r="H267" s="151"/>
      <c r="I267" s="151">
        <f t="shared" si="48"/>
        <v>0</v>
      </c>
      <c r="J267" s="151"/>
      <c r="K267" s="173">
        <f t="shared" si="50"/>
        <v>0</v>
      </c>
      <c r="L267" s="174"/>
      <c r="M267" s="151"/>
    </row>
    <row r="268" s="1" customFormat="1" spans="1:13">
      <c r="A268" s="151"/>
      <c r="B268" s="685"/>
      <c r="C268" s="151"/>
      <c r="D268" s="151"/>
      <c r="E268" s="151"/>
      <c r="F268" s="151">
        <f t="shared" si="49"/>
        <v>0</v>
      </c>
      <c r="G268" s="151"/>
      <c r="H268" s="151"/>
      <c r="I268" s="151">
        <f t="shared" si="48"/>
        <v>0</v>
      </c>
      <c r="J268" s="151"/>
      <c r="K268" s="173">
        <f t="shared" si="50"/>
        <v>0</v>
      </c>
      <c r="L268" s="174"/>
      <c r="M268" s="151"/>
    </row>
    <row r="269" s="1" customFormat="1" spans="1:13">
      <c r="A269" s="151"/>
      <c r="B269" s="685"/>
      <c r="C269" s="151"/>
      <c r="D269" s="151"/>
      <c r="E269" s="151"/>
      <c r="F269" s="151">
        <f t="shared" si="49"/>
        <v>0</v>
      </c>
      <c r="G269" s="151"/>
      <c r="H269" s="151"/>
      <c r="I269" s="151">
        <f t="shared" si="48"/>
        <v>0</v>
      </c>
      <c r="J269" s="151"/>
      <c r="K269" s="173">
        <f t="shared" si="50"/>
        <v>0</v>
      </c>
      <c r="L269" s="174"/>
      <c r="M269" s="151"/>
    </row>
    <row r="270" s="1" customFormat="1" spans="1:13">
      <c r="A270" s="151"/>
      <c r="B270" s="685"/>
      <c r="C270" s="151"/>
      <c r="D270" s="151"/>
      <c r="E270" s="151"/>
      <c r="F270" s="151">
        <f t="shared" si="49"/>
        <v>0</v>
      </c>
      <c r="G270" s="151"/>
      <c r="H270" s="151"/>
      <c r="I270" s="151">
        <f t="shared" si="48"/>
        <v>0</v>
      </c>
      <c r="J270" s="151"/>
      <c r="K270" s="173">
        <f t="shared" si="50"/>
        <v>0</v>
      </c>
      <c r="L270" s="174"/>
      <c r="M270" s="151"/>
    </row>
    <row r="271" s="1" customFormat="1" spans="1:13">
      <c r="A271" s="151"/>
      <c r="B271" s="685"/>
      <c r="C271" s="151"/>
      <c r="D271" s="151"/>
      <c r="E271" s="151"/>
      <c r="F271" s="151">
        <f t="shared" si="49"/>
        <v>0</v>
      </c>
      <c r="G271" s="151"/>
      <c r="H271" s="151"/>
      <c r="I271" s="151">
        <f t="shared" si="48"/>
        <v>0</v>
      </c>
      <c r="J271" s="151"/>
      <c r="K271" s="173">
        <f t="shared" si="50"/>
        <v>0</v>
      </c>
      <c r="L271" s="174"/>
      <c r="M271" s="151"/>
    </row>
    <row r="272" s="1" customFormat="1" spans="1:13">
      <c r="A272" s="151"/>
      <c r="B272" s="685"/>
      <c r="C272" s="151"/>
      <c r="D272" s="151"/>
      <c r="E272" s="151"/>
      <c r="F272" s="151">
        <f t="shared" si="49"/>
        <v>0</v>
      </c>
      <c r="G272" s="151"/>
      <c r="H272" s="151"/>
      <c r="I272" s="151">
        <f t="shared" si="48"/>
        <v>0</v>
      </c>
      <c r="J272" s="151"/>
      <c r="K272" s="173">
        <f t="shared" si="50"/>
        <v>0</v>
      </c>
      <c r="L272" s="174"/>
      <c r="M272" s="151"/>
    </row>
    <row r="273" s="1" customFormat="1" spans="1:13">
      <c r="A273" s="151"/>
      <c r="B273" s="685"/>
      <c r="C273" s="151"/>
      <c r="D273" s="151"/>
      <c r="E273" s="151"/>
      <c r="F273" s="151">
        <f t="shared" si="49"/>
        <v>0</v>
      </c>
      <c r="G273" s="151"/>
      <c r="H273" s="151"/>
      <c r="I273" s="151">
        <f t="shared" si="48"/>
        <v>0</v>
      </c>
      <c r="J273" s="151"/>
      <c r="K273" s="173">
        <f t="shared" si="50"/>
        <v>0</v>
      </c>
      <c r="L273" s="174"/>
      <c r="M273" s="151"/>
    </row>
    <row r="274" s="1" customFormat="1" spans="1:13">
      <c r="A274" s="151"/>
      <c r="B274" s="685"/>
      <c r="C274" s="151"/>
      <c r="D274" s="151"/>
      <c r="E274" s="151"/>
      <c r="F274" s="151">
        <f t="shared" si="49"/>
        <v>0</v>
      </c>
      <c r="G274" s="151"/>
      <c r="H274" s="151"/>
      <c r="I274" s="151">
        <f t="shared" si="48"/>
        <v>0</v>
      </c>
      <c r="J274" s="151"/>
      <c r="K274" s="173">
        <f t="shared" si="50"/>
        <v>0</v>
      </c>
      <c r="L274" s="174"/>
      <c r="M274" s="151"/>
    </row>
    <row r="275" s="1" customFormat="1" spans="1:13">
      <c r="A275" s="151"/>
      <c r="B275" s="685"/>
      <c r="C275" s="151"/>
      <c r="D275" s="151"/>
      <c r="E275" s="151"/>
      <c r="F275" s="151">
        <f t="shared" si="49"/>
        <v>0</v>
      </c>
      <c r="G275" s="151"/>
      <c r="H275" s="151"/>
      <c r="I275" s="151">
        <f t="shared" si="48"/>
        <v>0</v>
      </c>
      <c r="J275" s="151"/>
      <c r="K275" s="173">
        <f t="shared" si="50"/>
        <v>0</v>
      </c>
      <c r="L275" s="174"/>
      <c r="M275" s="151"/>
    </row>
    <row r="276" s="1" customFormat="1" spans="1:13">
      <c r="A276" s="151"/>
      <c r="B276" s="685"/>
      <c r="C276" s="151"/>
      <c r="D276" s="151"/>
      <c r="E276" s="151"/>
      <c r="F276" s="151">
        <f t="shared" si="49"/>
        <v>0</v>
      </c>
      <c r="G276" s="151"/>
      <c r="H276" s="151"/>
      <c r="I276" s="151">
        <f t="shared" si="48"/>
        <v>0</v>
      </c>
      <c r="J276" s="151"/>
      <c r="K276" s="173">
        <f t="shared" si="50"/>
        <v>0</v>
      </c>
      <c r="L276" s="174"/>
      <c r="M276" s="151"/>
    </row>
    <row r="277" s="1" customFormat="1" spans="1:13">
      <c r="A277" s="151"/>
      <c r="B277" s="685"/>
      <c r="C277" s="151"/>
      <c r="D277" s="151"/>
      <c r="E277" s="151"/>
      <c r="F277" s="151">
        <f t="shared" si="49"/>
        <v>0</v>
      </c>
      <c r="G277" s="151"/>
      <c r="H277" s="151"/>
      <c r="I277" s="151">
        <f t="shared" si="48"/>
        <v>0</v>
      </c>
      <c r="J277" s="151"/>
      <c r="K277" s="173">
        <f t="shared" si="50"/>
        <v>0</v>
      </c>
      <c r="L277" s="174"/>
      <c r="M277" s="151"/>
    </row>
    <row r="278" s="1" customFormat="1" spans="1:13">
      <c r="A278" s="151"/>
      <c r="B278" s="685"/>
      <c r="C278" s="151"/>
      <c r="D278" s="151"/>
      <c r="E278" s="151"/>
      <c r="F278" s="151">
        <f t="shared" si="49"/>
        <v>0</v>
      </c>
      <c r="G278" s="151"/>
      <c r="H278" s="151"/>
      <c r="I278" s="151">
        <f t="shared" si="48"/>
        <v>0</v>
      </c>
      <c r="J278" s="151"/>
      <c r="K278" s="173">
        <f t="shared" si="50"/>
        <v>0</v>
      </c>
      <c r="L278" s="174"/>
      <c r="M278" s="151"/>
    </row>
  </sheetData>
  <mergeCells count="80">
    <mergeCell ref="A1:K1"/>
    <mergeCell ref="A7:A8"/>
    <mergeCell ref="A13:A15"/>
    <mergeCell ref="A65:A66"/>
    <mergeCell ref="A88:A89"/>
    <mergeCell ref="A116:A117"/>
    <mergeCell ref="A135:A136"/>
    <mergeCell ref="A141:A142"/>
    <mergeCell ref="A145:A146"/>
    <mergeCell ref="A155:A156"/>
    <mergeCell ref="A164:A165"/>
    <mergeCell ref="A214:A215"/>
    <mergeCell ref="B7:B8"/>
    <mergeCell ref="B13:B15"/>
    <mergeCell ref="B65:B66"/>
    <mergeCell ref="B88:B89"/>
    <mergeCell ref="B116:B117"/>
    <mergeCell ref="B135:B136"/>
    <mergeCell ref="B141:B142"/>
    <mergeCell ref="B145:B146"/>
    <mergeCell ref="B155:B156"/>
    <mergeCell ref="B164:B165"/>
    <mergeCell ref="B214:B215"/>
    <mergeCell ref="C7:C8"/>
    <mergeCell ref="C13:C15"/>
    <mergeCell ref="C65:C66"/>
    <mergeCell ref="C116:C117"/>
    <mergeCell ref="C135:C136"/>
    <mergeCell ref="C155:C156"/>
    <mergeCell ref="D7:D8"/>
    <mergeCell ref="D65:D66"/>
    <mergeCell ref="D88:D89"/>
    <mergeCell ref="D116:D117"/>
    <mergeCell ref="D135:D136"/>
    <mergeCell ref="D141:D142"/>
    <mergeCell ref="D145:D146"/>
    <mergeCell ref="D155:D156"/>
    <mergeCell ref="D164:D165"/>
    <mergeCell ref="D214:D215"/>
    <mergeCell ref="E7:E8"/>
    <mergeCell ref="E65:E66"/>
    <mergeCell ref="E88:E89"/>
    <mergeCell ref="E116:E117"/>
    <mergeCell ref="E135:E136"/>
    <mergeCell ref="E141:E142"/>
    <mergeCell ref="E145:E146"/>
    <mergeCell ref="E155:E156"/>
    <mergeCell ref="E164:E165"/>
    <mergeCell ref="E214:E215"/>
    <mergeCell ref="F7:F8"/>
    <mergeCell ref="F116:F117"/>
    <mergeCell ref="F135:F136"/>
    <mergeCell ref="F145:F146"/>
    <mergeCell ref="G7:G8"/>
    <mergeCell ref="G116:G117"/>
    <mergeCell ref="G135:G136"/>
    <mergeCell ref="G145:G146"/>
    <mergeCell ref="H7:H8"/>
    <mergeCell ref="H145:H146"/>
    <mergeCell ref="H214:H215"/>
    <mergeCell ref="I7:I8"/>
    <mergeCell ref="I145:I146"/>
    <mergeCell ref="J7:J8"/>
    <mergeCell ref="K7:K8"/>
    <mergeCell ref="L7:L8"/>
    <mergeCell ref="L22:L63"/>
    <mergeCell ref="L64:L70"/>
    <mergeCell ref="L71:L79"/>
    <mergeCell ref="L80:L107"/>
    <mergeCell ref="L109:L122"/>
    <mergeCell ref="L124:L140"/>
    <mergeCell ref="L141:L172"/>
    <mergeCell ref="L173:L185"/>
    <mergeCell ref="L186:L208"/>
    <mergeCell ref="L210:L247"/>
    <mergeCell ref="L248:L256"/>
    <mergeCell ref="M7:M8"/>
    <mergeCell ref="M9:M15"/>
    <mergeCell ref="M16:M21"/>
    <mergeCell ref="M145:M146"/>
  </mergeCells>
  <conditionalFormatting sqref="B9:B94 B96:B258">
    <cfRule type="duplicateValues" dxfId="0" priority="1"/>
  </conditionalFormatting>
  <pageMargins left="0.75" right="0.75" top="1" bottom="1" header="0.511805555555556" footer="0.511805555555556"/>
  <headerFooter/>
  <ignoredErrors>
    <ignoredError sqref="O242:O253" formula="1"/>
  </ignoredErrors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400"/>
  <sheetViews>
    <sheetView zoomScale="84" zoomScaleNormal="84" topLeftCell="B1" workbookViewId="0">
      <selection activeCell="L10" sqref="L10:L35"/>
    </sheetView>
  </sheetViews>
  <sheetFormatPr defaultColWidth="9" defaultRowHeight="13.5"/>
  <cols>
    <col min="1" max="1" width="10.1416666666667" style="1" customWidth="1"/>
    <col min="2" max="2" width="9.425" style="1" customWidth="1"/>
    <col min="3" max="3" width="22.425" style="1" customWidth="1"/>
    <col min="4" max="4" width="10" style="1" customWidth="1"/>
    <col min="5" max="5" width="10.5666666666667" style="1" customWidth="1"/>
    <col min="6" max="7" width="10.2833333333333" style="1" customWidth="1"/>
    <col min="8" max="8" width="11.5666666666667" style="1" customWidth="1"/>
    <col min="9" max="9" width="12.2833333333333" style="1" customWidth="1"/>
    <col min="10" max="10" width="14.375" style="1" customWidth="1"/>
    <col min="11" max="11" width="15.425" style="1" customWidth="1"/>
    <col min="12" max="12" width="16" style="1" customWidth="1"/>
    <col min="13" max="13" width="26.425" style="1" customWidth="1"/>
    <col min="14" max="14" width="8" style="4"/>
    <col min="15" max="15" width="9.25" style="4"/>
    <col min="16" max="16384" width="9" style="1"/>
  </cols>
  <sheetData>
    <row r="1" s="1" customFormat="1" ht="25.5" spans="1:15">
      <c r="A1" s="5" t="s">
        <v>2981</v>
      </c>
      <c r="B1" s="5"/>
      <c r="C1" s="5"/>
      <c r="D1" s="5"/>
      <c r="E1" s="5"/>
      <c r="F1" s="5"/>
      <c r="G1" s="5"/>
      <c r="H1" s="5"/>
      <c r="I1" s="5"/>
      <c r="J1" s="5"/>
      <c r="K1" s="5"/>
      <c r="N1" s="27"/>
      <c r="O1" s="27"/>
    </row>
    <row r="2" s="1" customFormat="1" ht="21" customHeight="1" spans="1:1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N2" s="28"/>
      <c r="O2" s="28"/>
    </row>
    <row r="3" s="1" customFormat="1" ht="20.25" customHeight="1" spans="1:15">
      <c r="A3" s="6"/>
      <c r="B3" s="6"/>
      <c r="C3" s="7"/>
      <c r="D3" s="8"/>
      <c r="E3" s="8"/>
      <c r="F3" s="9"/>
      <c r="G3" s="5"/>
      <c r="H3" s="10" t="s">
        <v>21</v>
      </c>
      <c r="I3" s="29">
        <f>SUM(I10:I394)</f>
        <v>1142</v>
      </c>
      <c r="J3" s="30"/>
      <c r="K3" s="30">
        <f>SUM(K10:K394)</f>
        <v>4382090000</v>
      </c>
      <c r="L3" s="1" t="s">
        <v>2982</v>
      </c>
      <c r="N3" s="28"/>
      <c r="O3" s="28"/>
    </row>
    <row r="4" s="1" customFormat="1" ht="20.25" customHeight="1" spans="1:15">
      <c r="A4" s="317"/>
      <c r="B4" s="317"/>
      <c r="C4" s="318"/>
      <c r="D4" s="319"/>
      <c r="E4" s="319"/>
      <c r="F4" s="5"/>
      <c r="G4" s="5"/>
      <c r="H4" s="10" t="s">
        <v>22</v>
      </c>
      <c r="I4" s="29" t="s">
        <v>2398</v>
      </c>
      <c r="J4" s="30"/>
      <c r="K4" s="30">
        <v>3178170900</v>
      </c>
      <c r="N4" s="28"/>
      <c r="O4" s="28"/>
    </row>
    <row r="5" s="1" customFormat="1" ht="20.25" customHeight="1" spans="1:15">
      <c r="A5" s="317"/>
      <c r="B5" s="317"/>
      <c r="C5" s="318"/>
      <c r="D5" s="319"/>
      <c r="E5" s="319"/>
      <c r="F5" s="5"/>
      <c r="G5" s="5"/>
      <c r="H5" s="10" t="s">
        <v>2983</v>
      </c>
      <c r="I5" s="29"/>
      <c r="J5" s="30"/>
      <c r="K5" s="30">
        <v>245804390</v>
      </c>
      <c r="N5" s="28"/>
      <c r="O5" s="28"/>
    </row>
    <row r="6" s="1" customFormat="1" ht="20.25" customHeight="1" spans="1:15">
      <c r="A6" s="317"/>
      <c r="B6" s="317"/>
      <c r="C6" s="318"/>
      <c r="D6" s="319"/>
      <c r="E6" s="319"/>
      <c r="F6" s="5"/>
      <c r="G6" s="5"/>
      <c r="H6" s="10" t="s">
        <v>17</v>
      </c>
      <c r="I6" s="32"/>
      <c r="J6" s="32"/>
      <c r="K6" s="30">
        <f>K4-K3+K5</f>
        <v>-958114710</v>
      </c>
      <c r="L6" s="1" t="s">
        <v>2984</v>
      </c>
      <c r="N6" s="28"/>
      <c r="O6" s="28"/>
    </row>
    <row r="7" s="1" customFormat="1" ht="20.25" customHeight="1" spans="1:1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N7" s="28"/>
      <c r="O7" s="28"/>
    </row>
    <row r="8" s="1" customFormat="1" spans="1:15">
      <c r="A8" s="11" t="s">
        <v>24</v>
      </c>
      <c r="B8" s="12" t="s">
        <v>25</v>
      </c>
      <c r="C8" s="12" t="s">
        <v>26</v>
      </c>
      <c r="D8" s="13" t="s">
        <v>27</v>
      </c>
      <c r="E8" s="13" t="s">
        <v>28</v>
      </c>
      <c r="F8" s="11" t="s">
        <v>29</v>
      </c>
      <c r="G8" s="14" t="s">
        <v>30</v>
      </c>
      <c r="H8" s="14" t="s">
        <v>2400</v>
      </c>
      <c r="I8" s="14" t="s">
        <v>32</v>
      </c>
      <c r="J8" s="33" t="s">
        <v>33</v>
      </c>
      <c r="K8" s="33" t="s">
        <v>34</v>
      </c>
      <c r="L8" s="34" t="s">
        <v>167</v>
      </c>
      <c r="M8" s="33" t="s">
        <v>168</v>
      </c>
      <c r="N8" s="28"/>
      <c r="O8" s="28"/>
    </row>
    <row r="9" s="1" customFormat="1" spans="1:15">
      <c r="A9" s="11"/>
      <c r="B9" s="15"/>
      <c r="C9" s="15"/>
      <c r="D9" s="13"/>
      <c r="E9" s="13"/>
      <c r="F9" s="11"/>
      <c r="G9" s="14"/>
      <c r="H9" s="14"/>
      <c r="I9" s="14"/>
      <c r="J9" s="33"/>
      <c r="K9" s="33"/>
      <c r="L9" s="35"/>
      <c r="M9" s="33"/>
      <c r="N9" s="28"/>
      <c r="O9" s="28"/>
    </row>
    <row r="10" s="1" customFormat="1" spans="1:15">
      <c r="A10" s="135">
        <v>326980</v>
      </c>
      <c r="B10" s="135">
        <v>1403128</v>
      </c>
      <c r="C10" s="135" t="s">
        <v>2985</v>
      </c>
      <c r="D10" s="136">
        <v>43497</v>
      </c>
      <c r="E10" s="136">
        <v>43500</v>
      </c>
      <c r="F10" s="135">
        <f t="shared" ref="F10:F16" si="0">E10-D10</f>
        <v>3</v>
      </c>
      <c r="G10" s="135">
        <v>1</v>
      </c>
      <c r="H10" s="135" t="s">
        <v>37</v>
      </c>
      <c r="I10" s="135">
        <f t="shared" ref="I10:I37" si="1">G10*F10</f>
        <v>3</v>
      </c>
      <c r="J10" s="160">
        <v>4620000</v>
      </c>
      <c r="K10" s="160">
        <f t="shared" ref="K10:K53" si="2">J10*F10*G10</f>
        <v>13860000</v>
      </c>
      <c r="L10" s="368">
        <f>SUM(K10:K35)</f>
        <v>540160000</v>
      </c>
      <c r="M10" s="135" t="s">
        <v>2171</v>
      </c>
      <c r="N10" s="28"/>
      <c r="O10" s="28"/>
    </row>
    <row r="11" s="1" customFormat="1" spans="1:15">
      <c r="A11" s="135">
        <v>338071</v>
      </c>
      <c r="B11" s="135">
        <v>1438581</v>
      </c>
      <c r="C11" s="135" t="s">
        <v>2986</v>
      </c>
      <c r="D11" s="136">
        <v>43497</v>
      </c>
      <c r="E11" s="136">
        <v>43499</v>
      </c>
      <c r="F11" s="135">
        <f t="shared" si="0"/>
        <v>2</v>
      </c>
      <c r="G11" s="135">
        <v>1</v>
      </c>
      <c r="H11" s="135" t="s">
        <v>37</v>
      </c>
      <c r="I11" s="135">
        <f t="shared" si="1"/>
        <v>2</v>
      </c>
      <c r="J11" s="160">
        <v>4620000</v>
      </c>
      <c r="K11" s="160">
        <f t="shared" si="2"/>
        <v>9240000</v>
      </c>
      <c r="L11" s="369"/>
      <c r="M11" s="135" t="s">
        <v>2987</v>
      </c>
      <c r="N11" s="28"/>
      <c r="O11" s="28"/>
    </row>
    <row r="12" s="1" customFormat="1" spans="1:15">
      <c r="A12" s="134" t="s">
        <v>2949</v>
      </c>
      <c r="B12" s="320">
        <v>1442528</v>
      </c>
      <c r="C12" s="135" t="s">
        <v>2950</v>
      </c>
      <c r="D12" s="136">
        <v>43497</v>
      </c>
      <c r="E12" s="136">
        <v>43498</v>
      </c>
      <c r="F12" s="135">
        <f t="shared" si="0"/>
        <v>1</v>
      </c>
      <c r="G12" s="135">
        <v>1</v>
      </c>
      <c r="H12" s="135" t="s">
        <v>37</v>
      </c>
      <c r="I12" s="135">
        <f t="shared" si="1"/>
        <v>1</v>
      </c>
      <c r="J12" s="160">
        <v>4620000</v>
      </c>
      <c r="K12" s="160">
        <f t="shared" si="2"/>
        <v>4620000</v>
      </c>
      <c r="L12" s="369"/>
      <c r="M12" s="135"/>
      <c r="N12" s="28"/>
      <c r="O12" s="28"/>
    </row>
    <row r="13" s="1" customFormat="1" spans="1:15">
      <c r="A13" s="135">
        <v>337691</v>
      </c>
      <c r="B13" s="135">
        <v>1437424</v>
      </c>
      <c r="C13" s="135" t="s">
        <v>2945</v>
      </c>
      <c r="D13" s="136">
        <v>43497</v>
      </c>
      <c r="E13" s="136">
        <v>43498</v>
      </c>
      <c r="F13" s="135">
        <f t="shared" si="0"/>
        <v>1</v>
      </c>
      <c r="G13" s="135">
        <v>1</v>
      </c>
      <c r="H13" s="135" t="s">
        <v>37</v>
      </c>
      <c r="I13" s="135">
        <f t="shared" si="1"/>
        <v>1</v>
      </c>
      <c r="J13" s="160">
        <v>4620000</v>
      </c>
      <c r="K13" s="160">
        <f t="shared" si="2"/>
        <v>4620000</v>
      </c>
      <c r="L13" s="369"/>
      <c r="M13" s="135"/>
      <c r="N13" s="28"/>
      <c r="O13" s="28"/>
    </row>
    <row r="14" s="1" customFormat="1" spans="1:15">
      <c r="A14" s="134" t="s">
        <v>2988</v>
      </c>
      <c r="B14" s="135">
        <v>1429816</v>
      </c>
      <c r="C14" s="135" t="s">
        <v>2989</v>
      </c>
      <c r="D14" s="136">
        <v>43497</v>
      </c>
      <c r="E14" s="136">
        <v>43500</v>
      </c>
      <c r="F14" s="135">
        <f t="shared" si="0"/>
        <v>3</v>
      </c>
      <c r="G14" s="135">
        <v>4</v>
      </c>
      <c r="H14" s="135" t="s">
        <v>37</v>
      </c>
      <c r="I14" s="135">
        <f t="shared" si="1"/>
        <v>12</v>
      </c>
      <c r="J14" s="159">
        <v>4620000</v>
      </c>
      <c r="K14" s="160">
        <f t="shared" si="2"/>
        <v>55440000</v>
      </c>
      <c r="L14" s="369"/>
      <c r="M14" s="135"/>
      <c r="N14" s="28"/>
      <c r="O14" s="28"/>
    </row>
    <row r="15" s="1" customFormat="1" spans="1:15">
      <c r="A15" s="135">
        <v>336557</v>
      </c>
      <c r="B15" s="135">
        <v>1434830</v>
      </c>
      <c r="C15" s="135" t="s">
        <v>2972</v>
      </c>
      <c r="D15" s="136">
        <v>43497</v>
      </c>
      <c r="E15" s="136">
        <v>43498</v>
      </c>
      <c r="F15" s="135">
        <f t="shared" si="0"/>
        <v>1</v>
      </c>
      <c r="G15" s="135">
        <v>1</v>
      </c>
      <c r="H15" s="135" t="s">
        <v>37</v>
      </c>
      <c r="I15" s="135">
        <f t="shared" si="1"/>
        <v>1</v>
      </c>
      <c r="J15" s="159">
        <v>4620000</v>
      </c>
      <c r="K15" s="160">
        <f t="shared" si="2"/>
        <v>4620000</v>
      </c>
      <c r="L15" s="369"/>
      <c r="M15" s="135"/>
      <c r="N15" s="28"/>
      <c r="O15" s="28"/>
    </row>
    <row r="16" s="1" customFormat="1" spans="1:15">
      <c r="A16" s="134" t="s">
        <v>2966</v>
      </c>
      <c r="B16" s="320">
        <v>1442530</v>
      </c>
      <c r="C16" s="135" t="s">
        <v>2967</v>
      </c>
      <c r="D16" s="136">
        <v>43497</v>
      </c>
      <c r="E16" s="136">
        <v>43500</v>
      </c>
      <c r="F16" s="135">
        <f t="shared" si="0"/>
        <v>3</v>
      </c>
      <c r="G16" s="135">
        <v>1</v>
      </c>
      <c r="H16" s="135" t="s">
        <v>37</v>
      </c>
      <c r="I16" s="135">
        <f t="shared" si="1"/>
        <v>3</v>
      </c>
      <c r="J16" s="160">
        <v>4620000</v>
      </c>
      <c r="K16" s="160">
        <f t="shared" si="2"/>
        <v>13860000</v>
      </c>
      <c r="L16" s="369"/>
      <c r="M16" s="135" t="s">
        <v>2968</v>
      </c>
      <c r="N16" s="28"/>
      <c r="O16" s="28"/>
    </row>
    <row r="17" s="1" customFormat="1" spans="1:15">
      <c r="A17" s="134" t="s">
        <v>2952</v>
      </c>
      <c r="B17" s="135">
        <v>1406314</v>
      </c>
      <c r="C17" s="135" t="s">
        <v>2953</v>
      </c>
      <c r="D17" s="136">
        <v>43132</v>
      </c>
      <c r="E17" s="136">
        <v>43133</v>
      </c>
      <c r="F17" s="135">
        <v>1</v>
      </c>
      <c r="G17" s="135">
        <v>2</v>
      </c>
      <c r="H17" s="135" t="s">
        <v>37</v>
      </c>
      <c r="I17" s="135">
        <f t="shared" si="1"/>
        <v>2</v>
      </c>
      <c r="J17" s="160">
        <v>4620000</v>
      </c>
      <c r="K17" s="160">
        <f t="shared" si="2"/>
        <v>9240000</v>
      </c>
      <c r="L17" s="369"/>
      <c r="M17" s="135" t="s">
        <v>1936</v>
      </c>
      <c r="N17" s="28"/>
      <c r="O17" s="28"/>
    </row>
    <row r="18" s="1" customFormat="1" spans="1:15">
      <c r="A18" s="135">
        <v>326983</v>
      </c>
      <c r="B18" s="135">
        <v>1403122</v>
      </c>
      <c r="C18" s="135" t="s">
        <v>2990</v>
      </c>
      <c r="D18" s="136">
        <v>43497</v>
      </c>
      <c r="E18" s="136">
        <v>43500</v>
      </c>
      <c r="F18" s="135">
        <f t="shared" ref="F18:F53" si="3">E18-D18</f>
        <v>3</v>
      </c>
      <c r="G18" s="135">
        <v>1</v>
      </c>
      <c r="H18" s="135" t="s">
        <v>37</v>
      </c>
      <c r="I18" s="135">
        <f t="shared" si="1"/>
        <v>3</v>
      </c>
      <c r="J18" s="160">
        <v>4620000</v>
      </c>
      <c r="K18" s="160">
        <f t="shared" si="2"/>
        <v>13860000</v>
      </c>
      <c r="L18" s="369"/>
      <c r="M18" s="135"/>
      <c r="N18" s="28"/>
      <c r="O18" s="28"/>
    </row>
    <row r="19" s="1" customFormat="1" ht="14.25" spans="1:15">
      <c r="A19" s="134" t="s">
        <v>2938</v>
      </c>
      <c r="B19" s="320">
        <v>1442554</v>
      </c>
      <c r="C19" s="135" t="s">
        <v>2991</v>
      </c>
      <c r="D19" s="136">
        <v>43497</v>
      </c>
      <c r="E19" s="136">
        <v>43499</v>
      </c>
      <c r="F19" s="135">
        <f t="shared" si="3"/>
        <v>2</v>
      </c>
      <c r="G19" s="135">
        <v>1</v>
      </c>
      <c r="H19" s="135" t="s">
        <v>37</v>
      </c>
      <c r="I19" s="135">
        <f t="shared" si="1"/>
        <v>2</v>
      </c>
      <c r="J19" s="160">
        <v>4620000</v>
      </c>
      <c r="K19" s="160">
        <f t="shared" si="2"/>
        <v>9240000</v>
      </c>
      <c r="L19" s="369"/>
      <c r="M19" s="135" t="s">
        <v>2171</v>
      </c>
      <c r="N19" s="28"/>
      <c r="O19" s="28"/>
    </row>
    <row r="20" s="1" customFormat="1" ht="14.25" spans="1:15">
      <c r="A20" s="134" t="s">
        <v>2957</v>
      </c>
      <c r="B20" s="321">
        <v>1442552</v>
      </c>
      <c r="C20" s="135" t="s">
        <v>2958</v>
      </c>
      <c r="D20" s="136">
        <v>43497</v>
      </c>
      <c r="E20" s="136">
        <v>43498</v>
      </c>
      <c r="F20" s="135">
        <f t="shared" si="3"/>
        <v>1</v>
      </c>
      <c r="G20" s="135">
        <v>2</v>
      </c>
      <c r="H20" s="135" t="s">
        <v>2405</v>
      </c>
      <c r="I20" s="135">
        <f t="shared" si="1"/>
        <v>2</v>
      </c>
      <c r="J20" s="160">
        <v>4820000</v>
      </c>
      <c r="K20" s="160">
        <f t="shared" si="2"/>
        <v>9640000</v>
      </c>
      <c r="L20" s="369"/>
      <c r="M20" s="135" t="s">
        <v>1938</v>
      </c>
      <c r="N20" s="28"/>
      <c r="O20" s="28"/>
    </row>
    <row r="21" s="1" customFormat="1" spans="1:15">
      <c r="A21" s="134">
        <v>331829</v>
      </c>
      <c r="B21" s="135">
        <v>1418741</v>
      </c>
      <c r="C21" s="135" t="s">
        <v>2992</v>
      </c>
      <c r="D21" s="136">
        <v>43497</v>
      </c>
      <c r="E21" s="136">
        <v>43500</v>
      </c>
      <c r="F21" s="135">
        <f t="shared" si="3"/>
        <v>3</v>
      </c>
      <c r="G21" s="135">
        <v>1</v>
      </c>
      <c r="H21" s="135" t="s">
        <v>2993</v>
      </c>
      <c r="I21" s="135">
        <f t="shared" si="1"/>
        <v>3</v>
      </c>
      <c r="J21" s="160">
        <v>4940000</v>
      </c>
      <c r="K21" s="160">
        <f t="shared" si="2"/>
        <v>14820000</v>
      </c>
      <c r="L21" s="369"/>
      <c r="M21" s="135" t="s">
        <v>2994</v>
      </c>
      <c r="N21" s="28"/>
      <c r="O21" s="28"/>
    </row>
    <row r="22" s="1" customFormat="1" spans="1:15">
      <c r="A22" s="134" t="s">
        <v>2995</v>
      </c>
      <c r="B22" s="135">
        <v>1425671</v>
      </c>
      <c r="C22" s="135" t="s">
        <v>2964</v>
      </c>
      <c r="D22" s="136">
        <v>43497</v>
      </c>
      <c r="E22" s="136">
        <v>43498</v>
      </c>
      <c r="F22" s="135">
        <f t="shared" si="3"/>
        <v>1</v>
      </c>
      <c r="G22" s="135">
        <v>3</v>
      </c>
      <c r="H22" s="135" t="s">
        <v>37</v>
      </c>
      <c r="I22" s="135">
        <f t="shared" si="1"/>
        <v>3</v>
      </c>
      <c r="J22" s="159">
        <v>4620000</v>
      </c>
      <c r="K22" s="160">
        <f t="shared" si="2"/>
        <v>13860000</v>
      </c>
      <c r="L22" s="369"/>
      <c r="M22" s="135"/>
      <c r="N22" s="28"/>
      <c r="O22" s="28"/>
    </row>
    <row r="23" s="1" customFormat="1" spans="1:15">
      <c r="A23" s="131">
        <v>338514</v>
      </c>
      <c r="B23" s="131">
        <v>1439869</v>
      </c>
      <c r="C23" s="131" t="s">
        <v>2996</v>
      </c>
      <c r="D23" s="130">
        <v>43497</v>
      </c>
      <c r="E23" s="130">
        <v>43501</v>
      </c>
      <c r="F23" s="131">
        <f t="shared" si="3"/>
        <v>4</v>
      </c>
      <c r="G23" s="131">
        <v>1</v>
      </c>
      <c r="H23" s="131" t="s">
        <v>2997</v>
      </c>
      <c r="I23" s="131">
        <f t="shared" si="1"/>
        <v>4</v>
      </c>
      <c r="J23" s="155">
        <v>6060000</v>
      </c>
      <c r="K23" s="156">
        <f t="shared" si="2"/>
        <v>24240000</v>
      </c>
      <c r="L23" s="369"/>
      <c r="M23" s="135"/>
      <c r="N23" s="28"/>
      <c r="O23" s="28"/>
    </row>
    <row r="24" s="1" customFormat="1" spans="1:15">
      <c r="A24" s="135">
        <v>338516</v>
      </c>
      <c r="B24" s="135">
        <v>1439868</v>
      </c>
      <c r="C24" s="135" t="s">
        <v>2998</v>
      </c>
      <c r="D24" s="136">
        <v>43497</v>
      </c>
      <c r="E24" s="136">
        <v>43501</v>
      </c>
      <c r="F24" s="135">
        <f t="shared" si="3"/>
        <v>4</v>
      </c>
      <c r="G24" s="135">
        <v>1</v>
      </c>
      <c r="H24" s="135" t="s">
        <v>37</v>
      </c>
      <c r="I24" s="135">
        <f t="shared" si="1"/>
        <v>4</v>
      </c>
      <c r="J24" s="159">
        <v>4620000</v>
      </c>
      <c r="K24" s="160">
        <f t="shared" si="2"/>
        <v>18480000</v>
      </c>
      <c r="L24" s="369"/>
      <c r="M24" s="135" t="s">
        <v>2549</v>
      </c>
      <c r="N24" s="28"/>
      <c r="O24" s="28"/>
    </row>
    <row r="25" s="1" customFormat="1" spans="1:15">
      <c r="A25" s="322" t="s">
        <v>2999</v>
      </c>
      <c r="B25" s="131">
        <v>1402973</v>
      </c>
      <c r="C25" s="131" t="s">
        <v>3000</v>
      </c>
      <c r="D25" s="130">
        <v>43498</v>
      </c>
      <c r="E25" s="130">
        <v>43500</v>
      </c>
      <c r="F25" s="131">
        <f t="shared" si="3"/>
        <v>2</v>
      </c>
      <c r="G25" s="131">
        <v>2</v>
      </c>
      <c r="H25" s="131" t="s">
        <v>3001</v>
      </c>
      <c r="I25" s="131">
        <f t="shared" si="1"/>
        <v>4</v>
      </c>
      <c r="J25" s="156">
        <v>6060000</v>
      </c>
      <c r="K25" s="156">
        <f t="shared" si="2"/>
        <v>24240000</v>
      </c>
      <c r="L25" s="369"/>
      <c r="M25" s="135"/>
      <c r="N25" s="28"/>
      <c r="O25" s="28"/>
    </row>
    <row r="26" s="1" customFormat="1" spans="1:15">
      <c r="A26" s="323" t="s">
        <v>3002</v>
      </c>
      <c r="B26" s="324">
        <v>1406371</v>
      </c>
      <c r="C26" s="135" t="s">
        <v>3003</v>
      </c>
      <c r="D26" s="325">
        <v>43133</v>
      </c>
      <c r="E26" s="325">
        <v>43135</v>
      </c>
      <c r="F26" s="135">
        <f t="shared" si="3"/>
        <v>2</v>
      </c>
      <c r="G26" s="135">
        <v>2</v>
      </c>
      <c r="H26" s="135" t="s">
        <v>37</v>
      </c>
      <c r="I26" s="135">
        <f t="shared" si="1"/>
        <v>4</v>
      </c>
      <c r="J26" s="160">
        <v>4620000</v>
      </c>
      <c r="K26" s="160">
        <f t="shared" si="2"/>
        <v>18480000</v>
      </c>
      <c r="L26" s="369"/>
      <c r="M26" s="135"/>
      <c r="N26" s="28"/>
      <c r="O26" s="28"/>
    </row>
    <row r="27" s="1" customFormat="1" spans="1:15">
      <c r="A27" s="323">
        <v>331029</v>
      </c>
      <c r="B27" s="324">
        <v>1414892</v>
      </c>
      <c r="C27" s="135" t="s">
        <v>3004</v>
      </c>
      <c r="D27" s="325">
        <v>43133</v>
      </c>
      <c r="E27" s="325">
        <v>43138</v>
      </c>
      <c r="F27" s="135">
        <f t="shared" si="3"/>
        <v>5</v>
      </c>
      <c r="G27" s="324">
        <v>1</v>
      </c>
      <c r="H27" s="324" t="s">
        <v>37</v>
      </c>
      <c r="I27" s="135">
        <f t="shared" si="1"/>
        <v>5</v>
      </c>
      <c r="J27" s="160">
        <v>4620000</v>
      </c>
      <c r="K27" s="160">
        <f t="shared" si="2"/>
        <v>23100000</v>
      </c>
      <c r="L27" s="369"/>
      <c r="M27" s="135"/>
      <c r="N27" s="28"/>
      <c r="O27" s="28"/>
    </row>
    <row r="28" s="1" customFormat="1" spans="1:15">
      <c r="A28" s="323" t="s">
        <v>3005</v>
      </c>
      <c r="B28" s="324">
        <v>1424301</v>
      </c>
      <c r="C28" s="135" t="s">
        <v>3006</v>
      </c>
      <c r="D28" s="325">
        <v>43498</v>
      </c>
      <c r="E28" s="325">
        <v>43503</v>
      </c>
      <c r="F28" s="135">
        <f t="shared" si="3"/>
        <v>5</v>
      </c>
      <c r="G28" s="324">
        <v>2</v>
      </c>
      <c r="H28" s="324" t="s">
        <v>37</v>
      </c>
      <c r="I28" s="135">
        <f t="shared" si="1"/>
        <v>10</v>
      </c>
      <c r="J28" s="160">
        <v>4620000</v>
      </c>
      <c r="K28" s="160">
        <f t="shared" si="2"/>
        <v>46200000</v>
      </c>
      <c r="L28" s="369"/>
      <c r="M28" s="370" t="s">
        <v>3007</v>
      </c>
      <c r="N28" s="28"/>
      <c r="O28" s="28"/>
    </row>
    <row r="29" s="1" customFormat="1" spans="1:15">
      <c r="A29" s="323" t="s">
        <v>3008</v>
      </c>
      <c r="B29" s="324">
        <v>1424010</v>
      </c>
      <c r="C29" s="135" t="s">
        <v>3009</v>
      </c>
      <c r="D29" s="325">
        <v>43498</v>
      </c>
      <c r="E29" s="325">
        <v>43499</v>
      </c>
      <c r="F29" s="135">
        <f t="shared" si="3"/>
        <v>1</v>
      </c>
      <c r="G29" s="324">
        <v>4</v>
      </c>
      <c r="H29" s="324" t="s">
        <v>37</v>
      </c>
      <c r="I29" s="135">
        <f t="shared" si="1"/>
        <v>4</v>
      </c>
      <c r="J29" s="160">
        <v>4620000</v>
      </c>
      <c r="K29" s="160">
        <f t="shared" si="2"/>
        <v>18480000</v>
      </c>
      <c r="L29" s="369"/>
      <c r="M29" s="370" t="s">
        <v>3007</v>
      </c>
      <c r="N29" s="28"/>
      <c r="O29" s="28"/>
    </row>
    <row r="30" s="1" customFormat="1" spans="1:15">
      <c r="A30" s="323">
        <v>337300</v>
      </c>
      <c r="B30" s="324">
        <v>1436341</v>
      </c>
      <c r="C30" s="135" t="s">
        <v>3010</v>
      </c>
      <c r="D30" s="325">
        <v>43498</v>
      </c>
      <c r="E30" s="325">
        <v>43501</v>
      </c>
      <c r="F30" s="135">
        <f t="shared" si="3"/>
        <v>3</v>
      </c>
      <c r="G30" s="324">
        <v>1</v>
      </c>
      <c r="H30" s="324" t="s">
        <v>2405</v>
      </c>
      <c r="I30" s="135">
        <f t="shared" si="1"/>
        <v>3</v>
      </c>
      <c r="J30" s="160">
        <v>4820000</v>
      </c>
      <c r="K30" s="160">
        <f t="shared" si="2"/>
        <v>14460000</v>
      </c>
      <c r="L30" s="369"/>
      <c r="M30" s="370" t="s">
        <v>3007</v>
      </c>
      <c r="N30" s="28"/>
      <c r="O30" s="28"/>
    </row>
    <row r="31" s="1" customFormat="1" spans="1:15">
      <c r="A31" s="323" t="s">
        <v>3011</v>
      </c>
      <c r="B31" s="324">
        <v>1425764</v>
      </c>
      <c r="C31" s="135" t="s">
        <v>3012</v>
      </c>
      <c r="D31" s="325">
        <v>43498</v>
      </c>
      <c r="E31" s="325">
        <v>43503</v>
      </c>
      <c r="F31" s="135">
        <f t="shared" si="3"/>
        <v>5</v>
      </c>
      <c r="G31" s="324">
        <v>2</v>
      </c>
      <c r="H31" s="324" t="s">
        <v>37</v>
      </c>
      <c r="I31" s="135">
        <f t="shared" si="1"/>
        <v>10</v>
      </c>
      <c r="J31" s="160">
        <v>4620000</v>
      </c>
      <c r="K31" s="160">
        <f t="shared" si="2"/>
        <v>46200000</v>
      </c>
      <c r="L31" s="369"/>
      <c r="M31" s="370" t="s">
        <v>3007</v>
      </c>
      <c r="N31" s="28"/>
      <c r="O31" s="28"/>
    </row>
    <row r="32" s="1" customFormat="1" spans="1:15">
      <c r="A32" s="135">
        <v>336035</v>
      </c>
      <c r="B32" s="135">
        <v>1426525</v>
      </c>
      <c r="C32" s="135" t="s">
        <v>3013</v>
      </c>
      <c r="D32" s="136">
        <v>43498</v>
      </c>
      <c r="E32" s="136">
        <v>43501</v>
      </c>
      <c r="F32" s="135">
        <f t="shared" si="3"/>
        <v>3</v>
      </c>
      <c r="G32" s="135">
        <v>1</v>
      </c>
      <c r="H32" s="135" t="s">
        <v>37</v>
      </c>
      <c r="I32" s="135">
        <f t="shared" si="1"/>
        <v>3</v>
      </c>
      <c r="J32" s="159">
        <v>4620000</v>
      </c>
      <c r="K32" s="160">
        <f t="shared" si="2"/>
        <v>13860000</v>
      </c>
      <c r="L32" s="369"/>
      <c r="M32" s="131" t="s">
        <v>3014</v>
      </c>
      <c r="N32" s="28"/>
      <c r="O32" s="28"/>
    </row>
    <row r="33" s="1" customFormat="1" spans="1:15">
      <c r="A33" s="323" t="s">
        <v>3015</v>
      </c>
      <c r="B33" s="324">
        <v>1414891</v>
      </c>
      <c r="C33" s="135" t="s">
        <v>3016</v>
      </c>
      <c r="D33" s="325">
        <v>43133</v>
      </c>
      <c r="E33" s="325">
        <v>43138</v>
      </c>
      <c r="F33" s="135">
        <f t="shared" si="3"/>
        <v>5</v>
      </c>
      <c r="G33" s="324">
        <v>4</v>
      </c>
      <c r="H33" s="324" t="s">
        <v>37</v>
      </c>
      <c r="I33" s="135">
        <f t="shared" si="1"/>
        <v>20</v>
      </c>
      <c r="J33" s="160">
        <v>4620000</v>
      </c>
      <c r="K33" s="160">
        <f t="shared" si="2"/>
        <v>92400000</v>
      </c>
      <c r="L33" s="369"/>
      <c r="M33" s="135"/>
      <c r="N33" s="28"/>
      <c r="O33" s="28"/>
    </row>
    <row r="34" s="3" customFormat="1" spans="1:17">
      <c r="A34" s="326" t="s">
        <v>3017</v>
      </c>
      <c r="B34" s="326">
        <v>1421251</v>
      </c>
      <c r="C34" s="327" t="s">
        <v>3018</v>
      </c>
      <c r="D34" s="328">
        <v>43498</v>
      </c>
      <c r="E34" s="328">
        <v>43502</v>
      </c>
      <c r="F34" s="329">
        <f t="shared" si="3"/>
        <v>4</v>
      </c>
      <c r="G34" s="324">
        <v>1</v>
      </c>
      <c r="H34" s="330" t="s">
        <v>37</v>
      </c>
      <c r="I34" s="135">
        <f t="shared" si="1"/>
        <v>4</v>
      </c>
      <c r="J34" s="371">
        <v>4620000</v>
      </c>
      <c r="K34" s="371">
        <f t="shared" si="2"/>
        <v>18480000</v>
      </c>
      <c r="L34" s="369"/>
      <c r="M34" s="329"/>
      <c r="N34" s="28"/>
      <c r="O34" s="28"/>
      <c r="Q34" s="1"/>
    </row>
    <row r="35" s="3" customFormat="1" spans="1:17">
      <c r="A35" s="331"/>
      <c r="B35" s="331"/>
      <c r="C35" s="332"/>
      <c r="D35" s="328">
        <v>43502</v>
      </c>
      <c r="E35" s="328">
        <v>43503</v>
      </c>
      <c r="F35" s="329">
        <f t="shared" si="3"/>
        <v>1</v>
      </c>
      <c r="G35" s="330">
        <v>1</v>
      </c>
      <c r="H35" s="330" t="s">
        <v>37</v>
      </c>
      <c r="I35" s="135">
        <f t="shared" si="1"/>
        <v>1</v>
      </c>
      <c r="J35" s="371">
        <v>4620000</v>
      </c>
      <c r="K35" s="371">
        <f t="shared" si="2"/>
        <v>4620000</v>
      </c>
      <c r="L35" s="372"/>
      <c r="M35" s="370" t="s">
        <v>3007</v>
      </c>
      <c r="N35" s="28"/>
      <c r="O35" s="28"/>
      <c r="Q35" s="1"/>
    </row>
    <row r="36" s="1" customFormat="1" spans="1:15">
      <c r="A36" s="333">
        <v>331125</v>
      </c>
      <c r="B36" s="333">
        <v>1416196</v>
      </c>
      <c r="C36" s="333" t="s">
        <v>3019</v>
      </c>
      <c r="D36" s="334">
        <v>43134</v>
      </c>
      <c r="E36" s="334">
        <v>43136</v>
      </c>
      <c r="F36" s="333">
        <f t="shared" si="3"/>
        <v>2</v>
      </c>
      <c r="G36" s="333">
        <v>1</v>
      </c>
      <c r="H36" s="333" t="s">
        <v>37</v>
      </c>
      <c r="I36" s="333">
        <f t="shared" si="1"/>
        <v>2</v>
      </c>
      <c r="J36" s="373">
        <v>4620000</v>
      </c>
      <c r="K36" s="374">
        <f t="shared" si="2"/>
        <v>9240000</v>
      </c>
      <c r="L36" s="375">
        <f>SUM(K36:K72)</f>
        <v>533660000</v>
      </c>
      <c r="M36" s="333"/>
      <c r="N36" s="28"/>
      <c r="O36" s="28"/>
    </row>
    <row r="37" s="1" customFormat="1" spans="1:15">
      <c r="A37" s="335">
        <v>332522</v>
      </c>
      <c r="B37" s="335">
        <v>1416942</v>
      </c>
      <c r="C37" s="333" t="s">
        <v>3020</v>
      </c>
      <c r="D37" s="336">
        <v>43134</v>
      </c>
      <c r="E37" s="336">
        <v>43139</v>
      </c>
      <c r="F37" s="333">
        <f t="shared" si="3"/>
        <v>5</v>
      </c>
      <c r="G37" s="337">
        <v>1</v>
      </c>
      <c r="H37" s="337" t="s">
        <v>37</v>
      </c>
      <c r="I37" s="333">
        <f t="shared" si="1"/>
        <v>5</v>
      </c>
      <c r="J37" s="373">
        <v>4620000</v>
      </c>
      <c r="K37" s="374">
        <f t="shared" si="2"/>
        <v>23100000</v>
      </c>
      <c r="L37" s="376"/>
      <c r="M37" s="340" t="s">
        <v>2692</v>
      </c>
      <c r="N37" s="28"/>
      <c r="O37" s="28"/>
    </row>
    <row r="38" s="1" customFormat="1" spans="1:15">
      <c r="A38" s="338"/>
      <c r="B38" s="338"/>
      <c r="C38" s="333" t="s">
        <v>3021</v>
      </c>
      <c r="D38" s="336">
        <v>43134</v>
      </c>
      <c r="E38" s="336">
        <v>43139</v>
      </c>
      <c r="F38" s="333">
        <f t="shared" si="3"/>
        <v>5</v>
      </c>
      <c r="G38" s="337">
        <v>1</v>
      </c>
      <c r="H38" s="337" t="s">
        <v>37</v>
      </c>
      <c r="I38" s="333">
        <v>0</v>
      </c>
      <c r="J38" s="373">
        <v>1200000</v>
      </c>
      <c r="K38" s="374">
        <f t="shared" si="2"/>
        <v>6000000</v>
      </c>
      <c r="L38" s="376"/>
      <c r="M38" s="341"/>
      <c r="N38" s="28"/>
      <c r="O38" s="28"/>
    </row>
    <row r="39" s="1" customFormat="1" spans="1:15">
      <c r="A39" s="335">
        <v>330864</v>
      </c>
      <c r="B39" s="337">
        <v>1414623</v>
      </c>
      <c r="C39" s="333" t="s">
        <v>3022</v>
      </c>
      <c r="D39" s="336">
        <v>43134</v>
      </c>
      <c r="E39" s="336">
        <v>43136</v>
      </c>
      <c r="F39" s="333">
        <f t="shared" si="3"/>
        <v>2</v>
      </c>
      <c r="G39" s="337">
        <v>1</v>
      </c>
      <c r="H39" s="337" t="s">
        <v>37</v>
      </c>
      <c r="I39" s="333">
        <f t="shared" ref="I39:I42" si="4">G39*F39</f>
        <v>2</v>
      </c>
      <c r="J39" s="374">
        <v>4620000</v>
      </c>
      <c r="K39" s="374">
        <f t="shared" si="2"/>
        <v>9240000</v>
      </c>
      <c r="L39" s="376"/>
      <c r="M39" s="333"/>
      <c r="N39" s="28"/>
      <c r="O39" s="28"/>
    </row>
    <row r="40" s="1" customFormat="1" spans="1:15">
      <c r="A40" s="335" t="s">
        <v>3023</v>
      </c>
      <c r="B40" s="337">
        <v>1394243</v>
      </c>
      <c r="C40" s="333" t="s">
        <v>3024</v>
      </c>
      <c r="D40" s="336">
        <v>43499</v>
      </c>
      <c r="E40" s="336">
        <v>43501</v>
      </c>
      <c r="F40" s="333">
        <f t="shared" si="3"/>
        <v>2</v>
      </c>
      <c r="G40" s="337">
        <v>2</v>
      </c>
      <c r="H40" s="337" t="s">
        <v>2405</v>
      </c>
      <c r="I40" s="333">
        <f t="shared" si="4"/>
        <v>4</v>
      </c>
      <c r="J40" s="374">
        <v>4820000</v>
      </c>
      <c r="K40" s="374">
        <f t="shared" si="2"/>
        <v>19280000</v>
      </c>
      <c r="L40" s="376"/>
      <c r="M40" s="333" t="s">
        <v>3025</v>
      </c>
      <c r="N40" s="28"/>
      <c r="O40" s="28"/>
    </row>
    <row r="41" s="1" customFormat="1" spans="1:15">
      <c r="A41" s="339" t="s">
        <v>3026</v>
      </c>
      <c r="B41" s="333">
        <v>1400737</v>
      </c>
      <c r="C41" s="333" t="s">
        <v>3027</v>
      </c>
      <c r="D41" s="334">
        <v>43134</v>
      </c>
      <c r="E41" s="334">
        <v>43136</v>
      </c>
      <c r="F41" s="333">
        <f t="shared" si="3"/>
        <v>2</v>
      </c>
      <c r="G41" s="333">
        <v>2</v>
      </c>
      <c r="H41" s="333" t="s">
        <v>37</v>
      </c>
      <c r="I41" s="333">
        <f t="shared" si="4"/>
        <v>4</v>
      </c>
      <c r="J41" s="374">
        <v>4620000</v>
      </c>
      <c r="K41" s="374">
        <f t="shared" si="2"/>
        <v>18480000</v>
      </c>
      <c r="L41" s="376"/>
      <c r="M41" s="333"/>
      <c r="N41" s="28"/>
      <c r="O41" s="28"/>
    </row>
    <row r="42" s="1" customFormat="1" spans="1:15">
      <c r="A42" s="335" t="s">
        <v>3028</v>
      </c>
      <c r="B42" s="335">
        <v>1413286</v>
      </c>
      <c r="C42" s="333" t="s">
        <v>3029</v>
      </c>
      <c r="D42" s="336">
        <v>43134</v>
      </c>
      <c r="E42" s="336">
        <v>43139</v>
      </c>
      <c r="F42" s="337">
        <f t="shared" si="3"/>
        <v>5</v>
      </c>
      <c r="G42" s="337">
        <v>2</v>
      </c>
      <c r="H42" s="340" t="s">
        <v>37</v>
      </c>
      <c r="I42" s="337">
        <f t="shared" si="4"/>
        <v>10</v>
      </c>
      <c r="J42" s="374">
        <v>4620000</v>
      </c>
      <c r="K42" s="374">
        <f t="shared" si="2"/>
        <v>46200000</v>
      </c>
      <c r="L42" s="376"/>
      <c r="M42" s="333" t="s">
        <v>3030</v>
      </c>
      <c r="N42" s="28"/>
      <c r="O42" s="28"/>
    </row>
    <row r="43" s="1" customFormat="1" spans="1:15">
      <c r="A43" s="338"/>
      <c r="B43" s="338"/>
      <c r="C43" s="333" t="s">
        <v>2720</v>
      </c>
      <c r="D43" s="336">
        <v>43134</v>
      </c>
      <c r="E43" s="336">
        <v>43139</v>
      </c>
      <c r="F43" s="337">
        <f t="shared" si="3"/>
        <v>5</v>
      </c>
      <c r="G43" s="337">
        <v>1</v>
      </c>
      <c r="H43" s="341"/>
      <c r="I43" s="337"/>
      <c r="J43" s="374">
        <v>320000</v>
      </c>
      <c r="K43" s="374">
        <f t="shared" si="2"/>
        <v>1600000</v>
      </c>
      <c r="L43" s="376"/>
      <c r="M43" s="333"/>
      <c r="N43" s="28"/>
      <c r="O43" s="28"/>
    </row>
    <row r="44" s="1" customFormat="1" spans="1:15">
      <c r="A44" s="342">
        <v>337697</v>
      </c>
      <c r="B44" s="342">
        <v>1437447</v>
      </c>
      <c r="C44" s="333" t="s">
        <v>3031</v>
      </c>
      <c r="D44" s="336">
        <v>43499</v>
      </c>
      <c r="E44" s="336">
        <v>43501</v>
      </c>
      <c r="F44" s="337">
        <f t="shared" si="3"/>
        <v>2</v>
      </c>
      <c r="G44" s="337">
        <v>1</v>
      </c>
      <c r="H44" s="337" t="s">
        <v>37</v>
      </c>
      <c r="I44" s="337">
        <f t="shared" ref="I44:I53" si="5">G44*F44</f>
        <v>2</v>
      </c>
      <c r="J44" s="374">
        <v>4620000</v>
      </c>
      <c r="K44" s="374">
        <f t="shared" si="2"/>
        <v>9240000</v>
      </c>
      <c r="L44" s="376"/>
      <c r="M44" s="357" t="s">
        <v>3032</v>
      </c>
      <c r="N44" s="28"/>
      <c r="O44" s="28"/>
    </row>
    <row r="45" s="1" customFormat="1" spans="1:15">
      <c r="A45" s="335">
        <v>328079</v>
      </c>
      <c r="B45" s="337">
        <v>1406863</v>
      </c>
      <c r="C45" s="333" t="s">
        <v>3033</v>
      </c>
      <c r="D45" s="336">
        <v>43499</v>
      </c>
      <c r="E45" s="336">
        <v>43504</v>
      </c>
      <c r="F45" s="337">
        <f t="shared" si="3"/>
        <v>5</v>
      </c>
      <c r="G45" s="337">
        <v>1</v>
      </c>
      <c r="H45" s="337" t="s">
        <v>37</v>
      </c>
      <c r="I45" s="337">
        <f t="shared" si="5"/>
        <v>5</v>
      </c>
      <c r="J45" s="374">
        <v>4620000</v>
      </c>
      <c r="K45" s="374">
        <f t="shared" si="2"/>
        <v>23100000</v>
      </c>
      <c r="L45" s="376"/>
      <c r="M45" s="333"/>
      <c r="N45" s="28"/>
      <c r="O45" s="28"/>
    </row>
    <row r="46" s="1" customFormat="1" spans="1:15">
      <c r="A46" s="335">
        <v>328080</v>
      </c>
      <c r="B46" s="337">
        <v>1406866</v>
      </c>
      <c r="C46" s="333" t="s">
        <v>3034</v>
      </c>
      <c r="D46" s="336">
        <v>43499</v>
      </c>
      <c r="E46" s="336">
        <v>43504</v>
      </c>
      <c r="F46" s="337">
        <f t="shared" si="3"/>
        <v>5</v>
      </c>
      <c r="G46" s="337">
        <v>1</v>
      </c>
      <c r="H46" s="337" t="s">
        <v>37</v>
      </c>
      <c r="I46" s="337">
        <f t="shared" si="5"/>
        <v>5</v>
      </c>
      <c r="J46" s="374">
        <v>4620000</v>
      </c>
      <c r="K46" s="374">
        <f t="shared" si="2"/>
        <v>23100000</v>
      </c>
      <c r="L46" s="376"/>
      <c r="M46" s="333"/>
      <c r="N46" s="28"/>
      <c r="O46" s="28"/>
    </row>
    <row r="47" s="1" customFormat="1" spans="1:15">
      <c r="A47" s="335">
        <v>337360</v>
      </c>
      <c r="B47" s="337">
        <v>1436498</v>
      </c>
      <c r="C47" s="333" t="s">
        <v>3035</v>
      </c>
      <c r="D47" s="336">
        <v>43499</v>
      </c>
      <c r="E47" s="336">
        <v>43501</v>
      </c>
      <c r="F47" s="337">
        <f t="shared" si="3"/>
        <v>2</v>
      </c>
      <c r="G47" s="337">
        <v>1</v>
      </c>
      <c r="H47" s="337" t="s">
        <v>37</v>
      </c>
      <c r="I47" s="337">
        <f t="shared" si="5"/>
        <v>2</v>
      </c>
      <c r="J47" s="374">
        <v>4620000</v>
      </c>
      <c r="K47" s="374">
        <f t="shared" si="2"/>
        <v>9240000</v>
      </c>
      <c r="L47" s="376"/>
      <c r="M47" s="357" t="s">
        <v>3036</v>
      </c>
      <c r="N47" s="28"/>
      <c r="O47" s="28"/>
    </row>
    <row r="48" s="1" customFormat="1" spans="1:15">
      <c r="A48" s="335">
        <v>328106</v>
      </c>
      <c r="B48" s="337">
        <v>1396184</v>
      </c>
      <c r="C48" s="333" t="s">
        <v>3037</v>
      </c>
      <c r="D48" s="336">
        <v>43499</v>
      </c>
      <c r="E48" s="336">
        <v>43502</v>
      </c>
      <c r="F48" s="337">
        <f t="shared" si="3"/>
        <v>3</v>
      </c>
      <c r="G48" s="337">
        <v>1</v>
      </c>
      <c r="H48" s="337" t="s">
        <v>2405</v>
      </c>
      <c r="I48" s="337">
        <f t="shared" si="5"/>
        <v>3</v>
      </c>
      <c r="J48" s="374">
        <v>4820000</v>
      </c>
      <c r="K48" s="374">
        <f t="shared" si="2"/>
        <v>14460000</v>
      </c>
      <c r="L48" s="376"/>
      <c r="M48" s="333" t="s">
        <v>3038</v>
      </c>
      <c r="N48" s="28"/>
      <c r="O48" s="28"/>
    </row>
    <row r="49" s="1" customFormat="1" spans="1:15">
      <c r="A49" s="333">
        <v>334869</v>
      </c>
      <c r="B49" s="333">
        <v>1428228</v>
      </c>
      <c r="C49" s="333" t="s">
        <v>3039</v>
      </c>
      <c r="D49" s="334">
        <v>43499</v>
      </c>
      <c r="E49" s="334">
        <v>43500</v>
      </c>
      <c r="F49" s="333">
        <f t="shared" si="3"/>
        <v>1</v>
      </c>
      <c r="G49" s="333">
        <v>1</v>
      </c>
      <c r="H49" s="333" t="s">
        <v>37</v>
      </c>
      <c r="I49" s="333">
        <f t="shared" si="5"/>
        <v>1</v>
      </c>
      <c r="J49" s="373">
        <v>4620000</v>
      </c>
      <c r="K49" s="374">
        <f t="shared" si="2"/>
        <v>4620000</v>
      </c>
      <c r="L49" s="376"/>
      <c r="M49" s="333"/>
      <c r="N49" s="28"/>
      <c r="O49" s="28"/>
    </row>
    <row r="50" s="1" customFormat="1" spans="1:15">
      <c r="A50" s="333">
        <v>332517</v>
      </c>
      <c r="B50" s="333">
        <v>1419169</v>
      </c>
      <c r="C50" s="333" t="s">
        <v>3040</v>
      </c>
      <c r="D50" s="334">
        <v>43134</v>
      </c>
      <c r="E50" s="334">
        <v>43135</v>
      </c>
      <c r="F50" s="333">
        <f t="shared" si="3"/>
        <v>1</v>
      </c>
      <c r="G50" s="333">
        <v>1</v>
      </c>
      <c r="H50" s="333" t="s">
        <v>37</v>
      </c>
      <c r="I50" s="333">
        <f t="shared" si="5"/>
        <v>1</v>
      </c>
      <c r="J50" s="373">
        <v>4620000</v>
      </c>
      <c r="K50" s="374">
        <f t="shared" si="2"/>
        <v>4620000</v>
      </c>
      <c r="L50" s="376"/>
      <c r="M50" s="333"/>
      <c r="N50" s="28"/>
      <c r="O50" s="28"/>
    </row>
    <row r="51" s="3" customFormat="1" ht="19.5" customHeight="1" spans="1:17">
      <c r="A51" s="343" t="s">
        <v>3041</v>
      </c>
      <c r="B51" s="343">
        <v>1430102</v>
      </c>
      <c r="C51" s="344" t="s">
        <v>3042</v>
      </c>
      <c r="D51" s="345">
        <v>43499</v>
      </c>
      <c r="E51" s="345">
        <v>43501</v>
      </c>
      <c r="F51" s="346">
        <f t="shared" si="3"/>
        <v>2</v>
      </c>
      <c r="G51" s="346">
        <v>2</v>
      </c>
      <c r="H51" s="347" t="s">
        <v>37</v>
      </c>
      <c r="I51" s="346">
        <f t="shared" si="5"/>
        <v>4</v>
      </c>
      <c r="J51" s="377">
        <v>4620000</v>
      </c>
      <c r="K51" s="378">
        <f t="shared" si="2"/>
        <v>18480000</v>
      </c>
      <c r="L51" s="376"/>
      <c r="M51" s="363" t="s">
        <v>3036</v>
      </c>
      <c r="N51" s="28"/>
      <c r="O51" s="28"/>
      <c r="Q51" s="1"/>
    </row>
    <row r="52" s="3" customFormat="1" spans="1:17">
      <c r="A52" s="348"/>
      <c r="B52" s="348"/>
      <c r="C52" s="349"/>
      <c r="D52" s="345">
        <v>43501</v>
      </c>
      <c r="E52" s="345">
        <v>43502</v>
      </c>
      <c r="F52" s="346">
        <f t="shared" si="3"/>
        <v>1</v>
      </c>
      <c r="G52" s="346">
        <v>2</v>
      </c>
      <c r="H52" s="350"/>
      <c r="I52" s="346">
        <f t="shared" si="5"/>
        <v>2</v>
      </c>
      <c r="J52" s="377">
        <v>7000000</v>
      </c>
      <c r="K52" s="378">
        <f t="shared" si="2"/>
        <v>14000000</v>
      </c>
      <c r="L52" s="376"/>
      <c r="M52" s="366"/>
      <c r="N52" s="28"/>
      <c r="O52" s="28"/>
      <c r="Q52" s="1"/>
    </row>
    <row r="53" s="1" customFormat="1" spans="1:15">
      <c r="A53" s="335">
        <v>334894</v>
      </c>
      <c r="B53" s="351">
        <v>1426503</v>
      </c>
      <c r="C53" s="333" t="s">
        <v>3043</v>
      </c>
      <c r="D53" s="352">
        <v>43499</v>
      </c>
      <c r="E53" s="352">
        <v>43501</v>
      </c>
      <c r="F53" s="343">
        <f t="shared" si="3"/>
        <v>2</v>
      </c>
      <c r="G53" s="337">
        <v>1</v>
      </c>
      <c r="H53" s="337" t="s">
        <v>37</v>
      </c>
      <c r="I53" s="337">
        <f t="shared" si="5"/>
        <v>2</v>
      </c>
      <c r="J53" s="373">
        <v>4620000</v>
      </c>
      <c r="K53" s="374">
        <f t="shared" si="2"/>
        <v>9240000</v>
      </c>
      <c r="L53" s="376"/>
      <c r="M53" s="357" t="s">
        <v>3036</v>
      </c>
      <c r="N53" s="28"/>
      <c r="O53" s="28"/>
    </row>
    <row r="54" s="1" customFormat="1" spans="1:15">
      <c r="A54" s="338"/>
      <c r="B54" s="353"/>
      <c r="C54" s="333" t="s">
        <v>2410</v>
      </c>
      <c r="D54" s="354"/>
      <c r="E54" s="354"/>
      <c r="F54" s="348"/>
      <c r="G54" s="337">
        <v>1</v>
      </c>
      <c r="H54" s="337" t="s">
        <v>37</v>
      </c>
      <c r="I54" s="337">
        <v>0</v>
      </c>
      <c r="J54" s="373">
        <v>1200000</v>
      </c>
      <c r="K54" s="374">
        <f>J54*F53</f>
        <v>2400000</v>
      </c>
      <c r="L54" s="376"/>
      <c r="M54" s="333"/>
      <c r="N54" s="28"/>
      <c r="O54" s="28"/>
    </row>
    <row r="55" s="162" customFormat="1" spans="1:17">
      <c r="A55" s="355" t="s">
        <v>3044</v>
      </c>
      <c r="B55" s="356">
        <v>1438162</v>
      </c>
      <c r="C55" s="357" t="s">
        <v>3045</v>
      </c>
      <c r="D55" s="358">
        <v>43499</v>
      </c>
      <c r="E55" s="358">
        <v>43501</v>
      </c>
      <c r="F55" s="359">
        <f t="shared" ref="F55:F58" si="6">E55-D55</f>
        <v>2</v>
      </c>
      <c r="G55" s="359">
        <v>2</v>
      </c>
      <c r="H55" s="359" t="s">
        <v>3046</v>
      </c>
      <c r="I55" s="359">
        <f t="shared" ref="I55:I58" si="7">G55*F55</f>
        <v>4</v>
      </c>
      <c r="J55" s="379">
        <v>6850000</v>
      </c>
      <c r="K55" s="380">
        <f t="shared" ref="K55:K58" si="8">J55*F55*G55</f>
        <v>27400000</v>
      </c>
      <c r="L55" s="376"/>
      <c r="M55" s="357" t="s">
        <v>3036</v>
      </c>
      <c r="N55" s="28"/>
      <c r="O55" s="28"/>
      <c r="Q55" s="1"/>
    </row>
    <row r="56" s="1" customFormat="1" spans="1:15">
      <c r="A56" s="335">
        <v>328081</v>
      </c>
      <c r="B56" s="337">
        <v>1406832</v>
      </c>
      <c r="C56" s="333" t="s">
        <v>3047</v>
      </c>
      <c r="D56" s="336">
        <v>43499</v>
      </c>
      <c r="E56" s="336">
        <v>43504</v>
      </c>
      <c r="F56" s="337">
        <f t="shared" si="6"/>
        <v>5</v>
      </c>
      <c r="G56" s="337">
        <v>1</v>
      </c>
      <c r="H56" s="337" t="s">
        <v>37</v>
      </c>
      <c r="I56" s="337">
        <f t="shared" si="7"/>
        <v>5</v>
      </c>
      <c r="J56" s="374">
        <v>4620000</v>
      </c>
      <c r="K56" s="374">
        <f t="shared" si="8"/>
        <v>23100000</v>
      </c>
      <c r="L56" s="376"/>
      <c r="M56" s="333" t="s">
        <v>1936</v>
      </c>
      <c r="N56" s="28"/>
      <c r="O56" s="28"/>
    </row>
    <row r="57" s="1" customFormat="1" spans="1:15">
      <c r="A57" s="335">
        <v>328420</v>
      </c>
      <c r="B57" s="337">
        <v>1399621</v>
      </c>
      <c r="C57" s="333" t="s">
        <v>3048</v>
      </c>
      <c r="D57" s="336">
        <v>43134</v>
      </c>
      <c r="E57" s="336">
        <v>43135</v>
      </c>
      <c r="F57" s="337">
        <f t="shared" si="6"/>
        <v>1</v>
      </c>
      <c r="G57" s="337">
        <v>1</v>
      </c>
      <c r="H57" s="337" t="s">
        <v>2405</v>
      </c>
      <c r="I57" s="337">
        <f t="shared" si="7"/>
        <v>1</v>
      </c>
      <c r="J57" s="374">
        <v>4820000</v>
      </c>
      <c r="K57" s="374">
        <f t="shared" si="8"/>
        <v>4820000</v>
      </c>
      <c r="L57" s="376"/>
      <c r="M57" s="333" t="s">
        <v>3049</v>
      </c>
      <c r="N57" s="28"/>
      <c r="O57" s="28"/>
    </row>
    <row r="58" s="3" customFormat="1" spans="1:17">
      <c r="A58" s="360">
        <v>326984</v>
      </c>
      <c r="B58" s="360">
        <v>1402260</v>
      </c>
      <c r="C58" s="361" t="s">
        <v>3050</v>
      </c>
      <c r="D58" s="362">
        <v>43500</v>
      </c>
      <c r="E58" s="362">
        <v>43502</v>
      </c>
      <c r="F58" s="360">
        <f t="shared" si="6"/>
        <v>2</v>
      </c>
      <c r="G58" s="360">
        <v>1</v>
      </c>
      <c r="H58" s="363" t="s">
        <v>2997</v>
      </c>
      <c r="I58" s="381">
        <f t="shared" si="7"/>
        <v>2</v>
      </c>
      <c r="J58" s="382">
        <v>6060000</v>
      </c>
      <c r="K58" s="382">
        <f t="shared" si="8"/>
        <v>12120000</v>
      </c>
      <c r="L58" s="376"/>
      <c r="M58" s="367"/>
      <c r="N58" s="28"/>
      <c r="O58" s="28"/>
      <c r="Q58" s="1"/>
    </row>
    <row r="59" s="3" customFormat="1" spans="1:17">
      <c r="A59" s="364"/>
      <c r="B59" s="364"/>
      <c r="C59" s="361" t="s">
        <v>3051</v>
      </c>
      <c r="D59" s="365"/>
      <c r="E59" s="365"/>
      <c r="F59" s="364"/>
      <c r="G59" s="364"/>
      <c r="H59" s="366"/>
      <c r="I59" s="383"/>
      <c r="J59" s="382">
        <v>320000</v>
      </c>
      <c r="K59" s="382">
        <f>J59*2</f>
        <v>640000</v>
      </c>
      <c r="L59" s="376"/>
      <c r="M59" s="367"/>
      <c r="N59" s="28"/>
      <c r="O59" s="28"/>
      <c r="Q59" s="1"/>
    </row>
    <row r="60" s="3" customFormat="1" spans="1:17">
      <c r="A60" s="343" t="s">
        <v>3052</v>
      </c>
      <c r="B60" s="343">
        <v>1413260</v>
      </c>
      <c r="C60" s="367" t="s">
        <v>3053</v>
      </c>
      <c r="D60" s="354">
        <v>43500</v>
      </c>
      <c r="E60" s="354">
        <v>43502</v>
      </c>
      <c r="F60" s="367">
        <f t="shared" ref="F60:F84" si="9">E60-D60</f>
        <v>2</v>
      </c>
      <c r="G60" s="348">
        <v>2</v>
      </c>
      <c r="H60" s="350" t="s">
        <v>37</v>
      </c>
      <c r="I60" s="384">
        <f t="shared" ref="I60:I76" si="10">G60*F60</f>
        <v>4</v>
      </c>
      <c r="J60" s="378">
        <v>4620000</v>
      </c>
      <c r="K60" s="378">
        <f t="shared" ref="K60:K62" si="11">J60*I60</f>
        <v>18480000</v>
      </c>
      <c r="L60" s="376"/>
      <c r="M60" s="367"/>
      <c r="N60" s="28"/>
      <c r="O60" s="28"/>
      <c r="Q60" s="1"/>
    </row>
    <row r="61" s="3" customFormat="1" spans="1:17">
      <c r="A61" s="348"/>
      <c r="B61" s="348"/>
      <c r="C61" s="367" t="s">
        <v>3054</v>
      </c>
      <c r="D61" s="354">
        <v>43500</v>
      </c>
      <c r="E61" s="354">
        <v>43502</v>
      </c>
      <c r="F61" s="367">
        <v>2</v>
      </c>
      <c r="G61" s="348">
        <v>2</v>
      </c>
      <c r="H61" s="350" t="s">
        <v>37</v>
      </c>
      <c r="I61" s="384">
        <f t="shared" si="10"/>
        <v>4</v>
      </c>
      <c r="J61" s="378">
        <v>320000</v>
      </c>
      <c r="K61" s="378">
        <f t="shared" si="11"/>
        <v>1280000</v>
      </c>
      <c r="L61" s="376"/>
      <c r="M61" s="367"/>
      <c r="N61" s="28"/>
      <c r="O61" s="28"/>
      <c r="Q61" s="1"/>
    </row>
    <row r="62" s="3" customFormat="1" spans="1:17">
      <c r="A62" s="348">
        <v>331191</v>
      </c>
      <c r="B62" s="348">
        <v>1438091</v>
      </c>
      <c r="C62" s="367" t="s">
        <v>3055</v>
      </c>
      <c r="D62" s="354">
        <v>43500</v>
      </c>
      <c r="E62" s="354">
        <v>43501</v>
      </c>
      <c r="F62" s="367">
        <f t="shared" si="9"/>
        <v>1</v>
      </c>
      <c r="G62" s="348">
        <v>1</v>
      </c>
      <c r="H62" s="350" t="s">
        <v>37</v>
      </c>
      <c r="I62" s="384">
        <f t="shared" si="10"/>
        <v>1</v>
      </c>
      <c r="J62" s="378">
        <v>4620000</v>
      </c>
      <c r="K62" s="378">
        <f t="shared" si="11"/>
        <v>4620000</v>
      </c>
      <c r="L62" s="376"/>
      <c r="M62" s="361" t="s">
        <v>3036</v>
      </c>
      <c r="N62" s="28"/>
      <c r="O62" s="28"/>
      <c r="Q62" s="1"/>
    </row>
    <row r="63" s="1" customFormat="1" spans="1:15">
      <c r="A63" s="333">
        <v>328496</v>
      </c>
      <c r="B63" s="333">
        <v>1408352</v>
      </c>
      <c r="C63" s="333" t="s">
        <v>3056</v>
      </c>
      <c r="D63" s="334">
        <v>43135</v>
      </c>
      <c r="E63" s="334">
        <v>43136</v>
      </c>
      <c r="F63" s="333">
        <f t="shared" si="9"/>
        <v>1</v>
      </c>
      <c r="G63" s="333">
        <v>1</v>
      </c>
      <c r="H63" s="333" t="s">
        <v>37</v>
      </c>
      <c r="I63" s="333">
        <f t="shared" si="10"/>
        <v>1</v>
      </c>
      <c r="J63" s="373">
        <v>4620000</v>
      </c>
      <c r="K63" s="374">
        <f t="shared" ref="K63:K84" si="12">J63*F63*G63</f>
        <v>4620000</v>
      </c>
      <c r="L63" s="376"/>
      <c r="M63" s="357"/>
      <c r="N63" s="28"/>
      <c r="O63" s="28"/>
    </row>
    <row r="64" s="1" customFormat="1" spans="1:15">
      <c r="A64" s="339" t="s">
        <v>3057</v>
      </c>
      <c r="B64" s="333">
        <v>1408259</v>
      </c>
      <c r="C64" s="333" t="s">
        <v>3058</v>
      </c>
      <c r="D64" s="334">
        <v>43501</v>
      </c>
      <c r="E64" s="334">
        <v>43503</v>
      </c>
      <c r="F64" s="333">
        <f t="shared" si="9"/>
        <v>2</v>
      </c>
      <c r="G64" s="333">
        <v>4</v>
      </c>
      <c r="H64" s="333" t="s">
        <v>37</v>
      </c>
      <c r="I64" s="333">
        <f t="shared" si="10"/>
        <v>8</v>
      </c>
      <c r="J64" s="373">
        <v>4620000</v>
      </c>
      <c r="K64" s="374">
        <f t="shared" si="12"/>
        <v>36960000</v>
      </c>
      <c r="L64" s="376"/>
      <c r="M64" s="357" t="s">
        <v>3059</v>
      </c>
      <c r="N64" s="28"/>
      <c r="O64" s="28"/>
    </row>
    <row r="65" s="1" customFormat="1" spans="1:15">
      <c r="A65" s="339" t="s">
        <v>3060</v>
      </c>
      <c r="B65" s="333">
        <v>1407477</v>
      </c>
      <c r="C65" s="333" t="s">
        <v>3061</v>
      </c>
      <c r="D65" s="334">
        <v>43136</v>
      </c>
      <c r="E65" s="334">
        <v>43137</v>
      </c>
      <c r="F65" s="333">
        <f t="shared" si="9"/>
        <v>1</v>
      </c>
      <c r="G65" s="333">
        <v>2</v>
      </c>
      <c r="H65" s="333" t="s">
        <v>37</v>
      </c>
      <c r="I65" s="333">
        <f t="shared" si="10"/>
        <v>2</v>
      </c>
      <c r="J65" s="374">
        <v>4620000</v>
      </c>
      <c r="K65" s="374">
        <f t="shared" si="12"/>
        <v>9240000</v>
      </c>
      <c r="L65" s="376"/>
      <c r="M65" s="357"/>
      <c r="N65" s="28"/>
      <c r="O65" s="28"/>
    </row>
    <row r="66" s="1" customFormat="1" spans="1:15">
      <c r="A66" s="339" t="s">
        <v>3062</v>
      </c>
      <c r="B66" s="333">
        <v>1408305</v>
      </c>
      <c r="C66" s="333" t="s">
        <v>3063</v>
      </c>
      <c r="D66" s="334">
        <v>43136</v>
      </c>
      <c r="E66" s="334">
        <v>43138</v>
      </c>
      <c r="F66" s="333">
        <f t="shared" si="9"/>
        <v>2</v>
      </c>
      <c r="G66" s="333">
        <v>4</v>
      </c>
      <c r="H66" s="333" t="s">
        <v>37</v>
      </c>
      <c r="I66" s="333">
        <f t="shared" si="10"/>
        <v>8</v>
      </c>
      <c r="J66" s="374">
        <v>4620000</v>
      </c>
      <c r="K66" s="374">
        <f t="shared" si="12"/>
        <v>36960000</v>
      </c>
      <c r="L66" s="376"/>
      <c r="M66" s="357"/>
      <c r="N66" s="28"/>
      <c r="O66" s="28"/>
    </row>
    <row r="67" s="1" customFormat="1" spans="1:15">
      <c r="A67" s="339" t="s">
        <v>3064</v>
      </c>
      <c r="B67" s="333">
        <v>1422122</v>
      </c>
      <c r="C67" s="333" t="s">
        <v>3065</v>
      </c>
      <c r="D67" s="334">
        <v>43136</v>
      </c>
      <c r="E67" s="334">
        <v>43137</v>
      </c>
      <c r="F67" s="333">
        <f t="shared" si="9"/>
        <v>1</v>
      </c>
      <c r="G67" s="333">
        <v>3</v>
      </c>
      <c r="H67" s="333" t="s">
        <v>37</v>
      </c>
      <c r="I67" s="333">
        <f t="shared" si="10"/>
        <v>3</v>
      </c>
      <c r="J67" s="374">
        <v>4620000</v>
      </c>
      <c r="K67" s="374">
        <f t="shared" si="12"/>
        <v>13860000</v>
      </c>
      <c r="L67" s="376"/>
      <c r="M67" s="357"/>
      <c r="N67" s="28"/>
      <c r="O67" s="28"/>
    </row>
    <row r="68" s="1" customFormat="1" spans="1:15">
      <c r="A68" s="339" t="s">
        <v>3066</v>
      </c>
      <c r="B68" s="333">
        <v>1418751</v>
      </c>
      <c r="C68" s="333" t="s">
        <v>3067</v>
      </c>
      <c r="D68" s="334">
        <v>43136</v>
      </c>
      <c r="E68" s="334">
        <v>43138</v>
      </c>
      <c r="F68" s="333">
        <f t="shared" si="9"/>
        <v>2</v>
      </c>
      <c r="G68" s="333">
        <v>2</v>
      </c>
      <c r="H68" s="333" t="s">
        <v>37</v>
      </c>
      <c r="I68" s="333">
        <f t="shared" si="10"/>
        <v>4</v>
      </c>
      <c r="J68" s="373">
        <v>4620000</v>
      </c>
      <c r="K68" s="374">
        <f t="shared" si="12"/>
        <v>18480000</v>
      </c>
      <c r="L68" s="376"/>
      <c r="M68" s="357" t="s">
        <v>3068</v>
      </c>
      <c r="N68" s="28"/>
      <c r="O68" s="28"/>
    </row>
    <row r="69" s="1" customFormat="1" spans="1:15">
      <c r="A69" s="339" t="s">
        <v>3069</v>
      </c>
      <c r="B69" s="333">
        <v>1408306</v>
      </c>
      <c r="C69" s="333" t="s">
        <v>3070</v>
      </c>
      <c r="D69" s="334">
        <v>43136</v>
      </c>
      <c r="E69" s="334">
        <v>43138</v>
      </c>
      <c r="F69" s="333">
        <f t="shared" si="9"/>
        <v>2</v>
      </c>
      <c r="G69" s="333">
        <v>3</v>
      </c>
      <c r="H69" s="333" t="s">
        <v>37</v>
      </c>
      <c r="I69" s="333">
        <f t="shared" si="10"/>
        <v>6</v>
      </c>
      <c r="J69" s="373">
        <v>4620000</v>
      </c>
      <c r="K69" s="374">
        <f t="shared" si="12"/>
        <v>27720000</v>
      </c>
      <c r="L69" s="376"/>
      <c r="M69" s="357"/>
      <c r="N69" s="28"/>
      <c r="O69" s="28"/>
    </row>
    <row r="70" s="1" customFormat="1" spans="1:15">
      <c r="A70" s="339" t="s">
        <v>3071</v>
      </c>
      <c r="B70" s="333">
        <v>1426255</v>
      </c>
      <c r="C70" s="333" t="s">
        <v>3072</v>
      </c>
      <c r="D70" s="334">
        <v>43501</v>
      </c>
      <c r="E70" s="334">
        <v>43503</v>
      </c>
      <c r="F70" s="333">
        <f t="shared" si="9"/>
        <v>2</v>
      </c>
      <c r="G70" s="333">
        <v>1</v>
      </c>
      <c r="H70" s="333" t="s">
        <v>37</v>
      </c>
      <c r="I70" s="333">
        <f t="shared" si="10"/>
        <v>2</v>
      </c>
      <c r="J70" s="373">
        <v>4620000</v>
      </c>
      <c r="K70" s="374">
        <f t="shared" si="12"/>
        <v>9240000</v>
      </c>
      <c r="L70" s="376"/>
      <c r="M70" s="357" t="s">
        <v>3068</v>
      </c>
      <c r="N70" s="28"/>
      <c r="O70" s="28"/>
    </row>
    <row r="71" s="1" customFormat="1" spans="1:15">
      <c r="A71" s="333">
        <v>335338</v>
      </c>
      <c r="B71" s="333">
        <v>1428846</v>
      </c>
      <c r="C71" s="333" t="s">
        <v>3073</v>
      </c>
      <c r="D71" s="334">
        <v>43501</v>
      </c>
      <c r="E71" s="334">
        <v>43503</v>
      </c>
      <c r="F71" s="333">
        <f t="shared" si="9"/>
        <v>2</v>
      </c>
      <c r="G71" s="333">
        <v>1</v>
      </c>
      <c r="H71" s="333" t="s">
        <v>37</v>
      </c>
      <c r="I71" s="333">
        <f t="shared" si="10"/>
        <v>2</v>
      </c>
      <c r="J71" s="373">
        <v>4620000</v>
      </c>
      <c r="K71" s="374">
        <f t="shared" si="12"/>
        <v>9240000</v>
      </c>
      <c r="L71" s="376"/>
      <c r="M71" s="357" t="s">
        <v>3074</v>
      </c>
      <c r="N71" s="28"/>
      <c r="O71" s="28"/>
    </row>
    <row r="72" s="1" customFormat="1" spans="1:15">
      <c r="A72" s="333">
        <v>335339</v>
      </c>
      <c r="B72" s="333">
        <v>1428849</v>
      </c>
      <c r="C72" s="333" t="s">
        <v>3075</v>
      </c>
      <c r="D72" s="334">
        <v>43501</v>
      </c>
      <c r="E72" s="334">
        <v>43503</v>
      </c>
      <c r="F72" s="333">
        <f t="shared" si="9"/>
        <v>2</v>
      </c>
      <c r="G72" s="333">
        <v>1</v>
      </c>
      <c r="H72" s="333" t="s">
        <v>37</v>
      </c>
      <c r="I72" s="333">
        <f t="shared" si="10"/>
        <v>2</v>
      </c>
      <c r="J72" s="373">
        <v>4620000</v>
      </c>
      <c r="K72" s="374">
        <f t="shared" si="12"/>
        <v>9240000</v>
      </c>
      <c r="L72" s="421"/>
      <c r="M72" s="357" t="s">
        <v>3076</v>
      </c>
      <c r="N72" s="28"/>
      <c r="O72" s="28"/>
    </row>
    <row r="73" s="1" customFormat="1" spans="1:15">
      <c r="A73" s="385" t="s">
        <v>3077</v>
      </c>
      <c r="B73" s="386">
        <v>1407474</v>
      </c>
      <c r="C73" s="386" t="s">
        <v>3078</v>
      </c>
      <c r="D73" s="387">
        <v>43137</v>
      </c>
      <c r="E73" s="387">
        <v>43139</v>
      </c>
      <c r="F73" s="386">
        <f t="shared" si="9"/>
        <v>2</v>
      </c>
      <c r="G73" s="386">
        <v>2</v>
      </c>
      <c r="H73" s="386" t="s">
        <v>37</v>
      </c>
      <c r="I73" s="386">
        <f t="shared" si="10"/>
        <v>4</v>
      </c>
      <c r="J73" s="422">
        <v>4620000</v>
      </c>
      <c r="K73" s="422">
        <f t="shared" si="12"/>
        <v>18480000</v>
      </c>
      <c r="L73" s="423">
        <f>SUM(K73:K116)</f>
        <v>872820000</v>
      </c>
      <c r="M73" s="386"/>
      <c r="N73" s="28"/>
      <c r="O73" s="28"/>
    </row>
    <row r="74" s="1" customFormat="1" spans="1:15">
      <c r="A74" s="385" t="s">
        <v>3079</v>
      </c>
      <c r="B74" s="386">
        <v>1418677</v>
      </c>
      <c r="C74" s="386" t="s">
        <v>3080</v>
      </c>
      <c r="D74" s="387">
        <v>43137</v>
      </c>
      <c r="E74" s="387">
        <v>43139</v>
      </c>
      <c r="F74" s="386">
        <f t="shared" si="9"/>
        <v>2</v>
      </c>
      <c r="G74" s="386">
        <v>2</v>
      </c>
      <c r="H74" s="386" t="s">
        <v>37</v>
      </c>
      <c r="I74" s="386">
        <f t="shared" si="10"/>
        <v>4</v>
      </c>
      <c r="J74" s="424">
        <v>4620000</v>
      </c>
      <c r="K74" s="422">
        <f t="shared" si="12"/>
        <v>18480000</v>
      </c>
      <c r="L74" s="425"/>
      <c r="M74" s="426" t="s">
        <v>3036</v>
      </c>
      <c r="N74" s="28"/>
      <c r="O74" s="28"/>
    </row>
    <row r="75" s="1" customFormat="1" spans="1:15">
      <c r="A75" s="385" t="s">
        <v>3081</v>
      </c>
      <c r="B75" s="386">
        <v>1382205</v>
      </c>
      <c r="C75" s="386" t="s">
        <v>3082</v>
      </c>
      <c r="D75" s="387">
        <v>43137</v>
      </c>
      <c r="E75" s="387">
        <v>43142</v>
      </c>
      <c r="F75" s="386">
        <f t="shared" si="9"/>
        <v>5</v>
      </c>
      <c r="G75" s="386">
        <v>3</v>
      </c>
      <c r="H75" s="386" t="s">
        <v>37</v>
      </c>
      <c r="I75" s="386">
        <f t="shared" si="10"/>
        <v>15</v>
      </c>
      <c r="J75" s="422">
        <v>4620000</v>
      </c>
      <c r="K75" s="422">
        <f t="shared" si="12"/>
        <v>69300000</v>
      </c>
      <c r="L75" s="425"/>
      <c r="M75" s="386" t="s">
        <v>2178</v>
      </c>
      <c r="N75" s="28"/>
      <c r="O75" s="28"/>
    </row>
    <row r="76" s="1" customFormat="1" spans="1:15">
      <c r="A76" s="388">
        <v>331580</v>
      </c>
      <c r="B76" s="388">
        <v>1415307</v>
      </c>
      <c r="C76" s="386" t="s">
        <v>3083</v>
      </c>
      <c r="D76" s="387">
        <v>43137</v>
      </c>
      <c r="E76" s="387">
        <v>43141</v>
      </c>
      <c r="F76" s="386">
        <f t="shared" si="9"/>
        <v>4</v>
      </c>
      <c r="G76" s="386">
        <v>1</v>
      </c>
      <c r="H76" s="386" t="s">
        <v>37</v>
      </c>
      <c r="I76" s="386">
        <f t="shared" si="10"/>
        <v>4</v>
      </c>
      <c r="J76" s="422">
        <v>4620000</v>
      </c>
      <c r="K76" s="422">
        <f t="shared" si="12"/>
        <v>18480000</v>
      </c>
      <c r="L76" s="425"/>
      <c r="M76" s="386" t="s">
        <v>2692</v>
      </c>
      <c r="N76" s="28"/>
      <c r="O76" s="28"/>
    </row>
    <row r="77" s="1" customFormat="1" spans="1:15">
      <c r="A77" s="389"/>
      <c r="B77" s="389"/>
      <c r="C77" s="386" t="s">
        <v>2410</v>
      </c>
      <c r="D77" s="387">
        <v>43137</v>
      </c>
      <c r="E77" s="387">
        <v>43141</v>
      </c>
      <c r="F77" s="386">
        <f t="shared" si="9"/>
        <v>4</v>
      </c>
      <c r="G77" s="386">
        <v>1</v>
      </c>
      <c r="H77" s="386" t="s">
        <v>37</v>
      </c>
      <c r="I77" s="386">
        <v>0</v>
      </c>
      <c r="J77" s="422">
        <v>1200000</v>
      </c>
      <c r="K77" s="422">
        <f t="shared" si="12"/>
        <v>4800000</v>
      </c>
      <c r="L77" s="425"/>
      <c r="M77" s="386"/>
      <c r="N77" s="28"/>
      <c r="O77" s="28"/>
    </row>
    <row r="78" s="1" customFormat="1" spans="1:15">
      <c r="A78" s="389">
        <v>334870</v>
      </c>
      <c r="B78" s="389">
        <v>1426148</v>
      </c>
      <c r="C78" s="386" t="s">
        <v>3084</v>
      </c>
      <c r="D78" s="387">
        <v>43502</v>
      </c>
      <c r="E78" s="387">
        <v>43505</v>
      </c>
      <c r="F78" s="386">
        <f t="shared" si="9"/>
        <v>3</v>
      </c>
      <c r="G78" s="386">
        <v>1</v>
      </c>
      <c r="H78" s="386" t="s">
        <v>37</v>
      </c>
      <c r="I78" s="386">
        <f t="shared" ref="I78:I84" si="13">G78*F78</f>
        <v>3</v>
      </c>
      <c r="J78" s="422">
        <v>4620000</v>
      </c>
      <c r="K78" s="422">
        <f t="shared" si="12"/>
        <v>13860000</v>
      </c>
      <c r="L78" s="425"/>
      <c r="M78" s="426" t="s">
        <v>3036</v>
      </c>
      <c r="N78" s="28"/>
      <c r="O78" s="28"/>
    </row>
    <row r="79" s="1" customFormat="1" spans="1:15">
      <c r="A79" s="386">
        <v>318566</v>
      </c>
      <c r="B79" s="386">
        <v>1382207</v>
      </c>
      <c r="C79" s="386" t="s">
        <v>3085</v>
      </c>
      <c r="D79" s="387">
        <v>43137</v>
      </c>
      <c r="E79" s="387">
        <v>43142</v>
      </c>
      <c r="F79" s="386">
        <f t="shared" si="9"/>
        <v>5</v>
      </c>
      <c r="G79" s="386">
        <v>3</v>
      </c>
      <c r="H79" s="386" t="s">
        <v>37</v>
      </c>
      <c r="I79" s="386">
        <f t="shared" si="13"/>
        <v>15</v>
      </c>
      <c r="J79" s="422">
        <v>4620000</v>
      </c>
      <c r="K79" s="422">
        <f t="shared" si="12"/>
        <v>69300000</v>
      </c>
      <c r="L79" s="425"/>
      <c r="M79" s="426"/>
      <c r="N79" s="28"/>
      <c r="O79" s="28"/>
    </row>
    <row r="80" s="1" customFormat="1" spans="1:15">
      <c r="A80" s="388" t="s">
        <v>3086</v>
      </c>
      <c r="B80" s="390">
        <v>1431115</v>
      </c>
      <c r="C80" s="386" t="s">
        <v>3087</v>
      </c>
      <c r="D80" s="391">
        <v>43502</v>
      </c>
      <c r="E80" s="391">
        <v>43503</v>
      </c>
      <c r="F80" s="386">
        <f t="shared" si="9"/>
        <v>1</v>
      </c>
      <c r="G80" s="386">
        <v>2</v>
      </c>
      <c r="H80" s="386" t="s">
        <v>37</v>
      </c>
      <c r="I80" s="386">
        <f t="shared" si="13"/>
        <v>2</v>
      </c>
      <c r="J80" s="422">
        <v>4620000</v>
      </c>
      <c r="K80" s="422">
        <f t="shared" si="12"/>
        <v>9240000</v>
      </c>
      <c r="L80" s="425"/>
      <c r="M80" s="427" t="s">
        <v>3088</v>
      </c>
      <c r="N80" s="28"/>
      <c r="O80" s="28"/>
    </row>
    <row r="81" s="1" customFormat="1" spans="1:15">
      <c r="A81" s="392">
        <v>335671</v>
      </c>
      <c r="B81" s="392">
        <v>1430578</v>
      </c>
      <c r="C81" s="393" t="s">
        <v>3089</v>
      </c>
      <c r="D81" s="387">
        <v>43502</v>
      </c>
      <c r="E81" s="387">
        <v>43503</v>
      </c>
      <c r="F81" s="386">
        <f t="shared" si="9"/>
        <v>1</v>
      </c>
      <c r="G81" s="394">
        <v>1</v>
      </c>
      <c r="H81" s="386" t="s">
        <v>37</v>
      </c>
      <c r="I81" s="386">
        <f t="shared" si="13"/>
        <v>1</v>
      </c>
      <c r="J81" s="424">
        <v>4620000</v>
      </c>
      <c r="K81" s="422">
        <f t="shared" si="12"/>
        <v>4620000</v>
      </c>
      <c r="L81" s="425"/>
      <c r="M81" s="426" t="s">
        <v>3090</v>
      </c>
      <c r="N81" s="28"/>
      <c r="O81" s="28"/>
    </row>
    <row r="82" s="1" customFormat="1" spans="1:15">
      <c r="A82" s="395"/>
      <c r="B82" s="395"/>
      <c r="C82" s="396"/>
      <c r="D82" s="387">
        <v>43503</v>
      </c>
      <c r="E82" s="387">
        <v>43504</v>
      </c>
      <c r="F82" s="386">
        <f t="shared" si="9"/>
        <v>1</v>
      </c>
      <c r="G82" s="394">
        <v>1</v>
      </c>
      <c r="H82" s="386" t="s">
        <v>37</v>
      </c>
      <c r="I82" s="386">
        <f t="shared" si="13"/>
        <v>1</v>
      </c>
      <c r="J82" s="424">
        <v>10800000</v>
      </c>
      <c r="K82" s="422">
        <f t="shared" si="12"/>
        <v>10800000</v>
      </c>
      <c r="L82" s="425"/>
      <c r="M82" s="426" t="s">
        <v>3090</v>
      </c>
      <c r="N82" s="28"/>
      <c r="O82" s="28"/>
    </row>
    <row r="83" s="3" customFormat="1" spans="1:17">
      <c r="A83" s="392" t="s">
        <v>3091</v>
      </c>
      <c r="B83" s="392">
        <v>1417058</v>
      </c>
      <c r="C83" s="393" t="s">
        <v>3092</v>
      </c>
      <c r="D83" s="397">
        <v>43138</v>
      </c>
      <c r="E83" s="397">
        <v>43141</v>
      </c>
      <c r="F83" s="394">
        <f t="shared" si="9"/>
        <v>3</v>
      </c>
      <c r="G83" s="394">
        <v>7</v>
      </c>
      <c r="H83" s="394" t="s">
        <v>37</v>
      </c>
      <c r="I83" s="394">
        <f t="shared" si="13"/>
        <v>21</v>
      </c>
      <c r="J83" s="428">
        <v>4620000</v>
      </c>
      <c r="K83" s="428">
        <f t="shared" si="12"/>
        <v>97020000</v>
      </c>
      <c r="L83" s="425"/>
      <c r="M83" s="394" t="s">
        <v>2171</v>
      </c>
      <c r="N83" s="28"/>
      <c r="O83" s="28"/>
      <c r="Q83" s="1"/>
    </row>
    <row r="84" s="3" customFormat="1" spans="1:17">
      <c r="A84" s="395"/>
      <c r="B84" s="395"/>
      <c r="C84" s="396"/>
      <c r="D84" s="397">
        <v>43138</v>
      </c>
      <c r="E84" s="397">
        <v>43141</v>
      </c>
      <c r="F84" s="394">
        <f t="shared" si="9"/>
        <v>3</v>
      </c>
      <c r="G84" s="394">
        <v>1</v>
      </c>
      <c r="H84" s="394" t="s">
        <v>37</v>
      </c>
      <c r="I84" s="394">
        <f t="shared" si="13"/>
        <v>3</v>
      </c>
      <c r="J84" s="428">
        <v>4620000</v>
      </c>
      <c r="K84" s="428">
        <f t="shared" si="12"/>
        <v>13860000</v>
      </c>
      <c r="L84" s="425"/>
      <c r="M84" s="427" t="s">
        <v>3088</v>
      </c>
      <c r="N84" s="28"/>
      <c r="O84" s="28"/>
      <c r="Q84" s="1"/>
    </row>
    <row r="85" s="1" customFormat="1" spans="1:15">
      <c r="A85" s="388">
        <v>331362</v>
      </c>
      <c r="B85" s="388">
        <v>1416374</v>
      </c>
      <c r="C85" s="386" t="s">
        <v>2410</v>
      </c>
      <c r="D85" s="398">
        <v>43138</v>
      </c>
      <c r="E85" s="398">
        <v>43143</v>
      </c>
      <c r="F85" s="386">
        <v>0</v>
      </c>
      <c r="G85" s="386">
        <v>1</v>
      </c>
      <c r="H85" s="386" t="s">
        <v>37</v>
      </c>
      <c r="I85" s="386">
        <v>0</v>
      </c>
      <c r="J85" s="422">
        <v>1200000</v>
      </c>
      <c r="K85" s="422">
        <f>J85*G85*5</f>
        <v>6000000</v>
      </c>
      <c r="L85" s="425"/>
      <c r="M85" s="386"/>
      <c r="N85" s="28"/>
      <c r="O85" s="28"/>
    </row>
    <row r="86" s="1" customFormat="1" spans="1:15">
      <c r="A86" s="389"/>
      <c r="B86" s="389"/>
      <c r="C86" s="386" t="s">
        <v>3093</v>
      </c>
      <c r="D86" s="399"/>
      <c r="E86" s="399"/>
      <c r="F86" s="386">
        <f>E85-D85</f>
        <v>5</v>
      </c>
      <c r="G86" s="386">
        <v>1</v>
      </c>
      <c r="H86" s="386" t="s">
        <v>37</v>
      </c>
      <c r="I86" s="386">
        <f t="shared" ref="I86:I96" si="14">G86*F86</f>
        <v>5</v>
      </c>
      <c r="J86" s="422">
        <v>4620000</v>
      </c>
      <c r="K86" s="422">
        <f t="shared" ref="K86:K89" si="15">J86*F86*G86</f>
        <v>23100000</v>
      </c>
      <c r="L86" s="425"/>
      <c r="M86" s="386"/>
      <c r="N86" s="28"/>
      <c r="O86" s="28"/>
    </row>
    <row r="87" s="1" customFormat="1" ht="30" customHeight="1" spans="1:15">
      <c r="A87" s="389" t="s">
        <v>3094</v>
      </c>
      <c r="B87" s="389">
        <v>1420436</v>
      </c>
      <c r="C87" s="400" t="s">
        <v>3095</v>
      </c>
      <c r="D87" s="399">
        <v>43138</v>
      </c>
      <c r="E87" s="399">
        <v>43140</v>
      </c>
      <c r="F87" s="385">
        <f t="shared" ref="F87:F96" si="16">E87-D87</f>
        <v>2</v>
      </c>
      <c r="G87" s="386">
        <v>2</v>
      </c>
      <c r="H87" s="386" t="s">
        <v>37</v>
      </c>
      <c r="I87" s="386">
        <f t="shared" si="14"/>
        <v>4</v>
      </c>
      <c r="J87" s="422">
        <v>4620000</v>
      </c>
      <c r="K87" s="422">
        <f t="shared" si="15"/>
        <v>18480000</v>
      </c>
      <c r="L87" s="425"/>
      <c r="M87" s="429" t="s">
        <v>3088</v>
      </c>
      <c r="N87" s="28"/>
      <c r="O87" s="28"/>
    </row>
    <row r="88" s="1" customFormat="1" ht="15.75" customHeight="1" spans="1:15">
      <c r="A88" s="389">
        <v>334876</v>
      </c>
      <c r="B88" s="389">
        <v>1428100</v>
      </c>
      <c r="C88" s="400" t="s">
        <v>3096</v>
      </c>
      <c r="D88" s="399">
        <v>43503</v>
      </c>
      <c r="E88" s="399">
        <v>43508</v>
      </c>
      <c r="F88" s="401">
        <f t="shared" si="16"/>
        <v>5</v>
      </c>
      <c r="G88" s="386">
        <v>1</v>
      </c>
      <c r="H88" s="386" t="s">
        <v>37</v>
      </c>
      <c r="I88" s="386">
        <f t="shared" si="14"/>
        <v>5</v>
      </c>
      <c r="J88" s="422">
        <v>4620000</v>
      </c>
      <c r="K88" s="422">
        <f t="shared" si="15"/>
        <v>23100000</v>
      </c>
      <c r="L88" s="425"/>
      <c r="M88" s="429" t="s">
        <v>3088</v>
      </c>
      <c r="N88" s="28"/>
      <c r="O88" s="28"/>
    </row>
    <row r="89" s="1" customFormat="1" spans="1:15">
      <c r="A89" s="386">
        <v>338991</v>
      </c>
      <c r="B89" s="386">
        <v>1440830</v>
      </c>
      <c r="C89" s="386" t="s">
        <v>3097</v>
      </c>
      <c r="D89" s="387">
        <v>43503</v>
      </c>
      <c r="E89" s="387">
        <v>43504</v>
      </c>
      <c r="F89" s="386">
        <f t="shared" si="16"/>
        <v>1</v>
      </c>
      <c r="G89" s="386">
        <v>1</v>
      </c>
      <c r="H89" s="386" t="s">
        <v>37</v>
      </c>
      <c r="I89" s="386">
        <f t="shared" si="14"/>
        <v>1</v>
      </c>
      <c r="J89" s="424">
        <v>10800000</v>
      </c>
      <c r="K89" s="422">
        <f t="shared" si="15"/>
        <v>10800000</v>
      </c>
      <c r="L89" s="425"/>
      <c r="M89" s="426" t="s">
        <v>3088</v>
      </c>
      <c r="N89" s="28"/>
      <c r="O89" s="28"/>
    </row>
    <row r="90" s="3" customFormat="1" ht="15.75" customHeight="1" spans="1:17">
      <c r="A90" s="401" t="s">
        <v>3098</v>
      </c>
      <c r="B90" s="401">
        <v>1403685</v>
      </c>
      <c r="C90" s="394" t="s">
        <v>3099</v>
      </c>
      <c r="D90" s="402">
        <v>43503</v>
      </c>
      <c r="E90" s="402">
        <v>43504</v>
      </c>
      <c r="F90" s="401">
        <f t="shared" si="16"/>
        <v>1</v>
      </c>
      <c r="G90" s="401">
        <v>3</v>
      </c>
      <c r="H90" s="403" t="s">
        <v>37</v>
      </c>
      <c r="I90" s="394">
        <f t="shared" si="14"/>
        <v>3</v>
      </c>
      <c r="J90" s="428">
        <v>4620000</v>
      </c>
      <c r="K90" s="428">
        <f t="shared" ref="K90:K96" si="17">J90*I90</f>
        <v>13860000</v>
      </c>
      <c r="L90" s="425"/>
      <c r="M90" s="394"/>
      <c r="N90" s="28"/>
      <c r="O90" s="28"/>
      <c r="Q90" s="1"/>
    </row>
    <row r="91" s="1" customFormat="1" spans="1:15">
      <c r="A91" s="392">
        <v>331232</v>
      </c>
      <c r="B91" s="392">
        <v>1416378</v>
      </c>
      <c r="C91" s="386" t="s">
        <v>3100</v>
      </c>
      <c r="D91" s="404">
        <v>43138</v>
      </c>
      <c r="E91" s="404">
        <v>43143</v>
      </c>
      <c r="F91" s="386">
        <f t="shared" si="16"/>
        <v>5</v>
      </c>
      <c r="G91" s="386">
        <v>1</v>
      </c>
      <c r="H91" s="386" t="s">
        <v>37</v>
      </c>
      <c r="I91" s="386">
        <f t="shared" si="14"/>
        <v>5</v>
      </c>
      <c r="J91" s="424">
        <v>4620000</v>
      </c>
      <c r="K91" s="422">
        <f>J91*F91*G91</f>
        <v>23100000</v>
      </c>
      <c r="L91" s="425"/>
      <c r="M91" s="386"/>
      <c r="N91" s="28"/>
      <c r="O91" s="28"/>
    </row>
    <row r="92" s="1" customFormat="1" spans="1:15">
      <c r="A92" s="395"/>
      <c r="B92" s="395"/>
      <c r="C92" s="386" t="s">
        <v>2711</v>
      </c>
      <c r="D92" s="405"/>
      <c r="E92" s="405"/>
      <c r="F92" s="386">
        <f t="shared" si="16"/>
        <v>0</v>
      </c>
      <c r="G92" s="386"/>
      <c r="H92" s="386" t="s">
        <v>37</v>
      </c>
      <c r="I92" s="386">
        <f t="shared" si="14"/>
        <v>0</v>
      </c>
      <c r="J92" s="424">
        <v>320000</v>
      </c>
      <c r="K92" s="422">
        <f>J92*5</f>
        <v>1600000</v>
      </c>
      <c r="L92" s="425"/>
      <c r="M92" s="386"/>
      <c r="N92" s="28"/>
      <c r="O92" s="28"/>
    </row>
    <row r="93" s="1" customFormat="1" spans="1:15">
      <c r="A93" s="401" t="s">
        <v>3101</v>
      </c>
      <c r="B93" s="401">
        <v>1416372</v>
      </c>
      <c r="C93" s="386" t="s">
        <v>3102</v>
      </c>
      <c r="D93" s="402">
        <v>43138</v>
      </c>
      <c r="E93" s="402">
        <v>43143</v>
      </c>
      <c r="F93" s="386">
        <f t="shared" si="16"/>
        <v>5</v>
      </c>
      <c r="G93" s="386">
        <v>2</v>
      </c>
      <c r="H93" s="386" t="s">
        <v>37</v>
      </c>
      <c r="I93" s="386">
        <f t="shared" si="14"/>
        <v>10</v>
      </c>
      <c r="J93" s="424">
        <v>4620000</v>
      </c>
      <c r="K93" s="422">
        <f t="shared" si="17"/>
        <v>46200000</v>
      </c>
      <c r="L93" s="425"/>
      <c r="M93" s="386"/>
      <c r="N93" s="28"/>
      <c r="O93" s="28"/>
    </row>
    <row r="94" s="1" customFormat="1" spans="1:15">
      <c r="A94" s="401"/>
      <c r="B94" s="401"/>
      <c r="C94" s="386" t="s">
        <v>3051</v>
      </c>
      <c r="D94" s="402"/>
      <c r="E94" s="402"/>
      <c r="F94" s="386">
        <f t="shared" si="16"/>
        <v>0</v>
      </c>
      <c r="G94" s="386"/>
      <c r="H94" s="386" t="s">
        <v>37</v>
      </c>
      <c r="I94" s="386">
        <f t="shared" si="14"/>
        <v>0</v>
      </c>
      <c r="J94" s="424">
        <v>320000</v>
      </c>
      <c r="K94" s="422">
        <f>J94*5</f>
        <v>1600000</v>
      </c>
      <c r="L94" s="425"/>
      <c r="M94" s="386"/>
      <c r="N94" s="28"/>
      <c r="O94" s="28"/>
    </row>
    <row r="95" s="3" customFormat="1" ht="17.25" customHeight="1" spans="1:17">
      <c r="A95" s="392" t="s">
        <v>3103</v>
      </c>
      <c r="B95" s="392">
        <v>1421388</v>
      </c>
      <c r="C95" s="406" t="s">
        <v>3104</v>
      </c>
      <c r="D95" s="407">
        <v>43503</v>
      </c>
      <c r="E95" s="407">
        <v>43504</v>
      </c>
      <c r="F95" s="394">
        <f t="shared" si="16"/>
        <v>1</v>
      </c>
      <c r="G95" s="394">
        <v>1</v>
      </c>
      <c r="H95" s="393" t="s">
        <v>37</v>
      </c>
      <c r="I95" s="394">
        <f t="shared" si="14"/>
        <v>1</v>
      </c>
      <c r="J95" s="430">
        <v>4620000</v>
      </c>
      <c r="K95" s="428">
        <f t="shared" si="17"/>
        <v>4620000</v>
      </c>
      <c r="L95" s="425"/>
      <c r="M95" s="427" t="s">
        <v>3088</v>
      </c>
      <c r="N95" s="28"/>
      <c r="O95" s="28"/>
      <c r="Q95" s="1"/>
    </row>
    <row r="96" s="3" customFormat="1" ht="17.25" customHeight="1" spans="1:17">
      <c r="A96" s="408"/>
      <c r="B96" s="408"/>
      <c r="C96" s="409"/>
      <c r="D96" s="407">
        <v>43504</v>
      </c>
      <c r="E96" s="407">
        <v>43506</v>
      </c>
      <c r="F96" s="394">
        <f t="shared" si="16"/>
        <v>2</v>
      </c>
      <c r="G96" s="394">
        <v>1</v>
      </c>
      <c r="H96" s="410"/>
      <c r="I96" s="394">
        <f t="shared" si="14"/>
        <v>2</v>
      </c>
      <c r="J96" s="430">
        <v>4620000</v>
      </c>
      <c r="K96" s="428">
        <f t="shared" si="17"/>
        <v>9240000</v>
      </c>
      <c r="L96" s="425"/>
      <c r="M96" s="427" t="s">
        <v>3088</v>
      </c>
      <c r="N96" s="28"/>
      <c r="O96" s="28"/>
      <c r="Q96" s="1"/>
    </row>
    <row r="97" s="3" customFormat="1" spans="1:17">
      <c r="A97" s="395"/>
      <c r="B97" s="395"/>
      <c r="C97" s="394" t="s">
        <v>3021</v>
      </c>
      <c r="D97" s="407"/>
      <c r="E97" s="407"/>
      <c r="F97" s="394"/>
      <c r="G97" s="394"/>
      <c r="H97" s="396"/>
      <c r="I97" s="394"/>
      <c r="J97" s="430">
        <v>1200000</v>
      </c>
      <c r="K97" s="428">
        <f>J97*3</f>
        <v>3600000</v>
      </c>
      <c r="L97" s="425"/>
      <c r="M97" s="427"/>
      <c r="N97" s="28"/>
      <c r="O97" s="28"/>
      <c r="Q97" s="1"/>
    </row>
    <row r="98" s="3" customFormat="1" ht="55.5" customHeight="1" spans="1:17">
      <c r="A98" s="395" t="s">
        <v>3105</v>
      </c>
      <c r="B98" s="395">
        <v>1427608</v>
      </c>
      <c r="C98" s="411" t="s">
        <v>3106</v>
      </c>
      <c r="D98" s="407">
        <v>43503</v>
      </c>
      <c r="E98" s="407">
        <v>43508</v>
      </c>
      <c r="F98" s="394">
        <f>E98-D98</f>
        <v>5</v>
      </c>
      <c r="G98" s="394">
        <v>2</v>
      </c>
      <c r="H98" s="396" t="s">
        <v>37</v>
      </c>
      <c r="I98" s="394">
        <f t="shared" ref="I98:I100" si="18">G98*F98</f>
        <v>10</v>
      </c>
      <c r="J98" s="430">
        <v>4620000</v>
      </c>
      <c r="K98" s="428">
        <f t="shared" ref="K98:K100" si="19">J98*I98</f>
        <v>46200000</v>
      </c>
      <c r="L98" s="425"/>
      <c r="M98" s="427" t="s">
        <v>3107</v>
      </c>
      <c r="N98" s="28"/>
      <c r="O98" s="28"/>
      <c r="Q98" s="1"/>
    </row>
    <row r="99" s="3" customFormat="1" spans="1:17">
      <c r="A99" s="395">
        <v>334019</v>
      </c>
      <c r="B99" s="395">
        <v>1424665</v>
      </c>
      <c r="C99" s="394" t="s">
        <v>3108</v>
      </c>
      <c r="D99" s="407">
        <v>43503</v>
      </c>
      <c r="E99" s="407">
        <v>43506</v>
      </c>
      <c r="F99" s="394">
        <v>1</v>
      </c>
      <c r="G99" s="394">
        <f t="shared" ref="G99:G103" si="20">E99-D99</f>
        <v>3</v>
      </c>
      <c r="H99" s="396" t="s">
        <v>2405</v>
      </c>
      <c r="I99" s="394">
        <f t="shared" si="18"/>
        <v>3</v>
      </c>
      <c r="J99" s="430">
        <v>4820000</v>
      </c>
      <c r="K99" s="428">
        <f t="shared" si="19"/>
        <v>14460000</v>
      </c>
      <c r="L99" s="425"/>
      <c r="M99" s="427" t="s">
        <v>3088</v>
      </c>
      <c r="N99" s="28"/>
      <c r="O99" s="28"/>
      <c r="Q99" s="1"/>
    </row>
    <row r="100" s="3" customFormat="1" ht="30" customHeight="1" spans="1:17">
      <c r="A100" s="392" t="s">
        <v>3109</v>
      </c>
      <c r="B100" s="412">
        <v>1428909</v>
      </c>
      <c r="C100" s="411" t="s">
        <v>3110</v>
      </c>
      <c r="D100" s="404">
        <v>43503</v>
      </c>
      <c r="E100" s="404">
        <v>43505</v>
      </c>
      <c r="F100" s="392">
        <f>E100-D100</f>
        <v>2</v>
      </c>
      <c r="G100" s="394">
        <v>6</v>
      </c>
      <c r="H100" s="396" t="s">
        <v>37</v>
      </c>
      <c r="I100" s="394">
        <f t="shared" si="18"/>
        <v>12</v>
      </c>
      <c r="J100" s="430">
        <v>4620000</v>
      </c>
      <c r="K100" s="428">
        <f t="shared" si="19"/>
        <v>55440000</v>
      </c>
      <c r="L100" s="425"/>
      <c r="M100" s="431" t="s">
        <v>3088</v>
      </c>
      <c r="N100" s="28"/>
      <c r="O100" s="28"/>
      <c r="Q100" s="1"/>
    </row>
    <row r="101" s="3" customFormat="1" spans="1:17">
      <c r="A101" s="395"/>
      <c r="B101" s="413"/>
      <c r="C101" s="394" t="s">
        <v>3111</v>
      </c>
      <c r="D101" s="405"/>
      <c r="E101" s="405"/>
      <c r="F101" s="395"/>
      <c r="G101" s="394">
        <v>6</v>
      </c>
      <c r="H101" s="396" t="s">
        <v>37</v>
      </c>
      <c r="I101" s="394"/>
      <c r="J101" s="430">
        <v>1200000</v>
      </c>
      <c r="K101" s="428">
        <f>J101*G101*F100</f>
        <v>14400000</v>
      </c>
      <c r="L101" s="425"/>
      <c r="M101" s="432"/>
      <c r="N101" s="28"/>
      <c r="O101" s="28"/>
      <c r="Q101" s="1"/>
    </row>
    <row r="102" s="3" customFormat="1" spans="1:17">
      <c r="A102" s="395" t="s">
        <v>3112</v>
      </c>
      <c r="B102" s="395">
        <v>1424761</v>
      </c>
      <c r="C102" s="394" t="s">
        <v>3113</v>
      </c>
      <c r="D102" s="407">
        <v>43503</v>
      </c>
      <c r="E102" s="407">
        <v>43507</v>
      </c>
      <c r="F102" s="394">
        <v>1</v>
      </c>
      <c r="G102" s="394">
        <f t="shared" si="20"/>
        <v>4</v>
      </c>
      <c r="H102" s="396" t="s">
        <v>37</v>
      </c>
      <c r="I102" s="394">
        <f t="shared" ref="I102:I106" si="21">G102*F102</f>
        <v>4</v>
      </c>
      <c r="J102" s="430">
        <v>4620000</v>
      </c>
      <c r="K102" s="428">
        <f t="shared" ref="K102:K109" si="22">J102*I102</f>
        <v>18480000</v>
      </c>
      <c r="L102" s="425"/>
      <c r="M102" s="427" t="s">
        <v>3088</v>
      </c>
      <c r="N102" s="28"/>
      <c r="O102" s="28"/>
      <c r="Q102" s="1"/>
    </row>
    <row r="103" s="3" customFormat="1" ht="40.5" spans="1:17">
      <c r="A103" s="392">
        <v>334082</v>
      </c>
      <c r="B103" s="414">
        <v>1421544</v>
      </c>
      <c r="C103" s="411" t="s">
        <v>3114</v>
      </c>
      <c r="D103" s="404">
        <v>43503</v>
      </c>
      <c r="E103" s="404">
        <v>43507</v>
      </c>
      <c r="F103" s="394">
        <v>1</v>
      </c>
      <c r="G103" s="394">
        <f t="shared" si="20"/>
        <v>4</v>
      </c>
      <c r="H103" s="396" t="s">
        <v>37</v>
      </c>
      <c r="I103" s="394">
        <f t="shared" si="21"/>
        <v>4</v>
      </c>
      <c r="J103" s="430">
        <v>4620000</v>
      </c>
      <c r="K103" s="428">
        <f t="shared" si="22"/>
        <v>18480000</v>
      </c>
      <c r="L103" s="425"/>
      <c r="M103" s="431" t="s">
        <v>3115</v>
      </c>
      <c r="N103" s="28"/>
      <c r="O103" s="28"/>
      <c r="Q103" s="1"/>
    </row>
    <row r="104" s="3" customFormat="1" spans="1:17">
      <c r="A104" s="395"/>
      <c r="B104" s="415"/>
      <c r="C104" s="411" t="s">
        <v>3021</v>
      </c>
      <c r="D104" s="405"/>
      <c r="E104" s="405"/>
      <c r="F104" s="394"/>
      <c r="G104" s="394"/>
      <c r="H104" s="396"/>
      <c r="I104" s="394"/>
      <c r="J104" s="430">
        <v>1200000</v>
      </c>
      <c r="K104" s="428">
        <f>J104*G103</f>
        <v>4800000</v>
      </c>
      <c r="L104" s="425"/>
      <c r="M104" s="432"/>
      <c r="N104" s="28"/>
      <c r="O104" s="28"/>
      <c r="Q104" s="1"/>
    </row>
    <row r="105" s="3" customFormat="1" spans="1:17">
      <c r="A105" s="395">
        <v>335147</v>
      </c>
      <c r="B105" s="415">
        <v>1425799</v>
      </c>
      <c r="C105" s="411" t="s">
        <v>3116</v>
      </c>
      <c r="D105" s="405">
        <v>43503</v>
      </c>
      <c r="E105" s="405">
        <v>43506</v>
      </c>
      <c r="F105" s="386">
        <f t="shared" ref="F105:F109" si="23">E105-D105</f>
        <v>3</v>
      </c>
      <c r="G105" s="394">
        <v>1</v>
      </c>
      <c r="H105" s="396" t="s">
        <v>37</v>
      </c>
      <c r="I105" s="386">
        <f t="shared" si="21"/>
        <v>3</v>
      </c>
      <c r="J105" s="430">
        <v>4620000</v>
      </c>
      <c r="K105" s="428">
        <f t="shared" si="22"/>
        <v>13860000</v>
      </c>
      <c r="L105" s="425"/>
      <c r="M105" s="426" t="s">
        <v>3117</v>
      </c>
      <c r="N105" s="28"/>
      <c r="O105" s="28"/>
      <c r="Q105" s="1"/>
    </row>
    <row r="106" s="3" customFormat="1" spans="1:17">
      <c r="A106" s="392" t="s">
        <v>3118</v>
      </c>
      <c r="B106" s="392">
        <v>1436731</v>
      </c>
      <c r="C106" s="406" t="s">
        <v>3119</v>
      </c>
      <c r="D106" s="405">
        <v>43504</v>
      </c>
      <c r="E106" s="405">
        <v>43505</v>
      </c>
      <c r="F106" s="386">
        <f t="shared" si="23"/>
        <v>1</v>
      </c>
      <c r="G106" s="392">
        <v>2</v>
      </c>
      <c r="H106" s="393" t="s">
        <v>37</v>
      </c>
      <c r="I106" s="386">
        <f t="shared" si="21"/>
        <v>2</v>
      </c>
      <c r="J106" s="430">
        <v>10800000</v>
      </c>
      <c r="K106" s="428">
        <f t="shared" si="22"/>
        <v>21600000</v>
      </c>
      <c r="L106" s="425"/>
      <c r="M106" s="431" t="s">
        <v>3088</v>
      </c>
      <c r="N106" s="28"/>
      <c r="O106" s="28"/>
      <c r="Q106" s="1"/>
    </row>
    <row r="107" s="3" customFormat="1" spans="1:17">
      <c r="A107" s="395"/>
      <c r="B107" s="395"/>
      <c r="C107" s="409"/>
      <c r="D107" s="405">
        <v>43505</v>
      </c>
      <c r="E107" s="405">
        <v>43507</v>
      </c>
      <c r="F107" s="386">
        <f t="shared" si="23"/>
        <v>2</v>
      </c>
      <c r="G107" s="395"/>
      <c r="H107" s="396"/>
      <c r="I107" s="386">
        <f>G106*F107</f>
        <v>4</v>
      </c>
      <c r="J107" s="430">
        <v>4620000</v>
      </c>
      <c r="K107" s="428">
        <f t="shared" si="22"/>
        <v>18480000</v>
      </c>
      <c r="L107" s="425"/>
      <c r="M107" s="432"/>
      <c r="N107" s="28"/>
      <c r="O107" s="28"/>
      <c r="Q107" s="1"/>
    </row>
    <row r="108" s="1" customFormat="1" spans="1:15">
      <c r="A108" s="401">
        <v>333003</v>
      </c>
      <c r="B108" s="401">
        <v>1420068</v>
      </c>
      <c r="C108" s="386" t="s">
        <v>3120</v>
      </c>
      <c r="D108" s="402">
        <v>43504</v>
      </c>
      <c r="E108" s="402">
        <v>43506</v>
      </c>
      <c r="F108" s="386">
        <f t="shared" si="23"/>
        <v>2</v>
      </c>
      <c r="G108" s="386">
        <v>1</v>
      </c>
      <c r="H108" s="386" t="s">
        <v>37</v>
      </c>
      <c r="I108" s="386">
        <f t="shared" ref="I108:I139" si="24">G108*F108</f>
        <v>2</v>
      </c>
      <c r="J108" s="424">
        <v>4620000</v>
      </c>
      <c r="K108" s="428">
        <f t="shared" si="22"/>
        <v>9240000</v>
      </c>
      <c r="L108" s="425"/>
      <c r="M108" s="386" t="s">
        <v>3121</v>
      </c>
      <c r="N108" s="28"/>
      <c r="O108" s="28"/>
    </row>
    <row r="109" s="1" customFormat="1" spans="1:15">
      <c r="A109" s="392">
        <v>330419</v>
      </c>
      <c r="B109" s="326">
        <v>1412921</v>
      </c>
      <c r="C109" s="386" t="s">
        <v>3122</v>
      </c>
      <c r="D109" s="402">
        <v>43504</v>
      </c>
      <c r="E109" s="402">
        <v>43506</v>
      </c>
      <c r="F109" s="386">
        <f t="shared" si="23"/>
        <v>2</v>
      </c>
      <c r="G109" s="386">
        <v>1</v>
      </c>
      <c r="H109" s="386" t="s">
        <v>37</v>
      </c>
      <c r="I109" s="386">
        <f t="shared" si="24"/>
        <v>2</v>
      </c>
      <c r="J109" s="424">
        <v>4620000</v>
      </c>
      <c r="K109" s="428">
        <f t="shared" si="22"/>
        <v>9240000</v>
      </c>
      <c r="L109" s="425"/>
      <c r="M109" s="390" t="s">
        <v>3123</v>
      </c>
      <c r="N109" s="28"/>
      <c r="O109" s="28"/>
    </row>
    <row r="110" s="1" customFormat="1" spans="1:15">
      <c r="A110" s="395"/>
      <c r="B110" s="331"/>
      <c r="C110" s="386" t="s">
        <v>2720</v>
      </c>
      <c r="D110" s="402">
        <v>43504</v>
      </c>
      <c r="E110" s="402">
        <v>43506</v>
      </c>
      <c r="F110" s="386">
        <v>2</v>
      </c>
      <c r="G110" s="386">
        <v>1</v>
      </c>
      <c r="H110" s="386" t="s">
        <v>37</v>
      </c>
      <c r="I110" s="386">
        <v>0</v>
      </c>
      <c r="J110" s="424">
        <v>320000</v>
      </c>
      <c r="K110" s="428">
        <f>J110*F110</f>
        <v>640000</v>
      </c>
      <c r="L110" s="425"/>
      <c r="M110" s="433"/>
      <c r="N110" s="28"/>
      <c r="O110" s="28"/>
    </row>
    <row r="111" s="1" customFormat="1" spans="1:15">
      <c r="A111" s="401" t="s">
        <v>3124</v>
      </c>
      <c r="B111" s="401">
        <v>1420430</v>
      </c>
      <c r="C111" s="386" t="s">
        <v>3125</v>
      </c>
      <c r="D111" s="402">
        <v>43139</v>
      </c>
      <c r="E111" s="402">
        <v>43140</v>
      </c>
      <c r="F111" s="386">
        <f t="shared" ref="F111:F122" si="25">E111-D111</f>
        <v>1</v>
      </c>
      <c r="G111" s="386">
        <v>3</v>
      </c>
      <c r="H111" s="386" t="s">
        <v>37</v>
      </c>
      <c r="I111" s="386">
        <f t="shared" si="24"/>
        <v>3</v>
      </c>
      <c r="J111" s="424">
        <v>4620000</v>
      </c>
      <c r="K111" s="428">
        <f t="shared" ref="K111:K116" si="26">J111*I111</f>
        <v>13860000</v>
      </c>
      <c r="L111" s="425"/>
      <c r="M111" s="386"/>
      <c r="N111" s="28"/>
      <c r="O111" s="28"/>
    </row>
    <row r="112" s="1" customFormat="1" spans="1:15">
      <c r="A112" s="386">
        <v>335340</v>
      </c>
      <c r="B112" s="386">
        <v>1429801</v>
      </c>
      <c r="C112" s="386" t="s">
        <v>3126</v>
      </c>
      <c r="D112" s="387">
        <v>43504</v>
      </c>
      <c r="E112" s="387">
        <v>43505</v>
      </c>
      <c r="F112" s="386">
        <f t="shared" si="25"/>
        <v>1</v>
      </c>
      <c r="G112" s="386">
        <v>1</v>
      </c>
      <c r="H112" s="386" t="s">
        <v>37</v>
      </c>
      <c r="I112" s="386">
        <f t="shared" si="24"/>
        <v>1</v>
      </c>
      <c r="J112" s="424">
        <v>4620000</v>
      </c>
      <c r="K112" s="422">
        <f t="shared" ref="K112:K115" si="27">J112*F112*G112</f>
        <v>4620000</v>
      </c>
      <c r="L112" s="425"/>
      <c r="M112" s="386"/>
      <c r="N112" s="28"/>
      <c r="O112" s="28"/>
    </row>
    <row r="113" s="1" customFormat="1" spans="1:15">
      <c r="A113" s="385" t="s">
        <v>3127</v>
      </c>
      <c r="B113" s="386">
        <v>1421588</v>
      </c>
      <c r="C113" s="386" t="s">
        <v>3128</v>
      </c>
      <c r="D113" s="387">
        <v>43139</v>
      </c>
      <c r="E113" s="387">
        <v>43140</v>
      </c>
      <c r="F113" s="386">
        <f t="shared" si="25"/>
        <v>1</v>
      </c>
      <c r="G113" s="386">
        <v>2</v>
      </c>
      <c r="H113" s="386" t="s">
        <v>37</v>
      </c>
      <c r="I113" s="386">
        <f t="shared" si="24"/>
        <v>2</v>
      </c>
      <c r="J113" s="424">
        <v>4620000</v>
      </c>
      <c r="K113" s="428">
        <f t="shared" si="26"/>
        <v>9240000</v>
      </c>
      <c r="L113" s="425"/>
      <c r="M113" s="426" t="s">
        <v>3090</v>
      </c>
      <c r="N113" s="28"/>
      <c r="O113" s="28"/>
    </row>
    <row r="114" s="1" customFormat="1" spans="1:15">
      <c r="A114" s="392">
        <v>336271</v>
      </c>
      <c r="B114" s="392">
        <v>1433233</v>
      </c>
      <c r="C114" s="392" t="s">
        <v>3129</v>
      </c>
      <c r="D114" s="387">
        <v>43504</v>
      </c>
      <c r="E114" s="387">
        <v>43505</v>
      </c>
      <c r="F114" s="386">
        <f t="shared" si="25"/>
        <v>1</v>
      </c>
      <c r="G114" s="386">
        <v>1</v>
      </c>
      <c r="H114" s="386" t="s">
        <v>37</v>
      </c>
      <c r="I114" s="386">
        <f t="shared" si="24"/>
        <v>1</v>
      </c>
      <c r="J114" s="424">
        <v>10800000</v>
      </c>
      <c r="K114" s="422">
        <f t="shared" si="27"/>
        <v>10800000</v>
      </c>
      <c r="L114" s="425"/>
      <c r="M114" s="426" t="s">
        <v>3090</v>
      </c>
      <c r="N114" s="28"/>
      <c r="O114" s="28"/>
    </row>
    <row r="115" s="1" customFormat="1" spans="1:15">
      <c r="A115" s="395"/>
      <c r="B115" s="395"/>
      <c r="C115" s="395"/>
      <c r="D115" s="387">
        <v>43505</v>
      </c>
      <c r="E115" s="387">
        <v>43508</v>
      </c>
      <c r="F115" s="386">
        <f t="shared" si="25"/>
        <v>3</v>
      </c>
      <c r="G115" s="386">
        <v>1</v>
      </c>
      <c r="H115" s="386" t="s">
        <v>37</v>
      </c>
      <c r="I115" s="386">
        <f t="shared" si="24"/>
        <v>3</v>
      </c>
      <c r="J115" s="424">
        <v>4620000</v>
      </c>
      <c r="K115" s="422">
        <f t="shared" si="27"/>
        <v>13860000</v>
      </c>
      <c r="L115" s="425"/>
      <c r="M115" s="426" t="s">
        <v>3130</v>
      </c>
      <c r="N115" s="28"/>
      <c r="O115" s="28"/>
    </row>
    <row r="116" s="1" customFormat="1" spans="1:15">
      <c r="A116" s="395" t="s">
        <v>3131</v>
      </c>
      <c r="B116" s="395">
        <v>1421305</v>
      </c>
      <c r="C116" s="395" t="s">
        <v>3132</v>
      </c>
      <c r="D116" s="387">
        <v>43504</v>
      </c>
      <c r="E116" s="387">
        <v>43507</v>
      </c>
      <c r="F116" s="386">
        <f t="shared" si="25"/>
        <v>3</v>
      </c>
      <c r="G116" s="386">
        <v>3</v>
      </c>
      <c r="H116" s="386" t="s">
        <v>37</v>
      </c>
      <c r="I116" s="386">
        <f t="shared" si="24"/>
        <v>9</v>
      </c>
      <c r="J116" s="424">
        <v>4620000</v>
      </c>
      <c r="K116" s="422">
        <f t="shared" si="26"/>
        <v>41580000</v>
      </c>
      <c r="L116" s="434"/>
      <c r="M116" s="426"/>
      <c r="N116" s="28"/>
      <c r="O116" s="28"/>
    </row>
    <row r="117" s="1" customFormat="1" spans="1:15">
      <c r="A117" s="416" t="s">
        <v>3133</v>
      </c>
      <c r="B117" s="417">
        <v>1440841</v>
      </c>
      <c r="C117" s="417" t="s">
        <v>3134</v>
      </c>
      <c r="D117" s="418">
        <v>43503</v>
      </c>
      <c r="E117" s="418">
        <v>43504</v>
      </c>
      <c r="F117" s="417">
        <f t="shared" si="25"/>
        <v>1</v>
      </c>
      <c r="G117" s="417">
        <v>4</v>
      </c>
      <c r="H117" s="417" t="s">
        <v>37</v>
      </c>
      <c r="I117" s="417">
        <f t="shared" si="24"/>
        <v>4</v>
      </c>
      <c r="J117" s="435">
        <v>10800000</v>
      </c>
      <c r="K117" s="436">
        <f>J117*F117*G117</f>
        <v>43200000</v>
      </c>
      <c r="L117" s="437">
        <f>SUM(K117:K148)</f>
        <v>363830000</v>
      </c>
      <c r="M117" s="438" t="s">
        <v>3090</v>
      </c>
      <c r="N117" s="28"/>
      <c r="O117" s="28"/>
    </row>
    <row r="118" s="1" customFormat="1" spans="1:15">
      <c r="A118" s="419">
        <v>331514</v>
      </c>
      <c r="B118" s="419">
        <v>1416961</v>
      </c>
      <c r="C118" s="417" t="s">
        <v>3135</v>
      </c>
      <c r="D118" s="420">
        <v>43140</v>
      </c>
      <c r="E118" s="420">
        <v>43143</v>
      </c>
      <c r="F118" s="417">
        <f t="shared" si="25"/>
        <v>3</v>
      </c>
      <c r="G118" s="417">
        <v>2</v>
      </c>
      <c r="H118" s="417" t="s">
        <v>2405</v>
      </c>
      <c r="I118" s="417">
        <f t="shared" si="24"/>
        <v>6</v>
      </c>
      <c r="J118" s="435">
        <v>4820000</v>
      </c>
      <c r="K118" s="439">
        <f t="shared" ref="K118:K123" si="28">J118*I118</f>
        <v>28920000</v>
      </c>
      <c r="L118" s="440"/>
      <c r="M118" s="438"/>
      <c r="N118" s="28"/>
      <c r="O118" s="28"/>
    </row>
    <row r="119" s="1" customFormat="1" spans="1:15">
      <c r="A119" s="419" t="s">
        <v>3136</v>
      </c>
      <c r="B119" s="419">
        <v>1418070</v>
      </c>
      <c r="C119" s="417" t="s">
        <v>3137</v>
      </c>
      <c r="D119" s="420">
        <v>43505</v>
      </c>
      <c r="E119" s="420">
        <v>43508</v>
      </c>
      <c r="F119" s="417">
        <f t="shared" si="25"/>
        <v>3</v>
      </c>
      <c r="G119" s="417">
        <v>2</v>
      </c>
      <c r="H119" s="417" t="s">
        <v>37</v>
      </c>
      <c r="I119" s="417">
        <f t="shared" si="24"/>
        <v>6</v>
      </c>
      <c r="J119" s="435">
        <v>4620000</v>
      </c>
      <c r="K119" s="439">
        <f t="shared" si="28"/>
        <v>27720000</v>
      </c>
      <c r="L119" s="440"/>
      <c r="M119" s="438"/>
      <c r="N119" s="28"/>
      <c r="O119" s="28"/>
    </row>
    <row r="120" s="1" customFormat="1" spans="1:15">
      <c r="A120" s="417">
        <v>334080</v>
      </c>
      <c r="B120" s="417">
        <v>1429871</v>
      </c>
      <c r="C120" s="417" t="s">
        <v>3138</v>
      </c>
      <c r="D120" s="418">
        <v>43505</v>
      </c>
      <c r="E120" s="418">
        <v>43507</v>
      </c>
      <c r="F120" s="417">
        <f t="shared" si="25"/>
        <v>2</v>
      </c>
      <c r="G120" s="417">
        <v>1</v>
      </c>
      <c r="H120" s="417" t="s">
        <v>37</v>
      </c>
      <c r="I120" s="417">
        <f t="shared" si="24"/>
        <v>2</v>
      </c>
      <c r="J120" s="435">
        <v>4620000</v>
      </c>
      <c r="K120" s="436">
        <f t="shared" ref="K120:K132" si="29">J120*F120*G120</f>
        <v>9240000</v>
      </c>
      <c r="L120" s="440"/>
      <c r="M120" s="438" t="s">
        <v>3090</v>
      </c>
      <c r="N120" s="28"/>
      <c r="O120" s="28"/>
    </row>
    <row r="121" s="1" customFormat="1" spans="1:15">
      <c r="A121" s="417">
        <v>335138</v>
      </c>
      <c r="B121" s="417">
        <v>1430475</v>
      </c>
      <c r="C121" s="417" t="s">
        <v>3139</v>
      </c>
      <c r="D121" s="418">
        <v>43505</v>
      </c>
      <c r="E121" s="418">
        <v>43506</v>
      </c>
      <c r="F121" s="417">
        <f t="shared" si="25"/>
        <v>1</v>
      </c>
      <c r="G121" s="417">
        <v>1</v>
      </c>
      <c r="H121" s="417" t="s">
        <v>2864</v>
      </c>
      <c r="I121" s="417">
        <f t="shared" si="24"/>
        <v>1</v>
      </c>
      <c r="J121" s="435">
        <v>4620000</v>
      </c>
      <c r="K121" s="436">
        <f t="shared" si="28"/>
        <v>4620000</v>
      </c>
      <c r="L121" s="440"/>
      <c r="M121" s="438" t="s">
        <v>3090</v>
      </c>
      <c r="N121" s="28"/>
      <c r="O121" s="28"/>
    </row>
    <row r="122" s="1" customFormat="1" spans="1:15">
      <c r="A122" s="419" t="s">
        <v>3140</v>
      </c>
      <c r="B122" s="419">
        <v>1429016</v>
      </c>
      <c r="C122" s="417" t="s">
        <v>3141</v>
      </c>
      <c r="D122" s="420">
        <v>43505</v>
      </c>
      <c r="E122" s="420">
        <v>43507</v>
      </c>
      <c r="F122" s="417">
        <f t="shared" si="25"/>
        <v>2</v>
      </c>
      <c r="G122" s="417">
        <v>2</v>
      </c>
      <c r="H122" s="417" t="s">
        <v>37</v>
      </c>
      <c r="I122" s="417">
        <f t="shared" si="24"/>
        <v>4</v>
      </c>
      <c r="J122" s="435">
        <v>4620000</v>
      </c>
      <c r="K122" s="439">
        <f t="shared" si="28"/>
        <v>18480000</v>
      </c>
      <c r="L122" s="440"/>
      <c r="M122" s="438" t="s">
        <v>3090</v>
      </c>
      <c r="N122" s="28"/>
      <c r="O122" s="28"/>
    </row>
    <row r="123" s="1" customFormat="1" spans="1:15">
      <c r="A123" s="419" t="s">
        <v>3142</v>
      </c>
      <c r="B123" s="419">
        <v>1423789</v>
      </c>
      <c r="C123" s="417" t="s">
        <v>3143</v>
      </c>
      <c r="D123" s="420">
        <v>43505</v>
      </c>
      <c r="E123" s="420">
        <v>43508</v>
      </c>
      <c r="F123" s="417">
        <v>3</v>
      </c>
      <c r="G123" s="417">
        <v>1</v>
      </c>
      <c r="H123" s="417" t="s">
        <v>37</v>
      </c>
      <c r="I123" s="417">
        <f t="shared" si="24"/>
        <v>3</v>
      </c>
      <c r="J123" s="435">
        <v>4620000</v>
      </c>
      <c r="K123" s="439">
        <f t="shared" si="28"/>
        <v>13860000</v>
      </c>
      <c r="L123" s="440"/>
      <c r="M123" s="438" t="s">
        <v>3090</v>
      </c>
      <c r="N123" s="28"/>
      <c r="O123" s="28"/>
    </row>
    <row r="124" s="1" customFormat="1" spans="1:15">
      <c r="A124" s="417">
        <v>331608</v>
      </c>
      <c r="B124" s="417">
        <v>1418270</v>
      </c>
      <c r="C124" s="417" t="s">
        <v>3144</v>
      </c>
      <c r="D124" s="418">
        <v>43140</v>
      </c>
      <c r="E124" s="418">
        <v>43142</v>
      </c>
      <c r="F124" s="417">
        <f t="shared" ref="F124:F156" si="30">E124-D124</f>
        <v>2</v>
      </c>
      <c r="G124" s="417">
        <v>1</v>
      </c>
      <c r="H124" s="417" t="s">
        <v>37</v>
      </c>
      <c r="I124" s="417">
        <f t="shared" si="24"/>
        <v>2</v>
      </c>
      <c r="J124" s="435">
        <v>4620000</v>
      </c>
      <c r="K124" s="436">
        <f t="shared" si="29"/>
        <v>9240000</v>
      </c>
      <c r="L124" s="440"/>
      <c r="M124" s="438"/>
      <c r="N124" s="28"/>
      <c r="O124" s="28"/>
    </row>
    <row r="125" s="1" customFormat="1" spans="1:15">
      <c r="A125" s="417">
        <v>334089</v>
      </c>
      <c r="B125" s="417">
        <v>1430078</v>
      </c>
      <c r="C125" s="417" t="s">
        <v>3145</v>
      </c>
      <c r="D125" s="418">
        <v>43506</v>
      </c>
      <c r="E125" s="418">
        <v>43508</v>
      </c>
      <c r="F125" s="417">
        <f t="shared" si="30"/>
        <v>2</v>
      </c>
      <c r="G125" s="417">
        <v>1</v>
      </c>
      <c r="H125" s="417" t="s">
        <v>37</v>
      </c>
      <c r="I125" s="417">
        <f t="shared" si="24"/>
        <v>2</v>
      </c>
      <c r="J125" s="435">
        <v>4620000</v>
      </c>
      <c r="K125" s="436">
        <f t="shared" si="29"/>
        <v>9240000</v>
      </c>
      <c r="L125" s="440"/>
      <c r="M125" s="438" t="s">
        <v>3146</v>
      </c>
      <c r="N125" s="28"/>
      <c r="O125" s="28"/>
    </row>
    <row r="126" s="1" customFormat="1" spans="1:15">
      <c r="A126" s="417">
        <v>335523</v>
      </c>
      <c r="B126" s="417">
        <v>1430079</v>
      </c>
      <c r="C126" s="417" t="s">
        <v>3147</v>
      </c>
      <c r="D126" s="418">
        <v>43506</v>
      </c>
      <c r="E126" s="418">
        <v>43508</v>
      </c>
      <c r="F126" s="417">
        <f t="shared" si="30"/>
        <v>2</v>
      </c>
      <c r="G126" s="417">
        <v>1</v>
      </c>
      <c r="H126" s="417" t="s">
        <v>37</v>
      </c>
      <c r="I126" s="417">
        <f t="shared" si="24"/>
        <v>2</v>
      </c>
      <c r="J126" s="435">
        <v>4620000</v>
      </c>
      <c r="K126" s="436">
        <f t="shared" si="29"/>
        <v>9240000</v>
      </c>
      <c r="L126" s="440"/>
      <c r="M126" s="438" t="s">
        <v>3146</v>
      </c>
      <c r="N126" s="28"/>
      <c r="O126" s="28"/>
    </row>
    <row r="127" s="1" customFormat="1" spans="1:15">
      <c r="A127" s="417">
        <v>335527</v>
      </c>
      <c r="B127" s="417">
        <v>1430082</v>
      </c>
      <c r="C127" s="417" t="s">
        <v>3148</v>
      </c>
      <c r="D127" s="418">
        <v>43506</v>
      </c>
      <c r="E127" s="418">
        <v>43508</v>
      </c>
      <c r="F127" s="417">
        <f t="shared" si="30"/>
        <v>2</v>
      </c>
      <c r="G127" s="417">
        <v>1</v>
      </c>
      <c r="H127" s="417" t="s">
        <v>37</v>
      </c>
      <c r="I127" s="417">
        <f t="shared" si="24"/>
        <v>2</v>
      </c>
      <c r="J127" s="435">
        <v>4620000</v>
      </c>
      <c r="K127" s="436">
        <f t="shared" si="29"/>
        <v>9240000</v>
      </c>
      <c r="L127" s="440"/>
      <c r="M127" s="438" t="s">
        <v>3146</v>
      </c>
      <c r="N127" s="28"/>
      <c r="O127" s="28"/>
    </row>
    <row r="128" s="1" customFormat="1" ht="16.5" customHeight="1" spans="1:15">
      <c r="A128" s="416" t="s">
        <v>3149</v>
      </c>
      <c r="B128" s="417">
        <v>1432809</v>
      </c>
      <c r="C128" s="417" t="s">
        <v>3150</v>
      </c>
      <c r="D128" s="418">
        <v>43506</v>
      </c>
      <c r="E128" s="418">
        <v>43507</v>
      </c>
      <c r="F128" s="417">
        <f t="shared" si="30"/>
        <v>1</v>
      </c>
      <c r="G128" s="417">
        <v>5</v>
      </c>
      <c r="H128" s="417" t="s">
        <v>37</v>
      </c>
      <c r="I128" s="417">
        <f t="shared" si="24"/>
        <v>5</v>
      </c>
      <c r="J128" s="435">
        <v>4620000</v>
      </c>
      <c r="K128" s="436">
        <f t="shared" si="29"/>
        <v>23100000</v>
      </c>
      <c r="L128" s="440"/>
      <c r="M128" s="417" t="s">
        <v>1936</v>
      </c>
      <c r="N128" s="28"/>
      <c r="O128" s="28"/>
    </row>
    <row r="129" s="1" customFormat="1" ht="16.5" customHeight="1" spans="1:15">
      <c r="A129" s="417">
        <v>333276</v>
      </c>
      <c r="B129" s="417">
        <v>1429695</v>
      </c>
      <c r="C129" s="417" t="s">
        <v>3151</v>
      </c>
      <c r="D129" s="418">
        <v>43506</v>
      </c>
      <c r="E129" s="418">
        <v>43507</v>
      </c>
      <c r="F129" s="417">
        <f t="shared" si="30"/>
        <v>1</v>
      </c>
      <c r="G129" s="417">
        <v>1</v>
      </c>
      <c r="H129" s="417" t="s">
        <v>37</v>
      </c>
      <c r="I129" s="417">
        <f t="shared" si="24"/>
        <v>1</v>
      </c>
      <c r="J129" s="435">
        <v>4620000</v>
      </c>
      <c r="K129" s="436">
        <f t="shared" si="29"/>
        <v>4620000</v>
      </c>
      <c r="L129" s="440"/>
      <c r="M129" s="438" t="s">
        <v>3090</v>
      </c>
      <c r="N129" s="28"/>
      <c r="O129" s="28"/>
    </row>
    <row r="130" s="1" customFormat="1" spans="1:15">
      <c r="A130" s="417">
        <v>335329</v>
      </c>
      <c r="B130" s="417">
        <v>1430311</v>
      </c>
      <c r="C130" s="417" t="s">
        <v>3152</v>
      </c>
      <c r="D130" s="418">
        <v>43506</v>
      </c>
      <c r="E130" s="418">
        <v>43507</v>
      </c>
      <c r="F130" s="417">
        <f t="shared" si="30"/>
        <v>1</v>
      </c>
      <c r="G130" s="417">
        <v>1</v>
      </c>
      <c r="H130" s="417" t="s">
        <v>37</v>
      </c>
      <c r="I130" s="417">
        <f t="shared" si="24"/>
        <v>1</v>
      </c>
      <c r="J130" s="435">
        <v>4620000</v>
      </c>
      <c r="K130" s="436">
        <f t="shared" si="29"/>
        <v>4620000</v>
      </c>
      <c r="L130" s="440"/>
      <c r="M130" s="438" t="s">
        <v>3090</v>
      </c>
      <c r="N130" s="28"/>
      <c r="O130" s="28"/>
    </row>
    <row r="131" s="1" customFormat="1" spans="1:15">
      <c r="A131" s="416" t="s">
        <v>3153</v>
      </c>
      <c r="B131" s="417">
        <v>1432712</v>
      </c>
      <c r="C131" s="417" t="s">
        <v>3154</v>
      </c>
      <c r="D131" s="418">
        <v>43506</v>
      </c>
      <c r="E131" s="418">
        <v>43508</v>
      </c>
      <c r="F131" s="417">
        <f t="shared" si="30"/>
        <v>2</v>
      </c>
      <c r="G131" s="417">
        <v>2</v>
      </c>
      <c r="H131" s="417" t="s">
        <v>37</v>
      </c>
      <c r="I131" s="417">
        <f t="shared" si="24"/>
        <v>4</v>
      </c>
      <c r="J131" s="435">
        <v>4620000</v>
      </c>
      <c r="K131" s="436">
        <f t="shared" si="29"/>
        <v>18480000</v>
      </c>
      <c r="L131" s="440"/>
      <c r="M131" s="438" t="s">
        <v>3146</v>
      </c>
      <c r="N131" s="28"/>
      <c r="O131" s="28"/>
    </row>
    <row r="132" s="1" customFormat="1" spans="1:15">
      <c r="A132" s="417">
        <v>333306</v>
      </c>
      <c r="B132" s="417">
        <v>1421599</v>
      </c>
      <c r="C132" s="417" t="s">
        <v>3155</v>
      </c>
      <c r="D132" s="418">
        <v>43141</v>
      </c>
      <c r="E132" s="418">
        <v>43143</v>
      </c>
      <c r="F132" s="417">
        <f t="shared" si="30"/>
        <v>2</v>
      </c>
      <c r="G132" s="417">
        <v>1</v>
      </c>
      <c r="H132" s="417" t="s">
        <v>37</v>
      </c>
      <c r="I132" s="417">
        <f t="shared" si="24"/>
        <v>2</v>
      </c>
      <c r="J132" s="435">
        <v>4620000</v>
      </c>
      <c r="K132" s="436">
        <f t="shared" si="29"/>
        <v>9240000</v>
      </c>
      <c r="L132" s="440"/>
      <c r="M132" s="417"/>
      <c r="N132" s="28"/>
      <c r="O132" s="28"/>
    </row>
    <row r="133" s="1" customFormat="1" spans="1:15">
      <c r="A133" s="419">
        <v>331245</v>
      </c>
      <c r="B133" s="419">
        <v>1415454</v>
      </c>
      <c r="C133" s="417" t="s">
        <v>3156</v>
      </c>
      <c r="D133" s="420">
        <v>43141</v>
      </c>
      <c r="E133" s="420">
        <v>43142</v>
      </c>
      <c r="F133" s="417">
        <f t="shared" si="30"/>
        <v>1</v>
      </c>
      <c r="G133" s="417">
        <v>1</v>
      </c>
      <c r="H133" s="417" t="s">
        <v>2405</v>
      </c>
      <c r="I133" s="417">
        <f t="shared" si="24"/>
        <v>1</v>
      </c>
      <c r="J133" s="435">
        <v>4820000</v>
      </c>
      <c r="K133" s="436">
        <f t="shared" ref="K133:K135" si="31">J133*I133</f>
        <v>4820000</v>
      </c>
      <c r="L133" s="440"/>
      <c r="M133" s="417"/>
      <c r="N133" s="28"/>
      <c r="O133" s="28"/>
    </row>
    <row r="134" s="1" customFormat="1" spans="1:15">
      <c r="A134" s="419">
        <v>336431</v>
      </c>
      <c r="B134" s="419">
        <v>1433958</v>
      </c>
      <c r="C134" s="417" t="s">
        <v>3157</v>
      </c>
      <c r="D134" s="420">
        <v>43506</v>
      </c>
      <c r="E134" s="420">
        <v>43507</v>
      </c>
      <c r="F134" s="417">
        <f t="shared" si="30"/>
        <v>1</v>
      </c>
      <c r="G134" s="417">
        <v>1</v>
      </c>
      <c r="H134" s="417" t="s">
        <v>37</v>
      </c>
      <c r="I134" s="417">
        <f t="shared" si="24"/>
        <v>1</v>
      </c>
      <c r="J134" s="435">
        <v>4620000</v>
      </c>
      <c r="K134" s="436">
        <f t="shared" si="31"/>
        <v>4620000</v>
      </c>
      <c r="L134" s="440"/>
      <c r="M134" s="417"/>
      <c r="N134" s="28"/>
      <c r="O134" s="28"/>
    </row>
    <row r="135" s="1" customFormat="1" spans="1:15">
      <c r="A135" s="441" t="s">
        <v>3158</v>
      </c>
      <c r="B135" s="441">
        <v>1436366</v>
      </c>
      <c r="C135" s="442" t="s">
        <v>3159</v>
      </c>
      <c r="D135" s="420">
        <v>43507</v>
      </c>
      <c r="E135" s="420">
        <v>43508</v>
      </c>
      <c r="F135" s="417">
        <f t="shared" si="30"/>
        <v>1</v>
      </c>
      <c r="G135" s="417">
        <v>2</v>
      </c>
      <c r="H135" s="417" t="s">
        <v>2405</v>
      </c>
      <c r="I135" s="417">
        <f t="shared" si="24"/>
        <v>2</v>
      </c>
      <c r="J135" s="435">
        <v>4820000</v>
      </c>
      <c r="K135" s="436">
        <f t="shared" si="31"/>
        <v>9640000</v>
      </c>
      <c r="L135" s="440"/>
      <c r="M135" s="417"/>
      <c r="N135" s="28"/>
      <c r="O135" s="28"/>
    </row>
    <row r="136" s="1" customFormat="1" ht="17.25" customHeight="1" spans="1:15">
      <c r="A136" s="441">
        <v>337588</v>
      </c>
      <c r="B136" s="443">
        <v>1437137</v>
      </c>
      <c r="C136" s="444" t="s">
        <v>3160</v>
      </c>
      <c r="D136" s="418">
        <v>43507</v>
      </c>
      <c r="E136" s="418">
        <v>43510</v>
      </c>
      <c r="F136" s="417">
        <f t="shared" si="30"/>
        <v>3</v>
      </c>
      <c r="G136" s="417">
        <v>1</v>
      </c>
      <c r="H136" s="417" t="s">
        <v>37</v>
      </c>
      <c r="I136" s="417">
        <f t="shared" si="24"/>
        <v>3</v>
      </c>
      <c r="J136" s="435">
        <v>4620000</v>
      </c>
      <c r="K136" s="436">
        <f>J136*F136*G136</f>
        <v>13860000</v>
      </c>
      <c r="L136" s="440"/>
      <c r="M136" s="450" t="s">
        <v>3161</v>
      </c>
      <c r="N136" s="28"/>
      <c r="O136" s="28"/>
    </row>
    <row r="137" s="1" customFormat="1" spans="1:15">
      <c r="A137" s="445"/>
      <c r="B137" s="446"/>
      <c r="C137" s="447"/>
      <c r="D137" s="418">
        <v>43510</v>
      </c>
      <c r="E137" s="418">
        <v>43513</v>
      </c>
      <c r="F137" s="417">
        <f t="shared" si="30"/>
        <v>3</v>
      </c>
      <c r="G137" s="417">
        <v>1</v>
      </c>
      <c r="H137" s="417" t="s">
        <v>37</v>
      </c>
      <c r="I137" s="417">
        <f t="shared" si="24"/>
        <v>3</v>
      </c>
      <c r="J137" s="435">
        <v>2900000</v>
      </c>
      <c r="K137" s="436">
        <f>J137*F137*G137</f>
        <v>8700000</v>
      </c>
      <c r="L137" s="440"/>
      <c r="M137" s="452"/>
      <c r="N137" s="28"/>
      <c r="O137" s="28"/>
    </row>
    <row r="138" s="1" customFormat="1" spans="1:15">
      <c r="A138" s="441" t="s">
        <v>3162</v>
      </c>
      <c r="B138" s="441">
        <v>1434225</v>
      </c>
      <c r="C138" s="442" t="s">
        <v>3163</v>
      </c>
      <c r="D138" s="420">
        <v>43508</v>
      </c>
      <c r="E138" s="420">
        <v>43510</v>
      </c>
      <c r="F138" s="417">
        <f t="shared" si="30"/>
        <v>2</v>
      </c>
      <c r="G138" s="417">
        <v>3</v>
      </c>
      <c r="H138" s="417" t="s">
        <v>37</v>
      </c>
      <c r="I138" s="417">
        <f t="shared" si="24"/>
        <v>6</v>
      </c>
      <c r="J138" s="435">
        <v>4620000</v>
      </c>
      <c r="K138" s="436">
        <f t="shared" ref="K138:K143" si="32">J138*I138</f>
        <v>27720000</v>
      </c>
      <c r="L138" s="440"/>
      <c r="M138" s="417"/>
      <c r="N138" s="28"/>
      <c r="O138" s="28"/>
    </row>
    <row r="139" s="1" customFormat="1" spans="1:15">
      <c r="A139" s="448">
        <v>330422</v>
      </c>
      <c r="B139" s="448">
        <v>1412921</v>
      </c>
      <c r="C139" s="417" t="s">
        <v>3122</v>
      </c>
      <c r="D139" s="418">
        <v>43508</v>
      </c>
      <c r="E139" s="418">
        <v>43509</v>
      </c>
      <c r="F139" s="417">
        <f t="shared" si="30"/>
        <v>1</v>
      </c>
      <c r="G139" s="417">
        <v>1</v>
      </c>
      <c r="H139" s="417" t="s">
        <v>37</v>
      </c>
      <c r="I139" s="417">
        <f t="shared" si="24"/>
        <v>1</v>
      </c>
      <c r="J139" s="435">
        <v>4620000</v>
      </c>
      <c r="K139" s="436">
        <f t="shared" si="32"/>
        <v>4620000</v>
      </c>
      <c r="L139" s="440"/>
      <c r="M139" s="516" t="s">
        <v>3164</v>
      </c>
      <c r="N139" s="28"/>
      <c r="O139" s="28"/>
    </row>
    <row r="140" s="1" customFormat="1" spans="1:15">
      <c r="A140" s="449"/>
      <c r="B140" s="449"/>
      <c r="C140" s="417" t="s">
        <v>2720</v>
      </c>
      <c r="D140" s="418">
        <v>43508</v>
      </c>
      <c r="E140" s="418">
        <v>43509</v>
      </c>
      <c r="F140" s="417">
        <f t="shared" si="30"/>
        <v>1</v>
      </c>
      <c r="G140" s="417">
        <v>1</v>
      </c>
      <c r="H140" s="417" t="s">
        <v>37</v>
      </c>
      <c r="I140" s="417">
        <v>0</v>
      </c>
      <c r="J140" s="435">
        <v>320000</v>
      </c>
      <c r="K140" s="436">
        <f>J140*G140*F140</f>
        <v>320000</v>
      </c>
      <c r="L140" s="440"/>
      <c r="M140" s="517"/>
      <c r="N140" s="28"/>
      <c r="O140" s="28"/>
    </row>
    <row r="141" s="3" customFormat="1" spans="1:17">
      <c r="A141" s="441">
        <v>337371</v>
      </c>
      <c r="B141" s="443">
        <v>1436563</v>
      </c>
      <c r="C141" s="450" t="s">
        <v>3165</v>
      </c>
      <c r="D141" s="420">
        <v>43509</v>
      </c>
      <c r="E141" s="420">
        <v>43510</v>
      </c>
      <c r="F141" s="451">
        <f t="shared" si="30"/>
        <v>1</v>
      </c>
      <c r="G141" s="451">
        <v>1</v>
      </c>
      <c r="H141" s="451" t="s">
        <v>37</v>
      </c>
      <c r="I141" s="451">
        <f t="shared" ref="I141:I143" si="33">G141*F141</f>
        <v>1</v>
      </c>
      <c r="J141" s="518">
        <v>4620000</v>
      </c>
      <c r="K141" s="439">
        <f t="shared" si="32"/>
        <v>4620000</v>
      </c>
      <c r="L141" s="440"/>
      <c r="M141" s="451"/>
      <c r="N141" s="28"/>
      <c r="O141" s="28"/>
      <c r="Q141" s="1"/>
    </row>
    <row r="142" s="3" customFormat="1" spans="1:17">
      <c r="A142" s="445"/>
      <c r="B142" s="446"/>
      <c r="C142" s="452"/>
      <c r="D142" s="420">
        <v>43510</v>
      </c>
      <c r="E142" s="420">
        <v>43512</v>
      </c>
      <c r="F142" s="451">
        <f t="shared" si="30"/>
        <v>2</v>
      </c>
      <c r="G142" s="451">
        <v>1</v>
      </c>
      <c r="H142" s="451" t="s">
        <v>37</v>
      </c>
      <c r="I142" s="451">
        <f t="shared" si="33"/>
        <v>2</v>
      </c>
      <c r="J142" s="518">
        <v>2900000</v>
      </c>
      <c r="K142" s="439">
        <f t="shared" si="32"/>
        <v>5800000</v>
      </c>
      <c r="L142" s="440"/>
      <c r="M142" s="451"/>
      <c r="N142" s="28"/>
      <c r="O142" s="28"/>
      <c r="Q142" s="1"/>
    </row>
    <row r="143" s="3" customFormat="1" spans="1:17">
      <c r="A143" s="441">
        <v>336506</v>
      </c>
      <c r="B143" s="443">
        <v>1434205</v>
      </c>
      <c r="C143" s="450" t="s">
        <v>3166</v>
      </c>
      <c r="D143" s="420">
        <v>43508</v>
      </c>
      <c r="E143" s="420">
        <v>43510</v>
      </c>
      <c r="F143" s="451">
        <f t="shared" si="30"/>
        <v>2</v>
      </c>
      <c r="G143" s="451">
        <v>1</v>
      </c>
      <c r="H143" s="451" t="s">
        <v>2405</v>
      </c>
      <c r="I143" s="451">
        <f t="shared" si="33"/>
        <v>2</v>
      </c>
      <c r="J143" s="518">
        <v>4820000</v>
      </c>
      <c r="K143" s="439">
        <f t="shared" si="32"/>
        <v>9640000</v>
      </c>
      <c r="L143" s="440"/>
      <c r="M143" s="451"/>
      <c r="N143" s="28"/>
      <c r="O143" s="28"/>
      <c r="Q143" s="1"/>
    </row>
    <row r="144" s="3" customFormat="1" spans="1:17">
      <c r="A144" s="445"/>
      <c r="B144" s="446"/>
      <c r="C144" s="452"/>
      <c r="D144" s="420">
        <v>43508</v>
      </c>
      <c r="E144" s="420">
        <v>43510</v>
      </c>
      <c r="F144" s="451">
        <f t="shared" si="30"/>
        <v>2</v>
      </c>
      <c r="G144" s="451">
        <v>1</v>
      </c>
      <c r="H144" s="451" t="s">
        <v>3167</v>
      </c>
      <c r="I144" s="451">
        <v>0</v>
      </c>
      <c r="J144" s="518">
        <v>1200000</v>
      </c>
      <c r="K144" s="439">
        <f>J144*F144</f>
        <v>2400000</v>
      </c>
      <c r="L144" s="440"/>
      <c r="M144" s="451"/>
      <c r="N144" s="28"/>
      <c r="O144" s="28"/>
      <c r="Q144" s="1"/>
    </row>
    <row r="145" s="3" customFormat="1" spans="1:17">
      <c r="A145" s="453">
        <v>336531</v>
      </c>
      <c r="B145" s="454">
        <v>1434630</v>
      </c>
      <c r="C145" s="455" t="s">
        <v>3168</v>
      </c>
      <c r="D145" s="456">
        <v>43508</v>
      </c>
      <c r="E145" s="456">
        <v>43510</v>
      </c>
      <c r="F145" s="457">
        <f t="shared" si="30"/>
        <v>2</v>
      </c>
      <c r="G145" s="457">
        <v>1</v>
      </c>
      <c r="H145" s="455" t="s">
        <v>3169</v>
      </c>
      <c r="I145" s="457">
        <f t="shared" ref="I145:I149" si="34">G145*F145</f>
        <v>2</v>
      </c>
      <c r="J145" s="519">
        <v>5270000</v>
      </c>
      <c r="K145" s="520">
        <f t="shared" ref="K145:K149" si="35">J145*F145*G145</f>
        <v>10540000</v>
      </c>
      <c r="L145" s="440"/>
      <c r="M145" s="451"/>
      <c r="N145" s="28"/>
      <c r="O145" s="28"/>
      <c r="Q145" s="1"/>
    </row>
    <row r="146" s="3" customFormat="1" spans="1:17">
      <c r="A146" s="458"/>
      <c r="B146" s="459"/>
      <c r="C146" s="460"/>
      <c r="D146" s="456">
        <v>43510</v>
      </c>
      <c r="E146" s="456">
        <v>43511</v>
      </c>
      <c r="F146" s="457">
        <f t="shared" si="30"/>
        <v>1</v>
      </c>
      <c r="G146" s="457">
        <v>1</v>
      </c>
      <c r="H146" s="460"/>
      <c r="I146" s="457">
        <f t="shared" si="34"/>
        <v>1</v>
      </c>
      <c r="J146" s="519">
        <v>3550000</v>
      </c>
      <c r="K146" s="520">
        <f t="shared" si="35"/>
        <v>3550000</v>
      </c>
      <c r="L146" s="440"/>
      <c r="M146" s="451"/>
      <c r="N146" s="28"/>
      <c r="O146" s="28"/>
      <c r="Q146" s="1"/>
    </row>
    <row r="147" s="1" customFormat="1" spans="1:15">
      <c r="A147" s="441">
        <v>336634</v>
      </c>
      <c r="B147" s="443">
        <v>1435317</v>
      </c>
      <c r="C147" s="444" t="s">
        <v>3170</v>
      </c>
      <c r="D147" s="461">
        <v>43509</v>
      </c>
      <c r="E147" s="461">
        <v>43510</v>
      </c>
      <c r="F147" s="442">
        <f t="shared" si="30"/>
        <v>1</v>
      </c>
      <c r="G147" s="442">
        <v>1</v>
      </c>
      <c r="H147" s="462" t="s">
        <v>3171</v>
      </c>
      <c r="I147" s="417">
        <f t="shared" si="34"/>
        <v>1</v>
      </c>
      <c r="J147" s="435">
        <v>5820000</v>
      </c>
      <c r="K147" s="436">
        <f t="shared" si="35"/>
        <v>5820000</v>
      </c>
      <c r="L147" s="440"/>
      <c r="M147" s="417"/>
      <c r="N147" s="28"/>
      <c r="O147" s="28"/>
    </row>
    <row r="148" s="1" customFormat="1" spans="1:15">
      <c r="A148" s="445"/>
      <c r="B148" s="446"/>
      <c r="C148" s="447"/>
      <c r="D148" s="461">
        <v>43510</v>
      </c>
      <c r="E148" s="461">
        <v>43511</v>
      </c>
      <c r="F148" s="442">
        <f t="shared" si="30"/>
        <v>1</v>
      </c>
      <c r="G148" s="442">
        <v>1</v>
      </c>
      <c r="H148" s="463"/>
      <c r="I148" s="417">
        <f t="shared" si="34"/>
        <v>1</v>
      </c>
      <c r="J148" s="435">
        <v>4100000</v>
      </c>
      <c r="K148" s="436">
        <f t="shared" si="35"/>
        <v>4100000</v>
      </c>
      <c r="L148" s="521"/>
      <c r="M148" s="417"/>
      <c r="N148" s="28"/>
      <c r="O148" s="28"/>
    </row>
    <row r="149" s="312" customFormat="1" spans="1:17">
      <c r="A149" s="464" t="s">
        <v>3172</v>
      </c>
      <c r="B149" s="465">
        <v>1441387</v>
      </c>
      <c r="C149" s="466" t="s">
        <v>3173</v>
      </c>
      <c r="D149" s="467">
        <v>43503</v>
      </c>
      <c r="E149" s="467">
        <v>43505</v>
      </c>
      <c r="F149" s="465">
        <f t="shared" si="30"/>
        <v>2</v>
      </c>
      <c r="G149" s="464">
        <v>1</v>
      </c>
      <c r="H149" s="466" t="s">
        <v>37</v>
      </c>
      <c r="I149" s="249">
        <f t="shared" si="34"/>
        <v>2</v>
      </c>
      <c r="J149" s="522">
        <v>10800000</v>
      </c>
      <c r="K149" s="523">
        <f t="shared" si="35"/>
        <v>21600000</v>
      </c>
      <c r="L149" s="186">
        <f>SUM(K149:K181)</f>
        <v>341620000</v>
      </c>
      <c r="M149" s="524" t="s">
        <v>3174</v>
      </c>
      <c r="N149" s="28"/>
      <c r="O149" s="28"/>
      <c r="Q149" s="1"/>
    </row>
    <row r="150" s="312" customFormat="1" spans="1:17">
      <c r="A150" s="468"/>
      <c r="B150" s="469"/>
      <c r="C150" s="470"/>
      <c r="D150" s="467">
        <v>43505</v>
      </c>
      <c r="E150" s="467">
        <v>43506</v>
      </c>
      <c r="F150" s="465">
        <f t="shared" si="30"/>
        <v>1</v>
      </c>
      <c r="G150" s="468"/>
      <c r="H150" s="470"/>
      <c r="I150" s="249">
        <f>F150*G149</f>
        <v>1</v>
      </c>
      <c r="J150" s="522">
        <v>4620000</v>
      </c>
      <c r="K150" s="523">
        <f t="shared" ref="K150:K156" si="36">J150*I150</f>
        <v>4620000</v>
      </c>
      <c r="L150" s="188"/>
      <c r="M150" s="525"/>
      <c r="N150" s="28"/>
      <c r="O150" s="28"/>
      <c r="Q150" s="1"/>
    </row>
    <row r="151" s="312" customFormat="1" spans="1:17">
      <c r="A151" s="471"/>
      <c r="B151" s="472"/>
      <c r="C151" s="473"/>
      <c r="D151" s="467">
        <v>43506</v>
      </c>
      <c r="E151" s="467">
        <v>43508</v>
      </c>
      <c r="F151" s="465">
        <f t="shared" si="30"/>
        <v>2</v>
      </c>
      <c r="G151" s="471"/>
      <c r="H151" s="473"/>
      <c r="I151" s="249">
        <f>F151*G149</f>
        <v>2</v>
      </c>
      <c r="J151" s="522">
        <v>4620000</v>
      </c>
      <c r="K151" s="523">
        <f t="shared" si="36"/>
        <v>9240000</v>
      </c>
      <c r="L151" s="188"/>
      <c r="M151" s="249"/>
      <c r="N151" s="28"/>
      <c r="O151" s="28"/>
      <c r="Q151" s="1"/>
    </row>
    <row r="152" s="312" customFormat="1" spans="1:17">
      <c r="A152" s="471">
        <v>339194</v>
      </c>
      <c r="B152" s="472">
        <v>1441600</v>
      </c>
      <c r="C152" s="473" t="s">
        <v>3175</v>
      </c>
      <c r="D152" s="467">
        <v>43501</v>
      </c>
      <c r="E152" s="467">
        <v>43502</v>
      </c>
      <c r="F152" s="465">
        <f t="shared" si="30"/>
        <v>1</v>
      </c>
      <c r="G152" s="471">
        <v>1</v>
      </c>
      <c r="H152" s="473" t="s">
        <v>37</v>
      </c>
      <c r="I152" s="249">
        <f t="shared" ref="I152:I156" si="37">G152*F152</f>
        <v>1</v>
      </c>
      <c r="J152" s="522">
        <v>7000000</v>
      </c>
      <c r="K152" s="523">
        <f t="shared" si="36"/>
        <v>7000000</v>
      </c>
      <c r="L152" s="188"/>
      <c r="M152" s="526" t="s">
        <v>3176</v>
      </c>
      <c r="N152" s="28"/>
      <c r="O152" s="28"/>
      <c r="Q152" s="1"/>
    </row>
    <row r="153" s="1" customFormat="1" spans="1:15">
      <c r="A153" s="474" t="s">
        <v>3177</v>
      </c>
      <c r="B153" s="474">
        <v>1433909</v>
      </c>
      <c r="C153" s="175" t="s">
        <v>3178</v>
      </c>
      <c r="D153" s="475">
        <v>43509</v>
      </c>
      <c r="E153" s="475">
        <v>43510</v>
      </c>
      <c r="F153" s="175">
        <f t="shared" si="30"/>
        <v>1</v>
      </c>
      <c r="G153" s="175">
        <v>2</v>
      </c>
      <c r="H153" s="175" t="s">
        <v>37</v>
      </c>
      <c r="I153" s="175">
        <f t="shared" si="37"/>
        <v>2</v>
      </c>
      <c r="J153" s="187">
        <v>4620000</v>
      </c>
      <c r="K153" s="185">
        <f t="shared" si="36"/>
        <v>9240000</v>
      </c>
      <c r="L153" s="188"/>
      <c r="M153" s="175"/>
      <c r="N153" s="28"/>
      <c r="O153" s="28"/>
    </row>
    <row r="154" s="1" customFormat="1" spans="1:15">
      <c r="A154" s="474">
        <v>337722</v>
      </c>
      <c r="B154" s="474">
        <v>1437836</v>
      </c>
      <c r="C154" s="175" t="s">
        <v>3179</v>
      </c>
      <c r="D154" s="475">
        <v>43509</v>
      </c>
      <c r="E154" s="475">
        <v>43510</v>
      </c>
      <c r="F154" s="175">
        <f t="shared" si="30"/>
        <v>1</v>
      </c>
      <c r="G154" s="175">
        <v>1</v>
      </c>
      <c r="H154" s="175" t="s">
        <v>37</v>
      </c>
      <c r="I154" s="175">
        <f t="shared" si="37"/>
        <v>1</v>
      </c>
      <c r="J154" s="187">
        <v>4620000</v>
      </c>
      <c r="K154" s="185">
        <f t="shared" si="36"/>
        <v>4620000</v>
      </c>
      <c r="L154" s="188"/>
      <c r="M154" s="175"/>
      <c r="N154" s="28"/>
      <c r="O154" s="28"/>
    </row>
    <row r="155" s="3" customFormat="1" ht="20.25" customHeight="1" spans="1:17">
      <c r="A155" s="464">
        <v>337734</v>
      </c>
      <c r="B155" s="464">
        <v>1437822</v>
      </c>
      <c r="C155" s="476" t="s">
        <v>3180</v>
      </c>
      <c r="D155" s="477">
        <v>43509</v>
      </c>
      <c r="E155" s="478">
        <v>43510</v>
      </c>
      <c r="F155" s="249">
        <f t="shared" si="30"/>
        <v>1</v>
      </c>
      <c r="G155" s="249">
        <v>1</v>
      </c>
      <c r="H155" s="466" t="s">
        <v>37</v>
      </c>
      <c r="I155" s="249">
        <f t="shared" si="37"/>
        <v>1</v>
      </c>
      <c r="J155" s="522">
        <v>4620000</v>
      </c>
      <c r="K155" s="523">
        <f t="shared" si="36"/>
        <v>4620000</v>
      </c>
      <c r="L155" s="188"/>
      <c r="M155" s="476" t="s">
        <v>3181</v>
      </c>
      <c r="N155" s="28"/>
      <c r="O155" s="28"/>
      <c r="Q155" s="1"/>
    </row>
    <row r="156" s="3" customFormat="1" spans="1:17">
      <c r="A156" s="468"/>
      <c r="B156" s="468"/>
      <c r="C156" s="479"/>
      <c r="D156" s="477">
        <v>43510</v>
      </c>
      <c r="E156" s="478">
        <v>43512</v>
      </c>
      <c r="F156" s="249">
        <f t="shared" si="30"/>
        <v>2</v>
      </c>
      <c r="G156" s="249">
        <v>1</v>
      </c>
      <c r="H156" s="470"/>
      <c r="I156" s="249">
        <f t="shared" si="37"/>
        <v>2</v>
      </c>
      <c r="J156" s="522">
        <v>2900000</v>
      </c>
      <c r="K156" s="523">
        <f t="shared" si="36"/>
        <v>5800000</v>
      </c>
      <c r="L156" s="188"/>
      <c r="M156" s="527"/>
      <c r="N156" s="28"/>
      <c r="O156" s="28"/>
      <c r="Q156" s="1"/>
    </row>
    <row r="157" s="3" customFormat="1" spans="1:17">
      <c r="A157" s="471"/>
      <c r="B157" s="471"/>
      <c r="C157" s="249" t="s">
        <v>3021</v>
      </c>
      <c r="D157" s="477"/>
      <c r="E157" s="478"/>
      <c r="F157" s="249"/>
      <c r="G157" s="249"/>
      <c r="H157" s="473"/>
      <c r="I157" s="249"/>
      <c r="J157" s="522">
        <v>1200000</v>
      </c>
      <c r="K157" s="523">
        <f>J157*3</f>
        <v>3600000</v>
      </c>
      <c r="L157" s="188"/>
      <c r="M157" s="479"/>
      <c r="N157" s="28"/>
      <c r="O157" s="28"/>
      <c r="Q157" s="1"/>
    </row>
    <row r="158" s="3" customFormat="1" spans="1:17">
      <c r="A158" s="474" t="s">
        <v>3182</v>
      </c>
      <c r="B158" s="474">
        <v>1414516</v>
      </c>
      <c r="C158" s="480" t="s">
        <v>3183</v>
      </c>
      <c r="D158" s="475">
        <v>43144</v>
      </c>
      <c r="E158" s="475">
        <v>43145</v>
      </c>
      <c r="F158" s="474">
        <f t="shared" ref="F158:F168" si="38">E158-D158</f>
        <v>1</v>
      </c>
      <c r="G158" s="474">
        <v>4</v>
      </c>
      <c r="H158" s="481" t="s">
        <v>37</v>
      </c>
      <c r="I158" s="249">
        <f t="shared" ref="I158:I168" si="39">G158*F158</f>
        <v>4</v>
      </c>
      <c r="J158" s="523">
        <v>4620000</v>
      </c>
      <c r="K158" s="523">
        <f t="shared" ref="K158:K165" si="40">J158*I158</f>
        <v>18480000</v>
      </c>
      <c r="L158" s="188"/>
      <c r="M158" s="249"/>
      <c r="N158" s="28"/>
      <c r="O158" s="28"/>
      <c r="Q158" s="1"/>
    </row>
    <row r="159" s="3" customFormat="1" spans="1:17">
      <c r="A159" s="474"/>
      <c r="B159" s="474"/>
      <c r="C159" s="480"/>
      <c r="D159" s="475">
        <v>43145</v>
      </c>
      <c r="E159" s="475">
        <v>43147</v>
      </c>
      <c r="F159" s="474">
        <f t="shared" si="38"/>
        <v>2</v>
      </c>
      <c r="G159" s="474">
        <v>4</v>
      </c>
      <c r="H159" s="481" t="s">
        <v>37</v>
      </c>
      <c r="I159" s="249">
        <f t="shared" si="39"/>
        <v>8</v>
      </c>
      <c r="J159" s="523">
        <v>2900000</v>
      </c>
      <c r="K159" s="523">
        <f t="shared" si="40"/>
        <v>23200000</v>
      </c>
      <c r="L159" s="188"/>
      <c r="M159" s="249"/>
      <c r="N159" s="28"/>
      <c r="O159" s="28"/>
      <c r="Q159" s="1"/>
    </row>
    <row r="160" s="3" customFormat="1" spans="1:17">
      <c r="A160" s="465">
        <v>336488</v>
      </c>
      <c r="B160" s="464">
        <v>1434399</v>
      </c>
      <c r="C160" s="466" t="s">
        <v>3184</v>
      </c>
      <c r="D160" s="475">
        <v>43509</v>
      </c>
      <c r="E160" s="475">
        <v>43510</v>
      </c>
      <c r="F160" s="474">
        <f t="shared" si="38"/>
        <v>1</v>
      </c>
      <c r="G160" s="474">
        <v>1</v>
      </c>
      <c r="H160" s="481" t="s">
        <v>2405</v>
      </c>
      <c r="I160" s="249">
        <f t="shared" si="39"/>
        <v>1</v>
      </c>
      <c r="J160" s="523">
        <v>4820000</v>
      </c>
      <c r="K160" s="523">
        <f t="shared" si="40"/>
        <v>4820000</v>
      </c>
      <c r="L160" s="188"/>
      <c r="M160" s="249"/>
      <c r="N160" s="28"/>
      <c r="O160" s="28"/>
      <c r="Q160" s="1"/>
    </row>
    <row r="161" s="3" customFormat="1" spans="1:17">
      <c r="A161" s="472"/>
      <c r="B161" s="471"/>
      <c r="C161" s="473"/>
      <c r="D161" s="475">
        <v>43510</v>
      </c>
      <c r="E161" s="475">
        <v>43511</v>
      </c>
      <c r="F161" s="474">
        <f t="shared" si="38"/>
        <v>1</v>
      </c>
      <c r="G161" s="474">
        <v>1</v>
      </c>
      <c r="H161" s="481" t="s">
        <v>2405</v>
      </c>
      <c r="I161" s="249">
        <f t="shared" si="39"/>
        <v>1</v>
      </c>
      <c r="J161" s="523">
        <v>3100000</v>
      </c>
      <c r="K161" s="523">
        <f t="shared" si="40"/>
        <v>3100000</v>
      </c>
      <c r="L161" s="188"/>
      <c r="M161" s="249"/>
      <c r="N161" s="28"/>
      <c r="O161" s="28"/>
      <c r="Q161" s="1"/>
    </row>
    <row r="162" s="3" customFormat="1" spans="1:17">
      <c r="A162" s="471">
        <v>339084</v>
      </c>
      <c r="B162" s="471">
        <v>1441309</v>
      </c>
      <c r="C162" s="482" t="s">
        <v>3185</v>
      </c>
      <c r="D162" s="475">
        <v>43509</v>
      </c>
      <c r="E162" s="475">
        <v>43510</v>
      </c>
      <c r="F162" s="474">
        <f t="shared" si="38"/>
        <v>1</v>
      </c>
      <c r="G162" s="474">
        <v>1</v>
      </c>
      <c r="H162" s="481" t="s">
        <v>37</v>
      </c>
      <c r="I162" s="249">
        <f t="shared" si="39"/>
        <v>1</v>
      </c>
      <c r="J162" s="523">
        <v>4620000</v>
      </c>
      <c r="K162" s="523">
        <f t="shared" si="40"/>
        <v>4620000</v>
      </c>
      <c r="L162" s="188"/>
      <c r="M162" s="249"/>
      <c r="N162" s="28"/>
      <c r="O162" s="28"/>
      <c r="Q162" s="1"/>
    </row>
    <row r="163" s="3" customFormat="1" spans="1:17">
      <c r="A163" s="474" t="s">
        <v>3186</v>
      </c>
      <c r="B163" s="474">
        <v>1403690</v>
      </c>
      <c r="C163" s="249" t="s">
        <v>3187</v>
      </c>
      <c r="D163" s="475">
        <v>43510</v>
      </c>
      <c r="E163" s="475">
        <v>43511</v>
      </c>
      <c r="F163" s="474">
        <f t="shared" si="38"/>
        <v>1</v>
      </c>
      <c r="G163" s="474">
        <v>2</v>
      </c>
      <c r="H163" s="481" t="s">
        <v>2405</v>
      </c>
      <c r="I163" s="249">
        <f t="shared" si="39"/>
        <v>2</v>
      </c>
      <c r="J163" s="523">
        <v>3100000</v>
      </c>
      <c r="K163" s="523">
        <f t="shared" si="40"/>
        <v>6200000</v>
      </c>
      <c r="L163" s="188"/>
      <c r="M163" s="249" t="s">
        <v>1987</v>
      </c>
      <c r="N163" s="28"/>
      <c r="O163" s="28"/>
      <c r="Q163" s="1"/>
    </row>
    <row r="164" s="3" customFormat="1" spans="1:17">
      <c r="A164" s="474" t="s">
        <v>3188</v>
      </c>
      <c r="B164" s="474">
        <v>1410129</v>
      </c>
      <c r="C164" s="249" t="s">
        <v>3189</v>
      </c>
      <c r="D164" s="475">
        <v>43145</v>
      </c>
      <c r="E164" s="475">
        <v>43147</v>
      </c>
      <c r="F164" s="474">
        <f t="shared" si="38"/>
        <v>2</v>
      </c>
      <c r="G164" s="474">
        <v>2</v>
      </c>
      <c r="H164" s="481" t="s">
        <v>2405</v>
      </c>
      <c r="I164" s="249">
        <f t="shared" si="39"/>
        <v>4</v>
      </c>
      <c r="J164" s="523">
        <v>3100000</v>
      </c>
      <c r="K164" s="523">
        <f t="shared" si="40"/>
        <v>12400000</v>
      </c>
      <c r="L164" s="188"/>
      <c r="M164" s="249"/>
      <c r="N164" s="28"/>
      <c r="O164" s="28"/>
      <c r="Q164" s="1"/>
    </row>
    <row r="165" s="3" customFormat="1" spans="1:17">
      <c r="A165" s="474">
        <v>338263</v>
      </c>
      <c r="B165" s="474">
        <v>1438978</v>
      </c>
      <c r="C165" s="249" t="s">
        <v>3190</v>
      </c>
      <c r="D165" s="475">
        <v>43510</v>
      </c>
      <c r="E165" s="475">
        <v>43512</v>
      </c>
      <c r="F165" s="474">
        <f t="shared" si="38"/>
        <v>2</v>
      </c>
      <c r="G165" s="474">
        <v>1</v>
      </c>
      <c r="H165" s="481" t="s">
        <v>37</v>
      </c>
      <c r="I165" s="249">
        <f t="shared" si="39"/>
        <v>2</v>
      </c>
      <c r="J165" s="523">
        <v>2900000</v>
      </c>
      <c r="K165" s="523">
        <f t="shared" si="40"/>
        <v>5800000</v>
      </c>
      <c r="L165" s="188"/>
      <c r="M165" s="249" t="s">
        <v>2171</v>
      </c>
      <c r="N165" s="28"/>
      <c r="O165" s="28"/>
      <c r="Q165" s="1"/>
    </row>
    <row r="166" s="3" customFormat="1" spans="1:17">
      <c r="A166" s="474">
        <v>330436</v>
      </c>
      <c r="B166" s="474">
        <v>1413042</v>
      </c>
      <c r="C166" s="249" t="s">
        <v>3191</v>
      </c>
      <c r="D166" s="475">
        <v>43145</v>
      </c>
      <c r="E166" s="475">
        <v>43148</v>
      </c>
      <c r="F166" s="474">
        <f t="shared" si="38"/>
        <v>3</v>
      </c>
      <c r="G166" s="474">
        <v>1</v>
      </c>
      <c r="H166" s="481" t="s">
        <v>37</v>
      </c>
      <c r="I166" s="249">
        <f t="shared" si="39"/>
        <v>3</v>
      </c>
      <c r="J166" s="523">
        <v>2900000</v>
      </c>
      <c r="K166" s="523">
        <v>8700000</v>
      </c>
      <c r="L166" s="188"/>
      <c r="M166" s="249" t="s">
        <v>3192</v>
      </c>
      <c r="N166" s="28"/>
      <c r="O166" s="28"/>
      <c r="Q166" s="1"/>
    </row>
    <row r="167" s="1" customFormat="1" spans="1:15">
      <c r="A167" s="178" t="s">
        <v>3193</v>
      </c>
      <c r="B167" s="175">
        <v>1408164</v>
      </c>
      <c r="C167" s="175" t="s">
        <v>3194</v>
      </c>
      <c r="D167" s="177">
        <v>43145</v>
      </c>
      <c r="E167" s="177">
        <v>43147</v>
      </c>
      <c r="F167" s="175">
        <f t="shared" si="38"/>
        <v>2</v>
      </c>
      <c r="G167" s="175">
        <v>2</v>
      </c>
      <c r="H167" s="175" t="s">
        <v>2405</v>
      </c>
      <c r="I167" s="175">
        <f t="shared" si="39"/>
        <v>4</v>
      </c>
      <c r="J167" s="185">
        <v>3100000</v>
      </c>
      <c r="K167" s="185">
        <f>J167*F167*G167</f>
        <v>12400000</v>
      </c>
      <c r="L167" s="188"/>
      <c r="M167" s="175"/>
      <c r="N167" s="28"/>
      <c r="O167" s="28"/>
    </row>
    <row r="168" s="3" customFormat="1" spans="1:17">
      <c r="A168" s="474" t="s">
        <v>3195</v>
      </c>
      <c r="B168" s="474">
        <v>1407559</v>
      </c>
      <c r="C168" s="480" t="s">
        <v>3196</v>
      </c>
      <c r="D168" s="483">
        <v>43510</v>
      </c>
      <c r="E168" s="483">
        <v>43512</v>
      </c>
      <c r="F168" s="464">
        <f t="shared" si="38"/>
        <v>2</v>
      </c>
      <c r="G168" s="464">
        <v>4</v>
      </c>
      <c r="H168" s="466" t="s">
        <v>2405</v>
      </c>
      <c r="I168" s="249">
        <f t="shared" si="39"/>
        <v>8</v>
      </c>
      <c r="J168" s="523">
        <v>3100000</v>
      </c>
      <c r="K168" s="523">
        <f t="shared" ref="K168:K195" si="41">J168*I168</f>
        <v>24800000</v>
      </c>
      <c r="L168" s="188"/>
      <c r="M168" s="249" t="s">
        <v>3197</v>
      </c>
      <c r="N168" s="28"/>
      <c r="O168" s="28"/>
      <c r="Q168" s="1"/>
    </row>
    <row r="169" s="3" customFormat="1" spans="1:17">
      <c r="A169" s="474"/>
      <c r="B169" s="474" t="s">
        <v>3198</v>
      </c>
      <c r="C169" s="480"/>
      <c r="D169" s="484"/>
      <c r="E169" s="484"/>
      <c r="F169" s="471"/>
      <c r="G169" s="471"/>
      <c r="H169" s="473"/>
      <c r="I169" s="249">
        <v>5</v>
      </c>
      <c r="J169" s="523">
        <v>320000</v>
      </c>
      <c r="K169" s="523">
        <f>J169*I169*2</f>
        <v>3200000</v>
      </c>
      <c r="L169" s="188"/>
      <c r="M169" s="249"/>
      <c r="N169" s="28"/>
      <c r="O169" s="28"/>
      <c r="Q169" s="1"/>
    </row>
    <row r="170" s="3" customFormat="1" spans="1:17">
      <c r="A170" s="474">
        <v>328820</v>
      </c>
      <c r="B170" s="175">
        <v>1386759</v>
      </c>
      <c r="C170" s="175" t="s">
        <v>3199</v>
      </c>
      <c r="D170" s="475">
        <v>43145</v>
      </c>
      <c r="E170" s="475">
        <v>43148</v>
      </c>
      <c r="F170" s="474">
        <f t="shared" ref="F170:F220" si="42">E170-D170</f>
        <v>3</v>
      </c>
      <c r="G170" s="474">
        <v>1</v>
      </c>
      <c r="H170" s="481" t="s">
        <v>2405</v>
      </c>
      <c r="I170" s="249">
        <f t="shared" ref="I170:I234" si="43">G170*F170</f>
        <v>3</v>
      </c>
      <c r="J170" s="523">
        <v>3100000</v>
      </c>
      <c r="K170" s="523">
        <v>9300000</v>
      </c>
      <c r="L170" s="188"/>
      <c r="M170" s="249" t="s">
        <v>1960</v>
      </c>
      <c r="N170" s="28"/>
      <c r="O170" s="28"/>
      <c r="Q170" s="1"/>
    </row>
    <row r="171" s="3" customFormat="1" spans="1:17">
      <c r="A171" s="464">
        <v>330416</v>
      </c>
      <c r="B171" s="464">
        <v>1412038</v>
      </c>
      <c r="C171" s="175" t="s">
        <v>3200</v>
      </c>
      <c r="D171" s="483">
        <v>43145</v>
      </c>
      <c r="E171" s="483">
        <v>43148</v>
      </c>
      <c r="F171" s="464">
        <f t="shared" si="42"/>
        <v>3</v>
      </c>
      <c r="G171" s="464">
        <v>1</v>
      </c>
      <c r="H171" s="481" t="s">
        <v>37</v>
      </c>
      <c r="I171" s="249">
        <f t="shared" si="43"/>
        <v>3</v>
      </c>
      <c r="J171" s="523">
        <v>2900000</v>
      </c>
      <c r="K171" s="523">
        <f t="shared" si="41"/>
        <v>8700000</v>
      </c>
      <c r="L171" s="188"/>
      <c r="M171" s="466" t="s">
        <v>2703</v>
      </c>
      <c r="N171" s="28"/>
      <c r="O171" s="28"/>
      <c r="Q171" s="1"/>
    </row>
    <row r="172" s="3" customFormat="1" spans="1:17">
      <c r="A172" s="471"/>
      <c r="B172" s="471"/>
      <c r="C172" s="175" t="s">
        <v>2720</v>
      </c>
      <c r="D172" s="484"/>
      <c r="E172" s="484"/>
      <c r="F172" s="471"/>
      <c r="G172" s="471"/>
      <c r="H172" s="481" t="s">
        <v>37</v>
      </c>
      <c r="I172" s="249">
        <v>0</v>
      </c>
      <c r="J172" s="523">
        <v>320000</v>
      </c>
      <c r="K172" s="523">
        <f>J172*F171</f>
        <v>960000</v>
      </c>
      <c r="L172" s="188"/>
      <c r="M172" s="473"/>
      <c r="N172" s="28"/>
      <c r="O172" s="28"/>
      <c r="Q172" s="1"/>
    </row>
    <row r="173" s="3" customFormat="1" spans="1:17">
      <c r="A173" s="471">
        <v>338310</v>
      </c>
      <c r="B173" s="471">
        <v>1439129</v>
      </c>
      <c r="C173" s="175" t="s">
        <v>3201</v>
      </c>
      <c r="D173" s="484">
        <v>43510</v>
      </c>
      <c r="E173" s="484">
        <v>43512</v>
      </c>
      <c r="F173" s="474">
        <f t="shared" si="42"/>
        <v>2</v>
      </c>
      <c r="G173" s="471">
        <v>2</v>
      </c>
      <c r="H173" s="481" t="s">
        <v>37</v>
      </c>
      <c r="I173" s="249">
        <f t="shared" si="43"/>
        <v>4</v>
      </c>
      <c r="J173" s="523">
        <v>2900000</v>
      </c>
      <c r="K173" s="523">
        <f t="shared" si="41"/>
        <v>11600000</v>
      </c>
      <c r="L173" s="188"/>
      <c r="M173" s="473"/>
      <c r="N173" s="28"/>
      <c r="O173" s="28"/>
      <c r="Q173" s="1"/>
    </row>
    <row r="174" s="1" customFormat="1" spans="1:15">
      <c r="A174" s="175">
        <v>338553</v>
      </c>
      <c r="B174" s="175">
        <v>1439799</v>
      </c>
      <c r="C174" s="175" t="s">
        <v>3202</v>
      </c>
      <c r="D174" s="177">
        <v>43510</v>
      </c>
      <c r="E174" s="177">
        <v>43512</v>
      </c>
      <c r="F174" s="175">
        <f t="shared" si="42"/>
        <v>2</v>
      </c>
      <c r="G174" s="175">
        <v>1</v>
      </c>
      <c r="H174" s="175" t="s">
        <v>37</v>
      </c>
      <c r="I174" s="175">
        <f t="shared" si="43"/>
        <v>2</v>
      </c>
      <c r="J174" s="187">
        <v>2900000</v>
      </c>
      <c r="K174" s="523">
        <f t="shared" si="41"/>
        <v>5800000</v>
      </c>
      <c r="L174" s="188"/>
      <c r="M174" s="175"/>
      <c r="N174" s="28"/>
      <c r="O174" s="28"/>
    </row>
    <row r="175" s="3" customFormat="1" spans="1:17">
      <c r="A175" s="474" t="s">
        <v>3203</v>
      </c>
      <c r="B175" s="175">
        <v>1389955</v>
      </c>
      <c r="C175" s="175" t="s">
        <v>3204</v>
      </c>
      <c r="D175" s="475">
        <v>43145</v>
      </c>
      <c r="E175" s="475">
        <v>43147</v>
      </c>
      <c r="F175" s="474">
        <f t="shared" si="42"/>
        <v>2</v>
      </c>
      <c r="G175" s="474">
        <v>3</v>
      </c>
      <c r="H175" s="481" t="s">
        <v>2405</v>
      </c>
      <c r="I175" s="249">
        <f t="shared" si="43"/>
        <v>6</v>
      </c>
      <c r="J175" s="523">
        <v>3100000</v>
      </c>
      <c r="K175" s="523">
        <f t="shared" si="41"/>
        <v>18600000</v>
      </c>
      <c r="L175" s="188"/>
      <c r="M175" s="249" t="s">
        <v>3205</v>
      </c>
      <c r="N175" s="28"/>
      <c r="O175" s="28"/>
      <c r="Q175" s="1"/>
    </row>
    <row r="176" s="1" customFormat="1" spans="1:15">
      <c r="A176" s="175">
        <v>339057</v>
      </c>
      <c r="B176" s="175">
        <v>1441191</v>
      </c>
      <c r="C176" s="175" t="s">
        <v>3206</v>
      </c>
      <c r="D176" s="177">
        <v>43510</v>
      </c>
      <c r="E176" s="177">
        <v>43511</v>
      </c>
      <c r="F176" s="175">
        <f t="shared" si="42"/>
        <v>1</v>
      </c>
      <c r="G176" s="175">
        <v>1</v>
      </c>
      <c r="H176" s="175" t="s">
        <v>37</v>
      </c>
      <c r="I176" s="175">
        <f t="shared" si="43"/>
        <v>1</v>
      </c>
      <c r="J176" s="187">
        <v>2900000</v>
      </c>
      <c r="K176" s="523">
        <f t="shared" si="41"/>
        <v>2900000</v>
      </c>
      <c r="L176" s="188"/>
      <c r="M176" s="175"/>
      <c r="N176" s="28"/>
      <c r="O176" s="28"/>
    </row>
    <row r="177" s="3" customFormat="1" spans="1:17">
      <c r="A177" s="474" t="s">
        <v>3207</v>
      </c>
      <c r="B177" s="175">
        <v>1386758</v>
      </c>
      <c r="C177" s="175" t="s">
        <v>3208</v>
      </c>
      <c r="D177" s="475">
        <v>43145</v>
      </c>
      <c r="E177" s="475">
        <v>43148</v>
      </c>
      <c r="F177" s="474">
        <f t="shared" si="42"/>
        <v>3</v>
      </c>
      <c r="G177" s="474">
        <v>2</v>
      </c>
      <c r="H177" s="481" t="s">
        <v>2405</v>
      </c>
      <c r="I177" s="249">
        <f t="shared" si="43"/>
        <v>6</v>
      </c>
      <c r="J177" s="523">
        <v>3100000</v>
      </c>
      <c r="K177" s="523">
        <f t="shared" si="41"/>
        <v>18600000</v>
      </c>
      <c r="L177" s="188"/>
      <c r="M177" s="249" t="s">
        <v>2365</v>
      </c>
      <c r="N177" s="28"/>
      <c r="O177" s="28"/>
      <c r="Q177" s="1"/>
    </row>
    <row r="178" s="3" customFormat="1" spans="1:17">
      <c r="A178" s="474" t="s">
        <v>3209</v>
      </c>
      <c r="B178" s="175">
        <v>1405773</v>
      </c>
      <c r="C178" s="175" t="s">
        <v>3210</v>
      </c>
      <c r="D178" s="475">
        <v>43145</v>
      </c>
      <c r="E178" s="475">
        <v>43147</v>
      </c>
      <c r="F178" s="474">
        <f t="shared" si="42"/>
        <v>2</v>
      </c>
      <c r="G178" s="474">
        <v>3</v>
      </c>
      <c r="H178" s="481" t="s">
        <v>2405</v>
      </c>
      <c r="I178" s="249">
        <f t="shared" si="43"/>
        <v>6</v>
      </c>
      <c r="J178" s="523">
        <v>3100000</v>
      </c>
      <c r="K178" s="523">
        <f t="shared" si="41"/>
        <v>18600000</v>
      </c>
      <c r="L178" s="188"/>
      <c r="M178" s="249" t="s">
        <v>3211</v>
      </c>
      <c r="N178" s="28"/>
      <c r="O178" s="28"/>
      <c r="Q178" s="1"/>
    </row>
    <row r="179" s="3" customFormat="1" spans="1:17">
      <c r="A179" s="474" t="s">
        <v>3212</v>
      </c>
      <c r="B179" s="175">
        <v>1441344</v>
      </c>
      <c r="C179" s="175" t="s">
        <v>3213</v>
      </c>
      <c r="D179" s="475">
        <v>43510</v>
      </c>
      <c r="E179" s="475">
        <v>43515</v>
      </c>
      <c r="F179" s="474">
        <f t="shared" si="42"/>
        <v>5</v>
      </c>
      <c r="G179" s="474">
        <v>2</v>
      </c>
      <c r="H179" s="481" t="s">
        <v>37</v>
      </c>
      <c r="I179" s="249">
        <f t="shared" si="43"/>
        <v>10</v>
      </c>
      <c r="J179" s="523">
        <v>2900000</v>
      </c>
      <c r="K179" s="523">
        <f t="shared" si="41"/>
        <v>29000000</v>
      </c>
      <c r="L179" s="188"/>
      <c r="M179" s="249"/>
      <c r="N179" s="28"/>
      <c r="O179" s="28"/>
      <c r="Q179" s="1"/>
    </row>
    <row r="180" s="3" customFormat="1" spans="1:17">
      <c r="A180" s="474" t="s">
        <v>3214</v>
      </c>
      <c r="B180" s="474">
        <v>1408007</v>
      </c>
      <c r="C180" s="249" t="s">
        <v>3215</v>
      </c>
      <c r="D180" s="475">
        <v>43510</v>
      </c>
      <c r="E180" s="475">
        <v>43512</v>
      </c>
      <c r="F180" s="474">
        <f t="shared" si="42"/>
        <v>2</v>
      </c>
      <c r="G180" s="474">
        <v>2</v>
      </c>
      <c r="H180" s="481" t="s">
        <v>2405</v>
      </c>
      <c r="I180" s="249">
        <f t="shared" si="43"/>
        <v>4</v>
      </c>
      <c r="J180" s="523">
        <v>3100000</v>
      </c>
      <c r="K180" s="523">
        <f t="shared" si="41"/>
        <v>12400000</v>
      </c>
      <c r="L180" s="188"/>
      <c r="M180" s="249" t="s">
        <v>1960</v>
      </c>
      <c r="N180" s="28"/>
      <c r="O180" s="28"/>
      <c r="Q180" s="1"/>
    </row>
    <row r="181" s="3" customFormat="1" spans="1:17">
      <c r="A181" s="485">
        <v>338791</v>
      </c>
      <c r="B181" s="485">
        <v>1440022</v>
      </c>
      <c r="C181" s="486" t="s">
        <v>3216</v>
      </c>
      <c r="D181" s="487">
        <v>43510</v>
      </c>
      <c r="E181" s="487">
        <v>43512</v>
      </c>
      <c r="F181" s="485">
        <f t="shared" si="42"/>
        <v>2</v>
      </c>
      <c r="G181" s="485">
        <v>1</v>
      </c>
      <c r="H181" s="488" t="s">
        <v>3169</v>
      </c>
      <c r="I181" s="486">
        <f t="shared" si="43"/>
        <v>2</v>
      </c>
      <c r="J181" s="528">
        <v>3550000</v>
      </c>
      <c r="K181" s="528">
        <f t="shared" si="41"/>
        <v>7100000</v>
      </c>
      <c r="L181" s="190"/>
      <c r="M181" s="486"/>
      <c r="N181" s="28"/>
      <c r="O181" s="28"/>
      <c r="Q181" s="1"/>
    </row>
    <row r="182" s="312" customFormat="1" spans="1:17">
      <c r="A182" s="489" t="s">
        <v>3217</v>
      </c>
      <c r="B182" s="489">
        <v>1441989</v>
      </c>
      <c r="C182" s="490" t="s">
        <v>3218</v>
      </c>
      <c r="D182" s="491">
        <v>43499</v>
      </c>
      <c r="E182" s="491">
        <v>43501</v>
      </c>
      <c r="F182" s="492">
        <f t="shared" si="42"/>
        <v>2</v>
      </c>
      <c r="G182" s="492">
        <v>2</v>
      </c>
      <c r="H182" s="493" t="s">
        <v>3046</v>
      </c>
      <c r="I182" s="529">
        <f t="shared" si="43"/>
        <v>4</v>
      </c>
      <c r="J182" s="530">
        <v>6850000</v>
      </c>
      <c r="K182" s="530">
        <f t="shared" si="41"/>
        <v>27400000</v>
      </c>
      <c r="L182" s="531">
        <f>SUM(K182:K187)</f>
        <v>78040000</v>
      </c>
      <c r="M182" s="529"/>
      <c r="N182" s="28"/>
      <c r="O182" s="28"/>
      <c r="Q182" s="1"/>
    </row>
    <row r="183" s="312" customFormat="1" spans="1:17">
      <c r="A183" s="494"/>
      <c r="B183" s="494"/>
      <c r="C183" s="495"/>
      <c r="D183" s="491">
        <v>43501</v>
      </c>
      <c r="E183" s="491">
        <v>43502</v>
      </c>
      <c r="F183" s="492">
        <f t="shared" si="42"/>
        <v>1</v>
      </c>
      <c r="G183" s="492">
        <v>2</v>
      </c>
      <c r="H183" s="496"/>
      <c r="I183" s="529">
        <f t="shared" si="43"/>
        <v>2</v>
      </c>
      <c r="J183" s="530">
        <v>7000000</v>
      </c>
      <c r="K183" s="530">
        <f t="shared" si="41"/>
        <v>14000000</v>
      </c>
      <c r="L183" s="532"/>
      <c r="M183" s="529" t="s">
        <v>3219</v>
      </c>
      <c r="N183" s="28"/>
      <c r="O183" s="28"/>
      <c r="Q183" s="1"/>
    </row>
    <row r="184" s="312" customFormat="1" spans="1:17">
      <c r="A184" s="497"/>
      <c r="B184" s="497"/>
      <c r="C184" s="498"/>
      <c r="D184" s="491">
        <v>43502</v>
      </c>
      <c r="E184" s="491">
        <v>43504</v>
      </c>
      <c r="F184" s="492">
        <f t="shared" si="42"/>
        <v>2</v>
      </c>
      <c r="G184" s="492">
        <v>2</v>
      </c>
      <c r="H184" s="499"/>
      <c r="I184" s="529">
        <f t="shared" si="43"/>
        <v>4</v>
      </c>
      <c r="J184" s="530">
        <v>6850000</v>
      </c>
      <c r="K184" s="530">
        <f t="shared" si="41"/>
        <v>27400000</v>
      </c>
      <c r="L184" s="532"/>
      <c r="M184" s="529"/>
      <c r="N184" s="28"/>
      <c r="O184" s="28"/>
      <c r="Q184" s="1"/>
    </row>
    <row r="185" s="313" customFormat="1" spans="1:17">
      <c r="A185" s="500">
        <v>339768</v>
      </c>
      <c r="B185" s="500">
        <v>1442517</v>
      </c>
      <c r="C185" s="501" t="s">
        <v>3220</v>
      </c>
      <c r="D185" s="502">
        <v>43500</v>
      </c>
      <c r="E185" s="502">
        <v>43501</v>
      </c>
      <c r="F185" s="503">
        <f t="shared" si="42"/>
        <v>1</v>
      </c>
      <c r="G185" s="503">
        <v>1</v>
      </c>
      <c r="H185" s="501" t="s">
        <v>37</v>
      </c>
      <c r="I185" s="533">
        <f t="shared" si="43"/>
        <v>1</v>
      </c>
      <c r="J185" s="534">
        <v>4620000</v>
      </c>
      <c r="K185" s="534">
        <f t="shared" si="41"/>
        <v>4620000</v>
      </c>
      <c r="L185" s="532"/>
      <c r="M185" s="533"/>
      <c r="N185" s="28"/>
      <c r="O185" s="28"/>
      <c r="Q185" s="1"/>
    </row>
    <row r="186" s="313" customFormat="1" spans="1:17">
      <c r="A186" s="500">
        <v>339805</v>
      </c>
      <c r="B186" s="500">
        <v>1442673</v>
      </c>
      <c r="C186" s="501" t="s">
        <v>3221</v>
      </c>
      <c r="D186" s="502">
        <v>43500</v>
      </c>
      <c r="E186" s="502">
        <v>43501</v>
      </c>
      <c r="F186" s="503">
        <f t="shared" si="42"/>
        <v>1</v>
      </c>
      <c r="G186" s="503">
        <v>1</v>
      </c>
      <c r="H186" s="501" t="s">
        <v>37</v>
      </c>
      <c r="I186" s="533">
        <f t="shared" si="43"/>
        <v>1</v>
      </c>
      <c r="J186" s="534">
        <v>4620000</v>
      </c>
      <c r="K186" s="534">
        <f t="shared" si="41"/>
        <v>4620000</v>
      </c>
      <c r="L186" s="532"/>
      <c r="M186" s="533"/>
      <c r="N186" s="28"/>
      <c r="O186" s="28"/>
      <c r="Q186" s="1"/>
    </row>
    <row r="187" s="313" customFormat="1" spans="1:17">
      <c r="A187" s="504">
        <v>335132</v>
      </c>
      <c r="B187" s="504" t="s">
        <v>3222</v>
      </c>
      <c r="C187" s="505" t="s">
        <v>3222</v>
      </c>
      <c r="D187" s="506">
        <v>43505</v>
      </c>
      <c r="E187" s="506">
        <v>43506</v>
      </c>
      <c r="F187" s="507">
        <f t="shared" si="42"/>
        <v>1</v>
      </c>
      <c r="G187" s="507">
        <v>1</v>
      </c>
      <c r="H187" s="505" t="s">
        <v>37</v>
      </c>
      <c r="I187" s="535">
        <f t="shared" si="43"/>
        <v>1</v>
      </c>
      <c r="J187" s="536">
        <v>4620000</v>
      </c>
      <c r="K187" s="536"/>
      <c r="L187" s="537"/>
      <c r="M187" s="529" t="s">
        <v>3219</v>
      </c>
      <c r="N187" s="28"/>
      <c r="O187" s="28"/>
      <c r="Q187" s="1"/>
    </row>
    <row r="188" s="313" customFormat="1" spans="1:17">
      <c r="A188" s="508">
        <v>340395</v>
      </c>
      <c r="B188" s="508">
        <v>1444634</v>
      </c>
      <c r="C188" s="509" t="s">
        <v>3223</v>
      </c>
      <c r="D188" s="510">
        <v>43507</v>
      </c>
      <c r="E188" s="510">
        <v>43508</v>
      </c>
      <c r="F188" s="511">
        <f t="shared" si="42"/>
        <v>1</v>
      </c>
      <c r="G188" s="511">
        <v>1</v>
      </c>
      <c r="H188" s="509" t="s">
        <v>37</v>
      </c>
      <c r="I188" s="538">
        <f t="shared" si="43"/>
        <v>1</v>
      </c>
      <c r="J188" s="539">
        <v>4620000</v>
      </c>
      <c r="K188" s="539">
        <f t="shared" si="41"/>
        <v>4620000</v>
      </c>
      <c r="L188" s="540">
        <f>SUM(K188:K210)</f>
        <v>181640000</v>
      </c>
      <c r="M188" s="361"/>
      <c r="N188" s="28"/>
      <c r="O188" s="28"/>
      <c r="Q188" s="1"/>
    </row>
    <row r="189" s="313" customFormat="1" spans="1:17">
      <c r="A189" s="508">
        <v>339770</v>
      </c>
      <c r="B189" s="508">
        <v>1442547</v>
      </c>
      <c r="C189" s="509" t="s">
        <v>3224</v>
      </c>
      <c r="D189" s="510">
        <v>43507</v>
      </c>
      <c r="E189" s="510">
        <v>43508</v>
      </c>
      <c r="F189" s="511">
        <f t="shared" si="42"/>
        <v>1</v>
      </c>
      <c r="G189" s="511">
        <v>1</v>
      </c>
      <c r="H189" s="509" t="s">
        <v>37</v>
      </c>
      <c r="I189" s="538">
        <f t="shared" si="43"/>
        <v>1</v>
      </c>
      <c r="J189" s="539">
        <v>4620000</v>
      </c>
      <c r="K189" s="539">
        <f t="shared" si="41"/>
        <v>4620000</v>
      </c>
      <c r="L189" s="541"/>
      <c r="M189" s="538"/>
      <c r="N189" s="28"/>
      <c r="O189" s="28"/>
      <c r="Q189" s="1"/>
    </row>
    <row r="190" s="313" customFormat="1" spans="1:17">
      <c r="A190" s="508" t="s">
        <v>3225</v>
      </c>
      <c r="B190" s="508">
        <v>1444445</v>
      </c>
      <c r="C190" s="509" t="s">
        <v>3226</v>
      </c>
      <c r="D190" s="510">
        <v>43508</v>
      </c>
      <c r="E190" s="510">
        <v>43509</v>
      </c>
      <c r="F190" s="511">
        <f t="shared" si="42"/>
        <v>1</v>
      </c>
      <c r="G190" s="511">
        <v>2</v>
      </c>
      <c r="H190" s="509" t="s">
        <v>37</v>
      </c>
      <c r="I190" s="538">
        <f t="shared" si="43"/>
        <v>2</v>
      </c>
      <c r="J190" s="539">
        <v>4620000</v>
      </c>
      <c r="K190" s="539">
        <f t="shared" si="41"/>
        <v>9240000</v>
      </c>
      <c r="L190" s="541"/>
      <c r="M190" s="538"/>
      <c r="N190" s="28"/>
      <c r="O190" s="28"/>
      <c r="Q190" s="1"/>
    </row>
    <row r="191" s="313" customFormat="1" spans="1:17">
      <c r="A191" s="508">
        <v>339535</v>
      </c>
      <c r="B191" s="508">
        <v>1441901</v>
      </c>
      <c r="C191" s="512" t="s">
        <v>3227</v>
      </c>
      <c r="D191" s="510">
        <v>43510</v>
      </c>
      <c r="E191" s="510">
        <v>43512</v>
      </c>
      <c r="F191" s="511">
        <f t="shared" si="42"/>
        <v>2</v>
      </c>
      <c r="G191" s="511">
        <v>1</v>
      </c>
      <c r="H191" s="509" t="s">
        <v>37</v>
      </c>
      <c r="I191" s="538">
        <f t="shared" si="43"/>
        <v>2</v>
      </c>
      <c r="J191" s="539">
        <v>2900000</v>
      </c>
      <c r="K191" s="539">
        <f t="shared" si="41"/>
        <v>5800000</v>
      </c>
      <c r="L191" s="541"/>
      <c r="M191" s="538" t="s">
        <v>2692</v>
      </c>
      <c r="N191" s="28"/>
      <c r="O191" s="28"/>
      <c r="Q191" s="1"/>
    </row>
    <row r="192" s="3" customFormat="1" spans="1:17">
      <c r="A192" s="513">
        <v>331044</v>
      </c>
      <c r="B192" s="513">
        <v>1415260</v>
      </c>
      <c r="C192" s="367" t="s">
        <v>3228</v>
      </c>
      <c r="D192" s="514">
        <v>43146</v>
      </c>
      <c r="E192" s="514">
        <v>43148</v>
      </c>
      <c r="F192" s="513">
        <f t="shared" si="42"/>
        <v>2</v>
      </c>
      <c r="G192" s="513">
        <v>1</v>
      </c>
      <c r="H192" s="515" t="s">
        <v>37</v>
      </c>
      <c r="I192" s="367">
        <f t="shared" si="43"/>
        <v>2</v>
      </c>
      <c r="J192" s="378">
        <v>2900000</v>
      </c>
      <c r="K192" s="378">
        <f t="shared" si="41"/>
        <v>5800000</v>
      </c>
      <c r="L192" s="541"/>
      <c r="M192" s="367" t="s">
        <v>3229</v>
      </c>
      <c r="N192" s="28"/>
      <c r="O192" s="28"/>
      <c r="Q192" s="1"/>
    </row>
    <row r="193" s="3" customFormat="1" spans="1:17">
      <c r="A193" s="513">
        <v>340084</v>
      </c>
      <c r="B193" s="513">
        <v>1443376</v>
      </c>
      <c r="C193" s="367" t="s">
        <v>3230</v>
      </c>
      <c r="D193" s="514">
        <v>43511</v>
      </c>
      <c r="E193" s="514">
        <v>43512</v>
      </c>
      <c r="F193" s="513">
        <f t="shared" si="42"/>
        <v>1</v>
      </c>
      <c r="G193" s="513">
        <v>1</v>
      </c>
      <c r="H193" s="515" t="s">
        <v>2405</v>
      </c>
      <c r="I193" s="367">
        <f t="shared" si="43"/>
        <v>1</v>
      </c>
      <c r="J193" s="378">
        <v>3100000</v>
      </c>
      <c r="K193" s="378">
        <f t="shared" si="41"/>
        <v>3100000</v>
      </c>
      <c r="L193" s="541"/>
      <c r="M193" s="367" t="s">
        <v>3231</v>
      </c>
      <c r="N193" s="28"/>
      <c r="O193" s="28"/>
      <c r="Q193" s="1"/>
    </row>
    <row r="194" s="3" customFormat="1" spans="1:17">
      <c r="A194" s="513" t="s">
        <v>3232</v>
      </c>
      <c r="B194" s="367">
        <v>1399304</v>
      </c>
      <c r="C194" s="367" t="s">
        <v>3233</v>
      </c>
      <c r="D194" s="514">
        <v>43511</v>
      </c>
      <c r="E194" s="514">
        <v>43513</v>
      </c>
      <c r="F194" s="513">
        <f t="shared" si="42"/>
        <v>2</v>
      </c>
      <c r="G194" s="513">
        <v>2</v>
      </c>
      <c r="H194" s="515" t="s">
        <v>37</v>
      </c>
      <c r="I194" s="367">
        <f t="shared" si="43"/>
        <v>4</v>
      </c>
      <c r="J194" s="378">
        <v>2900000</v>
      </c>
      <c r="K194" s="378">
        <f t="shared" si="41"/>
        <v>11600000</v>
      </c>
      <c r="L194" s="541"/>
      <c r="M194" s="367" t="s">
        <v>3234</v>
      </c>
      <c r="N194" s="28"/>
      <c r="O194" s="28"/>
      <c r="Q194" s="1"/>
    </row>
    <row r="195" s="3" customFormat="1" spans="1:17">
      <c r="A195" s="513" t="s">
        <v>3235</v>
      </c>
      <c r="B195" s="367">
        <v>1388976</v>
      </c>
      <c r="C195" s="367" t="s">
        <v>3236</v>
      </c>
      <c r="D195" s="542">
        <v>43146</v>
      </c>
      <c r="E195" s="514">
        <v>43149</v>
      </c>
      <c r="F195" s="367">
        <f t="shared" si="42"/>
        <v>3</v>
      </c>
      <c r="G195" s="367">
        <v>2</v>
      </c>
      <c r="H195" s="367" t="s">
        <v>2405</v>
      </c>
      <c r="I195" s="367">
        <f t="shared" si="43"/>
        <v>6</v>
      </c>
      <c r="J195" s="378">
        <v>3100000</v>
      </c>
      <c r="K195" s="378">
        <f t="shared" si="41"/>
        <v>18600000</v>
      </c>
      <c r="L195" s="541"/>
      <c r="M195" s="367"/>
      <c r="N195" s="28"/>
      <c r="O195" s="28"/>
      <c r="Q195" s="1"/>
    </row>
    <row r="196" s="3" customFormat="1" spans="1:17">
      <c r="A196" s="513"/>
      <c r="B196" s="367"/>
      <c r="C196" s="367" t="s">
        <v>2711</v>
      </c>
      <c r="D196" s="542"/>
      <c r="E196" s="514"/>
      <c r="F196" s="367">
        <f t="shared" si="42"/>
        <v>0</v>
      </c>
      <c r="G196" s="367">
        <v>1</v>
      </c>
      <c r="H196" s="367" t="s">
        <v>37</v>
      </c>
      <c r="I196" s="367">
        <f t="shared" si="43"/>
        <v>0</v>
      </c>
      <c r="J196" s="378">
        <v>320000</v>
      </c>
      <c r="K196" s="378">
        <f>J196*G196*3</f>
        <v>960000</v>
      </c>
      <c r="L196" s="541"/>
      <c r="M196" s="367"/>
      <c r="N196" s="28"/>
      <c r="O196" s="28"/>
      <c r="Q196" s="1"/>
    </row>
    <row r="197" s="3" customFormat="1" spans="1:17">
      <c r="A197" s="513">
        <v>333429</v>
      </c>
      <c r="B197" s="367">
        <v>1422654</v>
      </c>
      <c r="C197" s="367" t="s">
        <v>3237</v>
      </c>
      <c r="D197" s="542">
        <v>43146</v>
      </c>
      <c r="E197" s="514">
        <v>43149</v>
      </c>
      <c r="F197" s="367">
        <f t="shared" si="42"/>
        <v>3</v>
      </c>
      <c r="G197" s="367">
        <v>1</v>
      </c>
      <c r="H197" s="367" t="s">
        <v>2405</v>
      </c>
      <c r="I197" s="367">
        <f t="shared" si="43"/>
        <v>3</v>
      </c>
      <c r="J197" s="378">
        <v>3100000</v>
      </c>
      <c r="K197" s="378">
        <f t="shared" ref="K197:K210" si="44">J197*I197</f>
        <v>9300000</v>
      </c>
      <c r="L197" s="541"/>
      <c r="M197" s="367"/>
      <c r="N197" s="28"/>
      <c r="O197" s="28"/>
      <c r="Q197" s="1"/>
    </row>
    <row r="198" s="3" customFormat="1" spans="1:17">
      <c r="A198" s="513">
        <v>337303</v>
      </c>
      <c r="B198" s="367">
        <v>1436348</v>
      </c>
      <c r="C198" s="367" t="s">
        <v>3238</v>
      </c>
      <c r="D198" s="542">
        <v>43511</v>
      </c>
      <c r="E198" s="514">
        <v>43513</v>
      </c>
      <c r="F198" s="367">
        <f t="shared" si="42"/>
        <v>2</v>
      </c>
      <c r="G198" s="367">
        <v>1</v>
      </c>
      <c r="H198" s="367" t="s">
        <v>37</v>
      </c>
      <c r="I198" s="367">
        <f t="shared" si="43"/>
        <v>2</v>
      </c>
      <c r="J198" s="378">
        <v>2900000</v>
      </c>
      <c r="K198" s="378">
        <f t="shared" si="44"/>
        <v>5800000</v>
      </c>
      <c r="L198" s="541"/>
      <c r="M198" s="367"/>
      <c r="N198" s="28"/>
      <c r="O198" s="28"/>
      <c r="Q198" s="1"/>
    </row>
    <row r="199" s="3" customFormat="1" spans="1:17">
      <c r="A199" s="513">
        <v>328087</v>
      </c>
      <c r="B199" s="367">
        <v>1403559</v>
      </c>
      <c r="C199" s="367" t="s">
        <v>3239</v>
      </c>
      <c r="D199" s="542">
        <v>43511</v>
      </c>
      <c r="E199" s="514">
        <v>43515</v>
      </c>
      <c r="F199" s="367">
        <f t="shared" si="42"/>
        <v>4</v>
      </c>
      <c r="G199" s="367">
        <v>1</v>
      </c>
      <c r="H199" s="367" t="s">
        <v>2405</v>
      </c>
      <c r="I199" s="367">
        <f t="shared" si="43"/>
        <v>4</v>
      </c>
      <c r="J199" s="378">
        <v>3100000</v>
      </c>
      <c r="K199" s="378">
        <f t="shared" si="44"/>
        <v>12400000</v>
      </c>
      <c r="L199" s="541"/>
      <c r="M199" s="367" t="s">
        <v>2365</v>
      </c>
      <c r="N199" s="28"/>
      <c r="O199" s="28"/>
      <c r="Q199" s="1"/>
    </row>
    <row r="200" s="3" customFormat="1" spans="1:17">
      <c r="A200" s="513">
        <v>338054</v>
      </c>
      <c r="B200" s="367">
        <v>1438370</v>
      </c>
      <c r="C200" s="367" t="s">
        <v>3240</v>
      </c>
      <c r="D200" s="542">
        <v>43511</v>
      </c>
      <c r="E200" s="514">
        <v>43513</v>
      </c>
      <c r="F200" s="367">
        <f t="shared" si="42"/>
        <v>2</v>
      </c>
      <c r="G200" s="367">
        <v>1</v>
      </c>
      <c r="H200" s="367" t="s">
        <v>2405</v>
      </c>
      <c r="I200" s="367">
        <f t="shared" si="43"/>
        <v>2</v>
      </c>
      <c r="J200" s="378">
        <v>3100000</v>
      </c>
      <c r="K200" s="378">
        <f t="shared" si="44"/>
        <v>6200000</v>
      </c>
      <c r="L200" s="541"/>
      <c r="M200" s="367" t="s">
        <v>3211</v>
      </c>
      <c r="N200" s="28"/>
      <c r="O200" s="28"/>
      <c r="Q200" s="1"/>
    </row>
    <row r="201" s="3" customFormat="1" spans="1:17">
      <c r="A201" s="513">
        <v>335779</v>
      </c>
      <c r="B201" s="367">
        <v>1431293</v>
      </c>
      <c r="C201" s="367" t="s">
        <v>3241</v>
      </c>
      <c r="D201" s="542">
        <v>43511</v>
      </c>
      <c r="E201" s="514">
        <v>43513</v>
      </c>
      <c r="F201" s="367">
        <f t="shared" si="42"/>
        <v>2</v>
      </c>
      <c r="G201" s="367">
        <v>1</v>
      </c>
      <c r="H201" s="367" t="s">
        <v>37</v>
      </c>
      <c r="I201" s="367">
        <f t="shared" si="43"/>
        <v>2</v>
      </c>
      <c r="J201" s="378">
        <v>2900000</v>
      </c>
      <c r="K201" s="378">
        <f t="shared" si="44"/>
        <v>5800000</v>
      </c>
      <c r="L201" s="541"/>
      <c r="M201" s="367"/>
      <c r="N201" s="28"/>
      <c r="O201" s="28"/>
      <c r="Q201" s="1"/>
    </row>
    <row r="202" s="3" customFormat="1" spans="1:17">
      <c r="A202" s="513">
        <v>339767</v>
      </c>
      <c r="B202" s="367">
        <v>1442512</v>
      </c>
      <c r="C202" s="367" t="s">
        <v>3242</v>
      </c>
      <c r="D202" s="542">
        <v>43511</v>
      </c>
      <c r="E202" s="514">
        <v>43514</v>
      </c>
      <c r="F202" s="367">
        <f t="shared" si="42"/>
        <v>3</v>
      </c>
      <c r="G202" s="367">
        <v>1</v>
      </c>
      <c r="H202" s="367" t="s">
        <v>2405</v>
      </c>
      <c r="I202" s="367">
        <f t="shared" si="43"/>
        <v>3</v>
      </c>
      <c r="J202" s="378">
        <v>3100000</v>
      </c>
      <c r="K202" s="378">
        <f t="shared" si="44"/>
        <v>9300000</v>
      </c>
      <c r="L202" s="541"/>
      <c r="M202" s="367" t="s">
        <v>3243</v>
      </c>
      <c r="N202" s="28"/>
      <c r="O202" s="28"/>
      <c r="Q202" s="1"/>
    </row>
    <row r="203" s="3" customFormat="1" spans="1:17">
      <c r="A203" s="513">
        <v>328850</v>
      </c>
      <c r="B203" s="333">
        <v>1405769</v>
      </c>
      <c r="C203" s="333" t="s">
        <v>3244</v>
      </c>
      <c r="D203" s="542">
        <v>43147</v>
      </c>
      <c r="E203" s="514">
        <v>43150</v>
      </c>
      <c r="F203" s="367">
        <f t="shared" si="42"/>
        <v>3</v>
      </c>
      <c r="G203" s="367">
        <v>1</v>
      </c>
      <c r="H203" s="367" t="s">
        <v>2405</v>
      </c>
      <c r="I203" s="367">
        <f t="shared" si="43"/>
        <v>3</v>
      </c>
      <c r="J203" s="378">
        <v>3100000</v>
      </c>
      <c r="K203" s="378">
        <f t="shared" si="44"/>
        <v>9300000</v>
      </c>
      <c r="L203" s="541"/>
      <c r="M203" s="367" t="s">
        <v>2365</v>
      </c>
      <c r="N203" s="28"/>
      <c r="O203" s="28"/>
      <c r="Q203" s="1"/>
    </row>
    <row r="204" s="3" customFormat="1" spans="1:17">
      <c r="A204" s="343" t="s">
        <v>3245</v>
      </c>
      <c r="B204" s="337">
        <v>1429648</v>
      </c>
      <c r="C204" s="333" t="s">
        <v>3246</v>
      </c>
      <c r="D204" s="543">
        <v>43512</v>
      </c>
      <c r="E204" s="352">
        <v>43513</v>
      </c>
      <c r="F204" s="367">
        <f t="shared" si="42"/>
        <v>1</v>
      </c>
      <c r="G204" s="367">
        <v>5</v>
      </c>
      <c r="H204" s="367" t="s">
        <v>37</v>
      </c>
      <c r="I204" s="367">
        <f t="shared" si="43"/>
        <v>5</v>
      </c>
      <c r="J204" s="378">
        <v>2900000</v>
      </c>
      <c r="K204" s="378">
        <f t="shared" si="44"/>
        <v>14500000</v>
      </c>
      <c r="L204" s="541"/>
      <c r="M204" s="367"/>
      <c r="N204" s="28"/>
      <c r="O204" s="28"/>
      <c r="Q204" s="1"/>
    </row>
    <row r="205" s="3" customFormat="1" spans="1:17">
      <c r="A205" s="343">
        <v>338055</v>
      </c>
      <c r="B205" s="337">
        <v>1438376</v>
      </c>
      <c r="C205" s="333" t="s">
        <v>3247</v>
      </c>
      <c r="D205" s="543">
        <v>43512</v>
      </c>
      <c r="E205" s="352">
        <v>43513</v>
      </c>
      <c r="F205" s="367">
        <f t="shared" si="42"/>
        <v>1</v>
      </c>
      <c r="G205" s="367">
        <v>1</v>
      </c>
      <c r="H205" s="367" t="s">
        <v>2405</v>
      </c>
      <c r="I205" s="367">
        <f t="shared" si="43"/>
        <v>1</v>
      </c>
      <c r="J205" s="378">
        <v>3100000</v>
      </c>
      <c r="K205" s="378">
        <f t="shared" si="44"/>
        <v>3100000</v>
      </c>
      <c r="L205" s="541"/>
      <c r="M205" s="367"/>
      <c r="N205" s="28"/>
      <c r="O205" s="28"/>
      <c r="Q205" s="1"/>
    </row>
    <row r="206" s="3" customFormat="1" spans="1:17">
      <c r="A206" s="343">
        <v>339523</v>
      </c>
      <c r="B206" s="337">
        <v>1442004</v>
      </c>
      <c r="C206" s="333" t="s">
        <v>3248</v>
      </c>
      <c r="D206" s="543">
        <v>43512</v>
      </c>
      <c r="E206" s="352">
        <v>43514</v>
      </c>
      <c r="F206" s="367">
        <f t="shared" si="42"/>
        <v>2</v>
      </c>
      <c r="G206" s="367">
        <v>1</v>
      </c>
      <c r="H206" s="367" t="s">
        <v>2405</v>
      </c>
      <c r="I206" s="367">
        <f t="shared" si="43"/>
        <v>2</v>
      </c>
      <c r="J206" s="378">
        <v>3100000</v>
      </c>
      <c r="K206" s="378">
        <f t="shared" si="44"/>
        <v>6200000</v>
      </c>
      <c r="L206" s="541"/>
      <c r="M206" s="367" t="s">
        <v>1960</v>
      </c>
      <c r="N206" s="28"/>
      <c r="O206" s="28"/>
      <c r="Q206" s="1"/>
    </row>
    <row r="207" s="3" customFormat="1" spans="1:17">
      <c r="A207" s="343">
        <v>337755</v>
      </c>
      <c r="B207" s="337">
        <v>1437902</v>
      </c>
      <c r="C207" s="333" t="s">
        <v>3249</v>
      </c>
      <c r="D207" s="543">
        <v>43512</v>
      </c>
      <c r="E207" s="352">
        <v>43515</v>
      </c>
      <c r="F207" s="367">
        <f t="shared" si="42"/>
        <v>3</v>
      </c>
      <c r="G207" s="367">
        <v>1</v>
      </c>
      <c r="H207" s="367" t="s">
        <v>37</v>
      </c>
      <c r="I207" s="367">
        <f t="shared" si="43"/>
        <v>3</v>
      </c>
      <c r="J207" s="378">
        <v>2900000</v>
      </c>
      <c r="K207" s="378">
        <f t="shared" si="44"/>
        <v>8700000</v>
      </c>
      <c r="L207" s="541"/>
      <c r="M207" s="367" t="s">
        <v>2703</v>
      </c>
      <c r="N207" s="28"/>
      <c r="O207" s="28"/>
      <c r="Q207" s="1"/>
    </row>
    <row r="208" s="1" customFormat="1" spans="1:15">
      <c r="A208" s="335">
        <v>332502</v>
      </c>
      <c r="B208" s="337">
        <v>1418911</v>
      </c>
      <c r="C208" s="333" t="s">
        <v>3250</v>
      </c>
      <c r="D208" s="544">
        <v>43512</v>
      </c>
      <c r="E208" s="545">
        <v>43514</v>
      </c>
      <c r="F208" s="333">
        <f t="shared" si="42"/>
        <v>2</v>
      </c>
      <c r="G208" s="333">
        <v>1</v>
      </c>
      <c r="H208" s="333" t="s">
        <v>2405</v>
      </c>
      <c r="I208" s="333">
        <f t="shared" si="43"/>
        <v>2</v>
      </c>
      <c r="J208" s="374">
        <v>3100000</v>
      </c>
      <c r="K208" s="374">
        <f t="shared" si="44"/>
        <v>6200000</v>
      </c>
      <c r="L208" s="541"/>
      <c r="M208" s="333" t="s">
        <v>2171</v>
      </c>
      <c r="N208" s="28"/>
      <c r="O208" s="28"/>
    </row>
    <row r="209" s="1" customFormat="1" spans="1:15">
      <c r="A209" s="335" t="s">
        <v>3251</v>
      </c>
      <c r="B209" s="337">
        <v>1435706</v>
      </c>
      <c r="C209" s="333" t="s">
        <v>3252</v>
      </c>
      <c r="D209" s="544">
        <v>43512</v>
      </c>
      <c r="E209" s="545">
        <v>43515</v>
      </c>
      <c r="F209" s="333">
        <f t="shared" si="42"/>
        <v>3</v>
      </c>
      <c r="G209" s="333">
        <v>2</v>
      </c>
      <c r="H209" s="333" t="s">
        <v>37</v>
      </c>
      <c r="I209" s="333">
        <f t="shared" si="43"/>
        <v>6</v>
      </c>
      <c r="J209" s="374">
        <v>2900000</v>
      </c>
      <c r="K209" s="374">
        <f t="shared" si="44"/>
        <v>17400000</v>
      </c>
      <c r="L209" s="541"/>
      <c r="M209" s="333" t="s">
        <v>3253</v>
      </c>
      <c r="N209" s="28"/>
      <c r="O209" s="28"/>
    </row>
    <row r="210" s="1" customFormat="1" spans="1:15">
      <c r="A210" s="335">
        <v>338067</v>
      </c>
      <c r="B210" s="337">
        <v>1438557</v>
      </c>
      <c r="C210" s="333" t="s">
        <v>3254</v>
      </c>
      <c r="D210" s="544">
        <v>43512</v>
      </c>
      <c r="E210" s="545">
        <v>43513</v>
      </c>
      <c r="F210" s="333">
        <f t="shared" si="42"/>
        <v>1</v>
      </c>
      <c r="G210" s="333">
        <v>1</v>
      </c>
      <c r="H210" s="333" t="s">
        <v>2405</v>
      </c>
      <c r="I210" s="333">
        <f t="shared" si="43"/>
        <v>1</v>
      </c>
      <c r="J210" s="374">
        <v>3100000</v>
      </c>
      <c r="K210" s="374">
        <f t="shared" si="44"/>
        <v>3100000</v>
      </c>
      <c r="L210" s="562"/>
      <c r="M210" s="333"/>
      <c r="N210" s="28"/>
      <c r="O210" s="28"/>
    </row>
    <row r="211" s="1" customFormat="1" spans="1:15">
      <c r="A211" s="386">
        <v>340664</v>
      </c>
      <c r="B211" s="386">
        <v>1445255</v>
      </c>
      <c r="C211" s="386" t="s">
        <v>3255</v>
      </c>
      <c r="D211" s="387">
        <v>43511</v>
      </c>
      <c r="E211" s="387">
        <v>43513</v>
      </c>
      <c r="F211" s="386">
        <f t="shared" si="42"/>
        <v>2</v>
      </c>
      <c r="G211" s="386">
        <v>1</v>
      </c>
      <c r="H211" s="386" t="s">
        <v>2405</v>
      </c>
      <c r="I211" s="386">
        <f t="shared" si="43"/>
        <v>2</v>
      </c>
      <c r="J211" s="424">
        <v>3100000</v>
      </c>
      <c r="K211" s="422">
        <f>J211*F211*G211</f>
        <v>6200000</v>
      </c>
      <c r="L211" s="423">
        <f>SUM(K211:K229)</f>
        <v>193580000</v>
      </c>
      <c r="M211" s="386" t="s">
        <v>1936</v>
      </c>
      <c r="N211" s="28"/>
      <c r="O211" s="28"/>
    </row>
    <row r="212" s="1" customFormat="1" spans="1:15">
      <c r="A212" s="388" t="s">
        <v>3256</v>
      </c>
      <c r="B212" s="390">
        <v>1445610</v>
      </c>
      <c r="C212" s="386" t="s">
        <v>3257</v>
      </c>
      <c r="D212" s="391">
        <v>43512</v>
      </c>
      <c r="E212" s="391">
        <v>43514</v>
      </c>
      <c r="F212" s="386">
        <f t="shared" si="42"/>
        <v>2</v>
      </c>
      <c r="G212" s="386">
        <v>2</v>
      </c>
      <c r="H212" s="386" t="s">
        <v>2405</v>
      </c>
      <c r="I212" s="386">
        <f t="shared" si="43"/>
        <v>4</v>
      </c>
      <c r="J212" s="424">
        <v>3100000</v>
      </c>
      <c r="K212" s="422">
        <f>J212*F212*G212</f>
        <v>12400000</v>
      </c>
      <c r="L212" s="425"/>
      <c r="M212" s="386"/>
      <c r="N212" s="28"/>
      <c r="O212" s="28"/>
    </row>
    <row r="213" s="1" customFormat="1" spans="1:15">
      <c r="A213" s="388" t="s">
        <v>3258</v>
      </c>
      <c r="B213" s="390">
        <v>1390056</v>
      </c>
      <c r="C213" s="386" t="s">
        <v>3259</v>
      </c>
      <c r="D213" s="398">
        <v>43148</v>
      </c>
      <c r="E213" s="398">
        <v>43151</v>
      </c>
      <c r="F213" s="386">
        <f t="shared" si="42"/>
        <v>3</v>
      </c>
      <c r="G213" s="386">
        <v>3</v>
      </c>
      <c r="H213" s="386" t="s">
        <v>37</v>
      </c>
      <c r="I213" s="386">
        <f t="shared" si="43"/>
        <v>9</v>
      </c>
      <c r="J213" s="422">
        <v>2900000</v>
      </c>
      <c r="K213" s="422">
        <f t="shared" ref="K213:K224" si="45">J213*I213</f>
        <v>26100000</v>
      </c>
      <c r="L213" s="425"/>
      <c r="M213" s="386"/>
      <c r="N213" s="28"/>
      <c r="O213" s="28"/>
    </row>
    <row r="214" s="1" customFormat="1" spans="1:15">
      <c r="A214" s="389"/>
      <c r="B214" s="433"/>
      <c r="C214" s="386" t="s">
        <v>2711</v>
      </c>
      <c r="D214" s="399"/>
      <c r="E214" s="399"/>
      <c r="F214" s="386">
        <f t="shared" si="42"/>
        <v>0</v>
      </c>
      <c r="G214" s="386">
        <v>2</v>
      </c>
      <c r="H214" s="386" t="s">
        <v>37</v>
      </c>
      <c r="I214" s="386">
        <f t="shared" si="43"/>
        <v>0</v>
      </c>
      <c r="J214" s="422">
        <v>320000</v>
      </c>
      <c r="K214" s="422">
        <f t="shared" ref="K214:K217" si="46">J214*G214*3</f>
        <v>1920000</v>
      </c>
      <c r="L214" s="425"/>
      <c r="M214" s="386"/>
      <c r="N214" s="28"/>
      <c r="O214" s="28"/>
    </row>
    <row r="215" s="1" customFormat="1" spans="1:15">
      <c r="A215" s="389">
        <v>338068</v>
      </c>
      <c r="B215" s="433">
        <v>1438591</v>
      </c>
      <c r="C215" s="386" t="s">
        <v>3254</v>
      </c>
      <c r="D215" s="399">
        <v>43513</v>
      </c>
      <c r="E215" s="399">
        <v>43514</v>
      </c>
      <c r="F215" s="386">
        <f t="shared" si="42"/>
        <v>1</v>
      </c>
      <c r="G215" s="386">
        <v>1</v>
      </c>
      <c r="H215" s="386" t="s">
        <v>2405</v>
      </c>
      <c r="I215" s="386">
        <f t="shared" si="43"/>
        <v>1</v>
      </c>
      <c r="J215" s="422">
        <v>3100000</v>
      </c>
      <c r="K215" s="422">
        <f t="shared" si="45"/>
        <v>3100000</v>
      </c>
      <c r="L215" s="425"/>
      <c r="M215" s="386" t="s">
        <v>3260</v>
      </c>
      <c r="N215" s="28"/>
      <c r="O215" s="28"/>
    </row>
    <row r="216" s="1" customFormat="1" spans="1:15">
      <c r="A216" s="389" t="s">
        <v>3261</v>
      </c>
      <c r="B216" s="433">
        <v>1438179</v>
      </c>
      <c r="C216" s="386" t="s">
        <v>3262</v>
      </c>
      <c r="D216" s="399">
        <v>43513</v>
      </c>
      <c r="E216" s="399">
        <v>43516</v>
      </c>
      <c r="F216" s="386">
        <f t="shared" si="42"/>
        <v>3</v>
      </c>
      <c r="G216" s="386">
        <v>3</v>
      </c>
      <c r="H216" s="386" t="s">
        <v>37</v>
      </c>
      <c r="I216" s="386">
        <f t="shared" si="43"/>
        <v>9</v>
      </c>
      <c r="J216" s="422">
        <v>2900000</v>
      </c>
      <c r="K216" s="422">
        <f t="shared" si="46"/>
        <v>26100000</v>
      </c>
      <c r="L216" s="425"/>
      <c r="M216" s="386"/>
      <c r="N216" s="28"/>
      <c r="O216" s="28"/>
    </row>
    <row r="217" s="1" customFormat="1" spans="1:15">
      <c r="A217" s="389">
        <v>338016</v>
      </c>
      <c r="B217" s="433">
        <v>1437948</v>
      </c>
      <c r="C217" s="386" t="s">
        <v>3263</v>
      </c>
      <c r="D217" s="399">
        <v>43513</v>
      </c>
      <c r="E217" s="399">
        <v>43516</v>
      </c>
      <c r="F217" s="386">
        <f t="shared" si="42"/>
        <v>3</v>
      </c>
      <c r="G217" s="386">
        <v>1</v>
      </c>
      <c r="H217" s="386" t="s">
        <v>37</v>
      </c>
      <c r="I217" s="386">
        <f t="shared" si="43"/>
        <v>3</v>
      </c>
      <c r="J217" s="422">
        <v>2900000</v>
      </c>
      <c r="K217" s="422">
        <f t="shared" si="46"/>
        <v>8700000</v>
      </c>
      <c r="L217" s="425"/>
      <c r="M217" s="386"/>
      <c r="N217" s="28"/>
      <c r="O217" s="28"/>
    </row>
    <row r="218" s="1" customFormat="1" spans="1:15">
      <c r="A218" s="389" t="s">
        <v>3264</v>
      </c>
      <c r="B218" s="433">
        <v>1422183</v>
      </c>
      <c r="C218" s="386" t="s">
        <v>3265</v>
      </c>
      <c r="D218" s="399">
        <v>43148</v>
      </c>
      <c r="E218" s="399">
        <v>43150</v>
      </c>
      <c r="F218" s="386">
        <f t="shared" si="42"/>
        <v>2</v>
      </c>
      <c r="G218" s="386">
        <v>3</v>
      </c>
      <c r="H218" s="386" t="s">
        <v>37</v>
      </c>
      <c r="I218" s="386">
        <f t="shared" si="43"/>
        <v>6</v>
      </c>
      <c r="J218" s="422">
        <v>2900000</v>
      </c>
      <c r="K218" s="422">
        <f t="shared" si="45"/>
        <v>17400000</v>
      </c>
      <c r="L218" s="425"/>
      <c r="M218" s="386"/>
      <c r="N218" s="28"/>
      <c r="O218" s="28"/>
    </row>
    <row r="219" s="1" customFormat="1" spans="1:15">
      <c r="A219" s="386">
        <v>334051</v>
      </c>
      <c r="B219" s="386">
        <v>1424962</v>
      </c>
      <c r="C219" s="386" t="s">
        <v>3266</v>
      </c>
      <c r="D219" s="387">
        <v>43513</v>
      </c>
      <c r="E219" s="387">
        <v>43515</v>
      </c>
      <c r="F219" s="386">
        <f t="shared" si="42"/>
        <v>2</v>
      </c>
      <c r="G219" s="386">
        <v>1</v>
      </c>
      <c r="H219" s="386" t="s">
        <v>37</v>
      </c>
      <c r="I219" s="386">
        <f t="shared" si="43"/>
        <v>2</v>
      </c>
      <c r="J219" s="424">
        <v>2900000</v>
      </c>
      <c r="K219" s="422">
        <f t="shared" si="45"/>
        <v>5800000</v>
      </c>
      <c r="L219" s="425"/>
      <c r="M219" s="386"/>
      <c r="N219" s="28"/>
      <c r="O219" s="28"/>
    </row>
    <row r="220" s="1" customFormat="1" spans="1:15">
      <c r="A220" s="433">
        <v>335144</v>
      </c>
      <c r="B220" s="433">
        <v>1428830</v>
      </c>
      <c r="C220" s="386" t="s">
        <v>3267</v>
      </c>
      <c r="D220" s="546">
        <v>43513</v>
      </c>
      <c r="E220" s="546">
        <v>43514</v>
      </c>
      <c r="F220" s="386">
        <f t="shared" si="42"/>
        <v>1</v>
      </c>
      <c r="G220" s="386">
        <v>1</v>
      </c>
      <c r="H220" s="386" t="s">
        <v>37</v>
      </c>
      <c r="I220" s="386">
        <f t="shared" si="43"/>
        <v>1</v>
      </c>
      <c r="J220" s="424">
        <v>2900000</v>
      </c>
      <c r="K220" s="422">
        <f t="shared" si="45"/>
        <v>2900000</v>
      </c>
      <c r="L220" s="425"/>
      <c r="M220" s="386"/>
      <c r="N220" s="28"/>
      <c r="O220" s="28"/>
    </row>
    <row r="221" s="1" customFormat="1" spans="1:15">
      <c r="A221" s="389">
        <v>328450</v>
      </c>
      <c r="B221" s="433">
        <v>1393645</v>
      </c>
      <c r="C221" s="386" t="s">
        <v>3268</v>
      </c>
      <c r="D221" s="399">
        <v>43148</v>
      </c>
      <c r="E221" s="399">
        <v>43154</v>
      </c>
      <c r="F221" s="386">
        <v>6</v>
      </c>
      <c r="G221" s="386">
        <v>1</v>
      </c>
      <c r="H221" s="386" t="s">
        <v>2405</v>
      </c>
      <c r="I221" s="386">
        <f t="shared" si="43"/>
        <v>6</v>
      </c>
      <c r="J221" s="422">
        <v>3100000</v>
      </c>
      <c r="K221" s="422">
        <f t="shared" si="45"/>
        <v>18600000</v>
      </c>
      <c r="L221" s="425"/>
      <c r="M221" s="386" t="s">
        <v>1960</v>
      </c>
      <c r="N221" s="28"/>
      <c r="O221" s="28"/>
    </row>
    <row r="222" s="1" customFormat="1" spans="1:15">
      <c r="A222" s="389" t="s">
        <v>3269</v>
      </c>
      <c r="B222" s="433">
        <v>1427911</v>
      </c>
      <c r="C222" s="386" t="s">
        <v>3270</v>
      </c>
      <c r="D222" s="399">
        <v>43513</v>
      </c>
      <c r="E222" s="399">
        <v>43515</v>
      </c>
      <c r="F222" s="386">
        <f t="shared" ref="F222:F225" si="47">E222-D222</f>
        <v>2</v>
      </c>
      <c r="G222" s="386">
        <v>2</v>
      </c>
      <c r="H222" s="386" t="s">
        <v>37</v>
      </c>
      <c r="I222" s="386">
        <f t="shared" si="43"/>
        <v>4</v>
      </c>
      <c r="J222" s="422">
        <v>2900000</v>
      </c>
      <c r="K222" s="422">
        <f t="shared" si="45"/>
        <v>11600000</v>
      </c>
      <c r="L222" s="425"/>
      <c r="M222" s="386"/>
      <c r="N222" s="28"/>
      <c r="O222" s="28"/>
    </row>
    <row r="223" s="1" customFormat="1" spans="1:15">
      <c r="A223" s="389">
        <v>338255</v>
      </c>
      <c r="B223" s="433">
        <v>1438723</v>
      </c>
      <c r="C223" s="386" t="s">
        <v>3271</v>
      </c>
      <c r="D223" s="399">
        <v>43513</v>
      </c>
      <c r="E223" s="399">
        <v>43514</v>
      </c>
      <c r="F223" s="386">
        <f t="shared" si="47"/>
        <v>1</v>
      </c>
      <c r="G223" s="386">
        <v>1</v>
      </c>
      <c r="H223" s="386" t="s">
        <v>2405</v>
      </c>
      <c r="I223" s="386">
        <f t="shared" si="43"/>
        <v>1</v>
      </c>
      <c r="J223" s="422">
        <v>3100000</v>
      </c>
      <c r="K223" s="422">
        <f t="shared" si="45"/>
        <v>3100000</v>
      </c>
      <c r="L223" s="425"/>
      <c r="M223" s="386" t="s">
        <v>3211</v>
      </c>
      <c r="N223" s="28"/>
      <c r="O223" s="28"/>
    </row>
    <row r="224" s="1" customFormat="1" spans="1:15">
      <c r="A224" s="389">
        <v>328345</v>
      </c>
      <c r="B224" s="433">
        <v>1393655</v>
      </c>
      <c r="C224" s="386" t="s">
        <v>3272</v>
      </c>
      <c r="D224" s="399">
        <v>43148</v>
      </c>
      <c r="E224" s="399">
        <v>43154</v>
      </c>
      <c r="F224" s="386">
        <f t="shared" si="47"/>
        <v>6</v>
      </c>
      <c r="G224" s="386">
        <v>1</v>
      </c>
      <c r="H224" s="386" t="s">
        <v>2405</v>
      </c>
      <c r="I224" s="386">
        <f t="shared" si="43"/>
        <v>6</v>
      </c>
      <c r="J224" s="422">
        <v>3100000</v>
      </c>
      <c r="K224" s="422">
        <f t="shared" si="45"/>
        <v>18600000</v>
      </c>
      <c r="L224" s="425"/>
      <c r="M224" s="386"/>
      <c r="N224" s="28"/>
      <c r="O224" s="28"/>
    </row>
    <row r="225" s="1" customFormat="1" spans="1:15">
      <c r="A225" s="392">
        <v>334880</v>
      </c>
      <c r="B225" s="392">
        <v>1427135</v>
      </c>
      <c r="C225" s="386" t="s">
        <v>3273</v>
      </c>
      <c r="D225" s="404">
        <v>43513</v>
      </c>
      <c r="E225" s="404">
        <v>43515</v>
      </c>
      <c r="F225" s="392">
        <f t="shared" si="47"/>
        <v>2</v>
      </c>
      <c r="G225" s="392">
        <v>1</v>
      </c>
      <c r="H225" s="386" t="s">
        <v>37</v>
      </c>
      <c r="I225" s="386">
        <f t="shared" si="43"/>
        <v>2</v>
      </c>
      <c r="J225" s="424">
        <v>2900000</v>
      </c>
      <c r="K225" s="422">
        <f>J225*F225*G225</f>
        <v>5800000</v>
      </c>
      <c r="L225" s="425"/>
      <c r="M225" s="386"/>
      <c r="N225" s="28"/>
      <c r="O225" s="28"/>
    </row>
    <row r="226" s="1" customFormat="1" spans="1:15">
      <c r="A226" s="395"/>
      <c r="B226" s="395"/>
      <c r="C226" s="386" t="s">
        <v>2711</v>
      </c>
      <c r="D226" s="405"/>
      <c r="E226" s="405"/>
      <c r="F226" s="395"/>
      <c r="G226" s="395"/>
      <c r="H226" s="386" t="s">
        <v>37</v>
      </c>
      <c r="I226" s="386">
        <f t="shared" si="43"/>
        <v>0</v>
      </c>
      <c r="J226" s="424">
        <v>320000</v>
      </c>
      <c r="K226" s="422">
        <f>J226*2</f>
        <v>640000</v>
      </c>
      <c r="L226" s="425"/>
      <c r="M226" s="386"/>
      <c r="N226" s="28"/>
      <c r="O226" s="28"/>
    </row>
    <row r="227" s="1" customFormat="1" spans="1:15">
      <c r="A227" s="395">
        <v>340543</v>
      </c>
      <c r="B227" s="395">
        <v>1444934</v>
      </c>
      <c r="C227" s="386" t="s">
        <v>3274</v>
      </c>
      <c r="D227" s="405">
        <v>43513</v>
      </c>
      <c r="E227" s="405">
        <v>43515</v>
      </c>
      <c r="F227" s="395">
        <f t="shared" ref="F227:F290" si="48">E227-D227</f>
        <v>2</v>
      </c>
      <c r="G227" s="395">
        <v>1</v>
      </c>
      <c r="H227" s="386" t="s">
        <v>37</v>
      </c>
      <c r="I227" s="386">
        <f t="shared" si="43"/>
        <v>2</v>
      </c>
      <c r="J227" s="424">
        <v>2900000</v>
      </c>
      <c r="K227" s="422">
        <f t="shared" ref="K227:K250" si="49">J227*I227</f>
        <v>5800000</v>
      </c>
      <c r="L227" s="425"/>
      <c r="M227" s="386"/>
      <c r="N227" s="28"/>
      <c r="O227" s="28"/>
    </row>
    <row r="228" s="1" customFormat="1" spans="1:15">
      <c r="A228" s="426">
        <v>340673</v>
      </c>
      <c r="B228" s="426">
        <v>1445068</v>
      </c>
      <c r="C228" s="426" t="s">
        <v>3275</v>
      </c>
      <c r="D228" s="547">
        <v>43513</v>
      </c>
      <c r="E228" s="547">
        <v>43516</v>
      </c>
      <c r="F228" s="426">
        <f t="shared" si="48"/>
        <v>3</v>
      </c>
      <c r="G228" s="426">
        <v>1</v>
      </c>
      <c r="H228" s="426" t="s">
        <v>2997</v>
      </c>
      <c r="I228" s="426">
        <f t="shared" si="43"/>
        <v>3</v>
      </c>
      <c r="J228" s="563">
        <v>4340000</v>
      </c>
      <c r="K228" s="564">
        <f t="shared" si="49"/>
        <v>13020000</v>
      </c>
      <c r="L228" s="425"/>
      <c r="M228" s="386"/>
      <c r="N228" s="28"/>
      <c r="O228" s="28"/>
    </row>
    <row r="229" s="314" customFormat="1" spans="1:17">
      <c r="A229" s="548">
        <v>340699</v>
      </c>
      <c r="B229" s="548">
        <v>1445465</v>
      </c>
      <c r="C229" s="549" t="s">
        <v>3276</v>
      </c>
      <c r="D229" s="550">
        <v>43513</v>
      </c>
      <c r="E229" s="550">
        <v>43515</v>
      </c>
      <c r="F229" s="549">
        <f t="shared" si="48"/>
        <v>2</v>
      </c>
      <c r="G229" s="549">
        <v>1</v>
      </c>
      <c r="H229" s="549" t="s">
        <v>37</v>
      </c>
      <c r="I229" s="549">
        <f t="shared" si="43"/>
        <v>2</v>
      </c>
      <c r="J229" s="565">
        <v>2900000</v>
      </c>
      <c r="K229" s="566">
        <f t="shared" si="49"/>
        <v>5800000</v>
      </c>
      <c r="L229" s="434"/>
      <c r="M229" s="549"/>
      <c r="N229" s="28"/>
      <c r="O229" s="28"/>
      <c r="Q229" s="1"/>
    </row>
    <row r="230" s="315" customFormat="1" spans="1:17">
      <c r="A230" s="551">
        <v>340999</v>
      </c>
      <c r="B230" s="551">
        <v>1446075</v>
      </c>
      <c r="C230" s="552" t="s">
        <v>3277</v>
      </c>
      <c r="D230" s="553">
        <v>43511</v>
      </c>
      <c r="E230" s="553">
        <v>43513</v>
      </c>
      <c r="F230" s="552">
        <f t="shared" si="48"/>
        <v>2</v>
      </c>
      <c r="G230" s="552">
        <v>1</v>
      </c>
      <c r="H230" s="552" t="s">
        <v>2405</v>
      </c>
      <c r="I230" s="552">
        <f t="shared" si="43"/>
        <v>2</v>
      </c>
      <c r="J230" s="567">
        <v>3100000</v>
      </c>
      <c r="K230" s="568">
        <f t="shared" si="49"/>
        <v>6200000</v>
      </c>
      <c r="L230" s="192">
        <f>SUM(K230:K249)</f>
        <v>151700000</v>
      </c>
      <c r="M230" s="552"/>
      <c r="N230" s="28"/>
      <c r="O230" s="28"/>
      <c r="Q230" s="1"/>
    </row>
    <row r="231" s="315" customFormat="1" spans="1:17">
      <c r="A231" s="551">
        <v>341253</v>
      </c>
      <c r="B231" s="551">
        <v>1446497</v>
      </c>
      <c r="C231" s="552" t="s">
        <v>3278</v>
      </c>
      <c r="D231" s="553">
        <v>43511</v>
      </c>
      <c r="E231" s="553">
        <v>43512</v>
      </c>
      <c r="F231" s="552">
        <f t="shared" si="48"/>
        <v>1</v>
      </c>
      <c r="G231" s="552">
        <v>1</v>
      </c>
      <c r="H231" s="552" t="s">
        <v>37</v>
      </c>
      <c r="I231" s="552">
        <f t="shared" si="43"/>
        <v>1</v>
      </c>
      <c r="J231" s="567">
        <v>2900000</v>
      </c>
      <c r="K231" s="568">
        <f t="shared" si="49"/>
        <v>2900000</v>
      </c>
      <c r="L231" s="195"/>
      <c r="M231" s="552"/>
      <c r="N231" s="28"/>
      <c r="O231" s="28"/>
      <c r="Q231" s="1"/>
    </row>
    <row r="232" s="315" customFormat="1" spans="1:17">
      <c r="A232" s="551">
        <v>341000</v>
      </c>
      <c r="B232" s="551">
        <v>1446158</v>
      </c>
      <c r="C232" s="552" t="s">
        <v>3279</v>
      </c>
      <c r="D232" s="553">
        <v>43511</v>
      </c>
      <c r="E232" s="553">
        <v>43512</v>
      </c>
      <c r="F232" s="552">
        <f t="shared" si="48"/>
        <v>1</v>
      </c>
      <c r="G232" s="552">
        <v>1</v>
      </c>
      <c r="H232" s="552" t="s">
        <v>2405</v>
      </c>
      <c r="I232" s="552">
        <f t="shared" si="43"/>
        <v>1</v>
      </c>
      <c r="J232" s="567">
        <v>3100000</v>
      </c>
      <c r="K232" s="568">
        <f t="shared" si="49"/>
        <v>3100000</v>
      </c>
      <c r="L232" s="195"/>
      <c r="M232" s="552"/>
      <c r="N232" s="28"/>
      <c r="O232" s="28"/>
      <c r="Q232" s="1"/>
    </row>
    <row r="233" s="315" customFormat="1" spans="1:17">
      <c r="A233" s="551">
        <v>341266</v>
      </c>
      <c r="B233" s="551">
        <v>1446686</v>
      </c>
      <c r="C233" s="552" t="s">
        <v>3280</v>
      </c>
      <c r="D233" s="553">
        <v>43511</v>
      </c>
      <c r="E233" s="553">
        <v>43515</v>
      </c>
      <c r="F233" s="552">
        <f t="shared" si="48"/>
        <v>4</v>
      </c>
      <c r="G233" s="552">
        <v>1</v>
      </c>
      <c r="H233" s="552" t="s">
        <v>37</v>
      </c>
      <c r="I233" s="552">
        <f t="shared" si="43"/>
        <v>4</v>
      </c>
      <c r="J233" s="567">
        <v>2900000</v>
      </c>
      <c r="K233" s="568">
        <f t="shared" si="49"/>
        <v>11600000</v>
      </c>
      <c r="L233" s="195"/>
      <c r="M233" s="552"/>
      <c r="N233" s="28"/>
      <c r="O233" s="28"/>
      <c r="Q233" s="1"/>
    </row>
    <row r="234" s="315" customFormat="1" spans="1:17">
      <c r="A234" s="551">
        <v>341032</v>
      </c>
      <c r="B234" s="551">
        <v>1446211</v>
      </c>
      <c r="C234" s="552" t="s">
        <v>3278</v>
      </c>
      <c r="D234" s="553">
        <v>43512</v>
      </c>
      <c r="E234" s="553">
        <v>43513</v>
      </c>
      <c r="F234" s="552">
        <f t="shared" si="48"/>
        <v>1</v>
      </c>
      <c r="G234" s="552">
        <v>1</v>
      </c>
      <c r="H234" s="552" t="s">
        <v>37</v>
      </c>
      <c r="I234" s="552">
        <f t="shared" si="43"/>
        <v>1</v>
      </c>
      <c r="J234" s="567">
        <v>2900000</v>
      </c>
      <c r="K234" s="568">
        <f t="shared" si="49"/>
        <v>2900000</v>
      </c>
      <c r="L234" s="195"/>
      <c r="M234" s="552"/>
      <c r="N234" s="28"/>
      <c r="O234" s="28"/>
      <c r="Q234" s="1"/>
    </row>
    <row r="235" s="315" customFormat="1" spans="1:17">
      <c r="A235" s="551">
        <v>341201</v>
      </c>
      <c r="B235" s="551">
        <v>1446373</v>
      </c>
      <c r="C235" s="552" t="s">
        <v>3281</v>
      </c>
      <c r="D235" s="553">
        <v>43512</v>
      </c>
      <c r="E235" s="553">
        <v>43513</v>
      </c>
      <c r="F235" s="552">
        <f t="shared" si="48"/>
        <v>1</v>
      </c>
      <c r="G235" s="552">
        <v>1</v>
      </c>
      <c r="H235" s="552" t="s">
        <v>2405</v>
      </c>
      <c r="I235" s="552">
        <f t="shared" ref="I235:I298" si="50">G235*F235</f>
        <v>1</v>
      </c>
      <c r="J235" s="567">
        <v>3100000</v>
      </c>
      <c r="K235" s="568">
        <f t="shared" si="49"/>
        <v>3100000</v>
      </c>
      <c r="L235" s="195"/>
      <c r="M235" s="552"/>
      <c r="N235" s="28"/>
      <c r="O235" s="28"/>
      <c r="Q235" s="1"/>
    </row>
    <row r="236" s="315" customFormat="1" spans="1:17">
      <c r="A236" s="551">
        <v>341001</v>
      </c>
      <c r="B236" s="551">
        <v>1446127</v>
      </c>
      <c r="C236" s="552" t="s">
        <v>3282</v>
      </c>
      <c r="D236" s="553">
        <v>43512</v>
      </c>
      <c r="E236" s="553">
        <v>43514</v>
      </c>
      <c r="F236" s="552">
        <f t="shared" si="48"/>
        <v>2</v>
      </c>
      <c r="G236" s="552">
        <v>1</v>
      </c>
      <c r="H236" s="552" t="s">
        <v>2405</v>
      </c>
      <c r="I236" s="552">
        <f t="shared" si="50"/>
        <v>2</v>
      </c>
      <c r="J236" s="567">
        <v>2900000</v>
      </c>
      <c r="K236" s="568">
        <f t="shared" si="49"/>
        <v>5800000</v>
      </c>
      <c r="L236" s="195"/>
      <c r="M236" s="552"/>
      <c r="N236" s="28"/>
      <c r="O236" s="28"/>
      <c r="Q236" s="1"/>
    </row>
    <row r="237" s="1" customFormat="1" spans="1:15">
      <c r="A237" s="554">
        <v>333445</v>
      </c>
      <c r="B237" s="555">
        <v>1422925</v>
      </c>
      <c r="C237" s="50" t="s">
        <v>3283</v>
      </c>
      <c r="D237" s="556">
        <v>43149</v>
      </c>
      <c r="E237" s="556">
        <v>43153</v>
      </c>
      <c r="F237" s="50">
        <f t="shared" si="48"/>
        <v>4</v>
      </c>
      <c r="G237" s="50">
        <v>1</v>
      </c>
      <c r="H237" s="50" t="s">
        <v>37</v>
      </c>
      <c r="I237" s="50">
        <f t="shared" si="50"/>
        <v>4</v>
      </c>
      <c r="J237" s="79">
        <v>2900000</v>
      </c>
      <c r="K237" s="79">
        <f t="shared" si="49"/>
        <v>11600000</v>
      </c>
      <c r="L237" s="195"/>
      <c r="M237" s="50"/>
      <c r="N237" s="28"/>
      <c r="O237" s="28"/>
    </row>
    <row r="238" s="1" customFormat="1" spans="1:15">
      <c r="A238" s="554">
        <v>333439</v>
      </c>
      <c r="B238" s="555">
        <v>1422819</v>
      </c>
      <c r="C238" s="50" t="s">
        <v>3284</v>
      </c>
      <c r="D238" s="556">
        <v>43149</v>
      </c>
      <c r="E238" s="556">
        <v>43153</v>
      </c>
      <c r="F238" s="50">
        <f t="shared" si="48"/>
        <v>4</v>
      </c>
      <c r="G238" s="50">
        <v>1</v>
      </c>
      <c r="H238" s="50" t="s">
        <v>2405</v>
      </c>
      <c r="I238" s="50">
        <f t="shared" si="50"/>
        <v>4</v>
      </c>
      <c r="J238" s="79">
        <v>3100000</v>
      </c>
      <c r="K238" s="79">
        <f t="shared" si="49"/>
        <v>12400000</v>
      </c>
      <c r="L238" s="195"/>
      <c r="M238" s="50"/>
      <c r="N238" s="28"/>
      <c r="O238" s="28"/>
    </row>
    <row r="239" s="1" customFormat="1" spans="1:15">
      <c r="A239" s="554" t="s">
        <v>3285</v>
      </c>
      <c r="B239" s="555">
        <v>1428793</v>
      </c>
      <c r="C239" s="50" t="s">
        <v>3286</v>
      </c>
      <c r="D239" s="556">
        <v>43514</v>
      </c>
      <c r="E239" s="556">
        <v>43516</v>
      </c>
      <c r="F239" s="50">
        <f t="shared" si="48"/>
        <v>2</v>
      </c>
      <c r="G239" s="50">
        <v>2</v>
      </c>
      <c r="H239" s="50" t="s">
        <v>2405</v>
      </c>
      <c r="I239" s="50">
        <f t="shared" si="50"/>
        <v>4</v>
      </c>
      <c r="J239" s="79">
        <v>3100000</v>
      </c>
      <c r="K239" s="79">
        <f t="shared" si="49"/>
        <v>12400000</v>
      </c>
      <c r="L239" s="195"/>
      <c r="M239" s="50" t="s">
        <v>1967</v>
      </c>
      <c r="N239" s="28"/>
      <c r="O239" s="28"/>
    </row>
    <row r="240" s="1" customFormat="1" spans="1:15">
      <c r="A240" s="49" t="s">
        <v>3287</v>
      </c>
      <c r="B240" s="50">
        <v>1439776</v>
      </c>
      <c r="C240" s="50" t="s">
        <v>3288</v>
      </c>
      <c r="D240" s="51">
        <v>43514</v>
      </c>
      <c r="E240" s="51">
        <v>43518</v>
      </c>
      <c r="F240" s="50">
        <f t="shared" si="48"/>
        <v>4</v>
      </c>
      <c r="G240" s="50">
        <v>2</v>
      </c>
      <c r="H240" s="50" t="s">
        <v>37</v>
      </c>
      <c r="I240" s="50">
        <f t="shared" si="50"/>
        <v>8</v>
      </c>
      <c r="J240" s="82">
        <v>2900000</v>
      </c>
      <c r="K240" s="79">
        <f t="shared" si="49"/>
        <v>23200000</v>
      </c>
      <c r="L240" s="195"/>
      <c r="M240" s="50"/>
      <c r="N240" s="28"/>
      <c r="O240" s="28"/>
    </row>
    <row r="241" s="1" customFormat="1" spans="1:15">
      <c r="A241" s="554">
        <v>338262</v>
      </c>
      <c r="B241" s="555">
        <v>1438731</v>
      </c>
      <c r="C241" s="50" t="s">
        <v>3289</v>
      </c>
      <c r="D241" s="556">
        <v>43514</v>
      </c>
      <c r="E241" s="556">
        <v>43515</v>
      </c>
      <c r="F241" s="50">
        <f t="shared" si="48"/>
        <v>1</v>
      </c>
      <c r="G241" s="50">
        <v>1</v>
      </c>
      <c r="H241" s="50" t="s">
        <v>2405</v>
      </c>
      <c r="I241" s="50">
        <f t="shared" si="50"/>
        <v>1</v>
      </c>
      <c r="J241" s="79">
        <v>3100000</v>
      </c>
      <c r="K241" s="79">
        <f t="shared" si="49"/>
        <v>3100000</v>
      </c>
      <c r="L241" s="195"/>
      <c r="M241" s="50" t="s">
        <v>3211</v>
      </c>
      <c r="N241" s="28"/>
      <c r="O241" s="28"/>
    </row>
    <row r="242" s="1" customFormat="1" spans="1:15">
      <c r="A242" s="554">
        <v>338523</v>
      </c>
      <c r="B242" s="555">
        <v>1439712</v>
      </c>
      <c r="C242" s="50" t="s">
        <v>3290</v>
      </c>
      <c r="D242" s="556">
        <v>43514</v>
      </c>
      <c r="E242" s="556">
        <v>43516</v>
      </c>
      <c r="F242" s="50">
        <f t="shared" si="48"/>
        <v>2</v>
      </c>
      <c r="G242" s="50">
        <v>1</v>
      </c>
      <c r="H242" s="50" t="s">
        <v>2405</v>
      </c>
      <c r="I242" s="50">
        <f t="shared" si="50"/>
        <v>2</v>
      </c>
      <c r="J242" s="79">
        <v>3100000</v>
      </c>
      <c r="K242" s="79">
        <f t="shared" si="49"/>
        <v>6200000</v>
      </c>
      <c r="L242" s="195"/>
      <c r="M242" s="50"/>
      <c r="N242" s="28"/>
      <c r="O242" s="28"/>
    </row>
    <row r="243" s="1" customFormat="1" spans="1:15">
      <c r="A243" s="554">
        <v>334888</v>
      </c>
      <c r="B243" s="555">
        <v>1428086</v>
      </c>
      <c r="C243" s="50" t="s">
        <v>3291</v>
      </c>
      <c r="D243" s="556">
        <v>43514</v>
      </c>
      <c r="E243" s="556">
        <v>43516</v>
      </c>
      <c r="F243" s="50">
        <f t="shared" si="48"/>
        <v>2</v>
      </c>
      <c r="G243" s="50">
        <v>1</v>
      </c>
      <c r="H243" s="50" t="s">
        <v>37</v>
      </c>
      <c r="I243" s="50">
        <f t="shared" si="50"/>
        <v>2</v>
      </c>
      <c r="J243" s="79">
        <v>2900000</v>
      </c>
      <c r="K243" s="79">
        <f t="shared" si="49"/>
        <v>5800000</v>
      </c>
      <c r="L243" s="195"/>
      <c r="M243" s="50"/>
      <c r="N243" s="28"/>
      <c r="O243" s="28"/>
    </row>
    <row r="244" s="1" customFormat="1" spans="1:15">
      <c r="A244" s="50">
        <v>333301</v>
      </c>
      <c r="B244" s="50">
        <v>1421519</v>
      </c>
      <c r="C244" s="50" t="s">
        <v>3292</v>
      </c>
      <c r="D244" s="51">
        <v>43149</v>
      </c>
      <c r="E244" s="51">
        <v>43151</v>
      </c>
      <c r="F244" s="50">
        <f t="shared" si="48"/>
        <v>2</v>
      </c>
      <c r="G244" s="50">
        <v>1</v>
      </c>
      <c r="H244" s="50" t="s">
        <v>2405</v>
      </c>
      <c r="I244" s="50">
        <f t="shared" si="50"/>
        <v>2</v>
      </c>
      <c r="J244" s="82">
        <v>3100000</v>
      </c>
      <c r="K244" s="79">
        <f t="shared" si="49"/>
        <v>6200000</v>
      </c>
      <c r="L244" s="195"/>
      <c r="M244" s="50" t="s">
        <v>1936</v>
      </c>
      <c r="N244" s="28"/>
      <c r="O244" s="28"/>
    </row>
    <row r="245" s="1" customFormat="1" spans="1:15">
      <c r="A245" s="555">
        <v>341034</v>
      </c>
      <c r="B245" s="555">
        <v>1446229</v>
      </c>
      <c r="C245" s="50" t="s">
        <v>3293</v>
      </c>
      <c r="D245" s="557">
        <v>43514</v>
      </c>
      <c r="E245" s="557">
        <v>43516</v>
      </c>
      <c r="F245" s="50">
        <f t="shared" si="48"/>
        <v>2</v>
      </c>
      <c r="G245" s="50">
        <v>1</v>
      </c>
      <c r="H245" s="50" t="s">
        <v>37</v>
      </c>
      <c r="I245" s="50">
        <f t="shared" si="50"/>
        <v>2</v>
      </c>
      <c r="J245" s="82">
        <v>2900000</v>
      </c>
      <c r="K245" s="79">
        <f t="shared" si="49"/>
        <v>5800000</v>
      </c>
      <c r="L245" s="195"/>
      <c r="M245" s="50"/>
      <c r="N245" s="28"/>
      <c r="O245" s="28"/>
    </row>
    <row r="246" s="1" customFormat="1" spans="1:15">
      <c r="A246" s="555">
        <v>340787</v>
      </c>
      <c r="B246" s="555">
        <v>1445741</v>
      </c>
      <c r="C246" s="50" t="s">
        <v>3294</v>
      </c>
      <c r="D246" s="557">
        <v>43514</v>
      </c>
      <c r="E246" s="557">
        <v>43516</v>
      </c>
      <c r="F246" s="50">
        <f t="shared" si="48"/>
        <v>2</v>
      </c>
      <c r="G246" s="50">
        <v>1</v>
      </c>
      <c r="H246" s="50" t="s">
        <v>37</v>
      </c>
      <c r="I246" s="50">
        <f t="shared" si="50"/>
        <v>2</v>
      </c>
      <c r="J246" s="82">
        <v>2900000</v>
      </c>
      <c r="K246" s="79">
        <f t="shared" si="49"/>
        <v>5800000</v>
      </c>
      <c r="L246" s="195"/>
      <c r="M246" s="50" t="s">
        <v>3295</v>
      </c>
      <c r="N246" s="28"/>
      <c r="O246" s="28"/>
    </row>
    <row r="247" s="1" customFormat="1" spans="1:15">
      <c r="A247" s="555">
        <v>338832</v>
      </c>
      <c r="B247" s="555">
        <v>1439734</v>
      </c>
      <c r="C247" s="50" t="s">
        <v>3296</v>
      </c>
      <c r="D247" s="557">
        <v>43514</v>
      </c>
      <c r="E247" s="557">
        <v>43516</v>
      </c>
      <c r="F247" s="50">
        <f t="shared" si="48"/>
        <v>2</v>
      </c>
      <c r="G247" s="50">
        <v>1</v>
      </c>
      <c r="H247" s="50" t="s">
        <v>2405</v>
      </c>
      <c r="I247" s="50">
        <f t="shared" si="50"/>
        <v>2</v>
      </c>
      <c r="J247" s="82">
        <v>3100000</v>
      </c>
      <c r="K247" s="79">
        <f t="shared" si="49"/>
        <v>6200000</v>
      </c>
      <c r="L247" s="195"/>
      <c r="M247" s="50" t="s">
        <v>2171</v>
      </c>
      <c r="N247" s="28"/>
      <c r="O247" s="28"/>
    </row>
    <row r="248" s="1" customFormat="1" ht="81" spans="1:15">
      <c r="A248" s="554" t="s">
        <v>3297</v>
      </c>
      <c r="B248" s="555">
        <v>1441632</v>
      </c>
      <c r="C248" s="558" t="s">
        <v>3298</v>
      </c>
      <c r="D248" s="557">
        <v>43514</v>
      </c>
      <c r="E248" s="557">
        <v>43516</v>
      </c>
      <c r="F248" s="50">
        <f t="shared" si="48"/>
        <v>2</v>
      </c>
      <c r="G248" s="50">
        <v>2</v>
      </c>
      <c r="H248" s="50" t="s">
        <v>37</v>
      </c>
      <c r="I248" s="50">
        <f t="shared" si="50"/>
        <v>4</v>
      </c>
      <c r="J248" s="82">
        <v>2900000</v>
      </c>
      <c r="K248" s="79">
        <f t="shared" si="49"/>
        <v>11600000</v>
      </c>
      <c r="L248" s="195"/>
      <c r="M248" s="558" t="s">
        <v>3299</v>
      </c>
      <c r="N248" s="28"/>
      <c r="O248" s="28"/>
    </row>
    <row r="249" s="1" customFormat="1" ht="27" spans="1:15">
      <c r="A249" s="554">
        <v>340812</v>
      </c>
      <c r="B249" s="555">
        <v>1445812</v>
      </c>
      <c r="C249" s="558" t="s">
        <v>3300</v>
      </c>
      <c r="D249" s="557">
        <v>43514</v>
      </c>
      <c r="E249" s="557">
        <v>43516</v>
      </c>
      <c r="F249" s="50">
        <f t="shared" si="48"/>
        <v>2</v>
      </c>
      <c r="G249" s="50">
        <v>1</v>
      </c>
      <c r="H249" s="50" t="s">
        <v>37</v>
      </c>
      <c r="I249" s="50">
        <f t="shared" si="50"/>
        <v>2</v>
      </c>
      <c r="J249" s="82">
        <v>2900000</v>
      </c>
      <c r="K249" s="79">
        <f t="shared" si="49"/>
        <v>5800000</v>
      </c>
      <c r="L249" s="196"/>
      <c r="M249" s="558" t="s">
        <v>3301</v>
      </c>
      <c r="N249" s="28"/>
      <c r="O249" s="28"/>
    </row>
    <row r="250" s="2" customFormat="1" ht="27" spans="1:17">
      <c r="A250" s="559">
        <v>341305</v>
      </c>
      <c r="B250" s="560">
        <v>1446760</v>
      </c>
      <c r="C250" s="40" t="s">
        <v>3302</v>
      </c>
      <c r="D250" s="561">
        <v>43512</v>
      </c>
      <c r="E250" s="561">
        <v>43514</v>
      </c>
      <c r="F250" s="18">
        <f t="shared" si="48"/>
        <v>2</v>
      </c>
      <c r="G250" s="18">
        <v>1</v>
      </c>
      <c r="H250" s="18" t="s">
        <v>37</v>
      </c>
      <c r="I250" s="18">
        <f t="shared" si="50"/>
        <v>2</v>
      </c>
      <c r="J250" s="39">
        <v>2900000</v>
      </c>
      <c r="K250" s="36">
        <f t="shared" si="49"/>
        <v>5800000</v>
      </c>
      <c r="L250" s="303">
        <f>SUM(K250:K266)</f>
        <v>128650000</v>
      </c>
      <c r="M250" s="40" t="s">
        <v>3303</v>
      </c>
      <c r="N250" s="28"/>
      <c r="O250" s="28"/>
      <c r="Q250" s="1"/>
    </row>
    <row r="251" s="1" customFormat="1" spans="1:15">
      <c r="A251" s="149">
        <v>341452</v>
      </c>
      <c r="B251" s="149">
        <v>1447356</v>
      </c>
      <c r="C251" s="149" t="s">
        <v>3304</v>
      </c>
      <c r="D251" s="150">
        <v>43512</v>
      </c>
      <c r="E251" s="150">
        <v>43515</v>
      </c>
      <c r="F251" s="149">
        <f t="shared" si="48"/>
        <v>3</v>
      </c>
      <c r="G251" s="149">
        <v>1</v>
      </c>
      <c r="H251" s="149" t="s">
        <v>868</v>
      </c>
      <c r="I251" s="149">
        <f t="shared" si="50"/>
        <v>3</v>
      </c>
      <c r="J251" s="170">
        <v>3550000</v>
      </c>
      <c r="K251" s="171">
        <f t="shared" ref="K251:K254" si="51">J251*F251*G251</f>
        <v>10650000</v>
      </c>
      <c r="L251" s="569"/>
      <c r="M251" s="18"/>
      <c r="N251" s="28"/>
      <c r="O251" s="28"/>
    </row>
    <row r="252" s="1" customFormat="1" spans="1:15">
      <c r="A252" s="18">
        <v>341405</v>
      </c>
      <c r="B252" s="18">
        <v>1447170</v>
      </c>
      <c r="C252" s="18" t="s">
        <v>3305</v>
      </c>
      <c r="D252" s="19">
        <v>43512</v>
      </c>
      <c r="E252" s="19">
        <v>43514</v>
      </c>
      <c r="F252" s="18">
        <f t="shared" si="48"/>
        <v>2</v>
      </c>
      <c r="G252" s="18">
        <v>1</v>
      </c>
      <c r="H252" s="18" t="s">
        <v>37</v>
      </c>
      <c r="I252" s="18">
        <f t="shared" si="50"/>
        <v>2</v>
      </c>
      <c r="J252" s="39">
        <v>2900000</v>
      </c>
      <c r="K252" s="36">
        <f t="shared" si="51"/>
        <v>5800000</v>
      </c>
      <c r="L252" s="569"/>
      <c r="M252" s="18"/>
      <c r="N252" s="28"/>
      <c r="O252" s="28"/>
    </row>
    <row r="253" s="1" customFormat="1" spans="1:15">
      <c r="A253" s="16" t="s">
        <v>3306</v>
      </c>
      <c r="B253" s="18">
        <v>1447216</v>
      </c>
      <c r="C253" s="18" t="s">
        <v>3307</v>
      </c>
      <c r="D253" s="19">
        <v>43512</v>
      </c>
      <c r="E253" s="19">
        <v>43513</v>
      </c>
      <c r="F253" s="18">
        <f t="shared" si="48"/>
        <v>1</v>
      </c>
      <c r="G253" s="18">
        <v>3</v>
      </c>
      <c r="H253" s="18" t="s">
        <v>2405</v>
      </c>
      <c r="I253" s="18">
        <f t="shared" si="50"/>
        <v>3</v>
      </c>
      <c r="J253" s="39">
        <v>3100000</v>
      </c>
      <c r="K253" s="36">
        <f t="shared" si="51"/>
        <v>9300000</v>
      </c>
      <c r="L253" s="569"/>
      <c r="M253" s="18"/>
      <c r="N253" s="28"/>
      <c r="O253" s="28"/>
    </row>
    <row r="254" s="1" customFormat="1" spans="1:15">
      <c r="A254" s="18">
        <v>341427</v>
      </c>
      <c r="B254" s="18">
        <v>1447243</v>
      </c>
      <c r="C254" s="18" t="s">
        <v>3308</v>
      </c>
      <c r="D254" s="19">
        <v>43512</v>
      </c>
      <c r="E254" s="19">
        <v>43513</v>
      </c>
      <c r="F254" s="18">
        <f t="shared" si="48"/>
        <v>1</v>
      </c>
      <c r="G254" s="18">
        <v>1</v>
      </c>
      <c r="H254" s="18" t="s">
        <v>37</v>
      </c>
      <c r="I254" s="18">
        <f t="shared" si="50"/>
        <v>1</v>
      </c>
      <c r="J254" s="39">
        <v>2900000</v>
      </c>
      <c r="K254" s="36">
        <f t="shared" si="51"/>
        <v>2900000</v>
      </c>
      <c r="L254" s="569"/>
      <c r="M254" s="18"/>
      <c r="N254" s="28"/>
      <c r="O254" s="28"/>
    </row>
    <row r="255" s="2" customFormat="1" spans="1:17">
      <c r="A255" s="559">
        <v>341319</v>
      </c>
      <c r="B255" s="560">
        <v>1446826</v>
      </c>
      <c r="C255" s="40" t="s">
        <v>3279</v>
      </c>
      <c r="D255" s="561">
        <v>43512</v>
      </c>
      <c r="E255" s="561">
        <v>43513</v>
      </c>
      <c r="F255" s="18">
        <f t="shared" si="48"/>
        <v>1</v>
      </c>
      <c r="G255" s="18">
        <v>1</v>
      </c>
      <c r="H255" s="18" t="s">
        <v>2405</v>
      </c>
      <c r="I255" s="18">
        <f t="shared" si="50"/>
        <v>1</v>
      </c>
      <c r="J255" s="39">
        <v>3100000</v>
      </c>
      <c r="K255" s="36">
        <f t="shared" ref="K255:K301" si="52">J255*I255</f>
        <v>3100000</v>
      </c>
      <c r="L255" s="569"/>
      <c r="M255" s="40"/>
      <c r="N255" s="28"/>
      <c r="O255" s="28"/>
      <c r="Q255" s="1"/>
    </row>
    <row r="256" s="2" customFormat="1" spans="1:17">
      <c r="A256" s="559">
        <v>341753</v>
      </c>
      <c r="B256" s="560">
        <v>1447279</v>
      </c>
      <c r="C256" s="40" t="s">
        <v>3309</v>
      </c>
      <c r="D256" s="561">
        <v>43513</v>
      </c>
      <c r="E256" s="561">
        <v>43514</v>
      </c>
      <c r="F256" s="18">
        <f t="shared" si="48"/>
        <v>1</v>
      </c>
      <c r="G256" s="18">
        <v>1</v>
      </c>
      <c r="H256" s="18" t="s">
        <v>37</v>
      </c>
      <c r="I256" s="18">
        <f t="shared" si="50"/>
        <v>1</v>
      </c>
      <c r="J256" s="39">
        <v>2900000</v>
      </c>
      <c r="K256" s="36">
        <f t="shared" si="52"/>
        <v>2900000</v>
      </c>
      <c r="L256" s="569"/>
      <c r="M256" s="40"/>
      <c r="N256" s="28"/>
      <c r="O256" s="28"/>
      <c r="Q256" s="1"/>
    </row>
    <row r="257" s="2" customFormat="1" spans="1:17">
      <c r="A257" s="559">
        <v>341761</v>
      </c>
      <c r="B257" s="560">
        <v>1447665</v>
      </c>
      <c r="C257" s="40" t="s">
        <v>3310</v>
      </c>
      <c r="D257" s="561">
        <v>43513</v>
      </c>
      <c r="E257" s="561">
        <v>43514</v>
      </c>
      <c r="F257" s="18">
        <f t="shared" si="48"/>
        <v>1</v>
      </c>
      <c r="G257" s="18">
        <v>1</v>
      </c>
      <c r="H257" s="18" t="s">
        <v>37</v>
      </c>
      <c r="I257" s="18">
        <f t="shared" si="50"/>
        <v>1</v>
      </c>
      <c r="J257" s="39">
        <v>2900000</v>
      </c>
      <c r="K257" s="36">
        <f t="shared" si="52"/>
        <v>2900000</v>
      </c>
      <c r="L257" s="569"/>
      <c r="M257" s="40"/>
      <c r="N257" s="28"/>
      <c r="O257" s="28"/>
      <c r="Q257" s="1"/>
    </row>
    <row r="258" s="2" customFormat="1" ht="27" spans="1:17">
      <c r="A258" s="559">
        <v>341782</v>
      </c>
      <c r="B258" s="560">
        <v>1447792</v>
      </c>
      <c r="C258" s="40" t="s">
        <v>3311</v>
      </c>
      <c r="D258" s="561">
        <v>43514</v>
      </c>
      <c r="E258" s="561">
        <v>43515</v>
      </c>
      <c r="F258" s="18">
        <f t="shared" si="48"/>
        <v>1</v>
      </c>
      <c r="G258" s="18">
        <v>1</v>
      </c>
      <c r="H258" s="18" t="s">
        <v>37</v>
      </c>
      <c r="I258" s="18">
        <f t="shared" si="50"/>
        <v>1</v>
      </c>
      <c r="J258" s="39">
        <v>2900000</v>
      </c>
      <c r="K258" s="36">
        <f t="shared" si="52"/>
        <v>2900000</v>
      </c>
      <c r="L258" s="569"/>
      <c r="M258" s="40"/>
      <c r="N258" s="28"/>
      <c r="O258" s="28"/>
      <c r="Q258" s="1"/>
    </row>
    <row r="259" s="1" customFormat="1" ht="40.5" spans="1:15">
      <c r="A259" s="559" t="s">
        <v>3312</v>
      </c>
      <c r="B259" s="560">
        <v>1444509</v>
      </c>
      <c r="C259" s="40" t="s">
        <v>3313</v>
      </c>
      <c r="D259" s="561">
        <v>43515</v>
      </c>
      <c r="E259" s="561">
        <v>43517</v>
      </c>
      <c r="F259" s="18">
        <f t="shared" si="48"/>
        <v>2</v>
      </c>
      <c r="G259" s="18">
        <v>2</v>
      </c>
      <c r="H259" s="18" t="s">
        <v>37</v>
      </c>
      <c r="I259" s="18">
        <f t="shared" si="50"/>
        <v>4</v>
      </c>
      <c r="J259" s="39">
        <v>2900000</v>
      </c>
      <c r="K259" s="36">
        <f t="shared" si="52"/>
        <v>11600000</v>
      </c>
      <c r="L259" s="569"/>
      <c r="M259" s="40"/>
      <c r="N259" s="28"/>
      <c r="O259" s="28"/>
    </row>
    <row r="260" s="1" customFormat="1" spans="1:15">
      <c r="A260" s="559">
        <v>341002</v>
      </c>
      <c r="B260" s="560">
        <v>1446101</v>
      </c>
      <c r="C260" s="40" t="s">
        <v>3314</v>
      </c>
      <c r="D260" s="561">
        <v>43515</v>
      </c>
      <c r="E260" s="561">
        <v>43516</v>
      </c>
      <c r="F260" s="18">
        <f t="shared" si="48"/>
        <v>1</v>
      </c>
      <c r="G260" s="18">
        <v>1</v>
      </c>
      <c r="H260" s="18" t="s">
        <v>37</v>
      </c>
      <c r="I260" s="18">
        <f t="shared" si="50"/>
        <v>1</v>
      </c>
      <c r="J260" s="39">
        <v>2900000</v>
      </c>
      <c r="K260" s="36">
        <f t="shared" si="52"/>
        <v>2900000</v>
      </c>
      <c r="L260" s="569"/>
      <c r="M260" s="40"/>
      <c r="N260" s="28"/>
      <c r="O260" s="28"/>
    </row>
    <row r="261" s="1" customFormat="1" spans="1:15">
      <c r="A261" s="560">
        <v>335264</v>
      </c>
      <c r="B261" s="560">
        <v>1429266</v>
      </c>
      <c r="C261" s="18" t="s">
        <v>3315</v>
      </c>
      <c r="D261" s="561">
        <v>43515</v>
      </c>
      <c r="E261" s="561">
        <v>43517</v>
      </c>
      <c r="F261" s="18">
        <f t="shared" si="48"/>
        <v>2</v>
      </c>
      <c r="G261" s="18">
        <v>1</v>
      </c>
      <c r="H261" s="18" t="s">
        <v>37</v>
      </c>
      <c r="I261" s="18">
        <f t="shared" si="50"/>
        <v>2</v>
      </c>
      <c r="J261" s="39">
        <v>2900000</v>
      </c>
      <c r="K261" s="36">
        <f t="shared" si="52"/>
        <v>5800000</v>
      </c>
      <c r="L261" s="569"/>
      <c r="M261" s="18"/>
      <c r="N261" s="28"/>
      <c r="O261" s="28"/>
    </row>
    <row r="262" s="1" customFormat="1" spans="1:15">
      <c r="A262" s="560">
        <v>335675</v>
      </c>
      <c r="B262" s="560">
        <v>1430427</v>
      </c>
      <c r="C262" s="18" t="s">
        <v>3316</v>
      </c>
      <c r="D262" s="561">
        <v>43515</v>
      </c>
      <c r="E262" s="561">
        <v>43518</v>
      </c>
      <c r="F262" s="18">
        <f t="shared" si="48"/>
        <v>3</v>
      </c>
      <c r="G262" s="18">
        <v>1</v>
      </c>
      <c r="H262" s="18" t="s">
        <v>37</v>
      </c>
      <c r="I262" s="18">
        <f t="shared" si="50"/>
        <v>3</v>
      </c>
      <c r="J262" s="39">
        <v>2900000</v>
      </c>
      <c r="K262" s="36">
        <f t="shared" si="52"/>
        <v>8700000</v>
      </c>
      <c r="L262" s="569"/>
      <c r="M262" s="18" t="s">
        <v>2171</v>
      </c>
      <c r="N262" s="28"/>
      <c r="O262" s="28"/>
    </row>
    <row r="263" s="1" customFormat="1" spans="1:15">
      <c r="A263" s="559" t="s">
        <v>3317</v>
      </c>
      <c r="B263" s="560">
        <v>1429675</v>
      </c>
      <c r="C263" s="18" t="s">
        <v>3318</v>
      </c>
      <c r="D263" s="561">
        <v>43515</v>
      </c>
      <c r="E263" s="561">
        <v>43517</v>
      </c>
      <c r="F263" s="18">
        <f t="shared" si="48"/>
        <v>2</v>
      </c>
      <c r="G263" s="18">
        <v>2</v>
      </c>
      <c r="H263" s="18" t="s">
        <v>37</v>
      </c>
      <c r="I263" s="18">
        <f t="shared" si="50"/>
        <v>4</v>
      </c>
      <c r="J263" s="39">
        <v>2900000</v>
      </c>
      <c r="K263" s="36">
        <f t="shared" si="52"/>
        <v>11600000</v>
      </c>
      <c r="L263" s="569"/>
      <c r="M263" s="18"/>
      <c r="N263" s="28"/>
      <c r="O263" s="28"/>
    </row>
    <row r="264" s="1" customFormat="1" spans="1:15">
      <c r="A264" s="559" t="s">
        <v>3319</v>
      </c>
      <c r="B264" s="560">
        <v>1431497</v>
      </c>
      <c r="C264" s="18" t="s">
        <v>3320</v>
      </c>
      <c r="D264" s="561">
        <v>43515</v>
      </c>
      <c r="E264" s="561">
        <v>43518</v>
      </c>
      <c r="F264" s="18">
        <f t="shared" si="48"/>
        <v>3</v>
      </c>
      <c r="G264" s="18">
        <v>2</v>
      </c>
      <c r="H264" s="18" t="s">
        <v>2405</v>
      </c>
      <c r="I264" s="18">
        <f t="shared" si="50"/>
        <v>6</v>
      </c>
      <c r="J264" s="39">
        <v>3100000</v>
      </c>
      <c r="K264" s="36">
        <f t="shared" si="52"/>
        <v>18600000</v>
      </c>
      <c r="L264" s="569"/>
      <c r="M264" s="18" t="s">
        <v>3321</v>
      </c>
      <c r="N264" s="28"/>
      <c r="O264" s="28"/>
    </row>
    <row r="265" s="1" customFormat="1" spans="1:15">
      <c r="A265" s="559" t="s">
        <v>3322</v>
      </c>
      <c r="B265" s="560">
        <v>1412249</v>
      </c>
      <c r="C265" s="18" t="s">
        <v>3323</v>
      </c>
      <c r="D265" s="561">
        <v>43515</v>
      </c>
      <c r="E265" s="561">
        <v>43517</v>
      </c>
      <c r="F265" s="18">
        <f t="shared" si="48"/>
        <v>2</v>
      </c>
      <c r="G265" s="18">
        <v>2</v>
      </c>
      <c r="H265" s="18" t="s">
        <v>37</v>
      </c>
      <c r="I265" s="18">
        <f t="shared" si="50"/>
        <v>4</v>
      </c>
      <c r="J265" s="39">
        <v>2900000</v>
      </c>
      <c r="K265" s="36">
        <f t="shared" si="52"/>
        <v>11600000</v>
      </c>
      <c r="L265" s="569"/>
      <c r="M265" s="18" t="s">
        <v>1936</v>
      </c>
      <c r="N265" s="28"/>
      <c r="O265" s="28"/>
    </row>
    <row r="266" s="1" customFormat="1" spans="1:15">
      <c r="A266" s="559" t="s">
        <v>3324</v>
      </c>
      <c r="B266" s="560">
        <v>1434481</v>
      </c>
      <c r="C266" s="18" t="s">
        <v>3325</v>
      </c>
      <c r="D266" s="561">
        <v>43515</v>
      </c>
      <c r="E266" s="561">
        <v>43517</v>
      </c>
      <c r="F266" s="18">
        <f t="shared" si="48"/>
        <v>2</v>
      </c>
      <c r="G266" s="18">
        <v>2</v>
      </c>
      <c r="H266" s="18" t="s">
        <v>37</v>
      </c>
      <c r="I266" s="18">
        <f t="shared" si="50"/>
        <v>4</v>
      </c>
      <c r="J266" s="39">
        <v>2900000</v>
      </c>
      <c r="K266" s="36">
        <f t="shared" si="52"/>
        <v>11600000</v>
      </c>
      <c r="L266" s="579"/>
      <c r="M266" s="18"/>
      <c r="N266" s="28"/>
      <c r="O266" s="28"/>
    </row>
    <row r="267" s="2" customFormat="1" spans="1:17">
      <c r="A267" s="554">
        <v>341862</v>
      </c>
      <c r="B267" s="555">
        <v>1448009</v>
      </c>
      <c r="C267" s="50" t="s">
        <v>3326</v>
      </c>
      <c r="D267" s="557">
        <v>43514</v>
      </c>
      <c r="E267" s="557">
        <v>43515</v>
      </c>
      <c r="F267" s="50">
        <f t="shared" si="48"/>
        <v>1</v>
      </c>
      <c r="G267" s="50">
        <v>1</v>
      </c>
      <c r="H267" s="50" t="s">
        <v>37</v>
      </c>
      <c r="I267" s="50">
        <f t="shared" si="50"/>
        <v>1</v>
      </c>
      <c r="J267" s="82">
        <v>2900000</v>
      </c>
      <c r="K267" s="79">
        <f t="shared" si="52"/>
        <v>2900000</v>
      </c>
      <c r="L267" s="192">
        <f>SUM(K267:K269)</f>
        <v>26100000</v>
      </c>
      <c r="M267" s="50"/>
      <c r="N267" s="28"/>
      <c r="O267" s="28"/>
      <c r="Q267" s="1"/>
    </row>
    <row r="268" s="2" customFormat="1" spans="1:17">
      <c r="A268" s="554" t="s">
        <v>3327</v>
      </c>
      <c r="B268" s="555">
        <v>1447128</v>
      </c>
      <c r="C268" s="50" t="s">
        <v>3328</v>
      </c>
      <c r="D268" s="557">
        <v>43515</v>
      </c>
      <c r="E268" s="557">
        <v>43518</v>
      </c>
      <c r="F268" s="50">
        <f t="shared" si="48"/>
        <v>3</v>
      </c>
      <c r="G268" s="50">
        <v>2</v>
      </c>
      <c r="H268" s="50" t="s">
        <v>37</v>
      </c>
      <c r="I268" s="50">
        <f t="shared" si="50"/>
        <v>6</v>
      </c>
      <c r="J268" s="82">
        <v>2900000</v>
      </c>
      <c r="K268" s="79">
        <f t="shared" si="52"/>
        <v>17400000</v>
      </c>
      <c r="L268" s="195"/>
      <c r="M268" s="50"/>
      <c r="N268" s="28"/>
      <c r="O268" s="28"/>
      <c r="Q268" s="1"/>
    </row>
    <row r="269" s="1" customFormat="1" spans="1:15">
      <c r="A269" s="554">
        <v>336110</v>
      </c>
      <c r="B269" s="555">
        <v>1432145</v>
      </c>
      <c r="C269" s="50" t="s">
        <v>3329</v>
      </c>
      <c r="D269" s="557">
        <v>43515</v>
      </c>
      <c r="E269" s="557">
        <v>43517</v>
      </c>
      <c r="F269" s="50">
        <f t="shared" si="48"/>
        <v>2</v>
      </c>
      <c r="G269" s="50">
        <v>1</v>
      </c>
      <c r="H269" s="50" t="s">
        <v>37</v>
      </c>
      <c r="I269" s="50">
        <f t="shared" si="50"/>
        <v>2</v>
      </c>
      <c r="J269" s="82">
        <v>2900000</v>
      </c>
      <c r="K269" s="79">
        <f t="shared" si="52"/>
        <v>5800000</v>
      </c>
      <c r="L269" s="196"/>
      <c r="M269" s="50"/>
      <c r="N269" s="28"/>
      <c r="O269" s="28"/>
    </row>
    <row r="270" s="1" customFormat="1" spans="1:15">
      <c r="A270" s="570">
        <v>341780</v>
      </c>
      <c r="B270" s="571">
        <v>1447748</v>
      </c>
      <c r="C270" s="52" t="s">
        <v>3330</v>
      </c>
      <c r="D270" s="572">
        <v>43515</v>
      </c>
      <c r="E270" s="572">
        <v>43516</v>
      </c>
      <c r="F270" s="52">
        <f t="shared" si="48"/>
        <v>1</v>
      </c>
      <c r="G270" s="52">
        <v>1</v>
      </c>
      <c r="H270" s="52" t="s">
        <v>37</v>
      </c>
      <c r="I270" s="52">
        <f t="shared" si="50"/>
        <v>1</v>
      </c>
      <c r="J270" s="84">
        <v>2900000</v>
      </c>
      <c r="K270" s="85">
        <f t="shared" si="52"/>
        <v>2900000</v>
      </c>
      <c r="L270" s="580">
        <f>K270</f>
        <v>2900000</v>
      </c>
      <c r="M270" s="52" t="s">
        <v>3331</v>
      </c>
      <c r="N270" s="28"/>
      <c r="O270" s="28"/>
    </row>
    <row r="271" s="1" customFormat="1" spans="1:15">
      <c r="A271" s="338">
        <v>337253</v>
      </c>
      <c r="B271" s="573">
        <v>1436198</v>
      </c>
      <c r="C271" s="333" t="s">
        <v>3332</v>
      </c>
      <c r="D271" s="574">
        <v>43515</v>
      </c>
      <c r="E271" s="574">
        <v>43518</v>
      </c>
      <c r="F271" s="333">
        <f t="shared" si="48"/>
        <v>3</v>
      </c>
      <c r="G271" s="333">
        <v>1</v>
      </c>
      <c r="H271" s="333" t="s">
        <v>37</v>
      </c>
      <c r="I271" s="333">
        <f t="shared" si="50"/>
        <v>3</v>
      </c>
      <c r="J271" s="373">
        <v>2900000</v>
      </c>
      <c r="K271" s="374">
        <f t="shared" si="52"/>
        <v>8700000</v>
      </c>
      <c r="L271" s="375">
        <f>SUM(K271:K328)</f>
        <v>574490000</v>
      </c>
      <c r="M271" s="333" t="s">
        <v>2171</v>
      </c>
      <c r="N271" s="28"/>
      <c r="O271" s="28"/>
    </row>
    <row r="272" s="1" customFormat="1" spans="1:15">
      <c r="A272" s="338">
        <v>339814</v>
      </c>
      <c r="B272" s="573">
        <v>1442550</v>
      </c>
      <c r="C272" s="333" t="s">
        <v>3333</v>
      </c>
      <c r="D272" s="574">
        <v>43515</v>
      </c>
      <c r="E272" s="574">
        <v>43520</v>
      </c>
      <c r="F272" s="333">
        <f t="shared" si="48"/>
        <v>5</v>
      </c>
      <c r="G272" s="333">
        <v>1</v>
      </c>
      <c r="H272" s="333" t="s">
        <v>37</v>
      </c>
      <c r="I272" s="333">
        <f t="shared" si="50"/>
        <v>5</v>
      </c>
      <c r="J272" s="373">
        <v>2900000</v>
      </c>
      <c r="K272" s="374">
        <f t="shared" si="52"/>
        <v>14500000</v>
      </c>
      <c r="L272" s="376"/>
      <c r="M272" s="333"/>
      <c r="N272" s="28"/>
      <c r="O272" s="28"/>
    </row>
    <row r="273" s="1" customFormat="1" spans="1:15">
      <c r="A273" s="338">
        <v>340484</v>
      </c>
      <c r="B273" s="573">
        <v>1444819</v>
      </c>
      <c r="C273" s="333" t="s">
        <v>3334</v>
      </c>
      <c r="D273" s="574">
        <v>43515</v>
      </c>
      <c r="E273" s="574">
        <v>43517</v>
      </c>
      <c r="F273" s="333">
        <f t="shared" si="48"/>
        <v>2</v>
      </c>
      <c r="G273" s="333">
        <v>1</v>
      </c>
      <c r="H273" s="333" t="s">
        <v>37</v>
      </c>
      <c r="I273" s="333">
        <f t="shared" si="50"/>
        <v>2</v>
      </c>
      <c r="J273" s="373">
        <v>2900000</v>
      </c>
      <c r="K273" s="374">
        <f t="shared" si="52"/>
        <v>5800000</v>
      </c>
      <c r="L273" s="376"/>
      <c r="M273" s="333" t="s">
        <v>3335</v>
      </c>
      <c r="N273" s="28"/>
      <c r="O273" s="28"/>
    </row>
    <row r="274" s="1" customFormat="1" spans="1:15">
      <c r="A274" s="333">
        <v>341463</v>
      </c>
      <c r="B274" s="333">
        <v>1446929</v>
      </c>
      <c r="C274" s="333" t="s">
        <v>3336</v>
      </c>
      <c r="D274" s="334">
        <v>43516</v>
      </c>
      <c r="E274" s="334">
        <v>43521</v>
      </c>
      <c r="F274" s="333">
        <f t="shared" si="48"/>
        <v>5</v>
      </c>
      <c r="G274" s="333">
        <v>1</v>
      </c>
      <c r="H274" s="333" t="s">
        <v>2405</v>
      </c>
      <c r="I274" s="333">
        <f t="shared" si="50"/>
        <v>5</v>
      </c>
      <c r="J274" s="373">
        <v>3100000</v>
      </c>
      <c r="K274" s="374">
        <f t="shared" si="52"/>
        <v>15500000</v>
      </c>
      <c r="L274" s="376"/>
      <c r="M274" s="333"/>
      <c r="N274" s="28"/>
      <c r="O274" s="28"/>
    </row>
    <row r="275" s="2" customFormat="1" spans="1:17">
      <c r="A275" s="338" t="s">
        <v>3337</v>
      </c>
      <c r="B275" s="573">
        <v>1445663</v>
      </c>
      <c r="C275" s="333" t="s">
        <v>3338</v>
      </c>
      <c r="D275" s="574">
        <v>43516</v>
      </c>
      <c r="E275" s="574">
        <v>43519</v>
      </c>
      <c r="F275" s="333">
        <f t="shared" si="48"/>
        <v>3</v>
      </c>
      <c r="G275" s="333">
        <v>2</v>
      </c>
      <c r="H275" s="333" t="s">
        <v>37</v>
      </c>
      <c r="I275" s="333">
        <f t="shared" si="50"/>
        <v>6</v>
      </c>
      <c r="J275" s="373">
        <v>2900000</v>
      </c>
      <c r="K275" s="374">
        <f t="shared" si="52"/>
        <v>17400000</v>
      </c>
      <c r="L275" s="376"/>
      <c r="M275" s="333"/>
      <c r="N275" s="28"/>
      <c r="O275" s="28"/>
      <c r="Q275" s="1"/>
    </row>
    <row r="276" s="1" customFormat="1" spans="1:15">
      <c r="A276" s="338">
        <v>330334</v>
      </c>
      <c r="B276" s="573">
        <v>1411622</v>
      </c>
      <c r="C276" s="333" t="s">
        <v>3339</v>
      </c>
      <c r="D276" s="575">
        <v>43151</v>
      </c>
      <c r="E276" s="575">
        <v>43156</v>
      </c>
      <c r="F276" s="333">
        <f t="shared" si="48"/>
        <v>5</v>
      </c>
      <c r="G276" s="333">
        <v>1</v>
      </c>
      <c r="H276" s="333" t="s">
        <v>2405</v>
      </c>
      <c r="I276" s="333">
        <f t="shared" si="50"/>
        <v>5</v>
      </c>
      <c r="J276" s="374">
        <v>3100000</v>
      </c>
      <c r="K276" s="374">
        <f t="shared" si="52"/>
        <v>15500000</v>
      </c>
      <c r="L276" s="376"/>
      <c r="M276" s="333" t="s">
        <v>2365</v>
      </c>
      <c r="N276" s="28"/>
      <c r="O276" s="28"/>
    </row>
    <row r="277" s="1" customFormat="1" spans="1:15">
      <c r="A277" s="338">
        <v>341054</v>
      </c>
      <c r="B277" s="573">
        <v>1446295</v>
      </c>
      <c r="C277" s="333" t="s">
        <v>3340</v>
      </c>
      <c r="D277" s="575">
        <v>43516</v>
      </c>
      <c r="E277" s="575">
        <v>43517</v>
      </c>
      <c r="F277" s="333">
        <f t="shared" si="48"/>
        <v>1</v>
      </c>
      <c r="G277" s="333">
        <v>1</v>
      </c>
      <c r="H277" s="333" t="s">
        <v>37</v>
      </c>
      <c r="I277" s="333">
        <f t="shared" si="50"/>
        <v>1</v>
      </c>
      <c r="J277" s="374">
        <v>2900000</v>
      </c>
      <c r="K277" s="374">
        <f t="shared" si="52"/>
        <v>2900000</v>
      </c>
      <c r="L277" s="376"/>
      <c r="M277" s="333"/>
      <c r="N277" s="28"/>
      <c r="O277" s="28"/>
    </row>
    <row r="278" s="1" customFormat="1" spans="1:15">
      <c r="A278" s="338">
        <v>341254</v>
      </c>
      <c r="B278" s="573">
        <v>1446593</v>
      </c>
      <c r="C278" s="333" t="s">
        <v>3341</v>
      </c>
      <c r="D278" s="575">
        <v>43516</v>
      </c>
      <c r="E278" s="575">
        <v>43518</v>
      </c>
      <c r="F278" s="333">
        <f t="shared" si="48"/>
        <v>2</v>
      </c>
      <c r="G278" s="333">
        <v>1</v>
      </c>
      <c r="H278" s="333" t="s">
        <v>37</v>
      </c>
      <c r="I278" s="333">
        <f t="shared" si="50"/>
        <v>2</v>
      </c>
      <c r="J278" s="374">
        <v>2900000</v>
      </c>
      <c r="K278" s="374">
        <f t="shared" si="52"/>
        <v>5800000</v>
      </c>
      <c r="L278" s="376"/>
      <c r="M278" s="333"/>
      <c r="N278" s="28"/>
      <c r="O278" s="28"/>
    </row>
    <row r="279" s="1" customFormat="1" spans="1:15">
      <c r="A279" s="338">
        <v>335673</v>
      </c>
      <c r="B279" s="573">
        <v>1430423</v>
      </c>
      <c r="C279" s="333" t="s">
        <v>3342</v>
      </c>
      <c r="D279" s="575">
        <v>43516</v>
      </c>
      <c r="E279" s="575">
        <v>43518</v>
      </c>
      <c r="F279" s="333">
        <f t="shared" si="48"/>
        <v>2</v>
      </c>
      <c r="G279" s="333">
        <v>1</v>
      </c>
      <c r="H279" s="333" t="s">
        <v>37</v>
      </c>
      <c r="I279" s="333">
        <f t="shared" si="50"/>
        <v>2</v>
      </c>
      <c r="J279" s="374">
        <v>2900000</v>
      </c>
      <c r="K279" s="374">
        <f t="shared" si="52"/>
        <v>5800000</v>
      </c>
      <c r="L279" s="376"/>
      <c r="M279" s="333"/>
      <c r="N279" s="28"/>
      <c r="O279" s="28"/>
    </row>
    <row r="280" s="1" customFormat="1" spans="1:15">
      <c r="A280" s="338" t="s">
        <v>3343</v>
      </c>
      <c r="B280" s="573">
        <v>1416837</v>
      </c>
      <c r="C280" s="333" t="s">
        <v>3344</v>
      </c>
      <c r="D280" s="575">
        <v>43516</v>
      </c>
      <c r="E280" s="575">
        <v>43519</v>
      </c>
      <c r="F280" s="333">
        <f t="shared" si="48"/>
        <v>3</v>
      </c>
      <c r="G280" s="333">
        <v>2</v>
      </c>
      <c r="H280" s="333" t="s">
        <v>37</v>
      </c>
      <c r="I280" s="333">
        <f t="shared" si="50"/>
        <v>6</v>
      </c>
      <c r="J280" s="374">
        <v>2900000</v>
      </c>
      <c r="K280" s="374">
        <f t="shared" si="52"/>
        <v>17400000</v>
      </c>
      <c r="L280" s="376"/>
      <c r="M280" s="333"/>
      <c r="N280" s="28"/>
      <c r="O280" s="28"/>
    </row>
    <row r="281" s="1" customFormat="1" spans="1:15">
      <c r="A281" s="338" t="s">
        <v>3345</v>
      </c>
      <c r="B281" s="573">
        <v>1427811</v>
      </c>
      <c r="C281" s="333" t="s">
        <v>3346</v>
      </c>
      <c r="D281" s="575">
        <v>43516</v>
      </c>
      <c r="E281" s="575">
        <v>43518</v>
      </c>
      <c r="F281" s="333">
        <f t="shared" si="48"/>
        <v>2</v>
      </c>
      <c r="G281" s="333">
        <v>2</v>
      </c>
      <c r="H281" s="333" t="s">
        <v>37</v>
      </c>
      <c r="I281" s="333">
        <f t="shared" si="50"/>
        <v>4</v>
      </c>
      <c r="J281" s="374">
        <v>2900000</v>
      </c>
      <c r="K281" s="374">
        <f t="shared" si="52"/>
        <v>11600000</v>
      </c>
      <c r="L281" s="376"/>
      <c r="M281" s="333"/>
      <c r="N281" s="28"/>
      <c r="O281" s="28"/>
    </row>
    <row r="282" s="1" customFormat="1" spans="1:15">
      <c r="A282" s="333">
        <v>341928</v>
      </c>
      <c r="B282" s="333">
        <v>1448205</v>
      </c>
      <c r="C282" s="333" t="s">
        <v>3347</v>
      </c>
      <c r="D282" s="334">
        <v>43516</v>
      </c>
      <c r="E282" s="334">
        <v>43518</v>
      </c>
      <c r="F282" s="333">
        <f t="shared" si="48"/>
        <v>2</v>
      </c>
      <c r="G282" s="333">
        <v>1</v>
      </c>
      <c r="H282" s="333" t="s">
        <v>37</v>
      </c>
      <c r="I282" s="333">
        <f t="shared" si="50"/>
        <v>2</v>
      </c>
      <c r="J282" s="373">
        <v>2900000</v>
      </c>
      <c r="K282" s="374">
        <f t="shared" si="52"/>
        <v>5800000</v>
      </c>
      <c r="L282" s="376"/>
      <c r="M282" s="333"/>
      <c r="N282" s="28"/>
      <c r="O282" s="28"/>
    </row>
    <row r="283" s="1" customFormat="1" spans="1:15">
      <c r="A283" s="338" t="s">
        <v>3348</v>
      </c>
      <c r="B283" s="573">
        <v>1421448</v>
      </c>
      <c r="C283" s="333" t="s">
        <v>3349</v>
      </c>
      <c r="D283" s="575">
        <v>43516</v>
      </c>
      <c r="E283" s="575">
        <v>43518</v>
      </c>
      <c r="F283" s="333">
        <f t="shared" si="48"/>
        <v>2</v>
      </c>
      <c r="G283" s="333">
        <v>3</v>
      </c>
      <c r="H283" s="333" t="s">
        <v>37</v>
      </c>
      <c r="I283" s="333">
        <f t="shared" si="50"/>
        <v>6</v>
      </c>
      <c r="J283" s="374">
        <v>2900000</v>
      </c>
      <c r="K283" s="374">
        <f t="shared" si="52"/>
        <v>17400000</v>
      </c>
      <c r="L283" s="376"/>
      <c r="M283" s="333"/>
      <c r="N283" s="28"/>
      <c r="O283" s="28"/>
    </row>
    <row r="284" s="1" customFormat="1" spans="1:15">
      <c r="A284" s="338">
        <v>335776</v>
      </c>
      <c r="B284" s="573">
        <v>1431250</v>
      </c>
      <c r="C284" s="333" t="s">
        <v>3350</v>
      </c>
      <c r="D284" s="575">
        <v>43516</v>
      </c>
      <c r="E284" s="575">
        <v>43519</v>
      </c>
      <c r="F284" s="333">
        <f t="shared" si="48"/>
        <v>3</v>
      </c>
      <c r="G284" s="333">
        <v>1</v>
      </c>
      <c r="H284" s="333" t="s">
        <v>37</v>
      </c>
      <c r="I284" s="333">
        <f t="shared" si="50"/>
        <v>3</v>
      </c>
      <c r="J284" s="374">
        <v>2900000</v>
      </c>
      <c r="K284" s="374">
        <f t="shared" si="52"/>
        <v>8700000</v>
      </c>
      <c r="L284" s="376"/>
      <c r="M284" s="333"/>
      <c r="N284" s="28"/>
      <c r="O284" s="28"/>
    </row>
    <row r="285" s="1" customFormat="1" spans="1:15">
      <c r="A285" s="338">
        <v>339524</v>
      </c>
      <c r="B285" s="573">
        <v>1442146</v>
      </c>
      <c r="C285" s="333" t="s">
        <v>3351</v>
      </c>
      <c r="D285" s="575">
        <v>43516</v>
      </c>
      <c r="E285" s="575">
        <v>43518</v>
      </c>
      <c r="F285" s="333">
        <f t="shared" si="48"/>
        <v>2</v>
      </c>
      <c r="G285" s="333">
        <v>1</v>
      </c>
      <c r="H285" s="333" t="s">
        <v>37</v>
      </c>
      <c r="I285" s="333">
        <f t="shared" si="50"/>
        <v>2</v>
      </c>
      <c r="J285" s="374">
        <v>2900000</v>
      </c>
      <c r="K285" s="374">
        <f t="shared" si="52"/>
        <v>5800000</v>
      </c>
      <c r="L285" s="376"/>
      <c r="M285" s="333"/>
      <c r="N285" s="28"/>
      <c r="O285" s="28"/>
    </row>
    <row r="286" s="1" customFormat="1" spans="1:15">
      <c r="A286" s="338">
        <v>335777</v>
      </c>
      <c r="B286" s="573">
        <v>1431251</v>
      </c>
      <c r="C286" s="333" t="s">
        <v>3352</v>
      </c>
      <c r="D286" s="575">
        <v>43516</v>
      </c>
      <c r="E286" s="575">
        <v>43519</v>
      </c>
      <c r="F286" s="333">
        <f t="shared" si="48"/>
        <v>3</v>
      </c>
      <c r="G286" s="333">
        <v>1</v>
      </c>
      <c r="H286" s="333" t="s">
        <v>37</v>
      </c>
      <c r="I286" s="333">
        <f t="shared" si="50"/>
        <v>3</v>
      </c>
      <c r="J286" s="374">
        <v>2900000</v>
      </c>
      <c r="K286" s="374">
        <f t="shared" si="52"/>
        <v>8700000</v>
      </c>
      <c r="L286" s="376"/>
      <c r="M286" s="333" t="s">
        <v>3353</v>
      </c>
      <c r="N286" s="28"/>
      <c r="O286" s="28"/>
    </row>
    <row r="287" s="1" customFormat="1" spans="1:15">
      <c r="A287" s="338" t="s">
        <v>3354</v>
      </c>
      <c r="B287" s="573">
        <v>1445123</v>
      </c>
      <c r="C287" s="333" t="s">
        <v>3355</v>
      </c>
      <c r="D287" s="575">
        <v>43516</v>
      </c>
      <c r="E287" s="575">
        <v>43517</v>
      </c>
      <c r="F287" s="333">
        <f t="shared" si="48"/>
        <v>1</v>
      </c>
      <c r="G287" s="333">
        <v>7</v>
      </c>
      <c r="H287" s="333" t="s">
        <v>2405</v>
      </c>
      <c r="I287" s="333">
        <f t="shared" si="50"/>
        <v>7</v>
      </c>
      <c r="J287" s="374">
        <v>3100000</v>
      </c>
      <c r="K287" s="374">
        <f t="shared" si="52"/>
        <v>21700000</v>
      </c>
      <c r="L287" s="376"/>
      <c r="M287" s="333"/>
      <c r="N287" s="28"/>
      <c r="O287" s="28"/>
    </row>
    <row r="288" s="1" customFormat="1" spans="1:15">
      <c r="A288" s="338" t="s">
        <v>3356</v>
      </c>
      <c r="B288" s="573">
        <v>1434266</v>
      </c>
      <c r="C288" s="333" t="s">
        <v>3357</v>
      </c>
      <c r="D288" s="575">
        <v>43516</v>
      </c>
      <c r="E288" s="575">
        <v>43518</v>
      </c>
      <c r="F288" s="333">
        <f t="shared" si="48"/>
        <v>2</v>
      </c>
      <c r="G288" s="333">
        <v>2</v>
      </c>
      <c r="H288" s="333" t="s">
        <v>2405</v>
      </c>
      <c r="I288" s="333">
        <f t="shared" si="50"/>
        <v>4</v>
      </c>
      <c r="J288" s="374">
        <v>3100000</v>
      </c>
      <c r="K288" s="374">
        <f t="shared" si="52"/>
        <v>12400000</v>
      </c>
      <c r="L288" s="376"/>
      <c r="M288" s="333"/>
      <c r="N288" s="28"/>
      <c r="O288" s="28"/>
    </row>
    <row r="289" s="1" customFormat="1" spans="1:15">
      <c r="A289" s="338">
        <v>339758</v>
      </c>
      <c r="B289" s="573">
        <v>1442175</v>
      </c>
      <c r="C289" s="333" t="s">
        <v>3358</v>
      </c>
      <c r="D289" s="575">
        <v>43516</v>
      </c>
      <c r="E289" s="575">
        <v>43518</v>
      </c>
      <c r="F289" s="333">
        <f t="shared" si="48"/>
        <v>2</v>
      </c>
      <c r="G289" s="333">
        <v>1</v>
      </c>
      <c r="H289" s="333" t="s">
        <v>37</v>
      </c>
      <c r="I289" s="333">
        <f t="shared" si="50"/>
        <v>2</v>
      </c>
      <c r="J289" s="374">
        <v>2900000</v>
      </c>
      <c r="K289" s="374">
        <f t="shared" si="52"/>
        <v>5800000</v>
      </c>
      <c r="L289" s="376"/>
      <c r="M289" s="333"/>
      <c r="N289" s="28"/>
      <c r="O289" s="28"/>
    </row>
    <row r="290" s="1" customFormat="1" spans="1:15">
      <c r="A290" s="338">
        <v>339815</v>
      </c>
      <c r="B290" s="573">
        <v>1442549</v>
      </c>
      <c r="C290" s="333" t="s">
        <v>3359</v>
      </c>
      <c r="D290" s="575">
        <v>43516</v>
      </c>
      <c r="E290" s="575">
        <v>43520</v>
      </c>
      <c r="F290" s="333">
        <f t="shared" si="48"/>
        <v>4</v>
      </c>
      <c r="G290" s="333">
        <v>1</v>
      </c>
      <c r="H290" s="333" t="s">
        <v>2405</v>
      </c>
      <c r="I290" s="333">
        <f t="shared" si="50"/>
        <v>4</v>
      </c>
      <c r="J290" s="374">
        <v>3100000</v>
      </c>
      <c r="K290" s="374">
        <f t="shared" si="52"/>
        <v>12400000</v>
      </c>
      <c r="L290" s="376"/>
      <c r="M290" s="333"/>
      <c r="N290" s="28"/>
      <c r="O290" s="28"/>
    </row>
    <row r="291" s="1" customFormat="1" spans="1:15">
      <c r="A291" s="338" t="s">
        <v>3360</v>
      </c>
      <c r="B291" s="573">
        <v>1449073</v>
      </c>
      <c r="C291" s="333" t="s">
        <v>3361</v>
      </c>
      <c r="D291" s="575">
        <v>43516</v>
      </c>
      <c r="E291" s="575">
        <v>43519</v>
      </c>
      <c r="F291" s="333">
        <f t="shared" ref="F291:F354" si="53">E291-D291</f>
        <v>3</v>
      </c>
      <c r="G291" s="333">
        <v>2</v>
      </c>
      <c r="H291" s="333" t="s">
        <v>37</v>
      </c>
      <c r="I291" s="333">
        <f t="shared" si="50"/>
        <v>6</v>
      </c>
      <c r="J291" s="374">
        <v>2900000</v>
      </c>
      <c r="K291" s="374">
        <f t="shared" si="52"/>
        <v>17400000</v>
      </c>
      <c r="L291" s="376"/>
      <c r="M291" s="333"/>
      <c r="N291" s="28"/>
      <c r="O291" s="28"/>
    </row>
    <row r="292" s="1" customFormat="1" spans="1:15">
      <c r="A292" s="338">
        <v>341818</v>
      </c>
      <c r="B292" s="573">
        <v>1447793</v>
      </c>
      <c r="C292" s="333" t="s">
        <v>3362</v>
      </c>
      <c r="D292" s="575">
        <v>43516</v>
      </c>
      <c r="E292" s="575">
        <v>43517</v>
      </c>
      <c r="F292" s="333">
        <f t="shared" si="53"/>
        <v>1</v>
      </c>
      <c r="G292" s="333">
        <v>1</v>
      </c>
      <c r="H292" s="333" t="s">
        <v>37</v>
      </c>
      <c r="I292" s="333">
        <f t="shared" si="50"/>
        <v>1</v>
      </c>
      <c r="J292" s="374">
        <v>2900000</v>
      </c>
      <c r="K292" s="374">
        <f t="shared" si="52"/>
        <v>2900000</v>
      </c>
      <c r="L292" s="376"/>
      <c r="M292" s="333" t="s">
        <v>2171</v>
      </c>
      <c r="N292" s="28"/>
      <c r="O292" s="28"/>
    </row>
    <row r="293" s="1" customFormat="1" spans="1:15">
      <c r="A293" s="338" t="s">
        <v>3363</v>
      </c>
      <c r="B293" s="573">
        <v>1448423</v>
      </c>
      <c r="C293" s="333" t="s">
        <v>3364</v>
      </c>
      <c r="D293" s="575">
        <v>43516</v>
      </c>
      <c r="E293" s="575">
        <v>43517</v>
      </c>
      <c r="F293" s="333">
        <f t="shared" si="53"/>
        <v>1</v>
      </c>
      <c r="G293" s="333">
        <v>3</v>
      </c>
      <c r="H293" s="333" t="s">
        <v>2405</v>
      </c>
      <c r="I293" s="333">
        <f t="shared" si="50"/>
        <v>3</v>
      </c>
      <c r="J293" s="374">
        <v>3100000</v>
      </c>
      <c r="K293" s="374">
        <f t="shared" si="52"/>
        <v>9300000</v>
      </c>
      <c r="L293" s="376"/>
      <c r="M293" s="333" t="s">
        <v>3365</v>
      </c>
      <c r="N293" s="28"/>
      <c r="O293" s="28"/>
    </row>
    <row r="294" s="316" customFormat="1" spans="1:17">
      <c r="A294" s="576">
        <v>342449</v>
      </c>
      <c r="B294" s="577">
        <v>1449026</v>
      </c>
      <c r="C294" s="357" t="s">
        <v>3366</v>
      </c>
      <c r="D294" s="578">
        <v>43517</v>
      </c>
      <c r="E294" s="578">
        <v>43518</v>
      </c>
      <c r="F294" s="357">
        <f t="shared" si="53"/>
        <v>1</v>
      </c>
      <c r="G294" s="357">
        <v>1</v>
      </c>
      <c r="H294" s="357" t="s">
        <v>868</v>
      </c>
      <c r="I294" s="357">
        <f t="shared" si="50"/>
        <v>1</v>
      </c>
      <c r="J294" s="380">
        <v>3550000</v>
      </c>
      <c r="K294" s="380">
        <f t="shared" si="52"/>
        <v>3550000</v>
      </c>
      <c r="L294" s="376"/>
      <c r="M294" s="357"/>
      <c r="N294" s="28"/>
      <c r="O294" s="28"/>
      <c r="Q294" s="1"/>
    </row>
    <row r="295" s="1" customFormat="1" spans="1:15">
      <c r="A295" s="338">
        <v>335150</v>
      </c>
      <c r="B295" s="573">
        <v>1428953</v>
      </c>
      <c r="C295" s="333" t="s">
        <v>3367</v>
      </c>
      <c r="D295" s="575">
        <v>43517</v>
      </c>
      <c r="E295" s="575">
        <v>43519</v>
      </c>
      <c r="F295" s="333">
        <f t="shared" si="53"/>
        <v>2</v>
      </c>
      <c r="G295" s="333">
        <v>1</v>
      </c>
      <c r="H295" s="333" t="s">
        <v>37</v>
      </c>
      <c r="I295" s="333">
        <f t="shared" si="50"/>
        <v>2</v>
      </c>
      <c r="J295" s="374">
        <v>2900000</v>
      </c>
      <c r="K295" s="374">
        <f t="shared" si="52"/>
        <v>5800000</v>
      </c>
      <c r="L295" s="376"/>
      <c r="M295" s="333"/>
      <c r="N295" s="28"/>
      <c r="O295" s="28"/>
    </row>
    <row r="296" s="1" customFormat="1" spans="1:15">
      <c r="A296" s="338">
        <v>341921</v>
      </c>
      <c r="B296" s="573">
        <v>1448148</v>
      </c>
      <c r="C296" s="333" t="s">
        <v>3368</v>
      </c>
      <c r="D296" s="575">
        <v>43517</v>
      </c>
      <c r="E296" s="575">
        <v>43519</v>
      </c>
      <c r="F296" s="333">
        <f t="shared" si="53"/>
        <v>2</v>
      </c>
      <c r="G296" s="333">
        <v>1</v>
      </c>
      <c r="H296" s="333" t="s">
        <v>37</v>
      </c>
      <c r="I296" s="333">
        <f t="shared" si="50"/>
        <v>2</v>
      </c>
      <c r="J296" s="374">
        <v>2900000</v>
      </c>
      <c r="K296" s="374">
        <f t="shared" si="52"/>
        <v>5800000</v>
      </c>
      <c r="L296" s="376"/>
      <c r="M296" s="333"/>
      <c r="N296" s="28"/>
      <c r="O296" s="28"/>
    </row>
    <row r="297" s="1" customFormat="1" spans="1:15">
      <c r="A297" s="576">
        <v>340781</v>
      </c>
      <c r="B297" s="577">
        <v>1445522</v>
      </c>
      <c r="C297" s="357" t="s">
        <v>3369</v>
      </c>
      <c r="D297" s="578">
        <v>43517</v>
      </c>
      <c r="E297" s="578">
        <v>43518</v>
      </c>
      <c r="F297" s="357">
        <f t="shared" si="53"/>
        <v>1</v>
      </c>
      <c r="G297" s="357">
        <v>1</v>
      </c>
      <c r="H297" s="357" t="s">
        <v>2997</v>
      </c>
      <c r="I297" s="357">
        <f t="shared" si="50"/>
        <v>1</v>
      </c>
      <c r="J297" s="380">
        <v>4340000</v>
      </c>
      <c r="K297" s="380">
        <f t="shared" si="52"/>
        <v>4340000</v>
      </c>
      <c r="L297" s="376"/>
      <c r="M297" s="333"/>
      <c r="N297" s="28"/>
      <c r="O297" s="28"/>
    </row>
    <row r="298" s="1" customFormat="1" spans="1:15">
      <c r="A298" s="339" t="s">
        <v>3370</v>
      </c>
      <c r="B298" s="333">
        <v>1420079</v>
      </c>
      <c r="C298" s="333" t="s">
        <v>3371</v>
      </c>
      <c r="D298" s="575">
        <v>43517</v>
      </c>
      <c r="E298" s="575">
        <v>43518</v>
      </c>
      <c r="F298" s="333">
        <f t="shared" si="53"/>
        <v>1</v>
      </c>
      <c r="G298" s="333">
        <v>3</v>
      </c>
      <c r="H298" s="333" t="s">
        <v>37</v>
      </c>
      <c r="I298" s="333">
        <f t="shared" si="50"/>
        <v>3</v>
      </c>
      <c r="J298" s="374">
        <v>2900000</v>
      </c>
      <c r="K298" s="374">
        <f t="shared" si="52"/>
        <v>8700000</v>
      </c>
      <c r="L298" s="376"/>
      <c r="M298" s="333"/>
      <c r="N298" s="28"/>
      <c r="O298" s="28"/>
    </row>
    <row r="299" s="1" customFormat="1" spans="1:15">
      <c r="A299" s="338" t="s">
        <v>3372</v>
      </c>
      <c r="B299" s="573">
        <v>1420071</v>
      </c>
      <c r="C299" s="333" t="s">
        <v>3373</v>
      </c>
      <c r="D299" s="575">
        <v>43517</v>
      </c>
      <c r="E299" s="575">
        <v>43518</v>
      </c>
      <c r="F299" s="333">
        <f t="shared" si="53"/>
        <v>1</v>
      </c>
      <c r="G299" s="333">
        <v>5</v>
      </c>
      <c r="H299" s="333" t="s">
        <v>37</v>
      </c>
      <c r="I299" s="333">
        <f t="shared" ref="I299:I362" si="54">G299*F299</f>
        <v>5</v>
      </c>
      <c r="J299" s="374">
        <v>2900000</v>
      </c>
      <c r="K299" s="374">
        <f t="shared" si="52"/>
        <v>14500000</v>
      </c>
      <c r="L299" s="376"/>
      <c r="M299" s="333" t="s">
        <v>3374</v>
      </c>
      <c r="N299" s="28"/>
      <c r="O299" s="28"/>
    </row>
    <row r="300" s="1" customFormat="1" spans="1:15">
      <c r="A300" s="338">
        <v>339856</v>
      </c>
      <c r="B300" s="573">
        <v>1442873</v>
      </c>
      <c r="C300" s="333" t="s">
        <v>3375</v>
      </c>
      <c r="D300" s="575">
        <v>43517</v>
      </c>
      <c r="E300" s="575">
        <v>43520</v>
      </c>
      <c r="F300" s="333">
        <f t="shared" si="53"/>
        <v>3</v>
      </c>
      <c r="G300" s="333">
        <v>1</v>
      </c>
      <c r="H300" s="333" t="s">
        <v>37</v>
      </c>
      <c r="I300" s="333">
        <f t="shared" si="54"/>
        <v>3</v>
      </c>
      <c r="J300" s="374">
        <v>2900000</v>
      </c>
      <c r="K300" s="374">
        <f t="shared" si="52"/>
        <v>8700000</v>
      </c>
      <c r="L300" s="376"/>
      <c r="M300" s="333"/>
      <c r="N300" s="28"/>
      <c r="O300" s="28"/>
    </row>
    <row r="301" s="1" customFormat="1" spans="1:15">
      <c r="A301" s="338">
        <v>341919</v>
      </c>
      <c r="B301" s="573">
        <v>1448128</v>
      </c>
      <c r="C301" s="333" t="s">
        <v>3376</v>
      </c>
      <c r="D301" s="575">
        <v>43517</v>
      </c>
      <c r="E301" s="575">
        <v>43518</v>
      </c>
      <c r="F301" s="333">
        <f t="shared" si="53"/>
        <v>1</v>
      </c>
      <c r="G301" s="333">
        <v>1</v>
      </c>
      <c r="H301" s="333" t="s">
        <v>37</v>
      </c>
      <c r="I301" s="333">
        <f t="shared" si="54"/>
        <v>1</v>
      </c>
      <c r="J301" s="374">
        <v>2900000</v>
      </c>
      <c r="K301" s="374">
        <f t="shared" si="52"/>
        <v>2900000</v>
      </c>
      <c r="L301" s="376"/>
      <c r="M301" s="333"/>
      <c r="N301" s="28"/>
      <c r="O301" s="28"/>
    </row>
    <row r="302" s="1" customFormat="1" spans="1:15">
      <c r="A302" s="339" t="s">
        <v>3377</v>
      </c>
      <c r="B302" s="333">
        <v>1445090</v>
      </c>
      <c r="C302" s="333" t="s">
        <v>3378</v>
      </c>
      <c r="D302" s="334">
        <v>43517</v>
      </c>
      <c r="E302" s="334">
        <v>43520</v>
      </c>
      <c r="F302" s="333">
        <f t="shared" si="53"/>
        <v>3</v>
      </c>
      <c r="G302" s="333">
        <v>2</v>
      </c>
      <c r="H302" s="333" t="s">
        <v>2405</v>
      </c>
      <c r="I302" s="333">
        <f t="shared" si="54"/>
        <v>6</v>
      </c>
      <c r="J302" s="373">
        <v>3100000</v>
      </c>
      <c r="K302" s="374">
        <f t="shared" ref="K302:K309" si="55">J302*F302*G302</f>
        <v>18600000</v>
      </c>
      <c r="L302" s="376"/>
      <c r="M302" s="333"/>
      <c r="N302" s="28"/>
      <c r="O302" s="28"/>
    </row>
    <row r="303" s="1" customFormat="1" spans="1:15">
      <c r="A303" s="338" t="s">
        <v>3379</v>
      </c>
      <c r="B303" s="573">
        <v>1446694</v>
      </c>
      <c r="C303" s="333" t="s">
        <v>3380</v>
      </c>
      <c r="D303" s="574">
        <v>43517</v>
      </c>
      <c r="E303" s="574">
        <v>43522</v>
      </c>
      <c r="F303" s="333">
        <f t="shared" si="53"/>
        <v>5</v>
      </c>
      <c r="G303" s="333">
        <v>3</v>
      </c>
      <c r="H303" s="333" t="s">
        <v>37</v>
      </c>
      <c r="I303" s="333">
        <f t="shared" si="54"/>
        <v>15</v>
      </c>
      <c r="J303" s="373">
        <v>2900000</v>
      </c>
      <c r="K303" s="374">
        <f t="shared" si="55"/>
        <v>43500000</v>
      </c>
      <c r="L303" s="376"/>
      <c r="M303" s="333"/>
      <c r="N303" s="28"/>
      <c r="O303" s="28"/>
    </row>
    <row r="304" s="1" customFormat="1" ht="15.75" customHeight="1" spans="1:15">
      <c r="A304" s="338">
        <v>341754</v>
      </c>
      <c r="B304" s="573">
        <v>1447605</v>
      </c>
      <c r="C304" s="333" t="s">
        <v>3381</v>
      </c>
      <c r="D304" s="574">
        <v>43517</v>
      </c>
      <c r="E304" s="574">
        <v>43519</v>
      </c>
      <c r="F304" s="333">
        <f t="shared" si="53"/>
        <v>2</v>
      </c>
      <c r="G304" s="333">
        <v>1</v>
      </c>
      <c r="H304" s="333" t="s">
        <v>37</v>
      </c>
      <c r="I304" s="333">
        <f t="shared" si="54"/>
        <v>2</v>
      </c>
      <c r="J304" s="373">
        <v>2900000</v>
      </c>
      <c r="K304" s="374">
        <f t="shared" si="55"/>
        <v>5800000</v>
      </c>
      <c r="L304" s="376"/>
      <c r="M304" s="333"/>
      <c r="N304" s="28"/>
      <c r="O304" s="28"/>
    </row>
    <row r="305" s="1" customFormat="1" spans="1:15">
      <c r="A305" s="338">
        <v>341826</v>
      </c>
      <c r="B305" s="573">
        <v>1447799</v>
      </c>
      <c r="C305" s="333" t="s">
        <v>3382</v>
      </c>
      <c r="D305" s="574">
        <v>43517</v>
      </c>
      <c r="E305" s="574">
        <v>43519</v>
      </c>
      <c r="F305" s="333">
        <f t="shared" si="53"/>
        <v>2</v>
      </c>
      <c r="G305" s="333">
        <v>1</v>
      </c>
      <c r="H305" s="333" t="s">
        <v>37</v>
      </c>
      <c r="I305" s="333">
        <f t="shared" si="54"/>
        <v>2</v>
      </c>
      <c r="J305" s="373">
        <v>2900000</v>
      </c>
      <c r="K305" s="374">
        <f t="shared" si="55"/>
        <v>5800000</v>
      </c>
      <c r="L305" s="376"/>
      <c r="M305" s="333"/>
      <c r="N305" s="28"/>
      <c r="O305" s="28"/>
    </row>
    <row r="306" s="1" customFormat="1" spans="1:15">
      <c r="A306" s="338">
        <v>342296</v>
      </c>
      <c r="B306" s="573">
        <v>1448476</v>
      </c>
      <c r="C306" s="333" t="s">
        <v>3383</v>
      </c>
      <c r="D306" s="574">
        <v>43517</v>
      </c>
      <c r="E306" s="574">
        <v>43520</v>
      </c>
      <c r="F306" s="333">
        <f t="shared" si="53"/>
        <v>3</v>
      </c>
      <c r="G306" s="333">
        <v>1</v>
      </c>
      <c r="H306" s="333" t="s">
        <v>2405</v>
      </c>
      <c r="I306" s="333">
        <f t="shared" si="54"/>
        <v>3</v>
      </c>
      <c r="J306" s="373">
        <v>3100000</v>
      </c>
      <c r="K306" s="374">
        <f t="shared" si="55"/>
        <v>9300000</v>
      </c>
      <c r="L306" s="376"/>
      <c r="M306" s="333"/>
      <c r="N306" s="28"/>
      <c r="O306" s="28"/>
    </row>
    <row r="307" s="1" customFormat="1" spans="1:15">
      <c r="A307" s="338">
        <v>341827</v>
      </c>
      <c r="B307" s="573">
        <v>1447795</v>
      </c>
      <c r="C307" s="333" t="s">
        <v>3384</v>
      </c>
      <c r="D307" s="574">
        <v>43517</v>
      </c>
      <c r="E307" s="574">
        <v>43519</v>
      </c>
      <c r="F307" s="333">
        <f t="shared" si="53"/>
        <v>2</v>
      </c>
      <c r="G307" s="333">
        <v>1</v>
      </c>
      <c r="H307" s="333" t="s">
        <v>37</v>
      </c>
      <c r="I307" s="333">
        <f t="shared" si="54"/>
        <v>2</v>
      </c>
      <c r="J307" s="373">
        <v>2900000</v>
      </c>
      <c r="K307" s="374">
        <f t="shared" si="55"/>
        <v>5800000</v>
      </c>
      <c r="L307" s="376"/>
      <c r="M307" s="333"/>
      <c r="N307" s="28"/>
      <c r="O307" s="28"/>
    </row>
    <row r="308" s="1" customFormat="1" spans="1:15">
      <c r="A308" s="338">
        <v>342418</v>
      </c>
      <c r="B308" s="573">
        <v>1448871</v>
      </c>
      <c r="C308" s="333" t="s">
        <v>3385</v>
      </c>
      <c r="D308" s="574">
        <v>43517</v>
      </c>
      <c r="E308" s="574">
        <v>43518</v>
      </c>
      <c r="F308" s="333">
        <f t="shared" si="53"/>
        <v>1</v>
      </c>
      <c r="G308" s="333">
        <v>1</v>
      </c>
      <c r="H308" s="333" t="s">
        <v>37</v>
      </c>
      <c r="I308" s="333">
        <f t="shared" si="54"/>
        <v>1</v>
      </c>
      <c r="J308" s="373">
        <v>3100000</v>
      </c>
      <c r="K308" s="374">
        <f t="shared" si="55"/>
        <v>3100000</v>
      </c>
      <c r="L308" s="376"/>
      <c r="M308" s="333"/>
      <c r="N308" s="28"/>
      <c r="O308" s="28"/>
    </row>
    <row r="309" s="1" customFormat="1" spans="1:15">
      <c r="A309" s="338">
        <v>342460</v>
      </c>
      <c r="B309" s="573">
        <v>1448657</v>
      </c>
      <c r="C309" s="333" t="s">
        <v>3386</v>
      </c>
      <c r="D309" s="574">
        <v>43517</v>
      </c>
      <c r="E309" s="574">
        <v>43522</v>
      </c>
      <c r="F309" s="333">
        <f t="shared" si="53"/>
        <v>5</v>
      </c>
      <c r="G309" s="333">
        <v>1</v>
      </c>
      <c r="H309" s="333" t="s">
        <v>37</v>
      </c>
      <c r="I309" s="333">
        <f t="shared" si="54"/>
        <v>5</v>
      </c>
      <c r="J309" s="373">
        <v>2900000</v>
      </c>
      <c r="K309" s="374">
        <f t="shared" si="55"/>
        <v>14500000</v>
      </c>
      <c r="L309" s="376"/>
      <c r="M309" s="333"/>
      <c r="N309" s="28"/>
      <c r="O309" s="28"/>
    </row>
    <row r="310" s="1" customFormat="1" spans="1:15">
      <c r="A310" s="338" t="s">
        <v>3387</v>
      </c>
      <c r="B310" s="573">
        <v>1427434</v>
      </c>
      <c r="C310" s="333" t="s">
        <v>3388</v>
      </c>
      <c r="D310" s="575">
        <v>43518</v>
      </c>
      <c r="E310" s="575">
        <v>43520</v>
      </c>
      <c r="F310" s="333">
        <f t="shared" si="53"/>
        <v>2</v>
      </c>
      <c r="G310" s="333">
        <v>2</v>
      </c>
      <c r="H310" s="333" t="s">
        <v>37</v>
      </c>
      <c r="I310" s="333">
        <f t="shared" si="54"/>
        <v>4</v>
      </c>
      <c r="J310" s="374">
        <v>2900000</v>
      </c>
      <c r="K310" s="374">
        <f t="shared" ref="K310:K369" si="56">J310*I310</f>
        <v>11600000</v>
      </c>
      <c r="L310" s="376"/>
      <c r="M310" s="333"/>
      <c r="N310" s="28"/>
      <c r="O310" s="28"/>
    </row>
    <row r="311" s="1" customFormat="1" spans="1:15">
      <c r="A311" s="338">
        <v>342431</v>
      </c>
      <c r="B311" s="573">
        <v>1448991</v>
      </c>
      <c r="C311" s="333" t="s">
        <v>3389</v>
      </c>
      <c r="D311" s="575">
        <v>43518</v>
      </c>
      <c r="E311" s="575">
        <v>43520</v>
      </c>
      <c r="F311" s="333">
        <f t="shared" si="53"/>
        <v>2</v>
      </c>
      <c r="G311" s="333">
        <v>1</v>
      </c>
      <c r="H311" s="333" t="s">
        <v>37</v>
      </c>
      <c r="I311" s="333">
        <f t="shared" si="54"/>
        <v>2</v>
      </c>
      <c r="J311" s="374">
        <v>2900000</v>
      </c>
      <c r="K311" s="374">
        <f t="shared" si="56"/>
        <v>5800000</v>
      </c>
      <c r="L311" s="376"/>
      <c r="M311" s="333"/>
      <c r="N311" s="28"/>
      <c r="O311" s="28"/>
    </row>
    <row r="312" s="1" customFormat="1" spans="1:15">
      <c r="A312" s="338">
        <v>335145</v>
      </c>
      <c r="B312" s="573">
        <v>1425362</v>
      </c>
      <c r="C312" s="333" t="s">
        <v>3390</v>
      </c>
      <c r="D312" s="575">
        <v>43518</v>
      </c>
      <c r="E312" s="575">
        <v>43521</v>
      </c>
      <c r="F312" s="333">
        <f t="shared" si="53"/>
        <v>3</v>
      </c>
      <c r="G312" s="333">
        <v>1</v>
      </c>
      <c r="H312" s="333" t="s">
        <v>2405</v>
      </c>
      <c r="I312" s="333">
        <f t="shared" si="54"/>
        <v>3</v>
      </c>
      <c r="J312" s="374">
        <v>3100000</v>
      </c>
      <c r="K312" s="374">
        <f t="shared" si="56"/>
        <v>9300000</v>
      </c>
      <c r="L312" s="376"/>
      <c r="M312" s="333"/>
      <c r="N312" s="28"/>
      <c r="O312" s="28"/>
    </row>
    <row r="313" s="1" customFormat="1" spans="1:15">
      <c r="A313" s="338" t="s">
        <v>3391</v>
      </c>
      <c r="B313" s="573">
        <v>1440432</v>
      </c>
      <c r="C313" s="333" t="s">
        <v>3392</v>
      </c>
      <c r="D313" s="575">
        <v>43518</v>
      </c>
      <c r="E313" s="575">
        <v>43520</v>
      </c>
      <c r="F313" s="333">
        <f t="shared" si="53"/>
        <v>2</v>
      </c>
      <c r="G313" s="333">
        <v>3</v>
      </c>
      <c r="H313" s="333" t="s">
        <v>3393</v>
      </c>
      <c r="I313" s="333">
        <f t="shared" si="54"/>
        <v>6</v>
      </c>
      <c r="J313" s="374">
        <v>2900000</v>
      </c>
      <c r="K313" s="374">
        <f t="shared" si="56"/>
        <v>17400000</v>
      </c>
      <c r="L313" s="376"/>
      <c r="M313" s="333"/>
      <c r="N313" s="28"/>
      <c r="O313" s="28"/>
    </row>
    <row r="314" s="1" customFormat="1" spans="1:15">
      <c r="A314" s="338">
        <v>338884</v>
      </c>
      <c r="B314" s="573">
        <v>1440434</v>
      </c>
      <c r="C314" s="333" t="s">
        <v>3394</v>
      </c>
      <c r="D314" s="575">
        <v>43518</v>
      </c>
      <c r="E314" s="575">
        <v>43521</v>
      </c>
      <c r="F314" s="333">
        <f t="shared" si="53"/>
        <v>3</v>
      </c>
      <c r="G314" s="333">
        <v>1</v>
      </c>
      <c r="H314" s="333" t="s">
        <v>37</v>
      </c>
      <c r="I314" s="333">
        <f t="shared" si="54"/>
        <v>3</v>
      </c>
      <c r="J314" s="374">
        <v>2900000</v>
      </c>
      <c r="K314" s="374">
        <f t="shared" si="56"/>
        <v>8700000</v>
      </c>
      <c r="L314" s="376"/>
      <c r="M314" s="333"/>
      <c r="N314" s="28"/>
      <c r="O314" s="28"/>
    </row>
    <row r="315" s="1" customFormat="1" spans="1:15">
      <c r="A315" s="338">
        <v>337380</v>
      </c>
      <c r="B315" s="573">
        <v>1436741</v>
      </c>
      <c r="C315" s="333" t="s">
        <v>3395</v>
      </c>
      <c r="D315" s="575">
        <v>43518</v>
      </c>
      <c r="E315" s="575">
        <v>43520</v>
      </c>
      <c r="F315" s="333">
        <f t="shared" si="53"/>
        <v>2</v>
      </c>
      <c r="G315" s="333">
        <v>1</v>
      </c>
      <c r="H315" s="333" t="s">
        <v>37</v>
      </c>
      <c r="I315" s="333">
        <f t="shared" si="54"/>
        <v>2</v>
      </c>
      <c r="J315" s="374">
        <v>2900000</v>
      </c>
      <c r="K315" s="374">
        <f t="shared" si="56"/>
        <v>5800000</v>
      </c>
      <c r="L315" s="376"/>
      <c r="M315" s="333"/>
      <c r="N315" s="28"/>
      <c r="O315" s="28"/>
    </row>
    <row r="316" s="1" customFormat="1" spans="1:15">
      <c r="A316" s="338">
        <v>340246</v>
      </c>
      <c r="B316" s="573">
        <v>1443821</v>
      </c>
      <c r="C316" s="333" t="s">
        <v>3396</v>
      </c>
      <c r="D316" s="575">
        <v>43518</v>
      </c>
      <c r="E316" s="575">
        <v>43519</v>
      </c>
      <c r="F316" s="333">
        <f t="shared" si="53"/>
        <v>1</v>
      </c>
      <c r="G316" s="333">
        <v>1</v>
      </c>
      <c r="H316" s="333" t="s">
        <v>37</v>
      </c>
      <c r="I316" s="333">
        <f t="shared" si="54"/>
        <v>1</v>
      </c>
      <c r="J316" s="374">
        <v>2900000</v>
      </c>
      <c r="K316" s="374">
        <f t="shared" si="56"/>
        <v>2900000</v>
      </c>
      <c r="L316" s="376"/>
      <c r="M316" s="333"/>
      <c r="N316" s="28"/>
      <c r="O316" s="28"/>
    </row>
    <row r="317" s="1" customFormat="1" spans="1:15">
      <c r="A317" s="338">
        <v>338901</v>
      </c>
      <c r="B317" s="573">
        <v>1440435</v>
      </c>
      <c r="C317" s="333" t="s">
        <v>3397</v>
      </c>
      <c r="D317" s="575">
        <v>43518</v>
      </c>
      <c r="E317" s="575">
        <v>43521</v>
      </c>
      <c r="F317" s="333">
        <f t="shared" si="53"/>
        <v>3</v>
      </c>
      <c r="G317" s="333">
        <v>1</v>
      </c>
      <c r="H317" s="333" t="s">
        <v>37</v>
      </c>
      <c r="I317" s="333">
        <f t="shared" si="54"/>
        <v>3</v>
      </c>
      <c r="J317" s="374">
        <v>2900000</v>
      </c>
      <c r="K317" s="374">
        <f t="shared" si="56"/>
        <v>8700000</v>
      </c>
      <c r="L317" s="376"/>
      <c r="M317" s="333"/>
      <c r="N317" s="28"/>
      <c r="O317" s="28"/>
    </row>
    <row r="318" s="1" customFormat="1" spans="1:15">
      <c r="A318" s="338">
        <v>342419</v>
      </c>
      <c r="B318" s="573">
        <v>1448754</v>
      </c>
      <c r="C318" s="333" t="s">
        <v>3398</v>
      </c>
      <c r="D318" s="575">
        <v>43518</v>
      </c>
      <c r="E318" s="575">
        <v>43519</v>
      </c>
      <c r="F318" s="333">
        <f t="shared" si="53"/>
        <v>1</v>
      </c>
      <c r="G318" s="333">
        <v>1</v>
      </c>
      <c r="H318" s="333" t="s">
        <v>37</v>
      </c>
      <c r="I318" s="333">
        <f t="shared" si="54"/>
        <v>1</v>
      </c>
      <c r="J318" s="374">
        <v>2900000</v>
      </c>
      <c r="K318" s="374">
        <f t="shared" si="56"/>
        <v>2900000</v>
      </c>
      <c r="L318" s="376"/>
      <c r="M318" s="333" t="s">
        <v>2270</v>
      </c>
      <c r="N318" s="28"/>
      <c r="O318" s="28"/>
    </row>
    <row r="319" s="1" customFormat="1" spans="1:15">
      <c r="A319" s="333">
        <v>338552</v>
      </c>
      <c r="B319" s="333">
        <v>1439763</v>
      </c>
      <c r="C319" s="333" t="s">
        <v>3399</v>
      </c>
      <c r="D319" s="334">
        <v>43518</v>
      </c>
      <c r="E319" s="334">
        <v>43520</v>
      </c>
      <c r="F319" s="333">
        <f t="shared" si="53"/>
        <v>2</v>
      </c>
      <c r="G319" s="333">
        <v>1</v>
      </c>
      <c r="H319" s="333" t="s">
        <v>37</v>
      </c>
      <c r="I319" s="333">
        <f t="shared" si="54"/>
        <v>2</v>
      </c>
      <c r="J319" s="373">
        <v>2900000</v>
      </c>
      <c r="K319" s="374">
        <f t="shared" si="56"/>
        <v>5800000</v>
      </c>
      <c r="L319" s="376"/>
      <c r="M319" s="333"/>
      <c r="N319" s="28"/>
      <c r="O319" s="28"/>
    </row>
    <row r="320" s="1" customFormat="1" spans="1:15">
      <c r="A320" s="338">
        <v>337305</v>
      </c>
      <c r="B320" s="573">
        <v>1436367</v>
      </c>
      <c r="C320" s="333" t="s">
        <v>3400</v>
      </c>
      <c r="D320" s="575">
        <v>43518</v>
      </c>
      <c r="E320" s="575">
        <v>43521</v>
      </c>
      <c r="F320" s="333">
        <f t="shared" si="53"/>
        <v>3</v>
      </c>
      <c r="G320" s="333">
        <v>1</v>
      </c>
      <c r="H320" s="333" t="s">
        <v>2405</v>
      </c>
      <c r="I320" s="333">
        <f t="shared" si="54"/>
        <v>3</v>
      </c>
      <c r="J320" s="374">
        <v>3100000</v>
      </c>
      <c r="K320" s="374">
        <f t="shared" si="56"/>
        <v>9300000</v>
      </c>
      <c r="L320" s="376"/>
      <c r="M320" s="333" t="s">
        <v>1936</v>
      </c>
      <c r="N320" s="28"/>
      <c r="O320" s="28"/>
    </row>
    <row r="321" s="1" customFormat="1" spans="1:15">
      <c r="A321" s="338" t="s">
        <v>3401</v>
      </c>
      <c r="B321" s="573">
        <v>1432517</v>
      </c>
      <c r="C321" s="333" t="s">
        <v>3402</v>
      </c>
      <c r="D321" s="575">
        <v>43518</v>
      </c>
      <c r="E321" s="575">
        <v>43522</v>
      </c>
      <c r="F321" s="333">
        <f t="shared" si="53"/>
        <v>4</v>
      </c>
      <c r="G321" s="333">
        <v>2</v>
      </c>
      <c r="H321" s="333" t="s">
        <v>37</v>
      </c>
      <c r="I321" s="333">
        <f t="shared" si="54"/>
        <v>8</v>
      </c>
      <c r="J321" s="374">
        <v>2900000</v>
      </c>
      <c r="K321" s="374">
        <f t="shared" si="56"/>
        <v>23200000</v>
      </c>
      <c r="L321" s="376"/>
      <c r="M321" s="333"/>
      <c r="N321" s="28"/>
      <c r="O321" s="28"/>
    </row>
    <row r="322" s="1" customFormat="1" spans="1:15">
      <c r="A322" s="338" t="s">
        <v>3403</v>
      </c>
      <c r="B322" s="573">
        <v>1448150</v>
      </c>
      <c r="C322" s="333" t="s">
        <v>3404</v>
      </c>
      <c r="D322" s="575">
        <v>43518</v>
      </c>
      <c r="E322" s="575">
        <v>43520</v>
      </c>
      <c r="F322" s="333">
        <f t="shared" si="53"/>
        <v>2</v>
      </c>
      <c r="G322" s="333">
        <v>2</v>
      </c>
      <c r="H322" s="333" t="s">
        <v>37</v>
      </c>
      <c r="I322" s="333">
        <f t="shared" si="54"/>
        <v>4</v>
      </c>
      <c r="J322" s="374">
        <v>2900000</v>
      </c>
      <c r="K322" s="374">
        <f t="shared" si="56"/>
        <v>11600000</v>
      </c>
      <c r="L322" s="376"/>
      <c r="M322" s="333"/>
      <c r="N322" s="28"/>
      <c r="O322" s="28"/>
    </row>
    <row r="323" s="1" customFormat="1" ht="14.25" customHeight="1" spans="1:15">
      <c r="A323" s="338">
        <v>340732</v>
      </c>
      <c r="B323" s="573">
        <v>1445523</v>
      </c>
      <c r="C323" s="333" t="s">
        <v>3369</v>
      </c>
      <c r="D323" s="575">
        <v>43518</v>
      </c>
      <c r="E323" s="575">
        <v>43521</v>
      </c>
      <c r="F323" s="333">
        <f t="shared" si="53"/>
        <v>3</v>
      </c>
      <c r="G323" s="333">
        <v>1</v>
      </c>
      <c r="H323" s="333" t="s">
        <v>2405</v>
      </c>
      <c r="I323" s="333">
        <f t="shared" si="54"/>
        <v>3</v>
      </c>
      <c r="J323" s="374">
        <v>3100000</v>
      </c>
      <c r="K323" s="374">
        <f t="shared" si="56"/>
        <v>9300000</v>
      </c>
      <c r="L323" s="376"/>
      <c r="M323" s="333"/>
      <c r="N323" s="28"/>
      <c r="O323" s="28"/>
    </row>
    <row r="324" s="1" customFormat="1" spans="1:15">
      <c r="A324" s="338">
        <v>339759</v>
      </c>
      <c r="B324" s="573">
        <v>1442211</v>
      </c>
      <c r="C324" s="333" t="s">
        <v>3405</v>
      </c>
      <c r="D324" s="575">
        <v>43518</v>
      </c>
      <c r="E324" s="575">
        <v>43520</v>
      </c>
      <c r="F324" s="333">
        <f t="shared" si="53"/>
        <v>2</v>
      </c>
      <c r="G324" s="333">
        <v>1</v>
      </c>
      <c r="H324" s="333" t="s">
        <v>2405</v>
      </c>
      <c r="I324" s="333">
        <f t="shared" si="54"/>
        <v>2</v>
      </c>
      <c r="J324" s="374">
        <v>3100000</v>
      </c>
      <c r="K324" s="374">
        <f t="shared" si="56"/>
        <v>6200000</v>
      </c>
      <c r="L324" s="376"/>
      <c r="M324" s="333" t="s">
        <v>2171</v>
      </c>
      <c r="N324" s="28"/>
      <c r="O324" s="28"/>
    </row>
    <row r="325" s="1" customFormat="1" spans="1:15">
      <c r="A325" s="338">
        <v>340859</v>
      </c>
      <c r="B325" s="573">
        <v>1445981</v>
      </c>
      <c r="C325" s="333" t="s">
        <v>3406</v>
      </c>
      <c r="D325" s="575">
        <v>43518</v>
      </c>
      <c r="E325" s="575">
        <v>43520</v>
      </c>
      <c r="F325" s="333">
        <f t="shared" si="53"/>
        <v>2</v>
      </c>
      <c r="G325" s="333">
        <v>1</v>
      </c>
      <c r="H325" s="333" t="s">
        <v>37</v>
      </c>
      <c r="I325" s="333">
        <f t="shared" si="54"/>
        <v>2</v>
      </c>
      <c r="J325" s="374">
        <v>2900000</v>
      </c>
      <c r="K325" s="374">
        <f t="shared" si="56"/>
        <v>5800000</v>
      </c>
      <c r="L325" s="376"/>
      <c r="M325" s="333"/>
      <c r="N325" s="28"/>
      <c r="O325" s="28"/>
    </row>
    <row r="326" s="1" customFormat="1" spans="1:15">
      <c r="A326" s="338">
        <v>341828</v>
      </c>
      <c r="B326" s="573">
        <v>1447782</v>
      </c>
      <c r="C326" s="333" t="s">
        <v>3407</v>
      </c>
      <c r="D326" s="575">
        <v>43518</v>
      </c>
      <c r="E326" s="575">
        <v>43519</v>
      </c>
      <c r="F326" s="333">
        <f t="shared" si="53"/>
        <v>1</v>
      </c>
      <c r="G326" s="333">
        <v>1</v>
      </c>
      <c r="H326" s="333" t="s">
        <v>37</v>
      </c>
      <c r="I326" s="333">
        <f t="shared" si="54"/>
        <v>1</v>
      </c>
      <c r="J326" s="374">
        <v>2900000</v>
      </c>
      <c r="K326" s="374">
        <f t="shared" si="56"/>
        <v>2900000</v>
      </c>
      <c r="L326" s="376"/>
      <c r="M326" s="333" t="s">
        <v>3408</v>
      </c>
      <c r="N326" s="28"/>
      <c r="O326" s="28"/>
    </row>
    <row r="327" s="1" customFormat="1" spans="1:15">
      <c r="A327" s="338" t="s">
        <v>3409</v>
      </c>
      <c r="B327" s="573">
        <v>1448604</v>
      </c>
      <c r="C327" s="333" t="s">
        <v>3410</v>
      </c>
      <c r="D327" s="575">
        <v>43518</v>
      </c>
      <c r="E327" s="575">
        <v>43520</v>
      </c>
      <c r="F327" s="333">
        <f t="shared" si="53"/>
        <v>2</v>
      </c>
      <c r="G327" s="333">
        <v>2</v>
      </c>
      <c r="H327" s="333" t="s">
        <v>37</v>
      </c>
      <c r="I327" s="333">
        <f t="shared" si="54"/>
        <v>4</v>
      </c>
      <c r="J327" s="374">
        <v>2900000</v>
      </c>
      <c r="K327" s="374">
        <f t="shared" si="56"/>
        <v>11600000</v>
      </c>
      <c r="L327" s="376"/>
      <c r="M327" s="333"/>
      <c r="N327" s="28"/>
      <c r="O327" s="28"/>
    </row>
    <row r="328" s="1" customFormat="1" spans="1:15">
      <c r="A328" s="338">
        <v>342377</v>
      </c>
      <c r="B328" s="573">
        <v>1448718</v>
      </c>
      <c r="C328" s="333" t="s">
        <v>3411</v>
      </c>
      <c r="D328" s="575">
        <v>43518</v>
      </c>
      <c r="E328" s="575">
        <v>43520</v>
      </c>
      <c r="F328" s="333">
        <f t="shared" si="53"/>
        <v>2</v>
      </c>
      <c r="G328" s="333">
        <v>1</v>
      </c>
      <c r="H328" s="333" t="s">
        <v>37</v>
      </c>
      <c r="I328" s="333">
        <f t="shared" si="54"/>
        <v>2</v>
      </c>
      <c r="J328" s="374">
        <v>2900000</v>
      </c>
      <c r="K328" s="374">
        <f t="shared" si="56"/>
        <v>5800000</v>
      </c>
      <c r="L328" s="421"/>
      <c r="M328" s="333"/>
      <c r="N328" s="28"/>
      <c r="O328" s="28"/>
    </row>
    <row r="329" s="2" customFormat="1" spans="1:17">
      <c r="A329" s="581">
        <v>342621</v>
      </c>
      <c r="B329" s="582">
        <v>1449545</v>
      </c>
      <c r="C329" s="69" t="s">
        <v>3412</v>
      </c>
      <c r="D329" s="583">
        <v>43517</v>
      </c>
      <c r="E329" s="583">
        <v>43518</v>
      </c>
      <c r="F329" s="69">
        <f t="shared" si="53"/>
        <v>1</v>
      </c>
      <c r="G329" s="69">
        <v>1</v>
      </c>
      <c r="H329" s="69" t="s">
        <v>37</v>
      </c>
      <c r="I329" s="69">
        <f t="shared" si="54"/>
        <v>1</v>
      </c>
      <c r="J329" s="105">
        <v>2900000</v>
      </c>
      <c r="K329" s="105">
        <f t="shared" si="56"/>
        <v>2900000</v>
      </c>
      <c r="L329" s="531">
        <f>SUM(K329:K362)</f>
        <v>216900000</v>
      </c>
      <c r="M329" s="69"/>
      <c r="N329" s="28"/>
      <c r="O329" s="28"/>
      <c r="Q329" s="1"/>
    </row>
    <row r="330" s="1" customFormat="1" spans="1:15">
      <c r="A330" s="69">
        <v>341764</v>
      </c>
      <c r="B330" s="69">
        <v>1446906</v>
      </c>
      <c r="C330" s="69" t="s">
        <v>3413</v>
      </c>
      <c r="D330" s="70">
        <v>43519</v>
      </c>
      <c r="E330" s="70">
        <v>43521</v>
      </c>
      <c r="F330" s="69">
        <f t="shared" si="53"/>
        <v>2</v>
      </c>
      <c r="G330" s="69">
        <v>1</v>
      </c>
      <c r="H330" s="69" t="s">
        <v>37</v>
      </c>
      <c r="I330" s="69">
        <f t="shared" si="54"/>
        <v>2</v>
      </c>
      <c r="J330" s="105">
        <v>2900000</v>
      </c>
      <c r="K330" s="105">
        <f t="shared" si="56"/>
        <v>5800000</v>
      </c>
      <c r="L330" s="532"/>
      <c r="M330" s="69"/>
      <c r="N330" s="28"/>
      <c r="O330" s="28"/>
    </row>
    <row r="331" s="1" customFormat="1" spans="1:15">
      <c r="A331" s="581">
        <v>335676</v>
      </c>
      <c r="B331" s="582">
        <v>1430773</v>
      </c>
      <c r="C331" s="69" t="s">
        <v>3414</v>
      </c>
      <c r="D331" s="583">
        <v>43519</v>
      </c>
      <c r="E331" s="583">
        <v>43520</v>
      </c>
      <c r="F331" s="69">
        <f t="shared" si="53"/>
        <v>1</v>
      </c>
      <c r="G331" s="69">
        <v>1</v>
      </c>
      <c r="H331" s="69" t="s">
        <v>37</v>
      </c>
      <c r="I331" s="69">
        <f t="shared" si="54"/>
        <v>1</v>
      </c>
      <c r="J331" s="105">
        <v>2900000</v>
      </c>
      <c r="K331" s="105">
        <f t="shared" si="56"/>
        <v>2900000</v>
      </c>
      <c r="L331" s="532"/>
      <c r="M331" s="69" t="s">
        <v>3415</v>
      </c>
      <c r="N331" s="28"/>
      <c r="O331" s="28"/>
    </row>
    <row r="332" s="1" customFormat="1" spans="1:15">
      <c r="A332" s="581" t="s">
        <v>3416</v>
      </c>
      <c r="B332" s="582">
        <v>1442337</v>
      </c>
      <c r="C332" s="69" t="s">
        <v>3417</v>
      </c>
      <c r="D332" s="583">
        <v>43519</v>
      </c>
      <c r="E332" s="583">
        <v>43522</v>
      </c>
      <c r="F332" s="69">
        <f t="shared" si="53"/>
        <v>3</v>
      </c>
      <c r="G332" s="69">
        <v>3</v>
      </c>
      <c r="H332" s="69" t="s">
        <v>2405</v>
      </c>
      <c r="I332" s="69">
        <f t="shared" si="54"/>
        <v>9</v>
      </c>
      <c r="J332" s="105">
        <v>3100000</v>
      </c>
      <c r="K332" s="105">
        <f t="shared" si="56"/>
        <v>27900000</v>
      </c>
      <c r="L332" s="532"/>
      <c r="M332" s="69" t="s">
        <v>2171</v>
      </c>
      <c r="N332" s="28"/>
      <c r="O332" s="28"/>
    </row>
    <row r="333" s="1" customFormat="1" spans="1:15">
      <c r="A333" s="581">
        <v>341915</v>
      </c>
      <c r="B333" s="582">
        <v>1448146</v>
      </c>
      <c r="C333" s="69" t="s">
        <v>3418</v>
      </c>
      <c r="D333" s="583">
        <v>43519</v>
      </c>
      <c r="E333" s="583">
        <v>43520</v>
      </c>
      <c r="F333" s="69">
        <f t="shared" si="53"/>
        <v>1</v>
      </c>
      <c r="G333" s="69">
        <v>1</v>
      </c>
      <c r="H333" s="69" t="s">
        <v>2405</v>
      </c>
      <c r="I333" s="69">
        <f t="shared" si="54"/>
        <v>1</v>
      </c>
      <c r="J333" s="105">
        <v>3100000</v>
      </c>
      <c r="K333" s="105">
        <f t="shared" si="56"/>
        <v>3100000</v>
      </c>
      <c r="L333" s="532"/>
      <c r="M333" s="69"/>
      <c r="N333" s="28"/>
      <c r="O333" s="28"/>
    </row>
    <row r="334" s="1" customFormat="1" spans="1:15">
      <c r="A334" s="581">
        <v>341848</v>
      </c>
      <c r="B334" s="582">
        <v>1447281</v>
      </c>
      <c r="C334" s="69" t="s">
        <v>3419</v>
      </c>
      <c r="D334" s="583">
        <v>43519</v>
      </c>
      <c r="E334" s="583">
        <v>43520</v>
      </c>
      <c r="F334" s="69">
        <f t="shared" si="53"/>
        <v>1</v>
      </c>
      <c r="G334" s="69">
        <v>1</v>
      </c>
      <c r="H334" s="69" t="s">
        <v>37</v>
      </c>
      <c r="I334" s="69">
        <f t="shared" si="54"/>
        <v>1</v>
      </c>
      <c r="J334" s="105">
        <v>2900000</v>
      </c>
      <c r="K334" s="105">
        <f t="shared" si="56"/>
        <v>2900000</v>
      </c>
      <c r="L334" s="532"/>
      <c r="M334" s="69"/>
      <c r="N334" s="28"/>
      <c r="O334" s="28"/>
    </row>
    <row r="335" s="1" customFormat="1" spans="1:15">
      <c r="A335" s="581" t="s">
        <v>3420</v>
      </c>
      <c r="B335" s="582">
        <v>1448611</v>
      </c>
      <c r="C335" s="69" t="s">
        <v>3421</v>
      </c>
      <c r="D335" s="583">
        <v>43520</v>
      </c>
      <c r="E335" s="583">
        <v>43522</v>
      </c>
      <c r="F335" s="69">
        <f t="shared" si="53"/>
        <v>2</v>
      </c>
      <c r="G335" s="69">
        <v>2</v>
      </c>
      <c r="H335" s="69" t="s">
        <v>2405</v>
      </c>
      <c r="I335" s="69">
        <f t="shared" si="54"/>
        <v>4</v>
      </c>
      <c r="J335" s="105">
        <v>3100000</v>
      </c>
      <c r="K335" s="105">
        <f t="shared" si="56"/>
        <v>12400000</v>
      </c>
      <c r="L335" s="532"/>
      <c r="M335" s="69" t="s">
        <v>3422</v>
      </c>
      <c r="N335" s="28"/>
      <c r="O335" s="28"/>
    </row>
    <row r="336" s="1" customFormat="1" spans="1:15">
      <c r="A336" s="581">
        <v>340083</v>
      </c>
      <c r="B336" s="582">
        <v>1443440</v>
      </c>
      <c r="C336" s="69" t="s">
        <v>3423</v>
      </c>
      <c r="D336" s="583">
        <v>43520</v>
      </c>
      <c r="E336" s="583">
        <v>43521</v>
      </c>
      <c r="F336" s="69">
        <f t="shared" si="53"/>
        <v>1</v>
      </c>
      <c r="G336" s="69">
        <v>1</v>
      </c>
      <c r="H336" s="69" t="s">
        <v>2405</v>
      </c>
      <c r="I336" s="69">
        <f t="shared" si="54"/>
        <v>1</v>
      </c>
      <c r="J336" s="105">
        <v>3100000</v>
      </c>
      <c r="K336" s="105">
        <f t="shared" si="56"/>
        <v>3100000</v>
      </c>
      <c r="L336" s="532"/>
      <c r="M336" s="69"/>
      <c r="N336" s="28"/>
      <c r="O336" s="28"/>
    </row>
    <row r="337" s="1" customFormat="1" spans="1:15">
      <c r="A337" s="69">
        <v>325839</v>
      </c>
      <c r="B337" s="69">
        <v>1385794</v>
      </c>
      <c r="C337" s="69" t="s">
        <v>3424</v>
      </c>
      <c r="D337" s="70">
        <v>43520</v>
      </c>
      <c r="E337" s="70">
        <v>43524</v>
      </c>
      <c r="F337" s="69">
        <f t="shared" si="53"/>
        <v>4</v>
      </c>
      <c r="G337" s="69">
        <v>1</v>
      </c>
      <c r="H337" s="69" t="s">
        <v>37</v>
      </c>
      <c r="I337" s="69">
        <f t="shared" si="54"/>
        <v>4</v>
      </c>
      <c r="J337" s="105">
        <v>2900000</v>
      </c>
      <c r="K337" s="105">
        <f t="shared" si="56"/>
        <v>11600000</v>
      </c>
      <c r="L337" s="532"/>
      <c r="M337" s="69"/>
      <c r="N337" s="28"/>
      <c r="O337" s="28"/>
    </row>
    <row r="338" s="1" customFormat="1" spans="1:15">
      <c r="A338" s="69">
        <v>336638</v>
      </c>
      <c r="B338" s="69">
        <v>1435152</v>
      </c>
      <c r="C338" s="69" t="s">
        <v>3425</v>
      </c>
      <c r="D338" s="70">
        <v>43520</v>
      </c>
      <c r="E338" s="70">
        <v>43522</v>
      </c>
      <c r="F338" s="69">
        <f t="shared" si="53"/>
        <v>2</v>
      </c>
      <c r="G338" s="69">
        <v>1</v>
      </c>
      <c r="H338" s="69" t="s">
        <v>37</v>
      </c>
      <c r="I338" s="69">
        <f t="shared" si="54"/>
        <v>2</v>
      </c>
      <c r="J338" s="105">
        <v>2900000</v>
      </c>
      <c r="K338" s="105">
        <f t="shared" si="56"/>
        <v>5800000</v>
      </c>
      <c r="L338" s="532"/>
      <c r="M338" s="69"/>
      <c r="N338" s="28"/>
      <c r="O338" s="28"/>
    </row>
    <row r="339" s="1" customFormat="1" spans="1:15">
      <c r="A339" s="69">
        <v>341765</v>
      </c>
      <c r="B339" s="69">
        <v>1446938</v>
      </c>
      <c r="C339" s="69" t="s">
        <v>3426</v>
      </c>
      <c r="D339" s="70">
        <v>43520</v>
      </c>
      <c r="E339" s="70">
        <v>43521</v>
      </c>
      <c r="F339" s="69">
        <f t="shared" si="53"/>
        <v>1</v>
      </c>
      <c r="G339" s="69">
        <v>1</v>
      </c>
      <c r="H339" s="69" t="s">
        <v>387</v>
      </c>
      <c r="I339" s="69">
        <f t="shared" si="54"/>
        <v>1</v>
      </c>
      <c r="J339" s="104">
        <v>2900000</v>
      </c>
      <c r="K339" s="105">
        <f t="shared" si="56"/>
        <v>2900000</v>
      </c>
      <c r="L339" s="532"/>
      <c r="M339" s="69"/>
      <c r="N339" s="28"/>
      <c r="O339" s="28"/>
    </row>
    <row r="340" s="1" customFormat="1" spans="1:15">
      <c r="A340" s="69">
        <v>325864</v>
      </c>
      <c r="B340" s="69">
        <v>1398503</v>
      </c>
      <c r="C340" s="69" t="s">
        <v>3427</v>
      </c>
      <c r="D340" s="70">
        <v>43520</v>
      </c>
      <c r="E340" s="70">
        <v>43522</v>
      </c>
      <c r="F340" s="69">
        <f t="shared" si="53"/>
        <v>2</v>
      </c>
      <c r="G340" s="69">
        <v>1</v>
      </c>
      <c r="H340" s="69" t="s">
        <v>37</v>
      </c>
      <c r="I340" s="69">
        <f t="shared" si="54"/>
        <v>2</v>
      </c>
      <c r="J340" s="105">
        <v>2900000</v>
      </c>
      <c r="K340" s="105">
        <f t="shared" si="56"/>
        <v>5800000</v>
      </c>
      <c r="L340" s="532"/>
      <c r="M340" s="69"/>
      <c r="N340" s="28"/>
      <c r="O340" s="28"/>
    </row>
    <row r="341" s="1" customFormat="1" spans="1:15">
      <c r="A341" s="69">
        <v>341767</v>
      </c>
      <c r="B341" s="69">
        <v>1447015</v>
      </c>
      <c r="C341" s="69" t="s">
        <v>1258</v>
      </c>
      <c r="D341" s="70">
        <v>43520</v>
      </c>
      <c r="E341" s="70">
        <v>43521</v>
      </c>
      <c r="F341" s="69">
        <f t="shared" si="53"/>
        <v>1</v>
      </c>
      <c r="G341" s="69">
        <v>1</v>
      </c>
      <c r="H341" s="69" t="s">
        <v>2405</v>
      </c>
      <c r="I341" s="69">
        <f t="shared" si="54"/>
        <v>1</v>
      </c>
      <c r="J341" s="104">
        <v>3100000</v>
      </c>
      <c r="K341" s="105">
        <f t="shared" si="56"/>
        <v>3100000</v>
      </c>
      <c r="L341" s="532"/>
      <c r="M341" s="69"/>
      <c r="N341" s="28"/>
      <c r="O341" s="28"/>
    </row>
    <row r="342" s="1" customFormat="1" spans="1:15">
      <c r="A342" s="69">
        <v>333648</v>
      </c>
      <c r="B342" s="69">
        <v>1423253</v>
      </c>
      <c r="C342" s="69" t="s">
        <v>3428</v>
      </c>
      <c r="D342" s="70">
        <v>43520</v>
      </c>
      <c r="E342" s="70">
        <v>43524</v>
      </c>
      <c r="F342" s="69">
        <f t="shared" si="53"/>
        <v>4</v>
      </c>
      <c r="G342" s="69">
        <v>1</v>
      </c>
      <c r="H342" s="69" t="s">
        <v>37</v>
      </c>
      <c r="I342" s="69">
        <f t="shared" si="54"/>
        <v>4</v>
      </c>
      <c r="J342" s="105">
        <v>2900000</v>
      </c>
      <c r="K342" s="105">
        <f t="shared" si="56"/>
        <v>11600000</v>
      </c>
      <c r="L342" s="532"/>
      <c r="M342" s="69"/>
      <c r="N342" s="28"/>
      <c r="O342" s="28"/>
    </row>
    <row r="343" s="1" customFormat="1" spans="1:15">
      <c r="A343" s="69">
        <v>340700</v>
      </c>
      <c r="B343" s="69">
        <v>1445402</v>
      </c>
      <c r="C343" s="69" t="s">
        <v>3429</v>
      </c>
      <c r="D343" s="70">
        <v>43520</v>
      </c>
      <c r="E343" s="70">
        <v>43523</v>
      </c>
      <c r="F343" s="69">
        <f t="shared" si="53"/>
        <v>3</v>
      </c>
      <c r="G343" s="69">
        <v>1</v>
      </c>
      <c r="H343" s="69" t="s">
        <v>2405</v>
      </c>
      <c r="I343" s="69">
        <f t="shared" si="54"/>
        <v>3</v>
      </c>
      <c r="J343" s="105">
        <v>3100000</v>
      </c>
      <c r="K343" s="105">
        <f t="shared" si="56"/>
        <v>9300000</v>
      </c>
      <c r="L343" s="532"/>
      <c r="M343" s="69"/>
      <c r="N343" s="28"/>
      <c r="O343" s="28"/>
    </row>
    <row r="344" s="1" customFormat="1" spans="1:15">
      <c r="A344" s="69">
        <v>342420</v>
      </c>
      <c r="B344" s="69">
        <v>1448792</v>
      </c>
      <c r="C344" s="69" t="s">
        <v>3430</v>
      </c>
      <c r="D344" s="70">
        <v>43520</v>
      </c>
      <c r="E344" s="70">
        <v>43521</v>
      </c>
      <c r="F344" s="69">
        <f t="shared" si="53"/>
        <v>1</v>
      </c>
      <c r="G344" s="69">
        <v>1</v>
      </c>
      <c r="H344" s="69" t="s">
        <v>37</v>
      </c>
      <c r="I344" s="69">
        <f t="shared" si="54"/>
        <v>1</v>
      </c>
      <c r="J344" s="105">
        <v>2900000</v>
      </c>
      <c r="K344" s="105">
        <f t="shared" si="56"/>
        <v>2900000</v>
      </c>
      <c r="L344" s="532"/>
      <c r="M344" s="69"/>
      <c r="N344" s="28"/>
      <c r="O344" s="28"/>
    </row>
    <row r="345" s="1" customFormat="1" spans="1:15">
      <c r="A345" s="69">
        <v>341850</v>
      </c>
      <c r="B345" s="69">
        <v>1447697</v>
      </c>
      <c r="C345" s="69" t="s">
        <v>3431</v>
      </c>
      <c r="D345" s="70">
        <v>43520</v>
      </c>
      <c r="E345" s="70">
        <v>43524</v>
      </c>
      <c r="F345" s="69">
        <f t="shared" si="53"/>
        <v>4</v>
      </c>
      <c r="G345" s="69">
        <v>1</v>
      </c>
      <c r="H345" s="69" t="s">
        <v>37</v>
      </c>
      <c r="I345" s="69">
        <f t="shared" si="54"/>
        <v>4</v>
      </c>
      <c r="J345" s="105">
        <v>2900000</v>
      </c>
      <c r="K345" s="105">
        <f t="shared" si="56"/>
        <v>11600000</v>
      </c>
      <c r="L345" s="532"/>
      <c r="M345" s="69"/>
      <c r="N345" s="28"/>
      <c r="O345" s="28"/>
    </row>
    <row r="346" s="1" customFormat="1" spans="1:15">
      <c r="A346" s="69">
        <v>336517</v>
      </c>
      <c r="B346" s="69">
        <v>1434267</v>
      </c>
      <c r="C346" s="69" t="s">
        <v>3432</v>
      </c>
      <c r="D346" s="70">
        <v>43521</v>
      </c>
      <c r="E346" s="70">
        <v>43523</v>
      </c>
      <c r="F346" s="69">
        <f t="shared" si="53"/>
        <v>2</v>
      </c>
      <c r="G346" s="69">
        <v>1</v>
      </c>
      <c r="H346" s="69" t="s">
        <v>2405</v>
      </c>
      <c r="I346" s="69">
        <f t="shared" si="54"/>
        <v>2</v>
      </c>
      <c r="J346" s="105">
        <v>3100000</v>
      </c>
      <c r="K346" s="105">
        <f t="shared" si="56"/>
        <v>6200000</v>
      </c>
      <c r="L346" s="532"/>
      <c r="M346" s="69"/>
      <c r="N346" s="28"/>
      <c r="O346" s="28"/>
    </row>
    <row r="347" s="1" customFormat="1" spans="1:15">
      <c r="A347" s="69">
        <v>342249</v>
      </c>
      <c r="B347" s="69">
        <v>1448279</v>
      </c>
      <c r="C347" s="69" t="s">
        <v>3433</v>
      </c>
      <c r="D347" s="70">
        <v>43521</v>
      </c>
      <c r="E347" s="70">
        <v>43522</v>
      </c>
      <c r="F347" s="69">
        <f t="shared" si="53"/>
        <v>1</v>
      </c>
      <c r="G347" s="69">
        <v>1</v>
      </c>
      <c r="H347" s="69" t="s">
        <v>2405</v>
      </c>
      <c r="I347" s="69">
        <f t="shared" si="54"/>
        <v>1</v>
      </c>
      <c r="J347" s="105">
        <v>3100000</v>
      </c>
      <c r="K347" s="105">
        <f t="shared" si="56"/>
        <v>3100000</v>
      </c>
      <c r="L347" s="532"/>
      <c r="M347" s="69"/>
      <c r="N347" s="28"/>
      <c r="O347" s="28"/>
    </row>
    <row r="348" s="1" customFormat="1" spans="1:15">
      <c r="A348" s="69">
        <v>338961</v>
      </c>
      <c r="B348" s="69">
        <v>1440542</v>
      </c>
      <c r="C348" s="69" t="s">
        <v>3434</v>
      </c>
      <c r="D348" s="70">
        <v>43521</v>
      </c>
      <c r="E348" s="70">
        <v>43524</v>
      </c>
      <c r="F348" s="69">
        <f t="shared" si="53"/>
        <v>3</v>
      </c>
      <c r="G348" s="69">
        <v>1</v>
      </c>
      <c r="H348" s="69" t="s">
        <v>37</v>
      </c>
      <c r="I348" s="69">
        <f t="shared" si="54"/>
        <v>3</v>
      </c>
      <c r="J348" s="105">
        <v>2900000</v>
      </c>
      <c r="K348" s="105">
        <f t="shared" si="56"/>
        <v>8700000</v>
      </c>
      <c r="L348" s="532"/>
      <c r="M348" s="69" t="s">
        <v>2171</v>
      </c>
      <c r="N348" s="28"/>
      <c r="O348" s="28"/>
    </row>
    <row r="349" s="1" customFormat="1" spans="1:15">
      <c r="A349" s="69">
        <v>342616</v>
      </c>
      <c r="B349" s="69">
        <v>1449499</v>
      </c>
      <c r="C349" s="69" t="s">
        <v>3435</v>
      </c>
      <c r="D349" s="70">
        <v>43521</v>
      </c>
      <c r="E349" s="70">
        <v>43522</v>
      </c>
      <c r="F349" s="69">
        <f t="shared" si="53"/>
        <v>1</v>
      </c>
      <c r="G349" s="69">
        <v>1</v>
      </c>
      <c r="H349" s="69" t="s">
        <v>37</v>
      </c>
      <c r="I349" s="69">
        <f t="shared" si="54"/>
        <v>1</v>
      </c>
      <c r="J349" s="105">
        <v>2900000</v>
      </c>
      <c r="K349" s="105">
        <f t="shared" si="56"/>
        <v>2900000</v>
      </c>
      <c r="L349" s="532"/>
      <c r="M349" s="69"/>
      <c r="N349" s="28"/>
      <c r="O349" s="28"/>
    </row>
    <row r="350" s="1" customFormat="1" spans="1:15">
      <c r="A350" s="69">
        <v>341003</v>
      </c>
      <c r="B350" s="69">
        <v>1446160</v>
      </c>
      <c r="C350" s="69" t="s">
        <v>3436</v>
      </c>
      <c r="D350" s="70">
        <v>43521</v>
      </c>
      <c r="E350" s="70">
        <v>43522</v>
      </c>
      <c r="F350" s="69">
        <f t="shared" si="53"/>
        <v>1</v>
      </c>
      <c r="G350" s="69">
        <v>1</v>
      </c>
      <c r="H350" s="69" t="s">
        <v>37</v>
      </c>
      <c r="I350" s="69">
        <f t="shared" si="54"/>
        <v>1</v>
      </c>
      <c r="J350" s="105">
        <v>2900000</v>
      </c>
      <c r="K350" s="105">
        <f t="shared" si="56"/>
        <v>2900000</v>
      </c>
      <c r="L350" s="532"/>
      <c r="M350" s="69" t="s">
        <v>3437</v>
      </c>
      <c r="N350" s="28"/>
      <c r="O350" s="28"/>
    </row>
    <row r="351" s="1" customFormat="1" spans="1:15">
      <c r="A351" s="69">
        <v>341355</v>
      </c>
      <c r="B351" s="69">
        <v>1446785</v>
      </c>
      <c r="C351" s="69" t="s">
        <v>3438</v>
      </c>
      <c r="D351" s="70">
        <v>43522</v>
      </c>
      <c r="E351" s="70">
        <v>43525</v>
      </c>
      <c r="F351" s="69">
        <f t="shared" si="53"/>
        <v>3</v>
      </c>
      <c r="G351" s="69">
        <v>1</v>
      </c>
      <c r="H351" s="69" t="s">
        <v>37</v>
      </c>
      <c r="I351" s="69">
        <f t="shared" si="54"/>
        <v>3</v>
      </c>
      <c r="J351" s="105">
        <v>2900000</v>
      </c>
      <c r="K351" s="105">
        <f t="shared" si="56"/>
        <v>8700000</v>
      </c>
      <c r="L351" s="532"/>
      <c r="M351" s="69"/>
      <c r="N351" s="28"/>
      <c r="O351" s="28"/>
    </row>
    <row r="352" s="1" customFormat="1" spans="1:15">
      <c r="A352" s="69">
        <v>340784</v>
      </c>
      <c r="B352" s="69">
        <v>1445643</v>
      </c>
      <c r="C352" s="69" t="s">
        <v>3439</v>
      </c>
      <c r="D352" s="70">
        <v>43522</v>
      </c>
      <c r="E352" s="70">
        <v>43523</v>
      </c>
      <c r="F352" s="69">
        <f t="shared" si="53"/>
        <v>1</v>
      </c>
      <c r="G352" s="69">
        <v>1</v>
      </c>
      <c r="H352" s="69" t="s">
        <v>2405</v>
      </c>
      <c r="I352" s="69">
        <f t="shared" si="54"/>
        <v>1</v>
      </c>
      <c r="J352" s="105">
        <v>3100000</v>
      </c>
      <c r="K352" s="105">
        <f t="shared" si="56"/>
        <v>3100000</v>
      </c>
      <c r="L352" s="532"/>
      <c r="M352" s="69"/>
      <c r="N352" s="28"/>
      <c r="O352" s="28"/>
    </row>
    <row r="353" s="1" customFormat="1" spans="1:15">
      <c r="A353" s="69">
        <v>338551</v>
      </c>
      <c r="B353" s="69">
        <v>1439760</v>
      </c>
      <c r="C353" s="69" t="s">
        <v>3440</v>
      </c>
      <c r="D353" s="70">
        <v>43522</v>
      </c>
      <c r="E353" s="70">
        <v>43524</v>
      </c>
      <c r="F353" s="69">
        <f t="shared" si="53"/>
        <v>2</v>
      </c>
      <c r="G353" s="69">
        <v>1</v>
      </c>
      <c r="H353" s="69" t="s">
        <v>37</v>
      </c>
      <c r="I353" s="69">
        <f t="shared" si="54"/>
        <v>2</v>
      </c>
      <c r="J353" s="104">
        <v>2900000</v>
      </c>
      <c r="K353" s="105">
        <f t="shared" si="56"/>
        <v>5800000</v>
      </c>
      <c r="L353" s="532"/>
      <c r="M353" s="69"/>
      <c r="N353" s="28"/>
      <c r="O353" s="28"/>
    </row>
    <row r="354" s="1" customFormat="1" spans="1:15">
      <c r="A354" s="69">
        <v>338903</v>
      </c>
      <c r="B354" s="69">
        <v>1440467</v>
      </c>
      <c r="C354" s="69" t="s">
        <v>3441</v>
      </c>
      <c r="D354" s="70">
        <v>43522</v>
      </c>
      <c r="E354" s="70">
        <v>43523</v>
      </c>
      <c r="F354" s="69">
        <f t="shared" si="53"/>
        <v>1</v>
      </c>
      <c r="G354" s="69">
        <v>1</v>
      </c>
      <c r="H354" s="69" t="s">
        <v>1960</v>
      </c>
      <c r="I354" s="69">
        <f t="shared" si="54"/>
        <v>1</v>
      </c>
      <c r="J354" s="104">
        <v>3100000</v>
      </c>
      <c r="K354" s="105">
        <f t="shared" si="56"/>
        <v>3100000</v>
      </c>
      <c r="L354" s="532"/>
      <c r="M354" s="69" t="s">
        <v>2363</v>
      </c>
      <c r="N354" s="28"/>
      <c r="O354" s="28"/>
    </row>
    <row r="355" s="1" customFormat="1" spans="1:15">
      <c r="A355" s="69">
        <v>338790</v>
      </c>
      <c r="B355" s="69">
        <v>1440014</v>
      </c>
      <c r="C355" s="69" t="s">
        <v>3442</v>
      </c>
      <c r="D355" s="70">
        <v>43522</v>
      </c>
      <c r="E355" s="70">
        <v>43525</v>
      </c>
      <c r="F355" s="69">
        <f t="shared" ref="F355:F395" si="57">E355-D355</f>
        <v>3</v>
      </c>
      <c r="G355" s="69">
        <v>1</v>
      </c>
      <c r="H355" s="69" t="s">
        <v>37</v>
      </c>
      <c r="I355" s="69">
        <f t="shared" si="54"/>
        <v>3</v>
      </c>
      <c r="J355" s="104">
        <v>2900000</v>
      </c>
      <c r="K355" s="105">
        <f t="shared" si="56"/>
        <v>8700000</v>
      </c>
      <c r="L355" s="532"/>
      <c r="M355" s="69"/>
      <c r="N355" s="28"/>
      <c r="O355" s="28"/>
    </row>
    <row r="356" s="1" customFormat="1" spans="1:15">
      <c r="A356" s="69">
        <v>342580</v>
      </c>
      <c r="B356" s="69">
        <v>1449224</v>
      </c>
      <c r="C356" s="69" t="s">
        <v>3443</v>
      </c>
      <c r="D356" s="70">
        <v>43522</v>
      </c>
      <c r="E356" s="70">
        <v>43525</v>
      </c>
      <c r="F356" s="69">
        <f t="shared" si="57"/>
        <v>3</v>
      </c>
      <c r="G356" s="69">
        <v>1</v>
      </c>
      <c r="H356" s="69" t="s">
        <v>37</v>
      </c>
      <c r="I356" s="69">
        <f t="shared" si="54"/>
        <v>3</v>
      </c>
      <c r="J356" s="104">
        <v>2900000</v>
      </c>
      <c r="K356" s="105">
        <f t="shared" si="56"/>
        <v>8700000</v>
      </c>
      <c r="L356" s="532"/>
      <c r="M356" s="69"/>
      <c r="N356" s="28"/>
      <c r="O356" s="28"/>
    </row>
    <row r="357" s="1" customFormat="1" spans="1:15">
      <c r="A357" s="69">
        <v>341033</v>
      </c>
      <c r="B357" s="69">
        <v>1446226</v>
      </c>
      <c r="C357" s="69" t="s">
        <v>3444</v>
      </c>
      <c r="D357" s="70">
        <v>43522</v>
      </c>
      <c r="E357" s="70">
        <v>43524</v>
      </c>
      <c r="F357" s="69">
        <f t="shared" si="57"/>
        <v>2</v>
      </c>
      <c r="G357" s="69">
        <v>1</v>
      </c>
      <c r="H357" s="69" t="s">
        <v>37</v>
      </c>
      <c r="I357" s="69">
        <f t="shared" si="54"/>
        <v>2</v>
      </c>
      <c r="J357" s="104">
        <v>2900000</v>
      </c>
      <c r="K357" s="105">
        <f t="shared" si="56"/>
        <v>5800000</v>
      </c>
      <c r="L357" s="532"/>
      <c r="M357" s="69"/>
      <c r="N357" s="28"/>
      <c r="O357" s="28"/>
    </row>
    <row r="358" s="1" customFormat="1" spans="1:15">
      <c r="A358" s="71" t="s">
        <v>3445</v>
      </c>
      <c r="B358" s="69">
        <v>1449178</v>
      </c>
      <c r="C358" s="69" t="s">
        <v>3446</v>
      </c>
      <c r="D358" s="70">
        <v>43522</v>
      </c>
      <c r="E358" s="70">
        <v>43523</v>
      </c>
      <c r="F358" s="69">
        <f t="shared" si="57"/>
        <v>1</v>
      </c>
      <c r="G358" s="69">
        <v>2</v>
      </c>
      <c r="H358" s="69" t="s">
        <v>37</v>
      </c>
      <c r="I358" s="69">
        <f t="shared" si="54"/>
        <v>2</v>
      </c>
      <c r="J358" s="104">
        <v>2900000</v>
      </c>
      <c r="K358" s="105">
        <f t="shared" si="56"/>
        <v>5800000</v>
      </c>
      <c r="L358" s="532"/>
      <c r="M358" s="69"/>
      <c r="N358" s="28"/>
      <c r="O358" s="28"/>
    </row>
    <row r="359" s="1" customFormat="1" spans="1:15">
      <c r="A359" s="69">
        <v>340814</v>
      </c>
      <c r="B359" s="69">
        <v>1445770</v>
      </c>
      <c r="C359" s="69" t="s">
        <v>3447</v>
      </c>
      <c r="D359" s="70">
        <v>43522</v>
      </c>
      <c r="E359" s="70">
        <v>43523</v>
      </c>
      <c r="F359" s="69">
        <f t="shared" si="57"/>
        <v>1</v>
      </c>
      <c r="G359" s="69">
        <v>1</v>
      </c>
      <c r="H359" s="69" t="s">
        <v>2405</v>
      </c>
      <c r="I359" s="69">
        <f t="shared" si="54"/>
        <v>1</v>
      </c>
      <c r="J359" s="104">
        <v>3100000</v>
      </c>
      <c r="K359" s="105">
        <f t="shared" si="56"/>
        <v>3100000</v>
      </c>
      <c r="L359" s="532"/>
      <c r="M359" s="69" t="s">
        <v>1936</v>
      </c>
      <c r="N359" s="28"/>
      <c r="O359" s="28"/>
    </row>
    <row r="360" s="1" customFormat="1" spans="1:15">
      <c r="A360" s="69">
        <v>341849</v>
      </c>
      <c r="B360" s="69">
        <v>1447730</v>
      </c>
      <c r="C360" s="69" t="s">
        <v>3448</v>
      </c>
      <c r="D360" s="70">
        <v>43522</v>
      </c>
      <c r="E360" s="70">
        <v>43523</v>
      </c>
      <c r="F360" s="69">
        <f t="shared" si="57"/>
        <v>1</v>
      </c>
      <c r="G360" s="69">
        <v>1</v>
      </c>
      <c r="H360" s="69" t="s">
        <v>2405</v>
      </c>
      <c r="I360" s="69">
        <f t="shared" si="54"/>
        <v>1</v>
      </c>
      <c r="J360" s="104">
        <v>3100000</v>
      </c>
      <c r="K360" s="105">
        <f t="shared" si="56"/>
        <v>3100000</v>
      </c>
      <c r="L360" s="532"/>
      <c r="M360" s="69"/>
      <c r="N360" s="28"/>
      <c r="O360" s="28"/>
    </row>
    <row r="361" s="1" customFormat="1" spans="1:15">
      <c r="A361" s="69">
        <v>342295</v>
      </c>
      <c r="B361" s="69">
        <v>1448436</v>
      </c>
      <c r="C361" s="69" t="s">
        <v>3449</v>
      </c>
      <c r="D361" s="70">
        <v>43522</v>
      </c>
      <c r="E361" s="70">
        <v>43525</v>
      </c>
      <c r="F361" s="69">
        <f t="shared" si="57"/>
        <v>3</v>
      </c>
      <c r="G361" s="69">
        <v>1</v>
      </c>
      <c r="H361" s="69" t="s">
        <v>37</v>
      </c>
      <c r="I361" s="69">
        <f t="shared" si="54"/>
        <v>3</v>
      </c>
      <c r="J361" s="104">
        <v>2900000</v>
      </c>
      <c r="K361" s="105">
        <f t="shared" si="56"/>
        <v>8700000</v>
      </c>
      <c r="L361" s="532"/>
      <c r="M361" s="69"/>
      <c r="N361" s="28"/>
      <c r="O361" s="28"/>
    </row>
    <row r="362" s="1" customFormat="1" spans="1:15">
      <c r="A362" s="69">
        <v>342500</v>
      </c>
      <c r="B362" s="69">
        <v>1448722</v>
      </c>
      <c r="C362" s="69" t="s">
        <v>3450</v>
      </c>
      <c r="D362" s="70">
        <v>43522</v>
      </c>
      <c r="E362" s="70">
        <v>43523</v>
      </c>
      <c r="F362" s="69">
        <f t="shared" si="57"/>
        <v>1</v>
      </c>
      <c r="G362" s="69">
        <v>1</v>
      </c>
      <c r="H362" s="69" t="s">
        <v>37</v>
      </c>
      <c r="I362" s="69">
        <f t="shared" si="54"/>
        <v>1</v>
      </c>
      <c r="J362" s="104">
        <v>2900000</v>
      </c>
      <c r="K362" s="105">
        <f t="shared" si="56"/>
        <v>2900000</v>
      </c>
      <c r="L362" s="537"/>
      <c r="M362" s="69" t="s">
        <v>3451</v>
      </c>
      <c r="N362" s="28"/>
      <c r="O362" s="28"/>
    </row>
    <row r="363" s="1" customFormat="1" spans="1:15">
      <c r="A363" s="52">
        <v>335105</v>
      </c>
      <c r="B363" s="320">
        <v>1448949</v>
      </c>
      <c r="C363" s="52" t="s">
        <v>3452</v>
      </c>
      <c r="D363" s="53">
        <v>43523</v>
      </c>
      <c r="E363" s="53">
        <v>43525</v>
      </c>
      <c r="F363" s="52">
        <f t="shared" si="57"/>
        <v>2</v>
      </c>
      <c r="G363" s="52">
        <v>1</v>
      </c>
      <c r="H363" s="52" t="s">
        <v>2405</v>
      </c>
      <c r="I363" s="52">
        <f t="shared" ref="I363:I394" si="58">G363*F363</f>
        <v>2</v>
      </c>
      <c r="J363" s="84">
        <v>3100000</v>
      </c>
      <c r="K363" s="85">
        <f t="shared" si="56"/>
        <v>6200000</v>
      </c>
      <c r="L363" s="585">
        <f>SUM(K363:K372)</f>
        <v>47400000</v>
      </c>
      <c r="M363" s="52"/>
      <c r="N363" s="28"/>
      <c r="O363" s="28"/>
    </row>
    <row r="364" s="1" customFormat="1" spans="1:15">
      <c r="A364" s="52">
        <v>337355</v>
      </c>
      <c r="B364" s="52">
        <v>1436421</v>
      </c>
      <c r="C364" s="52" t="s">
        <v>3453</v>
      </c>
      <c r="D364" s="53">
        <v>43523</v>
      </c>
      <c r="E364" s="53">
        <v>43525</v>
      </c>
      <c r="F364" s="52">
        <f t="shared" si="57"/>
        <v>2</v>
      </c>
      <c r="G364" s="52">
        <v>1</v>
      </c>
      <c r="H364" s="52" t="s">
        <v>2405</v>
      </c>
      <c r="I364" s="52">
        <f t="shared" si="58"/>
        <v>2</v>
      </c>
      <c r="J364" s="84">
        <v>3100000</v>
      </c>
      <c r="K364" s="85">
        <f t="shared" si="56"/>
        <v>6200000</v>
      </c>
      <c r="L364" s="586"/>
      <c r="M364" s="52"/>
      <c r="N364" s="28"/>
      <c r="O364" s="28"/>
    </row>
    <row r="365" s="1" customFormat="1" spans="1:15">
      <c r="A365" s="52">
        <v>339118</v>
      </c>
      <c r="B365" s="52">
        <v>1441363</v>
      </c>
      <c r="C365" s="52" t="s">
        <v>3454</v>
      </c>
      <c r="D365" s="53">
        <v>43523</v>
      </c>
      <c r="E365" s="53">
        <v>43525</v>
      </c>
      <c r="F365" s="52">
        <f t="shared" si="57"/>
        <v>2</v>
      </c>
      <c r="G365" s="52">
        <v>1</v>
      </c>
      <c r="H365" s="52" t="s">
        <v>37</v>
      </c>
      <c r="I365" s="52">
        <f t="shared" si="58"/>
        <v>2</v>
      </c>
      <c r="J365" s="84">
        <v>2900000</v>
      </c>
      <c r="K365" s="85">
        <f t="shared" si="56"/>
        <v>5800000</v>
      </c>
      <c r="L365" s="586"/>
      <c r="M365" s="52" t="s">
        <v>3455</v>
      </c>
      <c r="N365" s="28"/>
      <c r="O365" s="28"/>
    </row>
    <row r="366" s="1" customFormat="1" spans="1:15">
      <c r="A366" s="52">
        <v>342246</v>
      </c>
      <c r="B366" s="52">
        <v>1448231</v>
      </c>
      <c r="C366" s="52" t="s">
        <v>3456</v>
      </c>
      <c r="D366" s="53">
        <v>43523</v>
      </c>
      <c r="E366" s="53">
        <v>43524</v>
      </c>
      <c r="F366" s="52">
        <f t="shared" si="57"/>
        <v>1</v>
      </c>
      <c r="G366" s="52">
        <v>1</v>
      </c>
      <c r="H366" s="52" t="s">
        <v>2405</v>
      </c>
      <c r="I366" s="52">
        <f t="shared" si="58"/>
        <v>1</v>
      </c>
      <c r="J366" s="84">
        <v>3100000</v>
      </c>
      <c r="K366" s="85">
        <f t="shared" si="56"/>
        <v>3100000</v>
      </c>
      <c r="L366" s="586"/>
      <c r="M366" s="52"/>
      <c r="N366" s="28"/>
      <c r="O366" s="28"/>
    </row>
    <row r="367" s="1" customFormat="1" spans="1:15">
      <c r="A367" s="52">
        <v>339121</v>
      </c>
      <c r="B367" s="52">
        <v>1441360</v>
      </c>
      <c r="C367" s="52" t="s">
        <v>3457</v>
      </c>
      <c r="D367" s="53">
        <v>43523</v>
      </c>
      <c r="E367" s="53">
        <v>43525</v>
      </c>
      <c r="F367" s="52">
        <f t="shared" si="57"/>
        <v>2</v>
      </c>
      <c r="G367" s="52">
        <v>1</v>
      </c>
      <c r="H367" s="52" t="s">
        <v>37</v>
      </c>
      <c r="I367" s="52">
        <f t="shared" si="58"/>
        <v>2</v>
      </c>
      <c r="J367" s="84">
        <v>2900000</v>
      </c>
      <c r="K367" s="85">
        <f t="shared" si="56"/>
        <v>5800000</v>
      </c>
      <c r="L367" s="586"/>
      <c r="M367" s="52" t="s">
        <v>3458</v>
      </c>
      <c r="N367" s="28"/>
      <c r="O367" s="28"/>
    </row>
    <row r="368" s="1" customFormat="1" ht="14.25" spans="1:15">
      <c r="A368" s="52">
        <v>340631</v>
      </c>
      <c r="B368" s="52">
        <v>1445071</v>
      </c>
      <c r="C368" s="52" t="s">
        <v>3459</v>
      </c>
      <c r="D368" s="53">
        <v>43523</v>
      </c>
      <c r="E368" s="53">
        <v>43525</v>
      </c>
      <c r="F368" s="52">
        <f t="shared" si="57"/>
        <v>2</v>
      </c>
      <c r="G368" s="52">
        <v>1</v>
      </c>
      <c r="H368" s="52" t="s">
        <v>37</v>
      </c>
      <c r="I368" s="52">
        <f t="shared" si="58"/>
        <v>2</v>
      </c>
      <c r="J368" s="84">
        <v>2900000</v>
      </c>
      <c r="K368" s="85">
        <f t="shared" si="56"/>
        <v>5800000</v>
      </c>
      <c r="L368" s="586"/>
      <c r="M368" s="52" t="s">
        <v>1936</v>
      </c>
      <c r="N368" s="28"/>
      <c r="O368" s="28"/>
    </row>
    <row r="369" s="1" customFormat="1" ht="14.25" spans="1:15">
      <c r="A369" s="54" t="s">
        <v>3460</v>
      </c>
      <c r="B369" s="321">
        <v>1448942</v>
      </c>
      <c r="C369" s="52" t="s">
        <v>3461</v>
      </c>
      <c r="D369" s="53">
        <v>43524</v>
      </c>
      <c r="E369" s="53">
        <v>43525</v>
      </c>
      <c r="F369" s="52">
        <f t="shared" si="57"/>
        <v>1</v>
      </c>
      <c r="G369" s="52">
        <v>1</v>
      </c>
      <c r="H369" s="52" t="s">
        <v>37</v>
      </c>
      <c r="I369" s="52">
        <f t="shared" si="58"/>
        <v>1</v>
      </c>
      <c r="J369" s="84">
        <v>2900000</v>
      </c>
      <c r="K369" s="85">
        <f t="shared" si="56"/>
        <v>2900000</v>
      </c>
      <c r="L369" s="586"/>
      <c r="M369" s="52"/>
      <c r="N369" s="28"/>
      <c r="O369" s="28"/>
    </row>
    <row r="370" s="1" customFormat="1" spans="1:15">
      <c r="A370" s="54" t="s">
        <v>3462</v>
      </c>
      <c r="B370" s="320">
        <v>1448939</v>
      </c>
      <c r="C370" s="52" t="s">
        <v>3463</v>
      </c>
      <c r="D370" s="53">
        <v>43524</v>
      </c>
      <c r="E370" s="53">
        <v>43525</v>
      </c>
      <c r="F370" s="52">
        <f t="shared" si="57"/>
        <v>1</v>
      </c>
      <c r="G370" s="52">
        <v>2</v>
      </c>
      <c r="H370" s="52" t="s">
        <v>37</v>
      </c>
      <c r="I370" s="52">
        <f t="shared" si="58"/>
        <v>2</v>
      </c>
      <c r="J370" s="84">
        <v>2900000</v>
      </c>
      <c r="K370" s="85">
        <f t="shared" ref="K370:K395" si="59">J370*F370*G370</f>
        <v>5800000</v>
      </c>
      <c r="L370" s="586"/>
      <c r="M370" s="52"/>
      <c r="N370" s="28"/>
      <c r="O370" s="28"/>
    </row>
    <row r="371" s="1" customFormat="1" spans="1:15">
      <c r="A371" s="52">
        <v>341275</v>
      </c>
      <c r="B371" s="52">
        <v>1446671</v>
      </c>
      <c r="C371" s="52" t="s">
        <v>3464</v>
      </c>
      <c r="D371" s="53">
        <v>43524</v>
      </c>
      <c r="E371" s="53">
        <v>43525</v>
      </c>
      <c r="F371" s="52">
        <f t="shared" si="57"/>
        <v>1</v>
      </c>
      <c r="G371" s="52">
        <v>1</v>
      </c>
      <c r="H371" s="52" t="s">
        <v>37</v>
      </c>
      <c r="I371" s="52">
        <f t="shared" si="58"/>
        <v>1</v>
      </c>
      <c r="J371" s="84">
        <v>2900000</v>
      </c>
      <c r="K371" s="85">
        <f t="shared" si="59"/>
        <v>2900000</v>
      </c>
      <c r="L371" s="586"/>
      <c r="M371" s="52"/>
      <c r="N371" s="28"/>
      <c r="O371" s="28"/>
    </row>
    <row r="372" s="1" customFormat="1" spans="1:15">
      <c r="A372" s="52">
        <v>341356</v>
      </c>
      <c r="B372" s="52">
        <v>1446790</v>
      </c>
      <c r="C372" s="52" t="s">
        <v>3465</v>
      </c>
      <c r="D372" s="53">
        <v>43524</v>
      </c>
      <c r="E372" s="53">
        <v>43525</v>
      </c>
      <c r="F372" s="52">
        <f t="shared" si="57"/>
        <v>1</v>
      </c>
      <c r="G372" s="52">
        <v>1</v>
      </c>
      <c r="H372" s="52" t="s">
        <v>37</v>
      </c>
      <c r="I372" s="52">
        <f t="shared" si="58"/>
        <v>1</v>
      </c>
      <c r="J372" s="84">
        <v>2900000</v>
      </c>
      <c r="K372" s="85">
        <f t="shared" si="59"/>
        <v>2900000</v>
      </c>
      <c r="L372" s="587"/>
      <c r="M372" s="52"/>
      <c r="N372" s="28"/>
      <c r="O372" s="28"/>
    </row>
    <row r="373" s="1" customFormat="1" spans="1:15">
      <c r="A373" s="584" t="s">
        <v>3466</v>
      </c>
      <c r="B373" s="140">
        <v>1450187</v>
      </c>
      <c r="C373" s="140" t="s">
        <v>3361</v>
      </c>
      <c r="D373" s="139">
        <v>43519</v>
      </c>
      <c r="E373" s="139">
        <v>43520</v>
      </c>
      <c r="F373" s="140">
        <f t="shared" si="57"/>
        <v>1</v>
      </c>
      <c r="G373" s="140">
        <v>2</v>
      </c>
      <c r="H373" s="140" t="s">
        <v>37</v>
      </c>
      <c r="I373" s="140">
        <f t="shared" si="58"/>
        <v>2</v>
      </c>
      <c r="J373" s="163">
        <v>2900000</v>
      </c>
      <c r="K373" s="164">
        <f t="shared" si="59"/>
        <v>5800000</v>
      </c>
      <c r="L373" s="588">
        <f>SUM(K373:K386)</f>
        <v>98800000</v>
      </c>
      <c r="M373" s="140"/>
      <c r="N373" s="28"/>
      <c r="O373" s="28"/>
    </row>
    <row r="374" s="1" customFormat="1" spans="1:15">
      <c r="A374" s="140">
        <v>342842</v>
      </c>
      <c r="B374" s="140">
        <v>1450432</v>
      </c>
      <c r="C374" s="140" t="s">
        <v>3467</v>
      </c>
      <c r="D374" s="139">
        <v>43519</v>
      </c>
      <c r="E374" s="139">
        <v>43522</v>
      </c>
      <c r="F374" s="140">
        <f t="shared" si="57"/>
        <v>3</v>
      </c>
      <c r="G374" s="140">
        <v>1</v>
      </c>
      <c r="H374" s="140" t="s">
        <v>37</v>
      </c>
      <c r="I374" s="140">
        <f t="shared" si="58"/>
        <v>3</v>
      </c>
      <c r="J374" s="163">
        <v>2900000</v>
      </c>
      <c r="K374" s="164">
        <f t="shared" si="59"/>
        <v>8700000</v>
      </c>
      <c r="L374" s="589"/>
      <c r="M374" s="140"/>
      <c r="N374" s="28"/>
      <c r="O374" s="28"/>
    </row>
    <row r="375" s="1" customFormat="1" spans="1:15">
      <c r="A375" s="584" t="s">
        <v>3468</v>
      </c>
      <c r="B375" s="140">
        <v>1450830</v>
      </c>
      <c r="C375" s="140" t="s">
        <v>3469</v>
      </c>
      <c r="D375" s="139">
        <v>43520</v>
      </c>
      <c r="E375" s="139">
        <v>43521</v>
      </c>
      <c r="F375" s="140">
        <f t="shared" si="57"/>
        <v>1</v>
      </c>
      <c r="G375" s="140">
        <v>3</v>
      </c>
      <c r="H375" s="140" t="s">
        <v>37</v>
      </c>
      <c r="I375" s="140">
        <f t="shared" si="58"/>
        <v>3</v>
      </c>
      <c r="J375" s="163">
        <v>2900000</v>
      </c>
      <c r="K375" s="164">
        <f t="shared" si="59"/>
        <v>8700000</v>
      </c>
      <c r="L375" s="589"/>
      <c r="M375" s="140"/>
      <c r="N375" s="28"/>
      <c r="O375" s="28"/>
    </row>
    <row r="376" s="1" customFormat="1" spans="1:15">
      <c r="A376" s="584" t="s">
        <v>3470</v>
      </c>
      <c r="B376" s="140">
        <v>1450683</v>
      </c>
      <c r="C376" s="140" t="s">
        <v>3471</v>
      </c>
      <c r="D376" s="139">
        <v>43520</v>
      </c>
      <c r="E376" s="139">
        <v>43522</v>
      </c>
      <c r="F376" s="140">
        <f t="shared" si="57"/>
        <v>2</v>
      </c>
      <c r="G376" s="140">
        <v>5</v>
      </c>
      <c r="H376" s="140" t="s">
        <v>37</v>
      </c>
      <c r="I376" s="140">
        <f t="shared" si="58"/>
        <v>10</v>
      </c>
      <c r="J376" s="163">
        <v>2900000</v>
      </c>
      <c r="K376" s="164">
        <f t="shared" si="59"/>
        <v>29000000</v>
      </c>
      <c r="L376" s="589"/>
      <c r="M376" s="140"/>
      <c r="N376" s="28"/>
      <c r="O376" s="28"/>
    </row>
    <row r="377" s="1" customFormat="1" spans="1:15">
      <c r="A377" s="140">
        <v>342925</v>
      </c>
      <c r="B377" s="140">
        <v>1450833</v>
      </c>
      <c r="C377" s="140" t="s">
        <v>888</v>
      </c>
      <c r="D377" s="139">
        <v>43520</v>
      </c>
      <c r="E377" s="139">
        <v>43522</v>
      </c>
      <c r="F377" s="140">
        <f t="shared" si="57"/>
        <v>2</v>
      </c>
      <c r="G377" s="140">
        <v>1</v>
      </c>
      <c r="H377" s="140" t="s">
        <v>37</v>
      </c>
      <c r="I377" s="140">
        <f t="shared" si="58"/>
        <v>2</v>
      </c>
      <c r="J377" s="163">
        <v>2900000</v>
      </c>
      <c r="K377" s="164">
        <f t="shared" si="59"/>
        <v>5800000</v>
      </c>
      <c r="L377" s="589"/>
      <c r="M377" s="140"/>
      <c r="N377" s="28"/>
      <c r="O377" s="28"/>
    </row>
    <row r="378" s="1" customFormat="1" spans="1:15">
      <c r="A378" s="140">
        <v>343052</v>
      </c>
      <c r="B378" s="140">
        <v>1451338</v>
      </c>
      <c r="C378" s="140" t="s">
        <v>3472</v>
      </c>
      <c r="D378" s="139">
        <v>43521</v>
      </c>
      <c r="E378" s="139">
        <v>43522</v>
      </c>
      <c r="F378" s="140">
        <f t="shared" si="57"/>
        <v>1</v>
      </c>
      <c r="G378" s="140">
        <v>2</v>
      </c>
      <c r="H378" s="140" t="s">
        <v>37</v>
      </c>
      <c r="I378" s="140">
        <f t="shared" si="58"/>
        <v>2</v>
      </c>
      <c r="J378" s="163">
        <v>2900000</v>
      </c>
      <c r="K378" s="164">
        <f t="shared" si="59"/>
        <v>5800000</v>
      </c>
      <c r="L378" s="589"/>
      <c r="M378" s="140"/>
      <c r="N378" s="28"/>
      <c r="O378" s="28"/>
    </row>
    <row r="379" s="1" customFormat="1" spans="1:15">
      <c r="A379" s="140">
        <v>342954</v>
      </c>
      <c r="B379" s="140">
        <v>1450819</v>
      </c>
      <c r="C379" s="140" t="s">
        <v>3473</v>
      </c>
      <c r="D379" s="139">
        <v>43521</v>
      </c>
      <c r="E379" s="139">
        <v>43523</v>
      </c>
      <c r="F379" s="140">
        <f t="shared" si="57"/>
        <v>2</v>
      </c>
      <c r="G379" s="140">
        <v>1</v>
      </c>
      <c r="H379" s="140" t="s">
        <v>37</v>
      </c>
      <c r="I379" s="140">
        <f t="shared" si="58"/>
        <v>2</v>
      </c>
      <c r="J379" s="163">
        <v>2900000</v>
      </c>
      <c r="K379" s="164">
        <f t="shared" si="59"/>
        <v>5800000</v>
      </c>
      <c r="L379" s="589"/>
      <c r="M379" s="140"/>
      <c r="N379" s="28"/>
      <c r="O379" s="28"/>
    </row>
    <row r="380" s="1" customFormat="1" spans="1:15">
      <c r="A380" s="584" t="s">
        <v>3474</v>
      </c>
      <c r="B380" s="140">
        <v>1450630</v>
      </c>
      <c r="C380" s="140" t="s">
        <v>3475</v>
      </c>
      <c r="D380" s="139">
        <v>43521</v>
      </c>
      <c r="E380" s="139">
        <v>43522</v>
      </c>
      <c r="F380" s="140">
        <f t="shared" si="57"/>
        <v>1</v>
      </c>
      <c r="G380" s="140">
        <v>2</v>
      </c>
      <c r="H380" s="140" t="s">
        <v>37</v>
      </c>
      <c r="I380" s="140">
        <f t="shared" si="58"/>
        <v>2</v>
      </c>
      <c r="J380" s="163">
        <v>2900000</v>
      </c>
      <c r="K380" s="164">
        <f t="shared" si="59"/>
        <v>5800000</v>
      </c>
      <c r="L380" s="589"/>
      <c r="M380" s="140"/>
      <c r="N380" s="28"/>
      <c r="O380" s="28"/>
    </row>
    <row r="381" s="1" customFormat="1" spans="1:15">
      <c r="A381" s="140">
        <v>342882</v>
      </c>
      <c r="B381" s="140">
        <v>1450465</v>
      </c>
      <c r="C381" s="140" t="s">
        <v>3476</v>
      </c>
      <c r="D381" s="139">
        <v>43521</v>
      </c>
      <c r="E381" s="139">
        <v>43523</v>
      </c>
      <c r="F381" s="140">
        <f t="shared" si="57"/>
        <v>2</v>
      </c>
      <c r="G381" s="140">
        <v>1</v>
      </c>
      <c r="H381" s="140" t="s">
        <v>37</v>
      </c>
      <c r="I381" s="140">
        <f t="shared" si="58"/>
        <v>2</v>
      </c>
      <c r="J381" s="163">
        <v>2900000</v>
      </c>
      <c r="K381" s="164">
        <f t="shared" si="59"/>
        <v>5800000</v>
      </c>
      <c r="L381" s="589"/>
      <c r="M381" s="140"/>
      <c r="N381" s="28"/>
      <c r="O381" s="28"/>
    </row>
    <row r="382" s="1" customFormat="1" spans="1:15">
      <c r="A382" s="140">
        <v>342995</v>
      </c>
      <c r="B382" s="140">
        <v>1451065</v>
      </c>
      <c r="C382" s="140" t="s">
        <v>3477</v>
      </c>
      <c r="D382" s="139">
        <v>43522</v>
      </c>
      <c r="E382" s="139">
        <v>43523</v>
      </c>
      <c r="F382" s="140">
        <f t="shared" si="57"/>
        <v>1</v>
      </c>
      <c r="G382" s="140">
        <v>1</v>
      </c>
      <c r="H382" s="140" t="s">
        <v>37</v>
      </c>
      <c r="I382" s="140">
        <f t="shared" si="58"/>
        <v>1</v>
      </c>
      <c r="J382" s="163">
        <v>2900000</v>
      </c>
      <c r="K382" s="164">
        <f t="shared" si="59"/>
        <v>2900000</v>
      </c>
      <c r="L382" s="589"/>
      <c r="M382" s="140"/>
      <c r="N382" s="28"/>
      <c r="O382" s="28"/>
    </row>
    <row r="383" s="1" customFormat="1" spans="1:15">
      <c r="A383" s="584" t="s">
        <v>3478</v>
      </c>
      <c r="B383" s="140">
        <v>1450632</v>
      </c>
      <c r="C383" s="140" t="s">
        <v>3475</v>
      </c>
      <c r="D383" s="139">
        <v>43522</v>
      </c>
      <c r="E383" s="139">
        <v>43523</v>
      </c>
      <c r="F383" s="140">
        <f t="shared" si="57"/>
        <v>1</v>
      </c>
      <c r="G383" s="140">
        <v>2</v>
      </c>
      <c r="H383" s="140" t="s">
        <v>37</v>
      </c>
      <c r="I383" s="140">
        <f t="shared" si="58"/>
        <v>2</v>
      </c>
      <c r="J383" s="163">
        <v>2900000</v>
      </c>
      <c r="K383" s="164">
        <f t="shared" si="59"/>
        <v>5800000</v>
      </c>
      <c r="L383" s="589"/>
      <c r="M383" s="140"/>
      <c r="N383" s="28"/>
      <c r="O383" s="28"/>
    </row>
    <row r="384" s="1" customFormat="1" spans="1:15">
      <c r="A384" s="140">
        <v>342959</v>
      </c>
      <c r="B384" s="140">
        <v>1450989</v>
      </c>
      <c r="C384" s="140" t="s">
        <v>3395</v>
      </c>
      <c r="D384" s="139">
        <v>43523</v>
      </c>
      <c r="E384" s="139">
        <v>43524</v>
      </c>
      <c r="F384" s="140">
        <f t="shared" si="57"/>
        <v>1</v>
      </c>
      <c r="G384" s="140">
        <v>1</v>
      </c>
      <c r="H384" s="140" t="s">
        <v>2405</v>
      </c>
      <c r="I384" s="140">
        <f t="shared" si="58"/>
        <v>1</v>
      </c>
      <c r="J384" s="163">
        <v>3100000</v>
      </c>
      <c r="K384" s="164">
        <f t="shared" si="59"/>
        <v>3100000</v>
      </c>
      <c r="L384" s="589"/>
      <c r="M384" s="140"/>
      <c r="N384" s="28"/>
      <c r="O384" s="28"/>
    </row>
    <row r="385" s="1" customFormat="1" spans="1:15">
      <c r="A385" s="140">
        <v>342886</v>
      </c>
      <c r="B385" s="140">
        <v>1450458</v>
      </c>
      <c r="C385" s="140" t="s">
        <v>3479</v>
      </c>
      <c r="D385" s="139">
        <v>43524</v>
      </c>
      <c r="E385" s="139">
        <v>43525</v>
      </c>
      <c r="F385" s="140">
        <f t="shared" si="57"/>
        <v>1</v>
      </c>
      <c r="G385" s="140">
        <v>1</v>
      </c>
      <c r="H385" s="140" t="s">
        <v>37</v>
      </c>
      <c r="I385" s="140">
        <f t="shared" si="58"/>
        <v>1</v>
      </c>
      <c r="J385" s="163">
        <v>2900000</v>
      </c>
      <c r="K385" s="164">
        <f t="shared" si="59"/>
        <v>2900000</v>
      </c>
      <c r="L385" s="589"/>
      <c r="M385" s="140"/>
      <c r="N385" s="28"/>
      <c r="O385" s="28"/>
    </row>
    <row r="386" s="1" customFormat="1" spans="1:15">
      <c r="A386" s="140">
        <v>343021</v>
      </c>
      <c r="B386" s="320">
        <v>1456700</v>
      </c>
      <c r="C386" s="140" t="s">
        <v>3480</v>
      </c>
      <c r="D386" s="139">
        <v>43524</v>
      </c>
      <c r="E386" s="139">
        <v>43525</v>
      </c>
      <c r="F386" s="140">
        <f t="shared" si="57"/>
        <v>1</v>
      </c>
      <c r="G386" s="140">
        <v>1</v>
      </c>
      <c r="H386" s="140" t="s">
        <v>37</v>
      </c>
      <c r="I386" s="140">
        <f t="shared" si="58"/>
        <v>1</v>
      </c>
      <c r="J386" s="163">
        <v>2900000</v>
      </c>
      <c r="K386" s="164">
        <f t="shared" si="59"/>
        <v>2900000</v>
      </c>
      <c r="L386" s="590"/>
      <c r="M386" s="140"/>
      <c r="N386" s="28"/>
      <c r="O386" s="28"/>
    </row>
    <row r="387" s="1" customFormat="1" spans="1:15">
      <c r="A387" s="175">
        <v>343130</v>
      </c>
      <c r="B387" s="175">
        <v>1451454</v>
      </c>
      <c r="C387" s="175" t="s">
        <v>3481</v>
      </c>
      <c r="D387" s="177">
        <v>43522</v>
      </c>
      <c r="E387" s="177">
        <v>43524</v>
      </c>
      <c r="F387" s="175">
        <f t="shared" si="57"/>
        <v>2</v>
      </c>
      <c r="G387" s="175">
        <v>1</v>
      </c>
      <c r="H387" s="175" t="s">
        <v>37</v>
      </c>
      <c r="I387" s="175">
        <f t="shared" si="58"/>
        <v>2</v>
      </c>
      <c r="J387" s="187">
        <v>2900000</v>
      </c>
      <c r="K387" s="185">
        <f t="shared" si="59"/>
        <v>5800000</v>
      </c>
      <c r="L387" s="186">
        <f>SUM(K387:K393)</f>
        <v>24000000</v>
      </c>
      <c r="M387" s="175"/>
      <c r="N387" s="28"/>
      <c r="O387" s="28"/>
    </row>
    <row r="388" s="1" customFormat="1" spans="1:15">
      <c r="A388" s="175">
        <v>343286</v>
      </c>
      <c r="B388" s="175">
        <v>1451830</v>
      </c>
      <c r="C388" s="175" t="s">
        <v>3482</v>
      </c>
      <c r="D388" s="177">
        <v>43522</v>
      </c>
      <c r="E388" s="177">
        <v>43523</v>
      </c>
      <c r="F388" s="175">
        <f t="shared" si="57"/>
        <v>1</v>
      </c>
      <c r="G388" s="175">
        <v>1</v>
      </c>
      <c r="H388" s="175" t="s">
        <v>37</v>
      </c>
      <c r="I388" s="175">
        <f t="shared" si="58"/>
        <v>1</v>
      </c>
      <c r="J388" s="187">
        <v>2900000</v>
      </c>
      <c r="K388" s="185">
        <f t="shared" si="59"/>
        <v>2900000</v>
      </c>
      <c r="L388" s="591"/>
      <c r="M388" s="175"/>
      <c r="N388" s="4"/>
      <c r="O388" s="4"/>
    </row>
    <row r="389" s="1" customFormat="1" spans="1:15">
      <c r="A389" s="175">
        <v>343423</v>
      </c>
      <c r="B389" s="175">
        <v>1451617</v>
      </c>
      <c r="C389" s="175" t="s">
        <v>3483</v>
      </c>
      <c r="D389" s="177">
        <v>43523</v>
      </c>
      <c r="E389" s="177">
        <v>43524</v>
      </c>
      <c r="F389" s="175">
        <f t="shared" si="57"/>
        <v>1</v>
      </c>
      <c r="G389" s="175">
        <v>1</v>
      </c>
      <c r="H389" s="175" t="s">
        <v>37</v>
      </c>
      <c r="I389" s="175">
        <f t="shared" si="58"/>
        <v>1</v>
      </c>
      <c r="J389" s="187">
        <v>3100000</v>
      </c>
      <c r="K389" s="185">
        <f t="shared" si="59"/>
        <v>3100000</v>
      </c>
      <c r="L389" s="591"/>
      <c r="M389" s="175"/>
      <c r="N389" s="4"/>
      <c r="O389" s="4"/>
    </row>
    <row r="390" s="1" customFormat="1" spans="1:15">
      <c r="A390" s="175">
        <v>343485</v>
      </c>
      <c r="B390" s="175">
        <v>1452095</v>
      </c>
      <c r="C390" s="175" t="s">
        <v>3477</v>
      </c>
      <c r="D390" s="177">
        <v>43523</v>
      </c>
      <c r="E390" s="177">
        <v>43524</v>
      </c>
      <c r="F390" s="175">
        <f t="shared" si="57"/>
        <v>1</v>
      </c>
      <c r="G390" s="175">
        <v>1</v>
      </c>
      <c r="H390" s="175" t="s">
        <v>2405</v>
      </c>
      <c r="I390" s="175">
        <f t="shared" si="58"/>
        <v>1</v>
      </c>
      <c r="J390" s="187">
        <v>3100000</v>
      </c>
      <c r="K390" s="185">
        <f t="shared" si="59"/>
        <v>3100000</v>
      </c>
      <c r="L390" s="591"/>
      <c r="M390" s="175"/>
      <c r="N390" s="4"/>
      <c r="O390" s="4"/>
    </row>
    <row r="391" s="1" customFormat="1" spans="1:15">
      <c r="A391" s="175">
        <v>343510</v>
      </c>
      <c r="B391" s="175">
        <v>1452293</v>
      </c>
      <c r="C391" s="175" t="s">
        <v>3484</v>
      </c>
      <c r="D391" s="177">
        <v>43523</v>
      </c>
      <c r="E391" s="177">
        <v>43524</v>
      </c>
      <c r="F391" s="175">
        <f t="shared" si="57"/>
        <v>1</v>
      </c>
      <c r="G391" s="175">
        <v>1</v>
      </c>
      <c r="H391" s="175" t="s">
        <v>37</v>
      </c>
      <c r="I391" s="175">
        <f t="shared" si="58"/>
        <v>1</v>
      </c>
      <c r="J391" s="187">
        <v>2900000</v>
      </c>
      <c r="K391" s="185">
        <f t="shared" si="59"/>
        <v>2900000</v>
      </c>
      <c r="L391" s="591"/>
      <c r="M391" s="175"/>
      <c r="N391" s="4"/>
      <c r="O391" s="4"/>
    </row>
    <row r="392" s="1" customFormat="1" spans="1:15">
      <c r="A392" s="175">
        <v>343570</v>
      </c>
      <c r="B392" s="175">
        <v>1452393</v>
      </c>
      <c r="C392" s="175" t="s">
        <v>3485</v>
      </c>
      <c r="D392" s="177">
        <v>43523</v>
      </c>
      <c r="E392" s="177">
        <v>43524</v>
      </c>
      <c r="F392" s="175">
        <f t="shared" si="57"/>
        <v>1</v>
      </c>
      <c r="G392" s="175">
        <v>1</v>
      </c>
      <c r="H392" s="175" t="s">
        <v>2405</v>
      </c>
      <c r="I392" s="175">
        <f t="shared" si="58"/>
        <v>1</v>
      </c>
      <c r="J392" s="187">
        <v>3100000</v>
      </c>
      <c r="K392" s="185">
        <f t="shared" si="59"/>
        <v>3100000</v>
      </c>
      <c r="L392" s="591"/>
      <c r="M392" s="175"/>
      <c r="N392" s="4"/>
      <c r="O392" s="4"/>
    </row>
    <row r="393" s="1" customFormat="1" spans="1:15">
      <c r="A393" s="175">
        <v>343572</v>
      </c>
      <c r="B393" s="175">
        <v>1452403</v>
      </c>
      <c r="C393" s="175" t="s">
        <v>3486</v>
      </c>
      <c r="D393" s="177">
        <v>43523</v>
      </c>
      <c r="E393" s="177">
        <v>43524</v>
      </c>
      <c r="F393" s="175">
        <f t="shared" si="57"/>
        <v>1</v>
      </c>
      <c r="G393" s="175">
        <v>1</v>
      </c>
      <c r="H393" s="175" t="s">
        <v>2405</v>
      </c>
      <c r="I393" s="175">
        <f t="shared" si="58"/>
        <v>1</v>
      </c>
      <c r="J393" s="187">
        <v>3100000</v>
      </c>
      <c r="K393" s="185">
        <f t="shared" si="59"/>
        <v>3100000</v>
      </c>
      <c r="L393" s="592"/>
      <c r="M393" s="175"/>
      <c r="N393" s="4"/>
      <c r="O393" s="4"/>
    </row>
    <row r="394" s="1" customFormat="1" spans="1:15">
      <c r="A394" s="58" t="s">
        <v>3487</v>
      </c>
      <c r="B394" s="59">
        <v>1452920</v>
      </c>
      <c r="C394" s="59" t="s">
        <v>3488</v>
      </c>
      <c r="D394" s="60">
        <v>43524</v>
      </c>
      <c r="E394" s="60">
        <v>43525</v>
      </c>
      <c r="F394" s="59">
        <f t="shared" si="57"/>
        <v>1</v>
      </c>
      <c r="G394" s="59">
        <v>2</v>
      </c>
      <c r="H394" s="59" t="s">
        <v>37</v>
      </c>
      <c r="I394" s="59">
        <f t="shared" si="58"/>
        <v>2</v>
      </c>
      <c r="J394" s="93">
        <v>2900000</v>
      </c>
      <c r="K394" s="91">
        <f t="shared" si="59"/>
        <v>5800000</v>
      </c>
      <c r="L394" s="593">
        <f>SUM(K394:K394)</f>
        <v>5800000</v>
      </c>
      <c r="M394" s="59"/>
      <c r="N394" s="4"/>
      <c r="O394" s="4"/>
    </row>
    <row r="395" spans="1:13">
      <c r="A395" s="151"/>
      <c r="B395" s="151"/>
      <c r="C395" s="151"/>
      <c r="D395" s="151"/>
      <c r="E395" s="151"/>
      <c r="F395" s="151">
        <f t="shared" si="57"/>
        <v>0</v>
      </c>
      <c r="G395" s="151"/>
      <c r="H395" s="151"/>
      <c r="I395" s="151"/>
      <c r="J395" s="151"/>
      <c r="K395" s="594">
        <f t="shared" si="59"/>
        <v>0</v>
      </c>
      <c r="L395" s="151"/>
      <c r="M395" s="151"/>
    </row>
    <row r="396" spans="10:11">
      <c r="J396" s="595" t="s">
        <v>3489</v>
      </c>
      <c r="K396" s="1">
        <f>SUM(K10:K395)</f>
        <v>4382090000</v>
      </c>
    </row>
    <row r="397" spans="10:11">
      <c r="J397" s="595" t="s">
        <v>3490</v>
      </c>
      <c r="K397" s="1">
        <v>-4620000</v>
      </c>
    </row>
    <row r="398" spans="10:11">
      <c r="J398" s="595" t="s">
        <v>3491</v>
      </c>
      <c r="K398" s="1">
        <v>-3178170900</v>
      </c>
    </row>
    <row r="399" spans="10:11">
      <c r="J399" s="595" t="s">
        <v>3492</v>
      </c>
      <c r="K399" s="1">
        <v>-245804390</v>
      </c>
    </row>
    <row r="400" spans="10:11">
      <c r="J400" s="595" t="s">
        <v>3493</v>
      </c>
      <c r="K400" s="1">
        <f>SUM(K396:K399)</f>
        <v>953494710</v>
      </c>
    </row>
  </sheetData>
  <mergeCells count="176">
    <mergeCell ref="A1:K1"/>
    <mergeCell ref="A8:A9"/>
    <mergeCell ref="A34:A35"/>
    <mergeCell ref="A37:A38"/>
    <mergeCell ref="A42:A43"/>
    <mergeCell ref="A51:A52"/>
    <mergeCell ref="A53:A54"/>
    <mergeCell ref="A58:A59"/>
    <mergeCell ref="A60:A61"/>
    <mergeCell ref="A76:A77"/>
    <mergeCell ref="A81:A82"/>
    <mergeCell ref="A83:A84"/>
    <mergeCell ref="A85:A86"/>
    <mergeCell ref="A91:A92"/>
    <mergeCell ref="A93:A94"/>
    <mergeCell ref="A95:A97"/>
    <mergeCell ref="A100:A101"/>
    <mergeCell ref="A103:A104"/>
    <mergeCell ref="A106:A107"/>
    <mergeCell ref="A109:A110"/>
    <mergeCell ref="A114:A115"/>
    <mergeCell ref="A136:A137"/>
    <mergeCell ref="A139:A140"/>
    <mergeCell ref="A141:A142"/>
    <mergeCell ref="A143:A144"/>
    <mergeCell ref="A145:A146"/>
    <mergeCell ref="A147:A148"/>
    <mergeCell ref="A149:A151"/>
    <mergeCell ref="A155:A157"/>
    <mergeCell ref="A158:A159"/>
    <mergeCell ref="A160:A161"/>
    <mergeCell ref="A168:A169"/>
    <mergeCell ref="A171:A172"/>
    <mergeCell ref="A182:A184"/>
    <mergeCell ref="A195:A196"/>
    <mergeCell ref="A213:A214"/>
    <mergeCell ref="A225:A226"/>
    <mergeCell ref="B8:B9"/>
    <mergeCell ref="B34:B35"/>
    <mergeCell ref="B37:B38"/>
    <mergeCell ref="B42:B43"/>
    <mergeCell ref="B51:B52"/>
    <mergeCell ref="B53:B54"/>
    <mergeCell ref="B58:B59"/>
    <mergeCell ref="B60:B61"/>
    <mergeCell ref="B76:B77"/>
    <mergeCell ref="B81:B82"/>
    <mergeCell ref="B83:B84"/>
    <mergeCell ref="B85:B86"/>
    <mergeCell ref="B91:B92"/>
    <mergeCell ref="B93:B94"/>
    <mergeCell ref="B95:B97"/>
    <mergeCell ref="B100:B101"/>
    <mergeCell ref="B103:B104"/>
    <mergeCell ref="B106:B107"/>
    <mergeCell ref="B109:B110"/>
    <mergeCell ref="B114:B115"/>
    <mergeCell ref="B136:B137"/>
    <mergeCell ref="B139:B140"/>
    <mergeCell ref="B141:B142"/>
    <mergeCell ref="B143:B144"/>
    <mergeCell ref="B145:B146"/>
    <mergeCell ref="B147:B148"/>
    <mergeCell ref="B149:B151"/>
    <mergeCell ref="B155:B157"/>
    <mergeCell ref="B158:B159"/>
    <mergeCell ref="B160:B161"/>
    <mergeCell ref="B171:B172"/>
    <mergeCell ref="B182:B184"/>
    <mergeCell ref="B195:B196"/>
    <mergeCell ref="B213:B214"/>
    <mergeCell ref="B225:B226"/>
    <mergeCell ref="C8:C9"/>
    <mergeCell ref="C34:C35"/>
    <mergeCell ref="C51:C52"/>
    <mergeCell ref="C81:C82"/>
    <mergeCell ref="C83:C84"/>
    <mergeCell ref="C95:C96"/>
    <mergeCell ref="C106:C107"/>
    <mergeCell ref="C114:C115"/>
    <mergeCell ref="C136:C137"/>
    <mergeCell ref="C141:C142"/>
    <mergeCell ref="C143:C144"/>
    <mergeCell ref="C145:C146"/>
    <mergeCell ref="C147:C148"/>
    <mergeCell ref="C149:C151"/>
    <mergeCell ref="C155:C156"/>
    <mergeCell ref="C158:C159"/>
    <mergeCell ref="C160:C161"/>
    <mergeCell ref="C168:C169"/>
    <mergeCell ref="C182:C184"/>
    <mergeCell ref="D8:D9"/>
    <mergeCell ref="D53:D54"/>
    <mergeCell ref="D58:D59"/>
    <mergeCell ref="D85:D86"/>
    <mergeCell ref="D91:D92"/>
    <mergeCell ref="D93:D94"/>
    <mergeCell ref="D100:D101"/>
    <mergeCell ref="D103:D104"/>
    <mergeCell ref="D168:D169"/>
    <mergeCell ref="D171:D172"/>
    <mergeCell ref="D195:D196"/>
    <mergeCell ref="D213:D214"/>
    <mergeCell ref="D225:D226"/>
    <mergeCell ref="E8:E9"/>
    <mergeCell ref="E53:E54"/>
    <mergeCell ref="E58:E59"/>
    <mergeCell ref="E85:E86"/>
    <mergeCell ref="E91:E92"/>
    <mergeCell ref="E93:E94"/>
    <mergeCell ref="E100:E101"/>
    <mergeCell ref="E103:E104"/>
    <mergeCell ref="E168:E169"/>
    <mergeCell ref="E171:E172"/>
    <mergeCell ref="E195:E196"/>
    <mergeCell ref="E213:E214"/>
    <mergeCell ref="E225:E226"/>
    <mergeCell ref="F8:F9"/>
    <mergeCell ref="F53:F54"/>
    <mergeCell ref="F58:F59"/>
    <mergeCell ref="F100:F101"/>
    <mergeCell ref="F168:F169"/>
    <mergeCell ref="F171:F172"/>
    <mergeCell ref="F225:F226"/>
    <mergeCell ref="G8:G9"/>
    <mergeCell ref="G58:G59"/>
    <mergeCell ref="G106:G107"/>
    <mergeCell ref="G149:G151"/>
    <mergeCell ref="G168:G169"/>
    <mergeCell ref="G171:G172"/>
    <mergeCell ref="G225:G226"/>
    <mergeCell ref="H8:H9"/>
    <mergeCell ref="H42:H43"/>
    <mergeCell ref="H51:H52"/>
    <mergeCell ref="H58:H59"/>
    <mergeCell ref="H95:H97"/>
    <mergeCell ref="H106:H107"/>
    <mergeCell ref="H145:H146"/>
    <mergeCell ref="H147:H148"/>
    <mergeCell ref="H149:H151"/>
    <mergeCell ref="H155:H157"/>
    <mergeCell ref="H168:H169"/>
    <mergeCell ref="H182:H184"/>
    <mergeCell ref="I8:I9"/>
    <mergeCell ref="I58:I59"/>
    <mergeCell ref="J8:J9"/>
    <mergeCell ref="K8:K9"/>
    <mergeCell ref="L8:L9"/>
    <mergeCell ref="L10:L35"/>
    <mergeCell ref="L36:L72"/>
    <mergeCell ref="L73:L116"/>
    <mergeCell ref="L117:L148"/>
    <mergeCell ref="L149:L181"/>
    <mergeCell ref="L182:L187"/>
    <mergeCell ref="L188:L210"/>
    <mergeCell ref="L211:L229"/>
    <mergeCell ref="L230:L249"/>
    <mergeCell ref="L250:L266"/>
    <mergeCell ref="L267:L269"/>
    <mergeCell ref="L271:L328"/>
    <mergeCell ref="L329:L362"/>
    <mergeCell ref="L363:L372"/>
    <mergeCell ref="L373:L386"/>
    <mergeCell ref="L387:L393"/>
    <mergeCell ref="M8:M9"/>
    <mergeCell ref="M37:M38"/>
    <mergeCell ref="M51:M52"/>
    <mergeCell ref="M100:M101"/>
    <mergeCell ref="M103:M104"/>
    <mergeCell ref="M106:M107"/>
    <mergeCell ref="M109:M110"/>
    <mergeCell ref="M136:M137"/>
    <mergeCell ref="M139:M140"/>
    <mergeCell ref="M149:M150"/>
    <mergeCell ref="M155:M157"/>
    <mergeCell ref="M171:M172"/>
  </mergeCells>
  <conditionalFormatting sqref="B369:B370">
    <cfRule type="duplicateValues" dxfId="0" priority="1"/>
  </conditionalFormatting>
  <conditionalFormatting sqref="B10:B362 B387:B394 B371:B385 B364:B368">
    <cfRule type="duplicateValues" dxfId="0" priority="2"/>
  </conditionalFormatting>
  <pageMargins left="0.75" right="0.75" top="1" bottom="1" header="0.511805555555556" footer="0.511805555555556"/>
  <headerFooter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97"/>
  <sheetViews>
    <sheetView zoomScale="87" zoomScaleNormal="87" topLeftCell="D1" workbookViewId="0">
      <selection activeCell="N5" sqref="N5"/>
    </sheetView>
  </sheetViews>
  <sheetFormatPr defaultColWidth="9" defaultRowHeight="13.5"/>
  <cols>
    <col min="1" max="1" width="10.1416666666667" style="1" customWidth="1"/>
    <col min="2" max="2" width="10.7083333333333" style="1" customWidth="1"/>
    <col min="3" max="3" width="28.2833333333333" style="1" customWidth="1"/>
    <col min="4" max="4" width="10.7083333333333" style="1" customWidth="1"/>
    <col min="5" max="5" width="12.5666666666667" style="1" customWidth="1"/>
    <col min="6" max="6" width="10.2833333333333" style="1" customWidth="1"/>
    <col min="7" max="7" width="11" style="1" customWidth="1"/>
    <col min="8" max="8" width="10.75" style="1" customWidth="1"/>
    <col min="9" max="9" width="12.2833333333333" style="1" customWidth="1"/>
    <col min="10" max="10" width="16" style="1" customWidth="1"/>
    <col min="11" max="11" width="18.25" style="1" customWidth="1"/>
    <col min="12" max="12" width="16.1416666666667" style="1" customWidth="1"/>
    <col min="13" max="13" width="20.1416666666667" style="1" customWidth="1"/>
    <col min="14" max="14" width="10.375"/>
  </cols>
  <sheetData>
    <row r="1" ht="25.5" spans="1:11">
      <c r="A1" s="5" t="s">
        <v>3494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ht="25.5" spans="1:11">
      <c r="A2" s="5"/>
      <c r="B2" s="5"/>
      <c r="C2" s="5"/>
      <c r="D2" s="5"/>
      <c r="E2" s="5"/>
      <c r="F2" s="5"/>
      <c r="G2" s="5"/>
      <c r="H2" s="5"/>
      <c r="I2" s="5"/>
      <c r="J2" s="5"/>
      <c r="K2" s="5"/>
    </row>
    <row r="3" ht="25.5" spans="1:15">
      <c r="A3" s="6"/>
      <c r="B3" s="6"/>
      <c r="C3" s="7"/>
      <c r="D3" s="8"/>
      <c r="E3" s="8"/>
      <c r="F3" s="9"/>
      <c r="G3" s="5"/>
      <c r="H3" s="10" t="s">
        <v>21</v>
      </c>
      <c r="I3" s="29">
        <f>SUM(I9:I297)</f>
        <v>877</v>
      </c>
      <c r="J3" s="30"/>
      <c r="K3" s="30">
        <f>SUM(K9:K413)</f>
        <v>2605200000</v>
      </c>
      <c r="L3" s="1" t="s">
        <v>3495</v>
      </c>
      <c r="N3">
        <v>915651950</v>
      </c>
      <c r="O3" t="s">
        <v>3496</v>
      </c>
    </row>
    <row r="4" ht="27" spans="1:15">
      <c r="A4" s="5"/>
      <c r="B4" s="5"/>
      <c r="C4" s="5"/>
      <c r="D4" s="5"/>
      <c r="E4" s="5"/>
      <c r="F4" s="5"/>
      <c r="G4" s="5"/>
      <c r="H4" s="10" t="s">
        <v>3497</v>
      </c>
      <c r="I4" s="29" t="s">
        <v>3498</v>
      </c>
      <c r="J4" s="30"/>
      <c r="K4" s="30">
        <v>1739398400</v>
      </c>
      <c r="N4">
        <v>916439050</v>
      </c>
      <c r="O4" t="s">
        <v>3496</v>
      </c>
    </row>
    <row r="5" ht="27" spans="1:15">
      <c r="A5" s="5"/>
      <c r="B5" s="5"/>
      <c r="C5" s="5"/>
      <c r="D5" s="5"/>
      <c r="E5" s="5"/>
      <c r="F5" s="5"/>
      <c r="G5" s="5"/>
      <c r="H5" s="10" t="s">
        <v>3499</v>
      </c>
      <c r="I5" s="29"/>
      <c r="J5" s="30"/>
      <c r="K5" s="30">
        <v>958016450</v>
      </c>
      <c r="N5">
        <f>N3+N4+K6</f>
        <v>966191140</v>
      </c>
      <c r="O5" t="s">
        <v>3500</v>
      </c>
    </row>
    <row r="6" ht="25.5" spans="1:11">
      <c r="A6" s="5"/>
      <c r="B6" s="5"/>
      <c r="C6" s="5"/>
      <c r="D6" s="5"/>
      <c r="E6" s="5"/>
      <c r="F6" s="5"/>
      <c r="G6" s="5"/>
      <c r="H6" s="10" t="s">
        <v>17</v>
      </c>
      <c r="I6" s="32"/>
      <c r="J6" s="32"/>
      <c r="K6" s="30">
        <f>K4+K5-K3+'Feb19'!K6</f>
        <v>-865899860</v>
      </c>
    </row>
    <row r="7" spans="1:13">
      <c r="A7" s="11" t="s">
        <v>24</v>
      </c>
      <c r="B7" s="12" t="s">
        <v>25</v>
      </c>
      <c r="C7" s="12" t="s">
        <v>26</v>
      </c>
      <c r="D7" s="13" t="s">
        <v>27</v>
      </c>
      <c r="E7" s="13" t="s">
        <v>28</v>
      </c>
      <c r="F7" s="11" t="s">
        <v>29</v>
      </c>
      <c r="G7" s="14" t="s">
        <v>30</v>
      </c>
      <c r="H7" s="14" t="s">
        <v>2400</v>
      </c>
      <c r="I7" s="14" t="s">
        <v>32</v>
      </c>
      <c r="J7" s="33" t="s">
        <v>33</v>
      </c>
      <c r="K7" s="33" t="s">
        <v>34</v>
      </c>
      <c r="L7" s="34" t="s">
        <v>167</v>
      </c>
      <c r="M7" s="33" t="s">
        <v>168</v>
      </c>
    </row>
    <row r="8" spans="1:13">
      <c r="A8" s="11"/>
      <c r="B8" s="15"/>
      <c r="C8" s="15"/>
      <c r="D8" s="13"/>
      <c r="E8" s="13"/>
      <c r="F8" s="11"/>
      <c r="G8" s="14"/>
      <c r="H8" s="14"/>
      <c r="I8" s="14"/>
      <c r="J8" s="33"/>
      <c r="K8" s="33"/>
      <c r="L8" s="35"/>
      <c r="M8" s="33"/>
    </row>
    <row r="9" spans="1:13">
      <c r="A9" s="175">
        <v>335108</v>
      </c>
      <c r="B9" s="176">
        <v>1448950</v>
      </c>
      <c r="C9" s="175" t="s">
        <v>3452</v>
      </c>
      <c r="D9" s="177">
        <v>43525</v>
      </c>
      <c r="E9" s="177">
        <v>43526</v>
      </c>
      <c r="F9" s="175">
        <f t="shared" ref="F9:F72" si="0">E9-D9</f>
        <v>1</v>
      </c>
      <c r="G9" s="175">
        <v>1</v>
      </c>
      <c r="H9" s="175" t="s">
        <v>2405</v>
      </c>
      <c r="I9" s="175">
        <f t="shared" ref="I9:I72" si="1">G9*F9</f>
        <v>1</v>
      </c>
      <c r="J9" s="185">
        <v>3100000</v>
      </c>
      <c r="K9" s="185">
        <f t="shared" ref="K9:K11" si="2">J9*I9</f>
        <v>3100000</v>
      </c>
      <c r="L9" s="186">
        <f>SUM(K9:K56)</f>
        <v>450600000</v>
      </c>
      <c r="M9" s="175"/>
    </row>
    <row r="10" spans="1:13">
      <c r="A10" s="178" t="s">
        <v>3460</v>
      </c>
      <c r="B10" s="176">
        <v>1448943</v>
      </c>
      <c r="C10" s="175" t="s">
        <v>3461</v>
      </c>
      <c r="D10" s="177">
        <v>43525</v>
      </c>
      <c r="E10" s="177">
        <v>43527</v>
      </c>
      <c r="F10" s="175">
        <f t="shared" si="0"/>
        <v>2</v>
      </c>
      <c r="G10" s="175">
        <v>1</v>
      </c>
      <c r="H10" s="175" t="s">
        <v>37</v>
      </c>
      <c r="I10" s="175">
        <f t="shared" si="1"/>
        <v>2</v>
      </c>
      <c r="J10" s="187">
        <v>2900000</v>
      </c>
      <c r="K10" s="185">
        <f t="shared" si="2"/>
        <v>5800000</v>
      </c>
      <c r="L10" s="188"/>
      <c r="M10" s="175"/>
    </row>
    <row r="11" spans="1:13">
      <c r="A11" s="178" t="s">
        <v>3462</v>
      </c>
      <c r="B11" s="176">
        <v>1448940</v>
      </c>
      <c r="C11" s="175" t="s">
        <v>3463</v>
      </c>
      <c r="D11" s="177">
        <v>43525</v>
      </c>
      <c r="E11" s="177">
        <v>43526</v>
      </c>
      <c r="F11" s="175">
        <f t="shared" si="0"/>
        <v>1</v>
      </c>
      <c r="G11" s="175">
        <v>2</v>
      </c>
      <c r="H11" s="175" t="s">
        <v>37</v>
      </c>
      <c r="I11" s="175">
        <f t="shared" si="1"/>
        <v>2</v>
      </c>
      <c r="J11" s="187">
        <v>2900000</v>
      </c>
      <c r="K11" s="185">
        <f t="shared" si="2"/>
        <v>5800000</v>
      </c>
      <c r="L11" s="188"/>
      <c r="M11" s="175"/>
    </row>
    <row r="12" spans="1:13">
      <c r="A12" s="175">
        <v>343022</v>
      </c>
      <c r="B12" s="176">
        <v>1456701</v>
      </c>
      <c r="C12" s="175" t="s">
        <v>3480</v>
      </c>
      <c r="D12" s="177">
        <v>43525</v>
      </c>
      <c r="E12" s="177">
        <v>43526</v>
      </c>
      <c r="F12" s="175">
        <f t="shared" si="0"/>
        <v>1</v>
      </c>
      <c r="G12" s="175">
        <v>1</v>
      </c>
      <c r="H12" s="175" t="s">
        <v>37</v>
      </c>
      <c r="I12" s="175">
        <f t="shared" si="1"/>
        <v>1</v>
      </c>
      <c r="J12" s="187">
        <v>2900000</v>
      </c>
      <c r="K12" s="185">
        <f t="shared" ref="K12:K14" si="3">J12*F12*G12</f>
        <v>2900000</v>
      </c>
      <c r="L12" s="188"/>
      <c r="M12" s="175"/>
    </row>
    <row r="13" spans="1:13">
      <c r="A13" s="178" t="s">
        <v>3501</v>
      </c>
      <c r="B13" s="175">
        <v>1450523</v>
      </c>
      <c r="C13" s="175" t="s">
        <v>3502</v>
      </c>
      <c r="D13" s="177">
        <v>43525</v>
      </c>
      <c r="E13" s="177">
        <v>43528</v>
      </c>
      <c r="F13" s="175">
        <f t="shared" si="0"/>
        <v>3</v>
      </c>
      <c r="G13" s="175">
        <v>2</v>
      </c>
      <c r="H13" s="175" t="s">
        <v>37</v>
      </c>
      <c r="I13" s="175">
        <f t="shared" si="1"/>
        <v>6</v>
      </c>
      <c r="J13" s="187">
        <v>2900000</v>
      </c>
      <c r="K13" s="185">
        <f t="shared" si="3"/>
        <v>17400000</v>
      </c>
      <c r="L13" s="188"/>
      <c r="M13" s="175" t="s">
        <v>2549</v>
      </c>
    </row>
    <row r="14" spans="1:13">
      <c r="A14" s="175">
        <v>343029</v>
      </c>
      <c r="B14" s="175">
        <v>1450274</v>
      </c>
      <c r="C14" s="175" t="s">
        <v>3503</v>
      </c>
      <c r="D14" s="177">
        <v>43525</v>
      </c>
      <c r="E14" s="177">
        <v>43527</v>
      </c>
      <c r="F14" s="175">
        <f t="shared" si="0"/>
        <v>2</v>
      </c>
      <c r="G14" s="175">
        <v>1</v>
      </c>
      <c r="H14" s="175" t="s">
        <v>37</v>
      </c>
      <c r="I14" s="175">
        <f t="shared" si="1"/>
        <v>2</v>
      </c>
      <c r="J14" s="187">
        <v>2900000</v>
      </c>
      <c r="K14" s="185">
        <f t="shared" si="3"/>
        <v>5800000</v>
      </c>
      <c r="L14" s="188"/>
      <c r="M14" s="175"/>
    </row>
    <row r="15" spans="1:13">
      <c r="A15" s="178">
        <v>342299</v>
      </c>
      <c r="B15" s="175">
        <v>1448437</v>
      </c>
      <c r="C15" s="175" t="s">
        <v>3449</v>
      </c>
      <c r="D15" s="177">
        <v>43525</v>
      </c>
      <c r="E15" s="177">
        <v>43527</v>
      </c>
      <c r="F15" s="175">
        <f t="shared" si="0"/>
        <v>2</v>
      </c>
      <c r="G15" s="175">
        <v>1</v>
      </c>
      <c r="H15" s="175" t="s">
        <v>37</v>
      </c>
      <c r="I15" s="175">
        <f t="shared" si="1"/>
        <v>2</v>
      </c>
      <c r="J15" s="187">
        <v>2900000</v>
      </c>
      <c r="K15" s="185">
        <f t="shared" ref="K15:K22" si="4">J15*I15</f>
        <v>5800000</v>
      </c>
      <c r="L15" s="188"/>
      <c r="M15" s="175"/>
    </row>
    <row r="16" spans="1:13">
      <c r="A16" s="178">
        <v>341276</v>
      </c>
      <c r="B16" s="175">
        <v>1446670</v>
      </c>
      <c r="C16" s="175" t="s">
        <v>3464</v>
      </c>
      <c r="D16" s="177">
        <v>43525</v>
      </c>
      <c r="E16" s="177">
        <v>43526</v>
      </c>
      <c r="F16" s="175">
        <f t="shared" si="0"/>
        <v>1</v>
      </c>
      <c r="G16" s="175">
        <v>1</v>
      </c>
      <c r="H16" s="175" t="s">
        <v>37</v>
      </c>
      <c r="I16" s="175">
        <f t="shared" si="1"/>
        <v>1</v>
      </c>
      <c r="J16" s="187">
        <v>2900000</v>
      </c>
      <c r="K16" s="185">
        <f t="shared" si="4"/>
        <v>2900000</v>
      </c>
      <c r="L16" s="188"/>
      <c r="M16" s="175"/>
    </row>
    <row r="17" spans="1:13">
      <c r="A17" s="175">
        <v>343071</v>
      </c>
      <c r="B17" s="175">
        <v>1450865</v>
      </c>
      <c r="C17" s="175" t="s">
        <v>3504</v>
      </c>
      <c r="D17" s="177">
        <v>43525</v>
      </c>
      <c r="E17" s="177">
        <v>43527</v>
      </c>
      <c r="F17" s="175">
        <f t="shared" si="0"/>
        <v>2</v>
      </c>
      <c r="G17" s="175">
        <v>1</v>
      </c>
      <c r="H17" s="175" t="s">
        <v>3505</v>
      </c>
      <c r="I17" s="175">
        <f t="shared" si="1"/>
        <v>2</v>
      </c>
      <c r="J17" s="185">
        <f>2900000+1200000</f>
        <v>4100000</v>
      </c>
      <c r="K17" s="185">
        <f>J17*F17*G17</f>
        <v>8200000</v>
      </c>
      <c r="L17" s="188"/>
      <c r="M17" s="175"/>
    </row>
    <row r="18" spans="1:13">
      <c r="A18" s="178">
        <v>342885</v>
      </c>
      <c r="B18" s="175">
        <v>1450457</v>
      </c>
      <c r="C18" s="175" t="s">
        <v>3479</v>
      </c>
      <c r="D18" s="177">
        <v>43525</v>
      </c>
      <c r="E18" s="177">
        <v>43526</v>
      </c>
      <c r="F18" s="175">
        <f t="shared" si="0"/>
        <v>1</v>
      </c>
      <c r="G18" s="175">
        <v>1</v>
      </c>
      <c r="H18" s="175" t="s">
        <v>37</v>
      </c>
      <c r="I18" s="175">
        <f t="shared" si="1"/>
        <v>1</v>
      </c>
      <c r="J18" s="187">
        <v>2900000</v>
      </c>
      <c r="K18" s="185">
        <f t="shared" si="4"/>
        <v>2900000</v>
      </c>
      <c r="L18" s="188"/>
      <c r="M18" s="175"/>
    </row>
    <row r="19" spans="1:13">
      <c r="A19" s="178" t="s">
        <v>3506</v>
      </c>
      <c r="B19" s="175">
        <v>1448023</v>
      </c>
      <c r="C19" s="175" t="s">
        <v>3507</v>
      </c>
      <c r="D19" s="177">
        <v>43525</v>
      </c>
      <c r="E19" s="177">
        <v>43530</v>
      </c>
      <c r="F19" s="175">
        <f t="shared" si="0"/>
        <v>5</v>
      </c>
      <c r="G19" s="175">
        <v>3</v>
      </c>
      <c r="H19" s="175" t="s">
        <v>37</v>
      </c>
      <c r="I19" s="175">
        <f t="shared" si="1"/>
        <v>15</v>
      </c>
      <c r="J19" s="187">
        <v>2900000</v>
      </c>
      <c r="K19" s="185">
        <f t="shared" si="4"/>
        <v>43500000</v>
      </c>
      <c r="L19" s="188"/>
      <c r="M19" s="175"/>
    </row>
    <row r="20" spans="1:13">
      <c r="A20" s="134">
        <v>341357</v>
      </c>
      <c r="B20" s="135">
        <v>1446784</v>
      </c>
      <c r="C20" s="135" t="s">
        <v>3438</v>
      </c>
      <c r="D20" s="136">
        <v>43525</v>
      </c>
      <c r="E20" s="136">
        <v>43526</v>
      </c>
      <c r="F20" s="135">
        <f t="shared" si="0"/>
        <v>1</v>
      </c>
      <c r="G20" s="135">
        <v>1</v>
      </c>
      <c r="H20" s="135" t="s">
        <v>37</v>
      </c>
      <c r="I20" s="135">
        <f t="shared" si="1"/>
        <v>1</v>
      </c>
      <c r="J20" s="159">
        <v>5800000</v>
      </c>
      <c r="K20" s="160">
        <f t="shared" si="4"/>
        <v>5800000</v>
      </c>
      <c r="L20" s="188"/>
      <c r="M20" s="175"/>
    </row>
    <row r="21" spans="1:13">
      <c r="A21" s="175">
        <v>337295</v>
      </c>
      <c r="B21" s="175">
        <v>1436422</v>
      </c>
      <c r="C21" s="175" t="s">
        <v>3453</v>
      </c>
      <c r="D21" s="177">
        <v>43525</v>
      </c>
      <c r="E21" s="177">
        <v>43526</v>
      </c>
      <c r="F21" s="175">
        <f t="shared" si="0"/>
        <v>1</v>
      </c>
      <c r="G21" s="175">
        <v>1</v>
      </c>
      <c r="H21" s="175" t="s">
        <v>2405</v>
      </c>
      <c r="I21" s="175">
        <f t="shared" si="1"/>
        <v>1</v>
      </c>
      <c r="J21" s="185">
        <v>3100000</v>
      </c>
      <c r="K21" s="185">
        <f t="shared" si="4"/>
        <v>3100000</v>
      </c>
      <c r="L21" s="188"/>
      <c r="M21" s="175" t="s">
        <v>3508</v>
      </c>
    </row>
    <row r="22" spans="1:13">
      <c r="A22" s="175">
        <v>339122</v>
      </c>
      <c r="B22" s="175">
        <v>1441364</v>
      </c>
      <c r="C22" s="175" t="s">
        <v>3454</v>
      </c>
      <c r="D22" s="177">
        <v>43525</v>
      </c>
      <c r="E22" s="177">
        <v>43528</v>
      </c>
      <c r="F22" s="175">
        <f t="shared" si="0"/>
        <v>3</v>
      </c>
      <c r="G22" s="175">
        <v>1</v>
      </c>
      <c r="H22" s="175" t="s">
        <v>37</v>
      </c>
      <c r="I22" s="175">
        <f t="shared" si="1"/>
        <v>3</v>
      </c>
      <c r="J22" s="185">
        <v>2900000</v>
      </c>
      <c r="K22" s="185">
        <f t="shared" si="4"/>
        <v>8700000</v>
      </c>
      <c r="L22" s="188"/>
      <c r="M22" s="175" t="s">
        <v>3509</v>
      </c>
    </row>
    <row r="23" spans="1:13">
      <c r="A23" s="175">
        <v>343027</v>
      </c>
      <c r="B23" s="175">
        <v>1450221</v>
      </c>
      <c r="C23" s="175" t="s">
        <v>3510</v>
      </c>
      <c r="D23" s="177">
        <v>43525</v>
      </c>
      <c r="E23" s="177">
        <v>43528</v>
      </c>
      <c r="F23" s="175">
        <f t="shared" si="0"/>
        <v>3</v>
      </c>
      <c r="G23" s="175">
        <v>1</v>
      </c>
      <c r="H23" s="175" t="s">
        <v>37</v>
      </c>
      <c r="I23" s="175">
        <f t="shared" si="1"/>
        <v>3</v>
      </c>
      <c r="J23" s="187">
        <v>2900000</v>
      </c>
      <c r="K23" s="185">
        <f>J23*F23*G23</f>
        <v>8700000</v>
      </c>
      <c r="L23" s="188"/>
      <c r="M23" s="175"/>
    </row>
    <row r="24" spans="1:13">
      <c r="A24" s="178" t="s">
        <v>3511</v>
      </c>
      <c r="B24" s="175">
        <v>1450275</v>
      </c>
      <c r="C24" s="175" t="s">
        <v>3512</v>
      </c>
      <c r="D24" s="177">
        <v>43525</v>
      </c>
      <c r="E24" s="177">
        <v>43528</v>
      </c>
      <c r="F24" s="175">
        <f t="shared" si="0"/>
        <v>3</v>
      </c>
      <c r="G24" s="175">
        <v>2</v>
      </c>
      <c r="H24" s="175" t="s">
        <v>37</v>
      </c>
      <c r="I24" s="175">
        <f t="shared" si="1"/>
        <v>6</v>
      </c>
      <c r="J24" s="185">
        <v>2900000</v>
      </c>
      <c r="K24" s="185">
        <f t="shared" ref="K24:K43" si="5">J24*I24</f>
        <v>17400000</v>
      </c>
      <c r="L24" s="188"/>
      <c r="M24" s="175"/>
    </row>
    <row r="25" spans="1:13">
      <c r="A25" s="178">
        <v>342880</v>
      </c>
      <c r="B25" s="175">
        <v>1450220</v>
      </c>
      <c r="C25" s="175" t="s">
        <v>3513</v>
      </c>
      <c r="D25" s="177">
        <v>43525</v>
      </c>
      <c r="E25" s="177">
        <v>43526</v>
      </c>
      <c r="F25" s="175">
        <f t="shared" si="0"/>
        <v>1</v>
      </c>
      <c r="G25" s="175">
        <v>1</v>
      </c>
      <c r="H25" s="175" t="s">
        <v>37</v>
      </c>
      <c r="I25" s="175">
        <f t="shared" si="1"/>
        <v>1</v>
      </c>
      <c r="J25" s="185">
        <v>2900000</v>
      </c>
      <c r="K25" s="185">
        <f t="shared" si="5"/>
        <v>2900000</v>
      </c>
      <c r="L25" s="188"/>
      <c r="M25" s="175"/>
    </row>
    <row r="26" spans="1:13">
      <c r="A26" s="178">
        <v>339130</v>
      </c>
      <c r="B26" s="175">
        <v>1441361</v>
      </c>
      <c r="C26" s="175" t="s">
        <v>3457</v>
      </c>
      <c r="D26" s="177">
        <v>43525</v>
      </c>
      <c r="E26" s="177">
        <v>43528</v>
      </c>
      <c r="F26" s="175">
        <f t="shared" si="0"/>
        <v>3</v>
      </c>
      <c r="G26" s="175">
        <v>1</v>
      </c>
      <c r="H26" s="175" t="s">
        <v>37</v>
      </c>
      <c r="I26" s="175">
        <f t="shared" si="1"/>
        <v>3</v>
      </c>
      <c r="J26" s="185">
        <v>2900000</v>
      </c>
      <c r="K26" s="185">
        <f t="shared" si="5"/>
        <v>8700000</v>
      </c>
      <c r="L26" s="188"/>
      <c r="M26" s="175"/>
    </row>
    <row r="27" spans="1:13">
      <c r="A27" s="178">
        <v>342652</v>
      </c>
      <c r="B27" s="175">
        <v>1449353</v>
      </c>
      <c r="C27" s="175" t="s">
        <v>3514</v>
      </c>
      <c r="D27" s="177">
        <v>43525</v>
      </c>
      <c r="E27" s="177">
        <v>43528</v>
      </c>
      <c r="F27" s="175">
        <f t="shared" si="0"/>
        <v>3</v>
      </c>
      <c r="G27" s="175">
        <v>1</v>
      </c>
      <c r="H27" s="175" t="s">
        <v>37</v>
      </c>
      <c r="I27" s="175">
        <f t="shared" si="1"/>
        <v>3</v>
      </c>
      <c r="J27" s="185">
        <v>2900000</v>
      </c>
      <c r="K27" s="185">
        <f t="shared" si="5"/>
        <v>8700000</v>
      </c>
      <c r="L27" s="188"/>
      <c r="M27" s="175"/>
    </row>
    <row r="28" spans="1:13">
      <c r="A28" s="178" t="s">
        <v>3515</v>
      </c>
      <c r="B28" s="175">
        <v>1448214</v>
      </c>
      <c r="C28" s="175" t="s">
        <v>3516</v>
      </c>
      <c r="D28" s="177">
        <v>43525</v>
      </c>
      <c r="E28" s="177">
        <v>43527</v>
      </c>
      <c r="F28" s="175">
        <f t="shared" si="0"/>
        <v>2</v>
      </c>
      <c r="G28" s="175">
        <v>2</v>
      </c>
      <c r="H28" s="175" t="s">
        <v>37</v>
      </c>
      <c r="I28" s="175">
        <f t="shared" si="1"/>
        <v>4</v>
      </c>
      <c r="J28" s="185">
        <v>2900000</v>
      </c>
      <c r="K28" s="185">
        <f t="shared" si="5"/>
        <v>11600000</v>
      </c>
      <c r="L28" s="188"/>
      <c r="M28" s="175"/>
    </row>
    <row r="29" spans="1:13">
      <c r="A29" s="178">
        <v>340786</v>
      </c>
      <c r="B29" s="175">
        <v>1445627</v>
      </c>
      <c r="C29" s="175" t="s">
        <v>3517</v>
      </c>
      <c r="D29" s="177">
        <v>43526</v>
      </c>
      <c r="E29" s="177">
        <v>43529</v>
      </c>
      <c r="F29" s="175">
        <f t="shared" si="0"/>
        <v>3</v>
      </c>
      <c r="G29" s="175">
        <v>1</v>
      </c>
      <c r="H29" s="175" t="s">
        <v>2405</v>
      </c>
      <c r="I29" s="175">
        <f t="shared" si="1"/>
        <v>3</v>
      </c>
      <c r="J29" s="185">
        <v>3100000</v>
      </c>
      <c r="K29" s="185">
        <f t="shared" si="5"/>
        <v>9300000</v>
      </c>
      <c r="L29" s="188"/>
      <c r="M29" s="175"/>
    </row>
    <row r="30" spans="1:13">
      <c r="A30" s="178">
        <v>342889</v>
      </c>
      <c r="B30" s="175">
        <v>1450505</v>
      </c>
      <c r="C30" s="175" t="s">
        <v>3518</v>
      </c>
      <c r="D30" s="177">
        <v>43526</v>
      </c>
      <c r="E30" s="177">
        <v>43527</v>
      </c>
      <c r="F30" s="175">
        <f t="shared" si="0"/>
        <v>1</v>
      </c>
      <c r="G30" s="175">
        <v>1</v>
      </c>
      <c r="H30" s="175" t="s">
        <v>37</v>
      </c>
      <c r="I30" s="175">
        <f t="shared" si="1"/>
        <v>1</v>
      </c>
      <c r="J30" s="185">
        <v>2900000</v>
      </c>
      <c r="K30" s="185">
        <f t="shared" si="5"/>
        <v>2900000</v>
      </c>
      <c r="L30" s="188"/>
      <c r="M30" s="175"/>
    </row>
    <row r="31" spans="1:13">
      <c r="A31" s="178">
        <v>340563</v>
      </c>
      <c r="B31" s="175">
        <v>1444607</v>
      </c>
      <c r="C31" s="175" t="s">
        <v>3519</v>
      </c>
      <c r="D31" s="177">
        <v>43526</v>
      </c>
      <c r="E31" s="177">
        <v>43528</v>
      </c>
      <c r="F31" s="175">
        <f t="shared" si="0"/>
        <v>2</v>
      </c>
      <c r="G31" s="175">
        <v>1</v>
      </c>
      <c r="H31" s="175" t="s">
        <v>37</v>
      </c>
      <c r="I31" s="175">
        <f t="shared" si="1"/>
        <v>2</v>
      </c>
      <c r="J31" s="185">
        <v>2900000</v>
      </c>
      <c r="K31" s="185">
        <f t="shared" si="5"/>
        <v>5800000</v>
      </c>
      <c r="L31" s="188"/>
      <c r="M31" s="175"/>
    </row>
    <row r="32" spans="1:13">
      <c r="A32" s="178">
        <v>342654</v>
      </c>
      <c r="B32" s="175">
        <v>1449177</v>
      </c>
      <c r="C32" s="175" t="s">
        <v>3520</v>
      </c>
      <c r="D32" s="177">
        <v>43526</v>
      </c>
      <c r="E32" s="177">
        <v>43528</v>
      </c>
      <c r="F32" s="175">
        <f t="shared" si="0"/>
        <v>2</v>
      </c>
      <c r="G32" s="175">
        <v>1</v>
      </c>
      <c r="H32" s="175" t="s">
        <v>37</v>
      </c>
      <c r="I32" s="175">
        <f t="shared" si="1"/>
        <v>2</v>
      </c>
      <c r="J32" s="185">
        <v>2900000</v>
      </c>
      <c r="K32" s="185">
        <f t="shared" si="5"/>
        <v>5800000</v>
      </c>
      <c r="L32" s="188"/>
      <c r="M32" s="175"/>
    </row>
    <row r="33" spans="1:13">
      <c r="A33" s="178">
        <v>334130</v>
      </c>
      <c r="B33" s="175">
        <v>1425475</v>
      </c>
      <c r="C33" s="175" t="s">
        <v>3521</v>
      </c>
      <c r="D33" s="177">
        <v>43526</v>
      </c>
      <c r="E33" s="177">
        <v>43530</v>
      </c>
      <c r="F33" s="175">
        <f t="shared" si="0"/>
        <v>4</v>
      </c>
      <c r="G33" s="175">
        <v>1</v>
      </c>
      <c r="H33" s="175" t="s">
        <v>2405</v>
      </c>
      <c r="I33" s="175">
        <f t="shared" si="1"/>
        <v>4</v>
      </c>
      <c r="J33" s="185">
        <v>3100000</v>
      </c>
      <c r="K33" s="189">
        <f t="shared" si="5"/>
        <v>12400000</v>
      </c>
      <c r="L33" s="188"/>
      <c r="M33" s="175"/>
    </row>
    <row r="34" spans="1:13">
      <c r="A34" s="178">
        <v>340524</v>
      </c>
      <c r="B34" s="175">
        <v>1444887</v>
      </c>
      <c r="C34" s="175" t="s">
        <v>3522</v>
      </c>
      <c r="D34" s="177">
        <v>43526</v>
      </c>
      <c r="E34" s="177">
        <v>43528</v>
      </c>
      <c r="F34" s="175">
        <f t="shared" si="0"/>
        <v>2</v>
      </c>
      <c r="G34" s="175">
        <v>1</v>
      </c>
      <c r="H34" s="175" t="s">
        <v>37</v>
      </c>
      <c r="I34" s="175">
        <f t="shared" si="1"/>
        <v>2</v>
      </c>
      <c r="J34" s="185">
        <v>2900000</v>
      </c>
      <c r="K34" s="189">
        <f t="shared" si="5"/>
        <v>5800000</v>
      </c>
      <c r="L34" s="188"/>
      <c r="M34" s="175"/>
    </row>
    <row r="35" spans="1:13">
      <c r="A35" s="178">
        <v>341851</v>
      </c>
      <c r="B35" s="175">
        <v>1447307</v>
      </c>
      <c r="C35" s="175" t="s">
        <v>3523</v>
      </c>
      <c r="D35" s="177">
        <v>43526</v>
      </c>
      <c r="E35" s="177">
        <v>43527</v>
      </c>
      <c r="F35" s="175">
        <f t="shared" si="0"/>
        <v>1</v>
      </c>
      <c r="G35" s="175">
        <v>1</v>
      </c>
      <c r="H35" s="175" t="s">
        <v>37</v>
      </c>
      <c r="I35" s="175">
        <f t="shared" si="1"/>
        <v>1</v>
      </c>
      <c r="J35" s="185">
        <v>2900000</v>
      </c>
      <c r="K35" s="189">
        <f t="shared" si="5"/>
        <v>2900000</v>
      </c>
      <c r="L35" s="188"/>
      <c r="M35" s="175"/>
    </row>
    <row r="36" spans="1:13">
      <c r="A36" s="178" t="s">
        <v>3524</v>
      </c>
      <c r="B36" s="175">
        <v>1448711</v>
      </c>
      <c r="C36" s="175" t="s">
        <v>3525</v>
      </c>
      <c r="D36" s="177">
        <v>43526</v>
      </c>
      <c r="E36" s="177">
        <v>43528</v>
      </c>
      <c r="F36" s="175">
        <f t="shared" si="0"/>
        <v>2</v>
      </c>
      <c r="G36" s="175">
        <v>3</v>
      </c>
      <c r="H36" s="175" t="s">
        <v>37</v>
      </c>
      <c r="I36" s="175">
        <f t="shared" si="1"/>
        <v>6</v>
      </c>
      <c r="J36" s="185">
        <v>2900000</v>
      </c>
      <c r="K36" s="189">
        <f t="shared" si="5"/>
        <v>17400000</v>
      </c>
      <c r="L36" s="188"/>
      <c r="M36" s="175"/>
    </row>
    <row r="37" spans="1:13">
      <c r="A37" s="178">
        <v>342359</v>
      </c>
      <c r="B37" s="175">
        <v>1448584</v>
      </c>
      <c r="C37" s="175" t="s">
        <v>3526</v>
      </c>
      <c r="D37" s="177">
        <v>43526</v>
      </c>
      <c r="E37" s="177">
        <v>43528</v>
      </c>
      <c r="F37" s="175">
        <f t="shared" si="0"/>
        <v>2</v>
      </c>
      <c r="G37" s="175">
        <v>1</v>
      </c>
      <c r="H37" s="175" t="s">
        <v>37</v>
      </c>
      <c r="I37" s="175">
        <f t="shared" si="1"/>
        <v>2</v>
      </c>
      <c r="J37" s="185">
        <v>2900000</v>
      </c>
      <c r="K37" s="189">
        <f t="shared" si="5"/>
        <v>5800000</v>
      </c>
      <c r="L37" s="188"/>
      <c r="M37" s="175" t="s">
        <v>2270</v>
      </c>
    </row>
    <row r="38" spans="1:13">
      <c r="A38" s="178">
        <v>342617</v>
      </c>
      <c r="B38" s="175">
        <v>1448884</v>
      </c>
      <c r="C38" s="175" t="s">
        <v>3527</v>
      </c>
      <c r="D38" s="177">
        <v>43526</v>
      </c>
      <c r="E38" s="177">
        <v>43528</v>
      </c>
      <c r="F38" s="175">
        <f t="shared" si="0"/>
        <v>2</v>
      </c>
      <c r="G38" s="175">
        <v>1</v>
      </c>
      <c r="H38" s="175" t="s">
        <v>37</v>
      </c>
      <c r="I38" s="175">
        <f t="shared" si="1"/>
        <v>2</v>
      </c>
      <c r="J38" s="185">
        <v>2900000</v>
      </c>
      <c r="K38" s="189">
        <f t="shared" si="5"/>
        <v>5800000</v>
      </c>
      <c r="L38" s="188"/>
      <c r="M38" s="175" t="s">
        <v>2703</v>
      </c>
    </row>
    <row r="39" spans="1:13">
      <c r="A39" s="178" t="s">
        <v>3528</v>
      </c>
      <c r="B39" s="175">
        <v>1449641</v>
      </c>
      <c r="C39" s="175" t="s">
        <v>3529</v>
      </c>
      <c r="D39" s="177">
        <v>43526</v>
      </c>
      <c r="E39" s="177">
        <v>43527</v>
      </c>
      <c r="F39" s="175">
        <f t="shared" si="0"/>
        <v>1</v>
      </c>
      <c r="G39" s="175">
        <v>3</v>
      </c>
      <c r="H39" s="175" t="s">
        <v>37</v>
      </c>
      <c r="I39" s="175">
        <f t="shared" si="1"/>
        <v>3</v>
      </c>
      <c r="J39" s="185">
        <v>2900000</v>
      </c>
      <c r="K39" s="189">
        <f t="shared" si="5"/>
        <v>8700000</v>
      </c>
      <c r="L39" s="188"/>
      <c r="M39" s="175" t="s">
        <v>1936</v>
      </c>
    </row>
    <row r="40" spans="1:13">
      <c r="A40" s="178">
        <v>342694</v>
      </c>
      <c r="B40" s="175">
        <v>1448547</v>
      </c>
      <c r="C40" s="175" t="s">
        <v>3530</v>
      </c>
      <c r="D40" s="177">
        <v>43526</v>
      </c>
      <c r="E40" s="177">
        <v>43528</v>
      </c>
      <c r="F40" s="175">
        <f t="shared" si="0"/>
        <v>2</v>
      </c>
      <c r="G40" s="175">
        <v>1</v>
      </c>
      <c r="H40" s="175" t="s">
        <v>37</v>
      </c>
      <c r="I40" s="175">
        <f t="shared" si="1"/>
        <v>2</v>
      </c>
      <c r="J40" s="185">
        <v>2900000</v>
      </c>
      <c r="K40" s="189">
        <f t="shared" si="5"/>
        <v>5800000</v>
      </c>
      <c r="L40" s="188"/>
      <c r="M40" s="175" t="s">
        <v>2383</v>
      </c>
    </row>
    <row r="41" spans="1:13">
      <c r="A41" s="178">
        <v>343070</v>
      </c>
      <c r="B41" s="175">
        <v>1451366</v>
      </c>
      <c r="C41" s="175" t="s">
        <v>3531</v>
      </c>
      <c r="D41" s="177">
        <v>43527</v>
      </c>
      <c r="E41" s="177">
        <v>43529</v>
      </c>
      <c r="F41" s="175">
        <f t="shared" si="0"/>
        <v>2</v>
      </c>
      <c r="G41" s="175">
        <v>1</v>
      </c>
      <c r="H41" s="175" t="s">
        <v>2405</v>
      </c>
      <c r="I41" s="175">
        <f t="shared" si="1"/>
        <v>2</v>
      </c>
      <c r="J41" s="185">
        <v>3100000</v>
      </c>
      <c r="K41" s="189">
        <f t="shared" si="5"/>
        <v>6200000</v>
      </c>
      <c r="L41" s="188"/>
      <c r="M41" s="175"/>
    </row>
    <row r="42" spans="1:13">
      <c r="A42" s="178" t="s">
        <v>3532</v>
      </c>
      <c r="B42" s="175">
        <v>1434683</v>
      </c>
      <c r="C42" s="175" t="s">
        <v>3533</v>
      </c>
      <c r="D42" s="177">
        <v>43527</v>
      </c>
      <c r="E42" s="177">
        <v>43529</v>
      </c>
      <c r="F42" s="175">
        <f t="shared" si="0"/>
        <v>2</v>
      </c>
      <c r="G42" s="175">
        <v>2</v>
      </c>
      <c r="H42" s="175" t="s">
        <v>2405</v>
      </c>
      <c r="I42" s="175">
        <f t="shared" si="1"/>
        <v>4</v>
      </c>
      <c r="J42" s="185">
        <v>3100000</v>
      </c>
      <c r="K42" s="185">
        <f t="shared" si="5"/>
        <v>12400000</v>
      </c>
      <c r="L42" s="188"/>
      <c r="M42" s="175" t="s">
        <v>2171</v>
      </c>
    </row>
    <row r="43" spans="1:13">
      <c r="A43" s="178">
        <v>342619</v>
      </c>
      <c r="B43" s="179">
        <v>1448646</v>
      </c>
      <c r="C43" s="179" t="s">
        <v>3534</v>
      </c>
      <c r="D43" s="177">
        <v>43527</v>
      </c>
      <c r="E43" s="177">
        <v>43528</v>
      </c>
      <c r="F43" s="175">
        <f t="shared" si="0"/>
        <v>1</v>
      </c>
      <c r="G43" s="175">
        <v>1</v>
      </c>
      <c r="H43" s="175" t="s">
        <v>2405</v>
      </c>
      <c r="I43" s="175">
        <f t="shared" si="1"/>
        <v>1</v>
      </c>
      <c r="J43" s="185">
        <v>3100000</v>
      </c>
      <c r="K43" s="185">
        <f t="shared" si="5"/>
        <v>3100000</v>
      </c>
      <c r="L43" s="188"/>
      <c r="M43" s="175" t="s">
        <v>3535</v>
      </c>
    </row>
    <row r="44" spans="1:13">
      <c r="A44" s="178" t="s">
        <v>3536</v>
      </c>
      <c r="B44" s="175">
        <v>1451790</v>
      </c>
      <c r="C44" s="175" t="s">
        <v>3537</v>
      </c>
      <c r="D44" s="177">
        <v>43527</v>
      </c>
      <c r="E44" s="177">
        <v>43528</v>
      </c>
      <c r="F44" s="175">
        <f t="shared" si="0"/>
        <v>1</v>
      </c>
      <c r="G44" s="175">
        <v>2</v>
      </c>
      <c r="H44" s="175" t="s">
        <v>2405</v>
      </c>
      <c r="I44" s="175">
        <f t="shared" si="1"/>
        <v>2</v>
      </c>
      <c r="J44" s="185">
        <v>3100000</v>
      </c>
      <c r="K44" s="185">
        <f>J44*F44*G44</f>
        <v>6200000</v>
      </c>
      <c r="L44" s="188"/>
      <c r="M44" s="175"/>
    </row>
    <row r="45" spans="1:13">
      <c r="A45" s="178">
        <v>342627</v>
      </c>
      <c r="B45" s="179">
        <v>1448739</v>
      </c>
      <c r="C45" s="179" t="s">
        <v>3538</v>
      </c>
      <c r="D45" s="177">
        <v>43527</v>
      </c>
      <c r="E45" s="177">
        <v>43528</v>
      </c>
      <c r="F45" s="175">
        <f t="shared" si="0"/>
        <v>1</v>
      </c>
      <c r="G45" s="175">
        <v>1</v>
      </c>
      <c r="H45" s="175" t="s">
        <v>37</v>
      </c>
      <c r="I45" s="175">
        <f t="shared" si="1"/>
        <v>1</v>
      </c>
      <c r="J45" s="185">
        <v>2900000</v>
      </c>
      <c r="K45" s="185">
        <f t="shared" ref="K45:K50" si="6">J45*I45</f>
        <v>2900000</v>
      </c>
      <c r="L45" s="188"/>
      <c r="M45" s="175" t="s">
        <v>3539</v>
      </c>
    </row>
    <row r="46" spans="1:13">
      <c r="A46" s="178" t="s">
        <v>3540</v>
      </c>
      <c r="B46" s="179">
        <v>1451467</v>
      </c>
      <c r="C46" s="179" t="s">
        <v>3541</v>
      </c>
      <c r="D46" s="177">
        <v>43527</v>
      </c>
      <c r="E46" s="177">
        <v>43531</v>
      </c>
      <c r="F46" s="175">
        <f t="shared" si="0"/>
        <v>4</v>
      </c>
      <c r="G46" s="175">
        <v>3</v>
      </c>
      <c r="H46" s="175" t="s">
        <v>37</v>
      </c>
      <c r="I46" s="175">
        <f t="shared" si="1"/>
        <v>12</v>
      </c>
      <c r="J46" s="185">
        <v>2900000</v>
      </c>
      <c r="K46" s="185">
        <f t="shared" si="6"/>
        <v>34800000</v>
      </c>
      <c r="L46" s="188"/>
      <c r="M46" s="175"/>
    </row>
    <row r="47" spans="1:13">
      <c r="A47" s="178">
        <v>342628</v>
      </c>
      <c r="B47" s="179">
        <v>1448726</v>
      </c>
      <c r="C47" s="179" t="s">
        <v>3542</v>
      </c>
      <c r="D47" s="177">
        <v>43527</v>
      </c>
      <c r="E47" s="177">
        <v>43530</v>
      </c>
      <c r="F47" s="175">
        <f t="shared" si="0"/>
        <v>3</v>
      </c>
      <c r="G47" s="175">
        <v>1</v>
      </c>
      <c r="H47" s="175" t="s">
        <v>37</v>
      </c>
      <c r="I47" s="175">
        <f t="shared" si="1"/>
        <v>3</v>
      </c>
      <c r="J47" s="185">
        <v>2900000</v>
      </c>
      <c r="K47" s="185">
        <f t="shared" si="6"/>
        <v>8700000</v>
      </c>
      <c r="L47" s="188"/>
      <c r="M47" s="175" t="s">
        <v>3543</v>
      </c>
    </row>
    <row r="48" spans="1:13">
      <c r="A48" s="178">
        <v>339818</v>
      </c>
      <c r="B48" s="179">
        <v>1442606</v>
      </c>
      <c r="C48" s="179" t="s">
        <v>3544</v>
      </c>
      <c r="D48" s="177">
        <v>43528</v>
      </c>
      <c r="E48" s="177">
        <v>43531</v>
      </c>
      <c r="F48" s="175">
        <f t="shared" si="0"/>
        <v>3</v>
      </c>
      <c r="G48" s="175">
        <v>1</v>
      </c>
      <c r="H48" s="175" t="s">
        <v>2405</v>
      </c>
      <c r="I48" s="175">
        <f t="shared" si="1"/>
        <v>3</v>
      </c>
      <c r="J48" s="185">
        <v>3100000</v>
      </c>
      <c r="K48" s="185">
        <f t="shared" si="6"/>
        <v>9300000</v>
      </c>
      <c r="L48" s="188"/>
      <c r="M48" s="175"/>
    </row>
    <row r="49" spans="1:13">
      <c r="A49" s="178">
        <v>343292</v>
      </c>
      <c r="B49" s="179">
        <v>1451679</v>
      </c>
      <c r="C49" s="179" t="s">
        <v>3545</v>
      </c>
      <c r="D49" s="177">
        <v>43528</v>
      </c>
      <c r="E49" s="177">
        <v>43530</v>
      </c>
      <c r="F49" s="175">
        <f t="shared" si="0"/>
        <v>2</v>
      </c>
      <c r="G49" s="175">
        <v>6</v>
      </c>
      <c r="H49" s="175" t="s">
        <v>2405</v>
      </c>
      <c r="I49" s="175">
        <f t="shared" si="1"/>
        <v>12</v>
      </c>
      <c r="J49" s="185">
        <v>3100000</v>
      </c>
      <c r="K49" s="185">
        <f t="shared" si="6"/>
        <v>37200000</v>
      </c>
      <c r="L49" s="188"/>
      <c r="M49" s="175" t="s">
        <v>2171</v>
      </c>
    </row>
    <row r="50" spans="1:13">
      <c r="A50" s="178">
        <v>342250</v>
      </c>
      <c r="B50" s="179">
        <v>1448250</v>
      </c>
      <c r="C50" s="179" t="s">
        <v>3546</v>
      </c>
      <c r="D50" s="177">
        <v>43528</v>
      </c>
      <c r="E50" s="177">
        <v>43531</v>
      </c>
      <c r="F50" s="175">
        <f t="shared" si="0"/>
        <v>3</v>
      </c>
      <c r="G50" s="175">
        <v>1</v>
      </c>
      <c r="H50" s="175" t="s">
        <v>37</v>
      </c>
      <c r="I50" s="175">
        <f t="shared" si="1"/>
        <v>3</v>
      </c>
      <c r="J50" s="185">
        <v>2900000</v>
      </c>
      <c r="K50" s="185">
        <f t="shared" si="6"/>
        <v>8700000</v>
      </c>
      <c r="L50" s="188"/>
      <c r="M50" s="175"/>
    </row>
    <row r="51" spans="1:13">
      <c r="A51" s="175">
        <v>341766</v>
      </c>
      <c r="B51" s="175">
        <v>1446967</v>
      </c>
      <c r="C51" s="175" t="s">
        <v>3547</v>
      </c>
      <c r="D51" s="177">
        <v>43528</v>
      </c>
      <c r="E51" s="177">
        <v>43529</v>
      </c>
      <c r="F51" s="175">
        <f t="shared" si="0"/>
        <v>1</v>
      </c>
      <c r="G51" s="175">
        <v>1</v>
      </c>
      <c r="H51" s="175" t="s">
        <v>37</v>
      </c>
      <c r="I51" s="175">
        <f t="shared" si="1"/>
        <v>1</v>
      </c>
      <c r="J51" s="185">
        <v>2900000</v>
      </c>
      <c r="K51" s="185">
        <f t="shared" ref="K51:K55" si="7">J51*F51*G51</f>
        <v>2900000</v>
      </c>
      <c r="L51" s="188"/>
      <c r="M51" s="175"/>
    </row>
    <row r="52" spans="1:13">
      <c r="A52" s="175">
        <v>341858</v>
      </c>
      <c r="B52" s="179">
        <v>1447589</v>
      </c>
      <c r="C52" s="179" t="s">
        <v>3548</v>
      </c>
      <c r="D52" s="177">
        <v>43529</v>
      </c>
      <c r="E52" s="177">
        <v>43530</v>
      </c>
      <c r="F52" s="175">
        <f t="shared" si="0"/>
        <v>1</v>
      </c>
      <c r="G52" s="175">
        <v>1</v>
      </c>
      <c r="H52" s="175" t="s">
        <v>37</v>
      </c>
      <c r="I52" s="175">
        <f t="shared" si="1"/>
        <v>1</v>
      </c>
      <c r="J52" s="185">
        <v>2900000</v>
      </c>
      <c r="K52" s="185">
        <f t="shared" si="7"/>
        <v>2900000</v>
      </c>
      <c r="L52" s="188"/>
      <c r="M52" s="175" t="s">
        <v>3539</v>
      </c>
    </row>
    <row r="53" spans="1:13">
      <c r="A53" s="175">
        <v>342356</v>
      </c>
      <c r="B53" s="179">
        <v>1448538</v>
      </c>
      <c r="C53" s="179" t="s">
        <v>3549</v>
      </c>
      <c r="D53" s="177">
        <v>43529</v>
      </c>
      <c r="E53" s="177">
        <v>43531</v>
      </c>
      <c r="F53" s="175">
        <f t="shared" si="0"/>
        <v>2</v>
      </c>
      <c r="G53" s="175">
        <v>1</v>
      </c>
      <c r="H53" s="175" t="s">
        <v>37</v>
      </c>
      <c r="I53" s="175">
        <f t="shared" si="1"/>
        <v>2</v>
      </c>
      <c r="J53" s="185">
        <v>2900000</v>
      </c>
      <c r="K53" s="185">
        <f t="shared" si="7"/>
        <v>5800000</v>
      </c>
      <c r="L53" s="188"/>
      <c r="M53" s="175" t="s">
        <v>3234</v>
      </c>
    </row>
    <row r="54" spans="1:13">
      <c r="A54" s="175">
        <v>342630</v>
      </c>
      <c r="B54" s="179">
        <v>1449552</v>
      </c>
      <c r="C54" s="179" t="s">
        <v>3550</v>
      </c>
      <c r="D54" s="177">
        <v>43529</v>
      </c>
      <c r="E54" s="177">
        <v>43533</v>
      </c>
      <c r="F54" s="175">
        <f t="shared" si="0"/>
        <v>4</v>
      </c>
      <c r="G54" s="175">
        <v>1</v>
      </c>
      <c r="H54" s="175" t="s">
        <v>2405</v>
      </c>
      <c r="I54" s="175">
        <f t="shared" si="1"/>
        <v>4</v>
      </c>
      <c r="J54" s="185">
        <v>3100000</v>
      </c>
      <c r="K54" s="185">
        <f t="shared" si="7"/>
        <v>12400000</v>
      </c>
      <c r="L54" s="188"/>
      <c r="M54" s="175"/>
    </row>
    <row r="55" spans="1:13">
      <c r="A55" s="175">
        <v>341920</v>
      </c>
      <c r="B55" s="179">
        <v>1447989</v>
      </c>
      <c r="C55" s="179" t="s">
        <v>3551</v>
      </c>
      <c r="D55" s="177">
        <v>43530</v>
      </c>
      <c r="E55" s="177">
        <v>43535</v>
      </c>
      <c r="F55" s="175">
        <f t="shared" si="0"/>
        <v>5</v>
      </c>
      <c r="G55" s="175">
        <v>1</v>
      </c>
      <c r="H55" s="175" t="s">
        <v>37</v>
      </c>
      <c r="I55" s="175">
        <f t="shared" si="1"/>
        <v>5</v>
      </c>
      <c r="J55" s="185">
        <v>2900000</v>
      </c>
      <c r="K55" s="185">
        <f t="shared" si="7"/>
        <v>14500000</v>
      </c>
      <c r="L55" s="188"/>
      <c r="M55" s="175"/>
    </row>
    <row r="56" ht="67.5" spans="1:13">
      <c r="A56" s="178">
        <v>339763</v>
      </c>
      <c r="B56" s="179">
        <v>1442170</v>
      </c>
      <c r="C56" s="179" t="s">
        <v>3552</v>
      </c>
      <c r="D56" s="177">
        <v>43530</v>
      </c>
      <c r="E56" s="177">
        <v>43535</v>
      </c>
      <c r="F56" s="175">
        <f t="shared" si="0"/>
        <v>5</v>
      </c>
      <c r="G56" s="175">
        <v>1</v>
      </c>
      <c r="H56" s="175" t="s">
        <v>37</v>
      </c>
      <c r="I56" s="175">
        <f t="shared" si="1"/>
        <v>5</v>
      </c>
      <c r="J56" s="185">
        <v>2900000</v>
      </c>
      <c r="K56" s="185">
        <f t="shared" ref="K56:K58" si="8">J56*I56</f>
        <v>14500000</v>
      </c>
      <c r="L56" s="190"/>
      <c r="M56" s="191" t="s">
        <v>3553</v>
      </c>
    </row>
    <row r="57" spans="1:13">
      <c r="A57" s="134">
        <v>341355</v>
      </c>
      <c r="B57" s="135">
        <v>1446785</v>
      </c>
      <c r="C57" s="135" t="s">
        <v>3438</v>
      </c>
      <c r="D57" s="136">
        <v>43525</v>
      </c>
      <c r="E57" s="136">
        <v>43527</v>
      </c>
      <c r="F57" s="135">
        <f t="shared" si="0"/>
        <v>2</v>
      </c>
      <c r="G57" s="135">
        <v>1</v>
      </c>
      <c r="H57" s="135" t="s">
        <v>37</v>
      </c>
      <c r="I57" s="135">
        <f t="shared" si="1"/>
        <v>2</v>
      </c>
      <c r="J57" s="160">
        <v>0</v>
      </c>
      <c r="K57" s="160">
        <f t="shared" si="8"/>
        <v>0</v>
      </c>
      <c r="L57" s="192">
        <f>SUM(K57:K64)</f>
        <v>62700000</v>
      </c>
      <c r="M57" s="193"/>
    </row>
    <row r="58" ht="40.5" spans="1:13">
      <c r="A58" s="180" t="s">
        <v>3554</v>
      </c>
      <c r="B58" s="181">
        <v>1444936</v>
      </c>
      <c r="C58" s="182" t="s">
        <v>3555</v>
      </c>
      <c r="D58" s="183">
        <v>43531</v>
      </c>
      <c r="E58" s="183">
        <v>43534</v>
      </c>
      <c r="F58" s="184">
        <f t="shared" si="0"/>
        <v>3</v>
      </c>
      <c r="G58" s="184">
        <v>2</v>
      </c>
      <c r="H58" s="184" t="s">
        <v>2405</v>
      </c>
      <c r="I58" s="184">
        <f t="shared" si="1"/>
        <v>6</v>
      </c>
      <c r="J58" s="194">
        <v>3100000</v>
      </c>
      <c r="K58" s="194">
        <f t="shared" si="8"/>
        <v>18600000</v>
      </c>
      <c r="L58" s="195"/>
      <c r="M58" s="193"/>
    </row>
    <row r="59" spans="1:13">
      <c r="A59" s="50">
        <v>342795</v>
      </c>
      <c r="B59" s="50">
        <v>1450047</v>
      </c>
      <c r="C59" s="50" t="s">
        <v>3556</v>
      </c>
      <c r="D59" s="51">
        <v>43531</v>
      </c>
      <c r="E59" s="51">
        <v>43532</v>
      </c>
      <c r="F59" s="50">
        <f t="shared" si="0"/>
        <v>1</v>
      </c>
      <c r="G59" s="50">
        <v>1</v>
      </c>
      <c r="H59" s="50" t="s">
        <v>37</v>
      </c>
      <c r="I59" s="50">
        <f t="shared" si="1"/>
        <v>1</v>
      </c>
      <c r="J59" s="79">
        <v>2900000</v>
      </c>
      <c r="K59" s="79">
        <f>J59*F59*G59</f>
        <v>2900000</v>
      </c>
      <c r="L59" s="195"/>
      <c r="M59" s="50"/>
    </row>
    <row r="60" spans="1:13">
      <c r="A60" s="180">
        <v>340577</v>
      </c>
      <c r="B60" s="181">
        <v>1444436</v>
      </c>
      <c r="C60" s="182" t="s">
        <v>3557</v>
      </c>
      <c r="D60" s="183">
        <v>43531</v>
      </c>
      <c r="E60" s="183">
        <v>43534</v>
      </c>
      <c r="F60" s="184">
        <f t="shared" si="0"/>
        <v>3</v>
      </c>
      <c r="G60" s="184">
        <v>1</v>
      </c>
      <c r="H60" s="184" t="s">
        <v>2405</v>
      </c>
      <c r="I60" s="184">
        <f t="shared" si="1"/>
        <v>3</v>
      </c>
      <c r="J60" s="194">
        <v>3100000</v>
      </c>
      <c r="K60" s="194">
        <f t="shared" ref="K60:K69" si="9">J60*I60</f>
        <v>9300000</v>
      </c>
      <c r="L60" s="195"/>
      <c r="M60" s="50" t="s">
        <v>1936</v>
      </c>
    </row>
    <row r="61" spans="1:13">
      <c r="A61" s="180">
        <v>341857</v>
      </c>
      <c r="B61" s="181">
        <v>1447832</v>
      </c>
      <c r="C61" s="182" t="s">
        <v>3558</v>
      </c>
      <c r="D61" s="183">
        <v>43531</v>
      </c>
      <c r="E61" s="183">
        <v>43534</v>
      </c>
      <c r="F61" s="184">
        <f t="shared" si="0"/>
        <v>3</v>
      </c>
      <c r="G61" s="184">
        <v>1</v>
      </c>
      <c r="H61" s="184" t="s">
        <v>37</v>
      </c>
      <c r="I61" s="184">
        <f t="shared" si="1"/>
        <v>3</v>
      </c>
      <c r="J61" s="194">
        <v>2900000</v>
      </c>
      <c r="K61" s="194">
        <f t="shared" si="9"/>
        <v>8700000</v>
      </c>
      <c r="L61" s="195"/>
      <c r="M61" s="50" t="s">
        <v>2987</v>
      </c>
    </row>
    <row r="62" spans="1:13">
      <c r="A62" s="50">
        <v>343577</v>
      </c>
      <c r="B62" s="50">
        <v>1452360</v>
      </c>
      <c r="C62" s="50" t="s">
        <v>3559</v>
      </c>
      <c r="D62" s="51">
        <v>43531</v>
      </c>
      <c r="E62" s="51">
        <v>43533</v>
      </c>
      <c r="F62" s="50">
        <f t="shared" si="0"/>
        <v>2</v>
      </c>
      <c r="G62" s="50">
        <v>1</v>
      </c>
      <c r="H62" s="50" t="s">
        <v>37</v>
      </c>
      <c r="I62" s="50">
        <f t="shared" si="1"/>
        <v>2</v>
      </c>
      <c r="J62" s="79">
        <v>2900000</v>
      </c>
      <c r="K62" s="79">
        <f>J62*F62*G62</f>
        <v>5800000</v>
      </c>
      <c r="L62" s="195"/>
      <c r="M62" s="50"/>
    </row>
    <row r="63" spans="1:13">
      <c r="A63" s="180">
        <v>342357</v>
      </c>
      <c r="B63" s="181">
        <v>1448561</v>
      </c>
      <c r="C63" s="182" t="s">
        <v>3560</v>
      </c>
      <c r="D63" s="183">
        <v>43531</v>
      </c>
      <c r="E63" s="183">
        <v>43533</v>
      </c>
      <c r="F63" s="184">
        <f t="shared" si="0"/>
        <v>2</v>
      </c>
      <c r="G63" s="184">
        <v>1</v>
      </c>
      <c r="H63" s="184" t="s">
        <v>37</v>
      </c>
      <c r="I63" s="184">
        <f t="shared" si="1"/>
        <v>2</v>
      </c>
      <c r="J63" s="194">
        <v>2900000</v>
      </c>
      <c r="K63" s="194">
        <f t="shared" si="9"/>
        <v>5800000</v>
      </c>
      <c r="L63" s="195"/>
      <c r="M63" s="50"/>
    </row>
    <row r="64" ht="27" spans="1:13">
      <c r="A64" s="180" t="s">
        <v>3561</v>
      </c>
      <c r="B64" s="181">
        <v>1449888</v>
      </c>
      <c r="C64" s="182" t="s">
        <v>3562</v>
      </c>
      <c r="D64" s="183">
        <v>43531</v>
      </c>
      <c r="E64" s="183">
        <v>43533</v>
      </c>
      <c r="F64" s="184">
        <f t="shared" si="0"/>
        <v>2</v>
      </c>
      <c r="G64" s="184">
        <v>2</v>
      </c>
      <c r="H64" s="184" t="s">
        <v>37</v>
      </c>
      <c r="I64" s="184">
        <f t="shared" si="1"/>
        <v>4</v>
      </c>
      <c r="J64" s="194">
        <v>2900000</v>
      </c>
      <c r="K64" s="194">
        <f t="shared" si="9"/>
        <v>11600000</v>
      </c>
      <c r="L64" s="196"/>
      <c r="M64" s="50"/>
    </row>
    <row r="65" spans="1:13">
      <c r="A65" s="197">
        <v>344374</v>
      </c>
      <c r="B65" s="198">
        <v>1454439</v>
      </c>
      <c r="C65" s="199" t="s">
        <v>3563</v>
      </c>
      <c r="D65" s="115">
        <v>43528</v>
      </c>
      <c r="E65" s="115">
        <v>43530</v>
      </c>
      <c r="F65" s="116">
        <f t="shared" si="0"/>
        <v>2</v>
      </c>
      <c r="G65" s="116">
        <v>1</v>
      </c>
      <c r="H65" s="116" t="s">
        <v>37</v>
      </c>
      <c r="I65" s="116">
        <f t="shared" si="1"/>
        <v>2</v>
      </c>
      <c r="J65" s="153">
        <v>2900000</v>
      </c>
      <c r="K65" s="153">
        <f t="shared" si="9"/>
        <v>5800000</v>
      </c>
      <c r="L65" s="231">
        <f>SUM(K65:K74)</f>
        <v>102000000</v>
      </c>
      <c r="M65" s="23" t="s">
        <v>2270</v>
      </c>
    </row>
    <row r="66" spans="1:13">
      <c r="A66" s="197">
        <v>344375</v>
      </c>
      <c r="B66" s="198">
        <v>1454757</v>
      </c>
      <c r="C66" s="199" t="s">
        <v>3564</v>
      </c>
      <c r="D66" s="115">
        <v>43528</v>
      </c>
      <c r="E66" s="115">
        <v>43529</v>
      </c>
      <c r="F66" s="116">
        <f t="shared" si="0"/>
        <v>1</v>
      </c>
      <c r="G66" s="116">
        <v>1</v>
      </c>
      <c r="H66" s="116" t="s">
        <v>37</v>
      </c>
      <c r="I66" s="116">
        <f t="shared" si="1"/>
        <v>1</v>
      </c>
      <c r="J66" s="153">
        <v>2900000</v>
      </c>
      <c r="K66" s="153">
        <f t="shared" si="9"/>
        <v>2900000</v>
      </c>
      <c r="L66" s="232"/>
      <c r="M66" s="23" t="s">
        <v>1936</v>
      </c>
    </row>
    <row r="67" spans="1:13">
      <c r="A67" s="197">
        <v>344309</v>
      </c>
      <c r="B67" s="198">
        <v>1453936</v>
      </c>
      <c r="C67" s="199" t="s">
        <v>3565</v>
      </c>
      <c r="D67" s="115">
        <v>43531</v>
      </c>
      <c r="E67" s="115">
        <v>43532</v>
      </c>
      <c r="F67" s="116">
        <f t="shared" si="0"/>
        <v>1</v>
      </c>
      <c r="G67" s="116">
        <v>1</v>
      </c>
      <c r="H67" s="116" t="s">
        <v>2405</v>
      </c>
      <c r="I67" s="116">
        <f t="shared" si="1"/>
        <v>1</v>
      </c>
      <c r="J67" s="153">
        <v>3100000</v>
      </c>
      <c r="K67" s="153">
        <f t="shared" si="9"/>
        <v>3100000</v>
      </c>
      <c r="L67" s="232"/>
      <c r="M67" s="23"/>
    </row>
    <row r="68" spans="1:13">
      <c r="A68" s="22" t="s">
        <v>3566</v>
      </c>
      <c r="B68" s="200">
        <v>1441820</v>
      </c>
      <c r="C68" s="200" t="s">
        <v>3567</v>
      </c>
      <c r="D68" s="24">
        <v>43532</v>
      </c>
      <c r="E68" s="24">
        <v>43534</v>
      </c>
      <c r="F68" s="23">
        <f t="shared" si="0"/>
        <v>2</v>
      </c>
      <c r="G68" s="23">
        <v>8</v>
      </c>
      <c r="H68" s="23" t="s">
        <v>37</v>
      </c>
      <c r="I68" s="23">
        <f t="shared" si="1"/>
        <v>16</v>
      </c>
      <c r="J68" s="43">
        <v>2900000</v>
      </c>
      <c r="K68" s="43">
        <f t="shared" si="9"/>
        <v>46400000</v>
      </c>
      <c r="L68" s="232"/>
      <c r="M68" s="23"/>
    </row>
    <row r="69" spans="1:13">
      <c r="A69" s="22">
        <v>343239</v>
      </c>
      <c r="B69" s="200">
        <v>1450388</v>
      </c>
      <c r="C69" s="200" t="s">
        <v>3568</v>
      </c>
      <c r="D69" s="24">
        <v>43532</v>
      </c>
      <c r="E69" s="24">
        <v>43534</v>
      </c>
      <c r="F69" s="23">
        <f t="shared" si="0"/>
        <v>2</v>
      </c>
      <c r="G69" s="23">
        <v>1</v>
      </c>
      <c r="H69" s="23" t="s">
        <v>37</v>
      </c>
      <c r="I69" s="23">
        <f t="shared" si="1"/>
        <v>2</v>
      </c>
      <c r="J69" s="43">
        <v>2900000</v>
      </c>
      <c r="K69" s="43">
        <f t="shared" si="9"/>
        <v>5800000</v>
      </c>
      <c r="L69" s="232"/>
      <c r="M69" s="23"/>
    </row>
    <row r="70" spans="1:13">
      <c r="A70" s="25">
        <v>343826</v>
      </c>
      <c r="B70" s="25">
        <v>1452139</v>
      </c>
      <c r="C70" s="25" t="s">
        <v>3569</v>
      </c>
      <c r="D70" s="26">
        <v>43532</v>
      </c>
      <c r="E70" s="26">
        <v>43534</v>
      </c>
      <c r="F70" s="25">
        <f t="shared" si="0"/>
        <v>2</v>
      </c>
      <c r="G70" s="25">
        <v>1</v>
      </c>
      <c r="H70" s="25" t="s">
        <v>868</v>
      </c>
      <c r="I70" s="25">
        <f t="shared" si="1"/>
        <v>2</v>
      </c>
      <c r="J70" s="47">
        <v>3550000</v>
      </c>
      <c r="K70" s="47">
        <f t="shared" ref="K70:K82" si="10">J70*F70*G70</f>
        <v>7100000</v>
      </c>
      <c r="L70" s="232"/>
      <c r="M70" s="75"/>
    </row>
    <row r="71" spans="1:13">
      <c r="A71" s="25">
        <v>343830</v>
      </c>
      <c r="B71" s="25">
        <v>1452578</v>
      </c>
      <c r="C71" s="25" t="s">
        <v>3570</v>
      </c>
      <c r="D71" s="26">
        <v>43532</v>
      </c>
      <c r="E71" s="26">
        <v>43534</v>
      </c>
      <c r="F71" s="25">
        <f t="shared" si="0"/>
        <v>2</v>
      </c>
      <c r="G71" s="25">
        <v>1</v>
      </c>
      <c r="H71" s="25" t="s">
        <v>868</v>
      </c>
      <c r="I71" s="25">
        <f t="shared" si="1"/>
        <v>2</v>
      </c>
      <c r="J71" s="47">
        <v>3550000</v>
      </c>
      <c r="K71" s="47">
        <f t="shared" si="10"/>
        <v>7100000</v>
      </c>
      <c r="L71" s="232"/>
      <c r="M71" s="75"/>
    </row>
    <row r="72" spans="1:13">
      <c r="A72" s="23">
        <v>343072</v>
      </c>
      <c r="B72" s="23">
        <v>1451063</v>
      </c>
      <c r="C72" s="23" t="s">
        <v>3571</v>
      </c>
      <c r="D72" s="24">
        <v>43532</v>
      </c>
      <c r="E72" s="24">
        <v>43535</v>
      </c>
      <c r="F72" s="23">
        <f t="shared" si="0"/>
        <v>3</v>
      </c>
      <c r="G72" s="23">
        <v>1</v>
      </c>
      <c r="H72" s="23" t="s">
        <v>2405</v>
      </c>
      <c r="I72" s="23">
        <f t="shared" si="1"/>
        <v>3</v>
      </c>
      <c r="J72" s="43">
        <v>3100000</v>
      </c>
      <c r="K72" s="43">
        <f t="shared" si="10"/>
        <v>9300000</v>
      </c>
      <c r="L72" s="232"/>
      <c r="M72" s="23"/>
    </row>
    <row r="73" spans="1:13">
      <c r="A73" s="22" t="s">
        <v>3572</v>
      </c>
      <c r="B73" s="23">
        <v>1452579</v>
      </c>
      <c r="C73" s="23" t="s">
        <v>3573</v>
      </c>
      <c r="D73" s="24">
        <v>43532</v>
      </c>
      <c r="E73" s="24">
        <v>43534</v>
      </c>
      <c r="F73" s="23">
        <f t="shared" ref="F73:F136" si="11">E73-D73</f>
        <v>2</v>
      </c>
      <c r="G73" s="23">
        <v>2</v>
      </c>
      <c r="H73" s="23" t="s">
        <v>37</v>
      </c>
      <c r="I73" s="23">
        <f t="shared" ref="I73:I136" si="12">G73*F73</f>
        <v>4</v>
      </c>
      <c r="J73" s="43">
        <v>2900000</v>
      </c>
      <c r="K73" s="43">
        <f t="shared" si="10"/>
        <v>11600000</v>
      </c>
      <c r="L73" s="232"/>
      <c r="M73" s="23"/>
    </row>
    <row r="74" spans="1:13">
      <c r="A74" s="23">
        <v>343583</v>
      </c>
      <c r="B74" s="23">
        <v>1452310</v>
      </c>
      <c r="C74" s="23" t="s">
        <v>3574</v>
      </c>
      <c r="D74" s="24">
        <v>43532</v>
      </c>
      <c r="E74" s="24">
        <v>43533</v>
      </c>
      <c r="F74" s="23">
        <f t="shared" si="11"/>
        <v>1</v>
      </c>
      <c r="G74" s="23">
        <v>1</v>
      </c>
      <c r="H74" s="23" t="s">
        <v>37</v>
      </c>
      <c r="I74" s="23">
        <f t="shared" si="12"/>
        <v>1</v>
      </c>
      <c r="J74" s="43">
        <v>2900000</v>
      </c>
      <c r="K74" s="43">
        <f t="shared" si="10"/>
        <v>2900000</v>
      </c>
      <c r="L74" s="233"/>
      <c r="M74" s="23"/>
    </row>
    <row r="75" spans="1:13">
      <c r="A75" s="135">
        <v>344631</v>
      </c>
      <c r="B75" s="135">
        <v>1455646</v>
      </c>
      <c r="C75" s="135" t="s">
        <v>3575</v>
      </c>
      <c r="D75" s="136">
        <v>43529</v>
      </c>
      <c r="E75" s="136">
        <v>43531</v>
      </c>
      <c r="F75" s="135">
        <f t="shared" si="11"/>
        <v>2</v>
      </c>
      <c r="G75" s="135">
        <v>1</v>
      </c>
      <c r="H75" s="135" t="s">
        <v>37</v>
      </c>
      <c r="I75" s="135">
        <f t="shared" si="12"/>
        <v>2</v>
      </c>
      <c r="J75" s="160">
        <v>2900000</v>
      </c>
      <c r="K75" s="160">
        <f t="shared" si="10"/>
        <v>5800000</v>
      </c>
      <c r="L75" s="157">
        <f>SUM(K75:K88)</f>
        <v>88000000</v>
      </c>
      <c r="M75" s="135"/>
    </row>
    <row r="76" spans="1:13">
      <c r="A76" s="135">
        <v>344633</v>
      </c>
      <c r="B76" s="135">
        <v>1455520</v>
      </c>
      <c r="C76" s="135" t="s">
        <v>3576</v>
      </c>
      <c r="D76" s="136">
        <v>43529</v>
      </c>
      <c r="E76" s="136">
        <v>43531</v>
      </c>
      <c r="F76" s="135">
        <f t="shared" si="11"/>
        <v>2</v>
      </c>
      <c r="G76" s="135">
        <v>1</v>
      </c>
      <c r="H76" s="135" t="s">
        <v>37</v>
      </c>
      <c r="I76" s="135">
        <f t="shared" si="12"/>
        <v>2</v>
      </c>
      <c r="J76" s="160">
        <v>2900000</v>
      </c>
      <c r="K76" s="160">
        <f t="shared" si="10"/>
        <v>5800000</v>
      </c>
      <c r="L76" s="158"/>
      <c r="M76" s="135"/>
    </row>
    <row r="77" spans="1:13">
      <c r="A77" s="135">
        <v>344672</v>
      </c>
      <c r="B77" s="135">
        <v>1455771</v>
      </c>
      <c r="C77" s="135" t="s">
        <v>3577</v>
      </c>
      <c r="D77" s="136">
        <v>43530</v>
      </c>
      <c r="E77" s="136">
        <v>43531</v>
      </c>
      <c r="F77" s="135">
        <f t="shared" si="11"/>
        <v>1</v>
      </c>
      <c r="G77" s="135">
        <v>1</v>
      </c>
      <c r="H77" s="135" t="s">
        <v>37</v>
      </c>
      <c r="I77" s="135">
        <f t="shared" si="12"/>
        <v>1</v>
      </c>
      <c r="J77" s="160">
        <v>2900000</v>
      </c>
      <c r="K77" s="160">
        <f t="shared" si="10"/>
        <v>2900000</v>
      </c>
      <c r="L77" s="158"/>
      <c r="M77" s="135"/>
    </row>
    <row r="78" spans="1:13">
      <c r="A78" s="201">
        <v>344497</v>
      </c>
      <c r="B78" s="201">
        <v>1455087</v>
      </c>
      <c r="C78" s="201" t="s">
        <v>3578</v>
      </c>
      <c r="D78" s="202">
        <v>43531</v>
      </c>
      <c r="E78" s="202">
        <v>43532</v>
      </c>
      <c r="F78" s="201">
        <f t="shared" si="11"/>
        <v>1</v>
      </c>
      <c r="G78" s="201">
        <v>1</v>
      </c>
      <c r="H78" s="201" t="s">
        <v>2405</v>
      </c>
      <c r="I78" s="201">
        <f t="shared" si="12"/>
        <v>1</v>
      </c>
      <c r="J78" s="234">
        <v>3100000</v>
      </c>
      <c r="K78" s="234">
        <f t="shared" si="10"/>
        <v>3100000</v>
      </c>
      <c r="L78" s="158"/>
      <c r="M78" s="201"/>
    </row>
    <row r="79" spans="1:13">
      <c r="A79" s="135">
        <v>345248</v>
      </c>
      <c r="B79" s="135">
        <v>1457141</v>
      </c>
      <c r="C79" s="135" t="s">
        <v>3579</v>
      </c>
      <c r="D79" s="136">
        <v>43531</v>
      </c>
      <c r="E79" s="136">
        <v>43532</v>
      </c>
      <c r="F79" s="135">
        <f t="shared" si="11"/>
        <v>1</v>
      </c>
      <c r="G79" s="135">
        <v>1</v>
      </c>
      <c r="H79" s="135" t="s">
        <v>37</v>
      </c>
      <c r="I79" s="135">
        <f t="shared" si="12"/>
        <v>1</v>
      </c>
      <c r="J79" s="160">
        <v>2900000</v>
      </c>
      <c r="K79" s="160">
        <f t="shared" si="10"/>
        <v>2900000</v>
      </c>
      <c r="L79" s="158"/>
      <c r="M79" s="135"/>
    </row>
    <row r="80" spans="1:13">
      <c r="A80" s="131">
        <v>343834</v>
      </c>
      <c r="B80" s="131">
        <v>1452681</v>
      </c>
      <c r="C80" s="131" t="s">
        <v>3580</v>
      </c>
      <c r="D80" s="130">
        <v>43533</v>
      </c>
      <c r="E80" s="130">
        <v>43534</v>
      </c>
      <c r="F80" s="131">
        <f t="shared" si="11"/>
        <v>1</v>
      </c>
      <c r="G80" s="131">
        <v>1</v>
      </c>
      <c r="H80" s="131" t="s">
        <v>868</v>
      </c>
      <c r="I80" s="131">
        <f t="shared" si="12"/>
        <v>1</v>
      </c>
      <c r="J80" s="156">
        <v>3550000</v>
      </c>
      <c r="K80" s="156">
        <f t="shared" si="10"/>
        <v>3550000</v>
      </c>
      <c r="L80" s="158"/>
      <c r="M80" s="201"/>
    </row>
    <row r="81" spans="1:13">
      <c r="A81" s="135">
        <v>343600</v>
      </c>
      <c r="B81" s="203">
        <v>1452430</v>
      </c>
      <c r="C81" s="203" t="s">
        <v>3581</v>
      </c>
      <c r="D81" s="136">
        <v>43533</v>
      </c>
      <c r="E81" s="136">
        <v>43535</v>
      </c>
      <c r="F81" s="135">
        <f t="shared" si="11"/>
        <v>2</v>
      </c>
      <c r="G81" s="135">
        <v>1</v>
      </c>
      <c r="H81" s="135" t="s">
        <v>2405</v>
      </c>
      <c r="I81" s="135">
        <f t="shared" si="12"/>
        <v>2</v>
      </c>
      <c r="J81" s="160">
        <v>3100000</v>
      </c>
      <c r="K81" s="160">
        <f t="shared" si="10"/>
        <v>6200000</v>
      </c>
      <c r="L81" s="158"/>
      <c r="M81" s="135"/>
    </row>
    <row r="82" spans="1:13">
      <c r="A82" s="135">
        <v>343425</v>
      </c>
      <c r="B82" s="203">
        <v>1451504</v>
      </c>
      <c r="C82" s="203" t="s">
        <v>3582</v>
      </c>
      <c r="D82" s="136">
        <v>43533</v>
      </c>
      <c r="E82" s="136">
        <v>43535</v>
      </c>
      <c r="F82" s="135">
        <f t="shared" si="11"/>
        <v>2</v>
      </c>
      <c r="G82" s="135">
        <v>1</v>
      </c>
      <c r="H82" s="135" t="s">
        <v>37</v>
      </c>
      <c r="I82" s="135">
        <f t="shared" si="12"/>
        <v>2</v>
      </c>
      <c r="J82" s="160">
        <v>2900000</v>
      </c>
      <c r="K82" s="160">
        <f t="shared" si="10"/>
        <v>5800000</v>
      </c>
      <c r="L82" s="158"/>
      <c r="M82" s="135"/>
    </row>
    <row r="83" spans="1:13">
      <c r="A83" s="134">
        <v>341261</v>
      </c>
      <c r="B83" s="203">
        <v>1446446</v>
      </c>
      <c r="C83" s="203" t="s">
        <v>3583</v>
      </c>
      <c r="D83" s="136">
        <v>43533</v>
      </c>
      <c r="E83" s="136">
        <v>43538</v>
      </c>
      <c r="F83" s="135">
        <f t="shared" si="11"/>
        <v>5</v>
      </c>
      <c r="G83" s="135">
        <v>1</v>
      </c>
      <c r="H83" s="135" t="s">
        <v>2405</v>
      </c>
      <c r="I83" s="135">
        <f t="shared" si="12"/>
        <v>5</v>
      </c>
      <c r="J83" s="160">
        <v>3100000</v>
      </c>
      <c r="K83" s="160">
        <f t="shared" ref="K83:K86" si="13">J83*I83</f>
        <v>15500000</v>
      </c>
      <c r="L83" s="158"/>
      <c r="M83" s="135"/>
    </row>
    <row r="84" spans="1:13">
      <c r="A84" s="134">
        <v>340533</v>
      </c>
      <c r="B84" s="203">
        <v>1444199</v>
      </c>
      <c r="C84" s="203" t="s">
        <v>3584</v>
      </c>
      <c r="D84" s="136">
        <v>43533</v>
      </c>
      <c r="E84" s="136">
        <v>43536</v>
      </c>
      <c r="F84" s="135">
        <f t="shared" si="11"/>
        <v>3</v>
      </c>
      <c r="G84" s="135">
        <v>1</v>
      </c>
      <c r="H84" s="135" t="s">
        <v>2405</v>
      </c>
      <c r="I84" s="135">
        <f t="shared" si="12"/>
        <v>3</v>
      </c>
      <c r="J84" s="160">
        <v>3100000</v>
      </c>
      <c r="K84" s="160">
        <f t="shared" si="13"/>
        <v>9300000</v>
      </c>
      <c r="L84" s="158"/>
      <c r="M84" s="235"/>
    </row>
    <row r="85" spans="1:13">
      <c r="A85" s="134">
        <v>343299</v>
      </c>
      <c r="B85" s="203">
        <v>1451501</v>
      </c>
      <c r="C85" s="203" t="s">
        <v>3585</v>
      </c>
      <c r="D85" s="136">
        <v>43533</v>
      </c>
      <c r="E85" s="136">
        <v>43535</v>
      </c>
      <c r="F85" s="135">
        <f t="shared" si="11"/>
        <v>2</v>
      </c>
      <c r="G85" s="135">
        <v>1</v>
      </c>
      <c r="H85" s="135" t="s">
        <v>37</v>
      </c>
      <c r="I85" s="135">
        <f t="shared" si="12"/>
        <v>2</v>
      </c>
      <c r="J85" s="160">
        <v>2900000</v>
      </c>
      <c r="K85" s="160">
        <f t="shared" si="13"/>
        <v>5800000</v>
      </c>
      <c r="L85" s="158"/>
      <c r="M85" s="235"/>
    </row>
    <row r="86" ht="27" spans="1:13">
      <c r="A86" s="204" t="s">
        <v>3586</v>
      </c>
      <c r="B86" s="205">
        <v>1428624</v>
      </c>
      <c r="C86" s="206" t="s">
        <v>3587</v>
      </c>
      <c r="D86" s="207">
        <v>43533</v>
      </c>
      <c r="E86" s="207">
        <v>43535</v>
      </c>
      <c r="F86" s="204">
        <f t="shared" si="11"/>
        <v>2</v>
      </c>
      <c r="G86" s="208">
        <v>2</v>
      </c>
      <c r="H86" s="209" t="s">
        <v>37</v>
      </c>
      <c r="I86" s="208">
        <f t="shared" si="12"/>
        <v>4</v>
      </c>
      <c r="J86" s="236">
        <v>2900000</v>
      </c>
      <c r="K86" s="237">
        <f t="shared" si="13"/>
        <v>11600000</v>
      </c>
      <c r="L86" s="158"/>
      <c r="M86" s="235"/>
    </row>
    <row r="87" spans="1:13">
      <c r="A87" s="135">
        <v>343843</v>
      </c>
      <c r="B87" s="135">
        <v>1453242</v>
      </c>
      <c r="C87" s="135" t="s">
        <v>3588</v>
      </c>
      <c r="D87" s="136">
        <v>43533</v>
      </c>
      <c r="E87" s="136">
        <v>43534</v>
      </c>
      <c r="F87" s="135">
        <f t="shared" si="11"/>
        <v>1</v>
      </c>
      <c r="G87" s="135">
        <v>1</v>
      </c>
      <c r="H87" s="135" t="s">
        <v>37</v>
      </c>
      <c r="I87" s="135">
        <f t="shared" si="12"/>
        <v>1</v>
      </c>
      <c r="J87" s="160">
        <v>3550000</v>
      </c>
      <c r="K87" s="160">
        <f t="shared" ref="K87:K96" si="14">J87*F87*G87</f>
        <v>3550000</v>
      </c>
      <c r="L87" s="158"/>
      <c r="M87" s="135" t="s">
        <v>3589</v>
      </c>
    </row>
    <row r="88" spans="1:13">
      <c r="A88" s="204" t="s">
        <v>3590</v>
      </c>
      <c r="B88" s="205">
        <v>1437003</v>
      </c>
      <c r="C88" s="206" t="s">
        <v>3591</v>
      </c>
      <c r="D88" s="207">
        <v>43533</v>
      </c>
      <c r="E88" s="207">
        <v>43535</v>
      </c>
      <c r="F88" s="204">
        <f t="shared" si="11"/>
        <v>2</v>
      </c>
      <c r="G88" s="208">
        <v>1</v>
      </c>
      <c r="H88" s="209" t="s">
        <v>37</v>
      </c>
      <c r="I88" s="208">
        <f t="shared" si="12"/>
        <v>2</v>
      </c>
      <c r="J88" s="236">
        <v>3100000</v>
      </c>
      <c r="K88" s="237">
        <f>J88*I88</f>
        <v>6200000</v>
      </c>
      <c r="L88" s="161"/>
      <c r="M88" s="135"/>
    </row>
    <row r="89" spans="1:13">
      <c r="A89" s="210">
        <v>345253</v>
      </c>
      <c r="B89" s="210">
        <v>1457161</v>
      </c>
      <c r="C89" s="210" t="s">
        <v>3592</v>
      </c>
      <c r="D89" s="211">
        <v>43531</v>
      </c>
      <c r="E89" s="211">
        <v>43532</v>
      </c>
      <c r="F89" s="210">
        <f t="shared" si="11"/>
        <v>1</v>
      </c>
      <c r="G89" s="210">
        <v>1</v>
      </c>
      <c r="H89" s="210" t="s">
        <v>2405</v>
      </c>
      <c r="I89" s="210">
        <f t="shared" si="12"/>
        <v>1</v>
      </c>
      <c r="J89" s="238">
        <v>3100000</v>
      </c>
      <c r="K89" s="238">
        <f t="shared" si="14"/>
        <v>3100000</v>
      </c>
      <c r="L89" s="239">
        <f>SUM(K89:K93)</f>
        <v>55000000</v>
      </c>
      <c r="M89" s="210"/>
    </row>
    <row r="90" spans="1:13">
      <c r="A90" s="210">
        <v>343845</v>
      </c>
      <c r="B90" s="210">
        <v>1453243</v>
      </c>
      <c r="C90" s="210" t="s">
        <v>3588</v>
      </c>
      <c r="D90" s="211">
        <v>43534</v>
      </c>
      <c r="E90" s="211">
        <v>43536</v>
      </c>
      <c r="F90" s="210">
        <f t="shared" si="11"/>
        <v>2</v>
      </c>
      <c r="G90" s="210">
        <v>1</v>
      </c>
      <c r="H90" s="210" t="s">
        <v>37</v>
      </c>
      <c r="I90" s="210">
        <f t="shared" si="12"/>
        <v>2</v>
      </c>
      <c r="J90" s="238">
        <v>2900000</v>
      </c>
      <c r="K90" s="238">
        <f t="shared" si="14"/>
        <v>5800000</v>
      </c>
      <c r="L90" s="240"/>
      <c r="M90" s="210"/>
    </row>
    <row r="91" spans="1:13">
      <c r="A91" s="212">
        <v>343216</v>
      </c>
      <c r="B91" s="213">
        <v>1450157</v>
      </c>
      <c r="C91" s="214" t="s">
        <v>3593</v>
      </c>
      <c r="D91" s="215">
        <v>43534</v>
      </c>
      <c r="E91" s="215">
        <v>43537</v>
      </c>
      <c r="F91" s="212">
        <f t="shared" si="11"/>
        <v>3</v>
      </c>
      <c r="G91" s="216">
        <v>1</v>
      </c>
      <c r="H91" s="217" t="s">
        <v>37</v>
      </c>
      <c r="I91" s="216">
        <f t="shared" si="12"/>
        <v>3</v>
      </c>
      <c r="J91" s="241">
        <v>2900000</v>
      </c>
      <c r="K91" s="238">
        <f t="shared" si="14"/>
        <v>8700000</v>
      </c>
      <c r="L91" s="240"/>
      <c r="M91" s="210" t="s">
        <v>2345</v>
      </c>
    </row>
    <row r="92" spans="1:13">
      <c r="A92" s="218" t="s">
        <v>3594</v>
      </c>
      <c r="B92" s="210">
        <v>1453093</v>
      </c>
      <c r="C92" s="210" t="s">
        <v>3595</v>
      </c>
      <c r="D92" s="211">
        <v>43534</v>
      </c>
      <c r="E92" s="211">
        <v>43538</v>
      </c>
      <c r="F92" s="210">
        <f t="shared" si="11"/>
        <v>4</v>
      </c>
      <c r="G92" s="210">
        <v>2</v>
      </c>
      <c r="H92" s="210" t="s">
        <v>37</v>
      </c>
      <c r="I92" s="210">
        <f t="shared" si="12"/>
        <v>8</v>
      </c>
      <c r="J92" s="238">
        <v>2900000</v>
      </c>
      <c r="K92" s="238">
        <f t="shared" si="14"/>
        <v>23200000</v>
      </c>
      <c r="L92" s="240"/>
      <c r="M92" s="210" t="s">
        <v>1936</v>
      </c>
    </row>
    <row r="93" spans="1:13">
      <c r="A93" s="219">
        <v>343596</v>
      </c>
      <c r="B93" s="219">
        <v>1452228</v>
      </c>
      <c r="C93" s="219" t="s">
        <v>3596</v>
      </c>
      <c r="D93" s="220">
        <v>43534</v>
      </c>
      <c r="E93" s="220">
        <v>43538</v>
      </c>
      <c r="F93" s="219">
        <f t="shared" si="11"/>
        <v>4</v>
      </c>
      <c r="G93" s="219">
        <v>1</v>
      </c>
      <c r="H93" s="219" t="s">
        <v>868</v>
      </c>
      <c r="I93" s="219">
        <f t="shared" si="12"/>
        <v>4</v>
      </c>
      <c r="J93" s="242">
        <v>3550000</v>
      </c>
      <c r="K93" s="242">
        <f t="shared" si="14"/>
        <v>14200000</v>
      </c>
      <c r="L93" s="243"/>
      <c r="M93" s="219"/>
    </row>
    <row r="94" spans="1:13">
      <c r="A94" s="175">
        <v>343459</v>
      </c>
      <c r="B94" s="175">
        <v>1451922</v>
      </c>
      <c r="C94" s="175" t="s">
        <v>3597</v>
      </c>
      <c r="D94" s="177">
        <v>43534</v>
      </c>
      <c r="E94" s="177">
        <v>43537</v>
      </c>
      <c r="F94" s="175">
        <f t="shared" si="11"/>
        <v>3</v>
      </c>
      <c r="G94" s="175">
        <v>1</v>
      </c>
      <c r="H94" s="175" t="s">
        <v>37</v>
      </c>
      <c r="I94" s="175">
        <f t="shared" si="12"/>
        <v>3</v>
      </c>
      <c r="J94" s="185">
        <v>2900000</v>
      </c>
      <c r="K94" s="185">
        <f t="shared" si="14"/>
        <v>8700000</v>
      </c>
      <c r="L94" s="244">
        <f>SUM(K94:K141)</f>
        <v>522800000</v>
      </c>
      <c r="M94" s="175"/>
    </row>
    <row r="95" spans="1:13">
      <c r="A95" s="178" t="s">
        <v>3598</v>
      </c>
      <c r="B95" s="175">
        <v>1452099</v>
      </c>
      <c r="C95" s="175" t="s">
        <v>3599</v>
      </c>
      <c r="D95" s="177">
        <v>43535</v>
      </c>
      <c r="E95" s="177">
        <v>43537</v>
      </c>
      <c r="F95" s="175">
        <f t="shared" si="11"/>
        <v>2</v>
      </c>
      <c r="G95" s="175">
        <v>2</v>
      </c>
      <c r="H95" s="175" t="s">
        <v>37</v>
      </c>
      <c r="I95" s="175">
        <f t="shared" si="12"/>
        <v>4</v>
      </c>
      <c r="J95" s="185">
        <v>2900000</v>
      </c>
      <c r="K95" s="185">
        <f t="shared" si="14"/>
        <v>11600000</v>
      </c>
      <c r="L95" s="245"/>
      <c r="M95" s="175"/>
    </row>
    <row r="96" spans="1:13">
      <c r="A96" s="175">
        <v>343466</v>
      </c>
      <c r="B96" s="175">
        <v>1451827</v>
      </c>
      <c r="C96" s="175" t="s">
        <v>3600</v>
      </c>
      <c r="D96" s="177">
        <v>43535</v>
      </c>
      <c r="E96" s="177">
        <v>43538</v>
      </c>
      <c r="F96" s="175">
        <f t="shared" si="11"/>
        <v>3</v>
      </c>
      <c r="G96" s="175">
        <v>1</v>
      </c>
      <c r="H96" s="175" t="s">
        <v>37</v>
      </c>
      <c r="I96" s="175">
        <f t="shared" si="12"/>
        <v>3</v>
      </c>
      <c r="J96" s="185">
        <v>2900000</v>
      </c>
      <c r="K96" s="185">
        <f t="shared" si="14"/>
        <v>8700000</v>
      </c>
      <c r="L96" s="245"/>
      <c r="M96" s="175"/>
    </row>
    <row r="97" spans="1:13">
      <c r="A97" s="221">
        <v>342636</v>
      </c>
      <c r="B97" s="222">
        <v>1449496</v>
      </c>
      <c r="C97" s="223" t="s">
        <v>3601</v>
      </c>
      <c r="D97" s="224">
        <v>43535</v>
      </c>
      <c r="E97" s="224">
        <v>43536</v>
      </c>
      <c r="F97" s="221">
        <f t="shared" si="11"/>
        <v>1</v>
      </c>
      <c r="G97" s="225">
        <v>1</v>
      </c>
      <c r="H97" s="226" t="s">
        <v>37</v>
      </c>
      <c r="I97" s="225">
        <f t="shared" si="12"/>
        <v>1</v>
      </c>
      <c r="J97" s="246">
        <v>2900000</v>
      </c>
      <c r="K97" s="247">
        <f t="shared" ref="K97:K100" si="15">J97*I97</f>
        <v>2900000</v>
      </c>
      <c r="L97" s="245"/>
      <c r="M97" s="175"/>
    </row>
    <row r="98" spans="1:13">
      <c r="A98" s="221">
        <v>342638</v>
      </c>
      <c r="B98" s="222">
        <v>1448712</v>
      </c>
      <c r="C98" s="223" t="s">
        <v>3602</v>
      </c>
      <c r="D98" s="224">
        <v>43535</v>
      </c>
      <c r="E98" s="224">
        <v>43538</v>
      </c>
      <c r="F98" s="221">
        <f t="shared" si="11"/>
        <v>3</v>
      </c>
      <c r="G98" s="225">
        <v>1</v>
      </c>
      <c r="H98" s="226" t="s">
        <v>2405</v>
      </c>
      <c r="I98" s="225">
        <f t="shared" si="12"/>
        <v>3</v>
      </c>
      <c r="J98" s="246">
        <v>3100000</v>
      </c>
      <c r="K98" s="247">
        <f t="shared" si="15"/>
        <v>9300000</v>
      </c>
      <c r="L98" s="245"/>
      <c r="M98" s="175" t="s">
        <v>3603</v>
      </c>
    </row>
    <row r="99" spans="1:13">
      <c r="A99" s="221">
        <v>343426</v>
      </c>
      <c r="B99" s="222">
        <v>1451613</v>
      </c>
      <c r="C99" s="223" t="s">
        <v>3604</v>
      </c>
      <c r="D99" s="224">
        <v>43536</v>
      </c>
      <c r="E99" s="224">
        <v>43538</v>
      </c>
      <c r="F99" s="221">
        <f t="shared" si="11"/>
        <v>2</v>
      </c>
      <c r="G99" s="225">
        <v>1</v>
      </c>
      <c r="H99" s="226" t="s">
        <v>3393</v>
      </c>
      <c r="I99" s="225">
        <f t="shared" si="12"/>
        <v>2</v>
      </c>
      <c r="J99" s="246">
        <v>2900000</v>
      </c>
      <c r="K99" s="247">
        <f t="shared" si="15"/>
        <v>5800000</v>
      </c>
      <c r="L99" s="245"/>
      <c r="M99" s="175"/>
    </row>
    <row r="100" spans="1:13">
      <c r="A100" s="221">
        <v>341863</v>
      </c>
      <c r="B100" s="222">
        <v>1447828</v>
      </c>
      <c r="C100" s="227" t="s">
        <v>3605</v>
      </c>
      <c r="D100" s="228">
        <v>43536</v>
      </c>
      <c r="E100" s="228">
        <v>43537</v>
      </c>
      <c r="F100" s="221">
        <f t="shared" si="11"/>
        <v>1</v>
      </c>
      <c r="G100" s="225">
        <v>1</v>
      </c>
      <c r="H100" s="226" t="s">
        <v>37</v>
      </c>
      <c r="I100" s="225">
        <f t="shared" si="12"/>
        <v>1</v>
      </c>
      <c r="J100" s="248">
        <v>2900000</v>
      </c>
      <c r="K100" s="247">
        <f t="shared" si="15"/>
        <v>2900000</v>
      </c>
      <c r="L100" s="245"/>
      <c r="M100" s="249" t="s">
        <v>3539</v>
      </c>
    </row>
    <row r="101" spans="1:13">
      <c r="A101" s="178" t="s">
        <v>3606</v>
      </c>
      <c r="B101" s="175">
        <v>1455428</v>
      </c>
      <c r="C101" s="175" t="s">
        <v>3607</v>
      </c>
      <c r="D101" s="177">
        <v>43536</v>
      </c>
      <c r="E101" s="177">
        <v>43540</v>
      </c>
      <c r="F101" s="175">
        <f t="shared" si="11"/>
        <v>4</v>
      </c>
      <c r="G101" s="175">
        <v>2</v>
      </c>
      <c r="H101" s="175" t="s">
        <v>37</v>
      </c>
      <c r="I101" s="175">
        <f t="shared" si="12"/>
        <v>8</v>
      </c>
      <c r="J101" s="185">
        <v>2900000</v>
      </c>
      <c r="K101" s="185">
        <f t="shared" ref="K101:K108" si="16">J101*F101*G101</f>
        <v>23200000</v>
      </c>
      <c r="L101" s="245"/>
      <c r="M101" s="175"/>
    </row>
    <row r="102" spans="1:13">
      <c r="A102" s="175">
        <v>344708</v>
      </c>
      <c r="B102" s="175">
        <v>1455752</v>
      </c>
      <c r="C102" s="175" t="s">
        <v>3608</v>
      </c>
      <c r="D102" s="177">
        <v>43536</v>
      </c>
      <c r="E102" s="177">
        <v>43539</v>
      </c>
      <c r="F102" s="175">
        <f t="shared" si="11"/>
        <v>3</v>
      </c>
      <c r="G102" s="175">
        <v>1</v>
      </c>
      <c r="H102" s="175" t="s">
        <v>37</v>
      </c>
      <c r="I102" s="175">
        <f t="shared" si="12"/>
        <v>3</v>
      </c>
      <c r="J102" s="185">
        <v>2900000</v>
      </c>
      <c r="K102" s="185">
        <f t="shared" si="16"/>
        <v>8700000</v>
      </c>
      <c r="L102" s="245"/>
      <c r="M102" s="175"/>
    </row>
    <row r="103" spans="1:13">
      <c r="A103" s="175">
        <v>344602</v>
      </c>
      <c r="B103" s="175">
        <v>1455157</v>
      </c>
      <c r="C103" s="175" t="s">
        <v>3609</v>
      </c>
      <c r="D103" s="177">
        <v>43536</v>
      </c>
      <c r="E103" s="177">
        <v>43538</v>
      </c>
      <c r="F103" s="175">
        <f t="shared" si="11"/>
        <v>2</v>
      </c>
      <c r="G103" s="175">
        <v>1</v>
      </c>
      <c r="H103" s="175" t="s">
        <v>37</v>
      </c>
      <c r="I103" s="175">
        <f t="shared" si="12"/>
        <v>2</v>
      </c>
      <c r="J103" s="185">
        <v>2900000</v>
      </c>
      <c r="K103" s="185">
        <f t="shared" si="16"/>
        <v>5800000</v>
      </c>
      <c r="L103" s="245"/>
      <c r="M103" s="175"/>
    </row>
    <row r="104" spans="1:13">
      <c r="A104" s="175">
        <v>343776</v>
      </c>
      <c r="B104" s="175">
        <v>1452996</v>
      </c>
      <c r="C104" s="175" t="s">
        <v>3610</v>
      </c>
      <c r="D104" s="177">
        <v>43536</v>
      </c>
      <c r="E104" s="177">
        <v>43541</v>
      </c>
      <c r="F104" s="175">
        <f t="shared" si="11"/>
        <v>5</v>
      </c>
      <c r="G104" s="175">
        <v>1</v>
      </c>
      <c r="H104" s="175" t="s">
        <v>37</v>
      </c>
      <c r="I104" s="175">
        <f t="shared" si="12"/>
        <v>5</v>
      </c>
      <c r="J104" s="185">
        <v>2900000</v>
      </c>
      <c r="K104" s="185">
        <f t="shared" si="16"/>
        <v>14500000</v>
      </c>
      <c r="L104" s="245"/>
      <c r="M104" s="175"/>
    </row>
    <row r="105" spans="1:13">
      <c r="A105" s="178" t="s">
        <v>3611</v>
      </c>
      <c r="B105" s="175">
        <v>1455452</v>
      </c>
      <c r="C105" s="175" t="s">
        <v>3607</v>
      </c>
      <c r="D105" s="177">
        <v>43536</v>
      </c>
      <c r="E105" s="177">
        <v>43540</v>
      </c>
      <c r="F105" s="175">
        <f t="shared" si="11"/>
        <v>4</v>
      </c>
      <c r="G105" s="175">
        <v>3</v>
      </c>
      <c r="H105" s="175" t="s">
        <v>37</v>
      </c>
      <c r="I105" s="175">
        <f t="shared" si="12"/>
        <v>12</v>
      </c>
      <c r="J105" s="185">
        <v>2900000</v>
      </c>
      <c r="K105" s="185">
        <f t="shared" si="16"/>
        <v>34800000</v>
      </c>
      <c r="L105" s="245"/>
      <c r="M105" s="175"/>
    </row>
    <row r="106" spans="1:13">
      <c r="A106" s="175">
        <v>343775</v>
      </c>
      <c r="B106" s="175">
        <v>1452998</v>
      </c>
      <c r="C106" s="175" t="s">
        <v>3612</v>
      </c>
      <c r="D106" s="177">
        <v>43536</v>
      </c>
      <c r="E106" s="177">
        <v>43541</v>
      </c>
      <c r="F106" s="175">
        <f t="shared" si="11"/>
        <v>5</v>
      </c>
      <c r="G106" s="175">
        <v>1</v>
      </c>
      <c r="H106" s="175" t="s">
        <v>37</v>
      </c>
      <c r="I106" s="175">
        <f t="shared" si="12"/>
        <v>5</v>
      </c>
      <c r="J106" s="185">
        <v>2900000</v>
      </c>
      <c r="K106" s="185">
        <f t="shared" si="16"/>
        <v>14500000</v>
      </c>
      <c r="L106" s="245"/>
      <c r="M106" s="175"/>
    </row>
    <row r="107" spans="1:13">
      <c r="A107" s="229">
        <v>344834</v>
      </c>
      <c r="B107" s="175">
        <v>1455871</v>
      </c>
      <c r="C107" s="175" t="s">
        <v>3613</v>
      </c>
      <c r="D107" s="177">
        <v>43536</v>
      </c>
      <c r="E107" s="177">
        <v>43539</v>
      </c>
      <c r="F107" s="175">
        <f t="shared" si="11"/>
        <v>3</v>
      </c>
      <c r="G107" s="175">
        <v>1</v>
      </c>
      <c r="H107" s="175" t="s">
        <v>37</v>
      </c>
      <c r="I107" s="175">
        <f t="shared" si="12"/>
        <v>3</v>
      </c>
      <c r="J107" s="185">
        <v>2900000</v>
      </c>
      <c r="K107" s="185">
        <f t="shared" si="16"/>
        <v>8700000</v>
      </c>
      <c r="L107" s="245"/>
      <c r="M107" s="175"/>
    </row>
    <row r="108" spans="1:13">
      <c r="A108" s="230">
        <v>344270</v>
      </c>
      <c r="B108" s="175">
        <v>1453831</v>
      </c>
      <c r="C108" s="175" t="s">
        <v>3614</v>
      </c>
      <c r="D108" s="177">
        <v>43537</v>
      </c>
      <c r="E108" s="177">
        <v>43542</v>
      </c>
      <c r="F108" s="175">
        <f t="shared" si="11"/>
        <v>5</v>
      </c>
      <c r="G108" s="175">
        <v>1</v>
      </c>
      <c r="H108" s="175" t="s">
        <v>37</v>
      </c>
      <c r="I108" s="175">
        <f t="shared" si="12"/>
        <v>5</v>
      </c>
      <c r="J108" s="185">
        <v>2900000</v>
      </c>
      <c r="K108" s="185">
        <f t="shared" si="16"/>
        <v>14500000</v>
      </c>
      <c r="L108" s="245"/>
      <c r="M108" s="175"/>
    </row>
    <row r="109" spans="1:13">
      <c r="A109" s="178" t="s">
        <v>3615</v>
      </c>
      <c r="B109" s="175">
        <v>1390988</v>
      </c>
      <c r="C109" s="175" t="s">
        <v>2742</v>
      </c>
      <c r="D109" s="177">
        <v>43172</v>
      </c>
      <c r="E109" s="177">
        <v>43175</v>
      </c>
      <c r="F109" s="175">
        <f t="shared" si="11"/>
        <v>3</v>
      </c>
      <c r="G109" s="175">
        <v>2</v>
      </c>
      <c r="H109" s="175" t="s">
        <v>2405</v>
      </c>
      <c r="I109" s="175">
        <f t="shared" si="12"/>
        <v>6</v>
      </c>
      <c r="J109" s="185">
        <v>3100000</v>
      </c>
      <c r="K109" s="189">
        <f t="shared" ref="K109:K130" si="17">J109*I109</f>
        <v>18600000</v>
      </c>
      <c r="L109" s="245"/>
      <c r="M109" s="175"/>
    </row>
    <row r="110" spans="1:13">
      <c r="A110" s="178" t="s">
        <v>3616</v>
      </c>
      <c r="B110" s="175">
        <v>1391309</v>
      </c>
      <c r="C110" s="175" t="s">
        <v>3617</v>
      </c>
      <c r="D110" s="177">
        <v>43172</v>
      </c>
      <c r="E110" s="177">
        <v>43175</v>
      </c>
      <c r="F110" s="175">
        <f t="shared" si="11"/>
        <v>3</v>
      </c>
      <c r="G110" s="175">
        <v>2</v>
      </c>
      <c r="H110" s="175" t="s">
        <v>37</v>
      </c>
      <c r="I110" s="175">
        <f t="shared" si="12"/>
        <v>6</v>
      </c>
      <c r="J110" s="185">
        <v>3100000</v>
      </c>
      <c r="K110" s="189">
        <f t="shared" si="17"/>
        <v>18600000</v>
      </c>
      <c r="L110" s="245"/>
      <c r="M110" s="175"/>
    </row>
    <row r="111" spans="1:13">
      <c r="A111" s="178" t="s">
        <v>3618</v>
      </c>
      <c r="B111" s="175">
        <v>1393381</v>
      </c>
      <c r="C111" s="175" t="s">
        <v>3619</v>
      </c>
      <c r="D111" s="177">
        <v>43537</v>
      </c>
      <c r="E111" s="177">
        <v>43540</v>
      </c>
      <c r="F111" s="175">
        <f t="shared" si="11"/>
        <v>3</v>
      </c>
      <c r="G111" s="175">
        <v>2</v>
      </c>
      <c r="H111" s="175" t="s">
        <v>2405</v>
      </c>
      <c r="I111" s="175">
        <f t="shared" si="12"/>
        <v>6</v>
      </c>
      <c r="J111" s="185">
        <v>3100000</v>
      </c>
      <c r="K111" s="189">
        <f t="shared" si="17"/>
        <v>18600000</v>
      </c>
      <c r="L111" s="245"/>
      <c r="M111" s="175"/>
    </row>
    <row r="112" spans="1:13">
      <c r="A112" s="175">
        <v>345081</v>
      </c>
      <c r="B112" s="175">
        <v>1456904</v>
      </c>
      <c r="C112" s="175" t="s">
        <v>3620</v>
      </c>
      <c r="D112" s="177">
        <v>43537</v>
      </c>
      <c r="E112" s="177">
        <v>43539</v>
      </c>
      <c r="F112" s="175">
        <f t="shared" si="11"/>
        <v>2</v>
      </c>
      <c r="G112" s="175">
        <v>1</v>
      </c>
      <c r="H112" s="175" t="s">
        <v>37</v>
      </c>
      <c r="I112" s="175">
        <f t="shared" si="12"/>
        <v>2</v>
      </c>
      <c r="J112" s="185">
        <v>2900000</v>
      </c>
      <c r="K112" s="189">
        <f t="shared" si="17"/>
        <v>5800000</v>
      </c>
      <c r="L112" s="245"/>
      <c r="M112" s="175"/>
    </row>
    <row r="113" spans="1:13">
      <c r="A113" s="178">
        <v>339212</v>
      </c>
      <c r="B113" s="175">
        <v>1441739</v>
      </c>
      <c r="C113" s="175" t="s">
        <v>3621</v>
      </c>
      <c r="D113" s="177">
        <v>43537</v>
      </c>
      <c r="E113" s="177">
        <v>43539</v>
      </c>
      <c r="F113" s="175">
        <f t="shared" si="11"/>
        <v>2</v>
      </c>
      <c r="G113" s="175">
        <v>1</v>
      </c>
      <c r="H113" s="175" t="s">
        <v>37</v>
      </c>
      <c r="I113" s="175">
        <f t="shared" si="12"/>
        <v>2</v>
      </c>
      <c r="J113" s="185">
        <v>2900000</v>
      </c>
      <c r="K113" s="189">
        <f t="shared" si="17"/>
        <v>5800000</v>
      </c>
      <c r="L113" s="245"/>
      <c r="M113" s="175"/>
    </row>
    <row r="114" spans="1:13">
      <c r="A114" s="178">
        <v>344377</v>
      </c>
      <c r="B114" s="175">
        <v>1454368</v>
      </c>
      <c r="C114" s="175" t="s">
        <v>3622</v>
      </c>
      <c r="D114" s="177">
        <v>43537</v>
      </c>
      <c r="E114" s="177">
        <v>43540</v>
      </c>
      <c r="F114" s="175">
        <f t="shared" si="11"/>
        <v>3</v>
      </c>
      <c r="G114" s="175">
        <v>1</v>
      </c>
      <c r="H114" s="175" t="s">
        <v>37</v>
      </c>
      <c r="I114" s="175">
        <f t="shared" si="12"/>
        <v>3</v>
      </c>
      <c r="J114" s="185">
        <v>2900000</v>
      </c>
      <c r="K114" s="189">
        <f t="shared" si="17"/>
        <v>8700000</v>
      </c>
      <c r="L114" s="245"/>
      <c r="M114" s="175" t="s">
        <v>2171</v>
      </c>
    </row>
    <row r="115" spans="1:13">
      <c r="A115" s="178">
        <v>344500</v>
      </c>
      <c r="B115" s="175">
        <v>1455144</v>
      </c>
      <c r="C115" s="175" t="s">
        <v>3623</v>
      </c>
      <c r="D115" s="177">
        <v>43537</v>
      </c>
      <c r="E115" s="177">
        <v>43539</v>
      </c>
      <c r="F115" s="175">
        <f t="shared" si="11"/>
        <v>2</v>
      </c>
      <c r="G115" s="175">
        <v>1</v>
      </c>
      <c r="H115" s="175" t="s">
        <v>37</v>
      </c>
      <c r="I115" s="175">
        <f t="shared" si="12"/>
        <v>2</v>
      </c>
      <c r="J115" s="185">
        <v>2900000</v>
      </c>
      <c r="K115" s="189">
        <f t="shared" si="17"/>
        <v>5800000</v>
      </c>
      <c r="L115" s="245"/>
      <c r="M115" s="175"/>
    </row>
    <row r="116" spans="1:13">
      <c r="A116" s="178" t="s">
        <v>3624</v>
      </c>
      <c r="B116" s="175">
        <v>1459261</v>
      </c>
      <c r="C116" s="175" t="s">
        <v>3625</v>
      </c>
      <c r="D116" s="177">
        <v>43537</v>
      </c>
      <c r="E116" s="177">
        <v>43538</v>
      </c>
      <c r="F116" s="175">
        <f t="shared" si="11"/>
        <v>1</v>
      </c>
      <c r="G116" s="175">
        <v>3</v>
      </c>
      <c r="H116" s="175" t="s">
        <v>37</v>
      </c>
      <c r="I116" s="175">
        <f t="shared" si="12"/>
        <v>3</v>
      </c>
      <c r="J116" s="185">
        <v>2900000</v>
      </c>
      <c r="K116" s="189">
        <f t="shared" si="17"/>
        <v>8700000</v>
      </c>
      <c r="L116" s="245"/>
      <c r="M116" s="175"/>
    </row>
    <row r="117" spans="1:13">
      <c r="A117" s="178">
        <v>344498</v>
      </c>
      <c r="B117" s="175">
        <v>1454953</v>
      </c>
      <c r="C117" s="175" t="s">
        <v>3626</v>
      </c>
      <c r="D117" s="177">
        <v>43537</v>
      </c>
      <c r="E117" s="177">
        <v>43540</v>
      </c>
      <c r="F117" s="175">
        <f t="shared" si="11"/>
        <v>3</v>
      </c>
      <c r="G117" s="175">
        <v>1</v>
      </c>
      <c r="H117" s="175" t="s">
        <v>37</v>
      </c>
      <c r="I117" s="175">
        <f t="shared" si="12"/>
        <v>3</v>
      </c>
      <c r="J117" s="185">
        <v>2900000</v>
      </c>
      <c r="K117" s="189">
        <f t="shared" si="17"/>
        <v>8700000</v>
      </c>
      <c r="L117" s="245"/>
      <c r="M117" s="175"/>
    </row>
    <row r="118" spans="1:13">
      <c r="A118" s="178" t="s">
        <v>3627</v>
      </c>
      <c r="B118" s="175">
        <v>1457386</v>
      </c>
      <c r="C118" s="175" t="s">
        <v>3628</v>
      </c>
      <c r="D118" s="177">
        <v>43537</v>
      </c>
      <c r="E118" s="177">
        <v>43539</v>
      </c>
      <c r="F118" s="175">
        <f t="shared" si="11"/>
        <v>2</v>
      </c>
      <c r="G118" s="175">
        <v>3</v>
      </c>
      <c r="H118" s="175" t="s">
        <v>37</v>
      </c>
      <c r="I118" s="175">
        <f t="shared" si="12"/>
        <v>6</v>
      </c>
      <c r="J118" s="185">
        <v>2900000</v>
      </c>
      <c r="K118" s="189">
        <f t="shared" si="17"/>
        <v>17400000</v>
      </c>
      <c r="L118" s="245"/>
      <c r="M118" s="175"/>
    </row>
    <row r="119" spans="1:13">
      <c r="A119" s="175">
        <v>344280</v>
      </c>
      <c r="B119" s="175">
        <v>1453620</v>
      </c>
      <c r="C119" s="175" t="s">
        <v>3629</v>
      </c>
      <c r="D119" s="177">
        <v>43538</v>
      </c>
      <c r="E119" s="177">
        <v>43539</v>
      </c>
      <c r="F119" s="175">
        <f t="shared" si="11"/>
        <v>1</v>
      </c>
      <c r="G119" s="175">
        <v>1</v>
      </c>
      <c r="H119" s="175" t="s">
        <v>2405</v>
      </c>
      <c r="I119" s="175">
        <f t="shared" si="12"/>
        <v>1</v>
      </c>
      <c r="J119" s="185">
        <v>3100000</v>
      </c>
      <c r="K119" s="189">
        <f t="shared" si="17"/>
        <v>3100000</v>
      </c>
      <c r="L119" s="245"/>
      <c r="M119" s="175"/>
    </row>
    <row r="120" spans="1:13">
      <c r="A120" s="178" t="s">
        <v>3630</v>
      </c>
      <c r="B120" s="175">
        <v>1418533</v>
      </c>
      <c r="C120" s="175" t="s">
        <v>3631</v>
      </c>
      <c r="D120" s="177">
        <v>43538</v>
      </c>
      <c r="E120" s="177">
        <v>43539</v>
      </c>
      <c r="F120" s="175">
        <f t="shared" si="11"/>
        <v>1</v>
      </c>
      <c r="G120" s="175">
        <v>2</v>
      </c>
      <c r="H120" s="175" t="s">
        <v>37</v>
      </c>
      <c r="I120" s="175">
        <f t="shared" si="12"/>
        <v>2</v>
      </c>
      <c r="J120" s="185">
        <v>2900000</v>
      </c>
      <c r="K120" s="189">
        <f t="shared" si="17"/>
        <v>5800000</v>
      </c>
      <c r="L120" s="245"/>
      <c r="M120" s="175"/>
    </row>
    <row r="121" spans="1:13">
      <c r="A121" s="175">
        <v>344603</v>
      </c>
      <c r="B121" s="175">
        <v>1455328</v>
      </c>
      <c r="C121" s="175" t="s">
        <v>3632</v>
      </c>
      <c r="D121" s="177">
        <v>43538</v>
      </c>
      <c r="E121" s="177">
        <v>43539</v>
      </c>
      <c r="F121" s="175">
        <f t="shared" si="11"/>
        <v>1</v>
      </c>
      <c r="G121" s="175">
        <v>1</v>
      </c>
      <c r="H121" s="175" t="s">
        <v>37</v>
      </c>
      <c r="I121" s="175">
        <f t="shared" si="12"/>
        <v>1</v>
      </c>
      <c r="J121" s="185">
        <v>2900000</v>
      </c>
      <c r="K121" s="189">
        <f t="shared" si="17"/>
        <v>2900000</v>
      </c>
      <c r="L121" s="245"/>
      <c r="M121" s="175"/>
    </row>
    <row r="122" spans="1:13">
      <c r="A122" s="178" t="s">
        <v>3633</v>
      </c>
      <c r="B122" s="175">
        <v>1447321</v>
      </c>
      <c r="C122" s="175" t="s">
        <v>3634</v>
      </c>
      <c r="D122" s="177">
        <v>43538</v>
      </c>
      <c r="E122" s="177">
        <v>43541</v>
      </c>
      <c r="F122" s="175">
        <f t="shared" si="11"/>
        <v>3</v>
      </c>
      <c r="G122" s="175">
        <v>2</v>
      </c>
      <c r="H122" s="175" t="s">
        <v>2405</v>
      </c>
      <c r="I122" s="175">
        <f t="shared" si="12"/>
        <v>6</v>
      </c>
      <c r="J122" s="185">
        <v>3100000</v>
      </c>
      <c r="K122" s="189">
        <f t="shared" si="17"/>
        <v>18600000</v>
      </c>
      <c r="L122" s="245"/>
      <c r="M122" s="175" t="s">
        <v>3635</v>
      </c>
    </row>
    <row r="123" spans="1:13">
      <c r="A123" s="175">
        <v>344605</v>
      </c>
      <c r="B123" s="175">
        <v>1455385</v>
      </c>
      <c r="C123" s="175" t="s">
        <v>3636</v>
      </c>
      <c r="D123" s="177">
        <v>43538</v>
      </c>
      <c r="E123" s="177">
        <v>43539</v>
      </c>
      <c r="F123" s="175">
        <f t="shared" si="11"/>
        <v>1</v>
      </c>
      <c r="G123" s="175">
        <v>1</v>
      </c>
      <c r="H123" s="175" t="s">
        <v>2405</v>
      </c>
      <c r="I123" s="175">
        <f t="shared" si="12"/>
        <v>1</v>
      </c>
      <c r="J123" s="185">
        <v>3100000</v>
      </c>
      <c r="K123" s="189">
        <f t="shared" si="17"/>
        <v>3100000</v>
      </c>
      <c r="L123" s="245"/>
      <c r="M123" s="175"/>
    </row>
    <row r="124" spans="1:13">
      <c r="A124" s="178">
        <v>341859</v>
      </c>
      <c r="B124" s="175">
        <v>1447303</v>
      </c>
      <c r="C124" s="175" t="s">
        <v>3637</v>
      </c>
      <c r="D124" s="177">
        <v>43538</v>
      </c>
      <c r="E124" s="177">
        <v>43539</v>
      </c>
      <c r="F124" s="175">
        <f t="shared" si="11"/>
        <v>1</v>
      </c>
      <c r="G124" s="175">
        <v>1</v>
      </c>
      <c r="H124" s="175" t="s">
        <v>37</v>
      </c>
      <c r="I124" s="175">
        <f t="shared" si="12"/>
        <v>1</v>
      </c>
      <c r="J124" s="185">
        <v>2900000</v>
      </c>
      <c r="K124" s="189">
        <f t="shared" si="17"/>
        <v>2900000</v>
      </c>
      <c r="L124" s="245"/>
      <c r="M124" s="175" t="s">
        <v>1936</v>
      </c>
    </row>
    <row r="125" spans="1:13">
      <c r="A125" s="178">
        <v>342738</v>
      </c>
      <c r="B125" s="175">
        <v>1449691</v>
      </c>
      <c r="C125" s="175" t="s">
        <v>3638</v>
      </c>
      <c r="D125" s="177">
        <v>43538</v>
      </c>
      <c r="E125" s="177">
        <v>43539</v>
      </c>
      <c r="F125" s="175">
        <f t="shared" si="11"/>
        <v>1</v>
      </c>
      <c r="G125" s="175">
        <v>1</v>
      </c>
      <c r="H125" s="175" t="s">
        <v>2405</v>
      </c>
      <c r="I125" s="175">
        <f t="shared" si="12"/>
        <v>1</v>
      </c>
      <c r="J125" s="185">
        <v>3100000</v>
      </c>
      <c r="K125" s="189">
        <f t="shared" si="17"/>
        <v>3100000</v>
      </c>
      <c r="L125" s="245"/>
      <c r="M125" s="175"/>
    </row>
    <row r="126" spans="1:13">
      <c r="A126" s="178" t="s">
        <v>3639</v>
      </c>
      <c r="B126" s="175">
        <v>1454394</v>
      </c>
      <c r="C126" s="175" t="s">
        <v>3640</v>
      </c>
      <c r="D126" s="177">
        <v>43538</v>
      </c>
      <c r="E126" s="177">
        <v>43540</v>
      </c>
      <c r="F126" s="175">
        <f t="shared" si="11"/>
        <v>2</v>
      </c>
      <c r="G126" s="175">
        <v>2</v>
      </c>
      <c r="H126" s="175" t="s">
        <v>37</v>
      </c>
      <c r="I126" s="175">
        <f t="shared" si="12"/>
        <v>4</v>
      </c>
      <c r="J126" s="185">
        <v>2900000</v>
      </c>
      <c r="K126" s="189">
        <f t="shared" si="17"/>
        <v>11600000</v>
      </c>
      <c r="L126" s="245"/>
      <c r="M126" s="175" t="s">
        <v>3641</v>
      </c>
    </row>
    <row r="127" spans="1:13">
      <c r="A127" s="178" t="s">
        <v>3642</v>
      </c>
      <c r="B127" s="175">
        <v>1455892</v>
      </c>
      <c r="C127" s="175" t="s">
        <v>3643</v>
      </c>
      <c r="D127" s="177">
        <v>43538</v>
      </c>
      <c r="E127" s="177">
        <v>43543</v>
      </c>
      <c r="F127" s="175">
        <f t="shared" si="11"/>
        <v>5</v>
      </c>
      <c r="G127" s="175">
        <v>2</v>
      </c>
      <c r="H127" s="175" t="s">
        <v>37</v>
      </c>
      <c r="I127" s="175">
        <f t="shared" si="12"/>
        <v>10</v>
      </c>
      <c r="J127" s="185">
        <v>2900000</v>
      </c>
      <c r="K127" s="189">
        <f t="shared" si="17"/>
        <v>29000000</v>
      </c>
      <c r="L127" s="245"/>
      <c r="M127" s="175"/>
    </row>
    <row r="128" spans="1:13">
      <c r="A128" s="178">
        <v>344815</v>
      </c>
      <c r="B128" s="175">
        <v>1455990</v>
      </c>
      <c r="C128" s="175" t="s">
        <v>3644</v>
      </c>
      <c r="D128" s="177">
        <v>43538</v>
      </c>
      <c r="E128" s="177">
        <v>43543</v>
      </c>
      <c r="F128" s="175">
        <f t="shared" si="11"/>
        <v>5</v>
      </c>
      <c r="G128" s="175">
        <v>1</v>
      </c>
      <c r="H128" s="175" t="s">
        <v>37</v>
      </c>
      <c r="I128" s="175">
        <f t="shared" si="12"/>
        <v>5</v>
      </c>
      <c r="J128" s="185">
        <v>2900000</v>
      </c>
      <c r="K128" s="189">
        <f t="shared" si="17"/>
        <v>14500000</v>
      </c>
      <c r="L128" s="245"/>
      <c r="M128" s="175"/>
    </row>
    <row r="129" spans="1:13">
      <c r="A129" s="178">
        <v>344817</v>
      </c>
      <c r="B129" s="175">
        <v>1455998</v>
      </c>
      <c r="C129" s="175" t="s">
        <v>3645</v>
      </c>
      <c r="D129" s="177">
        <v>43538</v>
      </c>
      <c r="E129" s="177">
        <v>43543</v>
      </c>
      <c r="F129" s="175">
        <f t="shared" si="11"/>
        <v>5</v>
      </c>
      <c r="G129" s="175">
        <v>1</v>
      </c>
      <c r="H129" s="175" t="s">
        <v>37</v>
      </c>
      <c r="I129" s="175">
        <f t="shared" si="12"/>
        <v>5</v>
      </c>
      <c r="J129" s="185">
        <v>2900000</v>
      </c>
      <c r="K129" s="189">
        <f t="shared" si="17"/>
        <v>14500000</v>
      </c>
      <c r="L129" s="245"/>
      <c r="M129" s="175"/>
    </row>
    <row r="130" spans="1:13">
      <c r="A130" s="178">
        <v>344818</v>
      </c>
      <c r="B130" s="175">
        <v>1455969</v>
      </c>
      <c r="C130" s="175" t="s">
        <v>3646</v>
      </c>
      <c r="D130" s="177">
        <v>43538</v>
      </c>
      <c r="E130" s="177">
        <v>43543</v>
      </c>
      <c r="F130" s="175">
        <f t="shared" si="11"/>
        <v>5</v>
      </c>
      <c r="G130" s="175">
        <v>1</v>
      </c>
      <c r="H130" s="175" t="s">
        <v>37</v>
      </c>
      <c r="I130" s="175">
        <f t="shared" si="12"/>
        <v>5</v>
      </c>
      <c r="J130" s="185">
        <v>2900000</v>
      </c>
      <c r="K130" s="189">
        <f t="shared" si="17"/>
        <v>14500000</v>
      </c>
      <c r="L130" s="245"/>
      <c r="M130" s="175"/>
    </row>
    <row r="131" spans="1:13">
      <c r="A131" s="175">
        <v>345082</v>
      </c>
      <c r="B131" s="175">
        <v>1456562</v>
      </c>
      <c r="C131" s="175" t="s">
        <v>3647</v>
      </c>
      <c r="D131" s="177">
        <v>43538</v>
      </c>
      <c r="E131" s="177">
        <v>43543</v>
      </c>
      <c r="F131" s="175">
        <f t="shared" si="11"/>
        <v>5</v>
      </c>
      <c r="G131" s="175">
        <v>1</v>
      </c>
      <c r="H131" s="175" t="s">
        <v>37</v>
      </c>
      <c r="I131" s="175">
        <f t="shared" si="12"/>
        <v>5</v>
      </c>
      <c r="J131" s="185">
        <v>2900000</v>
      </c>
      <c r="K131" s="185">
        <f>J131*F131*G131</f>
        <v>14500000</v>
      </c>
      <c r="L131" s="245"/>
      <c r="M131" s="175"/>
    </row>
    <row r="132" spans="1:13">
      <c r="A132" s="175">
        <v>345336</v>
      </c>
      <c r="B132" s="175">
        <v>1457304</v>
      </c>
      <c r="C132" s="175" t="s">
        <v>3648</v>
      </c>
      <c r="D132" s="177">
        <v>43538</v>
      </c>
      <c r="E132" s="177">
        <v>43539</v>
      </c>
      <c r="F132" s="175">
        <f t="shared" si="11"/>
        <v>1</v>
      </c>
      <c r="G132" s="175">
        <v>1</v>
      </c>
      <c r="H132" s="175" t="s">
        <v>37</v>
      </c>
      <c r="I132" s="175">
        <f t="shared" si="12"/>
        <v>1</v>
      </c>
      <c r="J132" s="185">
        <v>2900000</v>
      </c>
      <c r="K132" s="185">
        <f>J132*F132*G132</f>
        <v>2900000</v>
      </c>
      <c r="L132" s="245"/>
      <c r="M132" s="175"/>
    </row>
    <row r="133" spans="1:13">
      <c r="A133" s="175">
        <v>343151</v>
      </c>
      <c r="B133" s="175">
        <v>1450922</v>
      </c>
      <c r="C133" s="175" t="s">
        <v>3649</v>
      </c>
      <c r="D133" s="177">
        <v>43539</v>
      </c>
      <c r="E133" s="177">
        <v>43541</v>
      </c>
      <c r="F133" s="175">
        <f t="shared" si="11"/>
        <v>2</v>
      </c>
      <c r="G133" s="175">
        <v>1</v>
      </c>
      <c r="H133" s="175" t="s">
        <v>37</v>
      </c>
      <c r="I133" s="175">
        <f t="shared" si="12"/>
        <v>2</v>
      </c>
      <c r="J133" s="185">
        <v>2900000</v>
      </c>
      <c r="K133" s="189">
        <f t="shared" ref="K133:K148" si="18">J133*I133</f>
        <v>5800000</v>
      </c>
      <c r="L133" s="245"/>
      <c r="M133" s="175"/>
    </row>
    <row r="134" spans="1:13">
      <c r="A134" s="178">
        <v>343105</v>
      </c>
      <c r="B134" s="175">
        <v>1450956</v>
      </c>
      <c r="C134" s="175" t="s">
        <v>3650</v>
      </c>
      <c r="D134" s="177">
        <v>43539</v>
      </c>
      <c r="E134" s="177">
        <v>43542</v>
      </c>
      <c r="F134" s="175">
        <f t="shared" si="11"/>
        <v>3</v>
      </c>
      <c r="G134" s="175">
        <v>1</v>
      </c>
      <c r="H134" s="175" t="s">
        <v>2405</v>
      </c>
      <c r="I134" s="175">
        <f t="shared" si="12"/>
        <v>3</v>
      </c>
      <c r="J134" s="185">
        <v>3100000</v>
      </c>
      <c r="K134" s="189">
        <f t="shared" si="18"/>
        <v>9300000</v>
      </c>
      <c r="L134" s="245"/>
      <c r="M134" s="175"/>
    </row>
    <row r="135" spans="1:13">
      <c r="A135" s="175">
        <v>344606</v>
      </c>
      <c r="B135" s="175">
        <v>1455388</v>
      </c>
      <c r="C135" s="175" t="s">
        <v>3651</v>
      </c>
      <c r="D135" s="177">
        <v>43539</v>
      </c>
      <c r="E135" s="177">
        <v>43544</v>
      </c>
      <c r="F135" s="175">
        <f t="shared" si="11"/>
        <v>5</v>
      </c>
      <c r="G135" s="175">
        <v>1</v>
      </c>
      <c r="H135" s="175" t="s">
        <v>37</v>
      </c>
      <c r="I135" s="175">
        <f t="shared" si="12"/>
        <v>5</v>
      </c>
      <c r="J135" s="185">
        <v>2900000</v>
      </c>
      <c r="K135" s="189">
        <f t="shared" si="18"/>
        <v>14500000</v>
      </c>
      <c r="L135" s="245"/>
      <c r="M135" s="175"/>
    </row>
    <row r="136" spans="1:13">
      <c r="A136" s="178" t="s">
        <v>3652</v>
      </c>
      <c r="B136" s="175">
        <v>1446821</v>
      </c>
      <c r="C136" s="175" t="s">
        <v>3653</v>
      </c>
      <c r="D136" s="177">
        <v>43539</v>
      </c>
      <c r="E136" s="177">
        <v>43542</v>
      </c>
      <c r="F136" s="175">
        <f t="shared" si="11"/>
        <v>3</v>
      </c>
      <c r="G136" s="175">
        <v>2</v>
      </c>
      <c r="H136" s="175" t="s">
        <v>37</v>
      </c>
      <c r="I136" s="175">
        <f t="shared" si="12"/>
        <v>6</v>
      </c>
      <c r="J136" s="185">
        <v>2900000</v>
      </c>
      <c r="K136" s="189">
        <f t="shared" si="18"/>
        <v>17400000</v>
      </c>
      <c r="L136" s="245"/>
      <c r="M136" s="175"/>
    </row>
    <row r="137" spans="1:13">
      <c r="A137" s="178" t="s">
        <v>3654</v>
      </c>
      <c r="B137" s="175">
        <v>1458432</v>
      </c>
      <c r="C137" s="175" t="s">
        <v>3655</v>
      </c>
      <c r="D137" s="177">
        <v>43539</v>
      </c>
      <c r="E137" s="177">
        <v>43541</v>
      </c>
      <c r="F137" s="175">
        <f t="shared" ref="F137:F200" si="19">E137-D137</f>
        <v>2</v>
      </c>
      <c r="G137" s="175">
        <v>2</v>
      </c>
      <c r="H137" s="175" t="s">
        <v>37</v>
      </c>
      <c r="I137" s="175">
        <f t="shared" ref="I137:I200" si="20">G137*F137</f>
        <v>4</v>
      </c>
      <c r="J137" s="185">
        <v>2900000</v>
      </c>
      <c r="K137" s="189">
        <f t="shared" si="18"/>
        <v>11600000</v>
      </c>
      <c r="L137" s="245"/>
      <c r="M137" s="175"/>
    </row>
    <row r="138" spans="1:13">
      <c r="A138" s="178" t="s">
        <v>3656</v>
      </c>
      <c r="B138" s="175">
        <v>1449397</v>
      </c>
      <c r="C138" s="175" t="s">
        <v>3657</v>
      </c>
      <c r="D138" s="177">
        <v>43539</v>
      </c>
      <c r="E138" s="177">
        <v>43542</v>
      </c>
      <c r="F138" s="175">
        <f t="shared" si="19"/>
        <v>3</v>
      </c>
      <c r="G138" s="175">
        <v>2</v>
      </c>
      <c r="H138" s="175" t="s">
        <v>37</v>
      </c>
      <c r="I138" s="175">
        <f t="shared" si="20"/>
        <v>6</v>
      </c>
      <c r="J138" s="185">
        <v>2900000</v>
      </c>
      <c r="K138" s="189">
        <f t="shared" si="18"/>
        <v>17400000</v>
      </c>
      <c r="L138" s="245"/>
      <c r="M138" s="175"/>
    </row>
    <row r="139" spans="1:13">
      <c r="A139" s="175">
        <v>344483</v>
      </c>
      <c r="B139" s="175">
        <v>1455248</v>
      </c>
      <c r="C139" s="175" t="s">
        <v>3658</v>
      </c>
      <c r="D139" s="177">
        <v>43539</v>
      </c>
      <c r="E139" s="177">
        <v>43541</v>
      </c>
      <c r="F139" s="175">
        <f t="shared" si="19"/>
        <v>2</v>
      </c>
      <c r="G139" s="175">
        <v>1</v>
      </c>
      <c r="H139" s="175" t="s">
        <v>37</v>
      </c>
      <c r="I139" s="175">
        <f t="shared" si="20"/>
        <v>2</v>
      </c>
      <c r="J139" s="185">
        <v>2900000</v>
      </c>
      <c r="K139" s="189">
        <f t="shared" si="18"/>
        <v>5800000</v>
      </c>
      <c r="L139" s="245"/>
      <c r="M139" s="175"/>
    </row>
    <row r="140" spans="1:13">
      <c r="A140" s="178">
        <v>344384</v>
      </c>
      <c r="B140" s="175">
        <v>1454431</v>
      </c>
      <c r="C140" s="175" t="s">
        <v>3659</v>
      </c>
      <c r="D140" s="177">
        <v>43539</v>
      </c>
      <c r="E140" s="177">
        <v>43541</v>
      </c>
      <c r="F140" s="175">
        <f t="shared" si="19"/>
        <v>2</v>
      </c>
      <c r="G140" s="175">
        <v>1</v>
      </c>
      <c r="H140" s="175" t="s">
        <v>37</v>
      </c>
      <c r="I140" s="175">
        <f t="shared" si="20"/>
        <v>2</v>
      </c>
      <c r="J140" s="185">
        <v>2900000</v>
      </c>
      <c r="K140" s="189">
        <f t="shared" si="18"/>
        <v>5800000</v>
      </c>
      <c r="L140" s="245"/>
      <c r="M140" s="175" t="s">
        <v>2270</v>
      </c>
    </row>
    <row r="141" spans="1:13">
      <c r="A141" s="178">
        <v>345337</v>
      </c>
      <c r="B141" s="175">
        <v>1457253</v>
      </c>
      <c r="C141" s="175" t="s">
        <v>3660</v>
      </c>
      <c r="D141" s="177">
        <v>43539</v>
      </c>
      <c r="E141" s="177">
        <v>43540</v>
      </c>
      <c r="F141" s="175">
        <f t="shared" si="19"/>
        <v>1</v>
      </c>
      <c r="G141" s="175">
        <v>1</v>
      </c>
      <c r="H141" s="175" t="s">
        <v>37</v>
      </c>
      <c r="I141" s="175">
        <f t="shared" si="20"/>
        <v>1</v>
      </c>
      <c r="J141" s="185">
        <v>2900000</v>
      </c>
      <c r="K141" s="189">
        <f t="shared" si="18"/>
        <v>2900000</v>
      </c>
      <c r="L141" s="257"/>
      <c r="M141" s="175" t="s">
        <v>2270</v>
      </c>
    </row>
    <row r="142" spans="1:13">
      <c r="A142" s="71">
        <v>345806</v>
      </c>
      <c r="B142" s="69">
        <v>1458261</v>
      </c>
      <c r="C142" s="69" t="s">
        <v>3661</v>
      </c>
      <c r="D142" s="70">
        <v>43538</v>
      </c>
      <c r="E142" s="70">
        <v>43541</v>
      </c>
      <c r="F142" s="69">
        <f t="shared" si="19"/>
        <v>3</v>
      </c>
      <c r="G142" s="69">
        <v>1</v>
      </c>
      <c r="H142" s="69" t="s">
        <v>2405</v>
      </c>
      <c r="I142" s="69">
        <f t="shared" si="20"/>
        <v>3</v>
      </c>
      <c r="J142" s="105">
        <v>3100000</v>
      </c>
      <c r="K142" s="258">
        <f t="shared" si="18"/>
        <v>9300000</v>
      </c>
      <c r="L142" s="106">
        <f>SUM(K142:K155)</f>
        <v>116350000</v>
      </c>
      <c r="M142" s="69"/>
    </row>
    <row r="143" spans="1:13">
      <c r="A143" s="71">
        <v>345783</v>
      </c>
      <c r="B143" s="69">
        <v>1459246</v>
      </c>
      <c r="C143" s="69" t="s">
        <v>3662</v>
      </c>
      <c r="D143" s="70">
        <v>43540</v>
      </c>
      <c r="E143" s="70">
        <v>43541</v>
      </c>
      <c r="F143" s="69">
        <f t="shared" si="19"/>
        <v>1</v>
      </c>
      <c r="G143" s="69">
        <v>1</v>
      </c>
      <c r="H143" s="69" t="s">
        <v>37</v>
      </c>
      <c r="I143" s="69">
        <f t="shared" si="20"/>
        <v>1</v>
      </c>
      <c r="J143" s="105">
        <v>2900000</v>
      </c>
      <c r="K143" s="258">
        <f t="shared" si="18"/>
        <v>2900000</v>
      </c>
      <c r="L143" s="107"/>
      <c r="M143" s="69"/>
    </row>
    <row r="144" spans="1:13">
      <c r="A144" s="69">
        <v>337642</v>
      </c>
      <c r="B144" s="69">
        <v>1437389</v>
      </c>
      <c r="C144" s="69" t="s">
        <v>3663</v>
      </c>
      <c r="D144" s="70">
        <v>43540</v>
      </c>
      <c r="E144" s="70">
        <v>43542</v>
      </c>
      <c r="F144" s="69">
        <f t="shared" si="19"/>
        <v>2</v>
      </c>
      <c r="G144" s="69">
        <v>1</v>
      </c>
      <c r="H144" s="69" t="s">
        <v>2405</v>
      </c>
      <c r="I144" s="69">
        <f t="shared" si="20"/>
        <v>2</v>
      </c>
      <c r="J144" s="105">
        <v>3100000</v>
      </c>
      <c r="K144" s="105">
        <f t="shared" si="18"/>
        <v>6200000</v>
      </c>
      <c r="L144" s="107"/>
      <c r="M144" s="69"/>
    </row>
    <row r="145" spans="1:13">
      <c r="A145" s="69">
        <v>344357</v>
      </c>
      <c r="B145" s="69">
        <v>1453921</v>
      </c>
      <c r="C145" s="69" t="s">
        <v>3664</v>
      </c>
      <c r="D145" s="70">
        <v>43540</v>
      </c>
      <c r="E145" s="70">
        <v>43543</v>
      </c>
      <c r="F145" s="69">
        <f t="shared" si="19"/>
        <v>3</v>
      </c>
      <c r="G145" s="69">
        <v>1</v>
      </c>
      <c r="H145" s="69" t="s">
        <v>37</v>
      </c>
      <c r="I145" s="69">
        <f t="shared" si="20"/>
        <v>3</v>
      </c>
      <c r="J145" s="105">
        <v>2900000</v>
      </c>
      <c r="K145" s="105">
        <f t="shared" si="18"/>
        <v>8700000</v>
      </c>
      <c r="L145" s="107"/>
      <c r="M145" s="69"/>
    </row>
    <row r="146" spans="1:13">
      <c r="A146" s="69">
        <v>342653</v>
      </c>
      <c r="B146" s="69">
        <v>1449363</v>
      </c>
      <c r="C146" s="69" t="s">
        <v>3665</v>
      </c>
      <c r="D146" s="70">
        <v>43540</v>
      </c>
      <c r="E146" s="70">
        <v>43541</v>
      </c>
      <c r="F146" s="69">
        <f t="shared" si="19"/>
        <v>1</v>
      </c>
      <c r="G146" s="69">
        <v>1</v>
      </c>
      <c r="H146" s="69" t="s">
        <v>37</v>
      </c>
      <c r="I146" s="69">
        <f t="shared" si="20"/>
        <v>1</v>
      </c>
      <c r="J146" s="105">
        <v>2900000</v>
      </c>
      <c r="K146" s="105">
        <f t="shared" si="18"/>
        <v>2900000</v>
      </c>
      <c r="L146" s="107"/>
      <c r="M146" s="69"/>
    </row>
    <row r="147" spans="1:13">
      <c r="A147" s="69">
        <v>342641</v>
      </c>
      <c r="B147" s="69">
        <v>1448724</v>
      </c>
      <c r="C147" s="69" t="s">
        <v>3666</v>
      </c>
      <c r="D147" s="70">
        <v>43540</v>
      </c>
      <c r="E147" s="70">
        <v>43541</v>
      </c>
      <c r="F147" s="69">
        <f t="shared" si="19"/>
        <v>1</v>
      </c>
      <c r="G147" s="69">
        <v>1</v>
      </c>
      <c r="H147" s="69" t="s">
        <v>37</v>
      </c>
      <c r="I147" s="69">
        <f t="shared" si="20"/>
        <v>1</v>
      </c>
      <c r="J147" s="105">
        <v>2900000</v>
      </c>
      <c r="K147" s="105">
        <f t="shared" si="18"/>
        <v>2900000</v>
      </c>
      <c r="L147" s="107"/>
      <c r="M147" s="69" t="s">
        <v>2389</v>
      </c>
    </row>
    <row r="148" spans="1:13">
      <c r="A148" s="69">
        <v>345787</v>
      </c>
      <c r="B148" s="69">
        <v>1459108</v>
      </c>
      <c r="C148" s="69" t="s">
        <v>3667</v>
      </c>
      <c r="D148" s="70">
        <v>43541</v>
      </c>
      <c r="E148" s="70">
        <v>43542</v>
      </c>
      <c r="F148" s="69">
        <f t="shared" si="19"/>
        <v>1</v>
      </c>
      <c r="G148" s="69">
        <v>1</v>
      </c>
      <c r="H148" s="69" t="s">
        <v>37</v>
      </c>
      <c r="I148" s="69">
        <f t="shared" si="20"/>
        <v>1</v>
      </c>
      <c r="J148" s="105">
        <v>2900000</v>
      </c>
      <c r="K148" s="105">
        <f t="shared" si="18"/>
        <v>2900000</v>
      </c>
      <c r="L148" s="107"/>
      <c r="M148" s="69"/>
    </row>
    <row r="149" spans="1:13">
      <c r="A149" s="71" t="s">
        <v>3668</v>
      </c>
      <c r="B149" s="69">
        <v>1450675</v>
      </c>
      <c r="C149" s="69" t="s">
        <v>3669</v>
      </c>
      <c r="D149" s="70">
        <v>43541</v>
      </c>
      <c r="E149" s="70">
        <v>43544</v>
      </c>
      <c r="F149" s="69">
        <f t="shared" si="19"/>
        <v>3</v>
      </c>
      <c r="G149" s="69">
        <v>2</v>
      </c>
      <c r="H149" s="69" t="s">
        <v>37</v>
      </c>
      <c r="I149" s="69">
        <f t="shared" si="20"/>
        <v>6</v>
      </c>
      <c r="J149" s="104">
        <v>2900000</v>
      </c>
      <c r="K149" s="105">
        <f t="shared" ref="K149:K178" si="21">J149*F149*G149</f>
        <v>17400000</v>
      </c>
      <c r="L149" s="107"/>
      <c r="M149" s="69"/>
    </row>
    <row r="150" spans="1:13">
      <c r="A150" s="69">
        <v>343918</v>
      </c>
      <c r="B150" s="69">
        <v>1453608</v>
      </c>
      <c r="C150" s="69" t="s">
        <v>3629</v>
      </c>
      <c r="D150" s="70">
        <v>43541</v>
      </c>
      <c r="E150" s="70">
        <v>43542</v>
      </c>
      <c r="F150" s="69">
        <f t="shared" si="19"/>
        <v>1</v>
      </c>
      <c r="G150" s="69">
        <v>1</v>
      </c>
      <c r="H150" s="69" t="s">
        <v>2405</v>
      </c>
      <c r="I150" s="69">
        <f t="shared" si="20"/>
        <v>1</v>
      </c>
      <c r="J150" s="105">
        <v>3100000</v>
      </c>
      <c r="K150" s="105">
        <f t="shared" si="21"/>
        <v>3100000</v>
      </c>
      <c r="L150" s="107"/>
      <c r="M150" s="69"/>
    </row>
    <row r="151" spans="1:13">
      <c r="A151" s="69">
        <v>344283</v>
      </c>
      <c r="B151" s="69">
        <v>1453713</v>
      </c>
      <c r="C151" s="69" t="s">
        <v>3670</v>
      </c>
      <c r="D151" s="70">
        <v>43541</v>
      </c>
      <c r="E151" s="70">
        <v>43543</v>
      </c>
      <c r="F151" s="69">
        <f t="shared" si="19"/>
        <v>2</v>
      </c>
      <c r="G151" s="69">
        <v>1</v>
      </c>
      <c r="H151" s="69" t="s">
        <v>2405</v>
      </c>
      <c r="I151" s="69">
        <f t="shared" si="20"/>
        <v>2</v>
      </c>
      <c r="J151" s="105">
        <v>3100000</v>
      </c>
      <c r="K151" s="105">
        <f t="shared" si="21"/>
        <v>6200000</v>
      </c>
      <c r="L151" s="107"/>
      <c r="M151" s="69"/>
    </row>
    <row r="152" spans="1:13">
      <c r="A152" s="250">
        <v>344352</v>
      </c>
      <c r="B152" s="251">
        <v>1454024</v>
      </c>
      <c r="C152" s="251" t="s">
        <v>3671</v>
      </c>
      <c r="D152" s="252">
        <v>43541</v>
      </c>
      <c r="E152" s="252">
        <v>43542</v>
      </c>
      <c r="F152" s="251">
        <f t="shared" si="19"/>
        <v>1</v>
      </c>
      <c r="G152" s="251">
        <v>1</v>
      </c>
      <c r="H152" s="251" t="s">
        <v>868</v>
      </c>
      <c r="I152" s="251">
        <f t="shared" si="20"/>
        <v>1</v>
      </c>
      <c r="J152" s="259">
        <v>3550000</v>
      </c>
      <c r="K152" s="259">
        <f t="shared" si="21"/>
        <v>3550000</v>
      </c>
      <c r="L152" s="107"/>
      <c r="M152" s="69"/>
    </row>
    <row r="153" spans="1:13">
      <c r="A153" s="71" t="s">
        <v>3672</v>
      </c>
      <c r="B153" s="69">
        <v>1451840</v>
      </c>
      <c r="C153" s="69" t="s">
        <v>3673</v>
      </c>
      <c r="D153" s="70">
        <v>43541</v>
      </c>
      <c r="E153" s="70">
        <v>43545</v>
      </c>
      <c r="F153" s="69">
        <f t="shared" si="19"/>
        <v>4</v>
      </c>
      <c r="G153" s="69">
        <v>3</v>
      </c>
      <c r="H153" s="69" t="s">
        <v>37</v>
      </c>
      <c r="I153" s="69">
        <f t="shared" si="20"/>
        <v>12</v>
      </c>
      <c r="J153" s="105">
        <v>2900000</v>
      </c>
      <c r="K153" s="105">
        <f t="shared" si="21"/>
        <v>34800000</v>
      </c>
      <c r="L153" s="107"/>
      <c r="M153" s="69"/>
    </row>
    <row r="154" spans="1:13">
      <c r="A154" s="69">
        <v>345286</v>
      </c>
      <c r="B154" s="69">
        <v>1457143</v>
      </c>
      <c r="C154" s="69" t="s">
        <v>3674</v>
      </c>
      <c r="D154" s="70">
        <v>43541</v>
      </c>
      <c r="E154" s="70">
        <v>43545</v>
      </c>
      <c r="F154" s="69">
        <f t="shared" si="19"/>
        <v>4</v>
      </c>
      <c r="G154" s="69">
        <v>1</v>
      </c>
      <c r="H154" s="69" t="s">
        <v>2405</v>
      </c>
      <c r="I154" s="69">
        <f t="shared" si="20"/>
        <v>4</v>
      </c>
      <c r="J154" s="105">
        <v>3100000</v>
      </c>
      <c r="K154" s="105">
        <f t="shared" si="21"/>
        <v>12400000</v>
      </c>
      <c r="L154" s="107"/>
      <c r="M154" s="69"/>
    </row>
    <row r="155" spans="1:13">
      <c r="A155" s="71">
        <v>344385</v>
      </c>
      <c r="B155" s="69">
        <v>1454702</v>
      </c>
      <c r="C155" s="69" t="s">
        <v>3675</v>
      </c>
      <c r="D155" s="70">
        <v>43541</v>
      </c>
      <c r="E155" s="70">
        <v>43542</v>
      </c>
      <c r="F155" s="69">
        <f t="shared" si="19"/>
        <v>1</v>
      </c>
      <c r="G155" s="69">
        <v>1</v>
      </c>
      <c r="H155" s="69" t="s">
        <v>2405</v>
      </c>
      <c r="I155" s="69">
        <f t="shared" si="20"/>
        <v>1</v>
      </c>
      <c r="J155" s="105">
        <v>3100000</v>
      </c>
      <c r="K155" s="105">
        <f t="shared" si="21"/>
        <v>3100000</v>
      </c>
      <c r="L155" s="108"/>
      <c r="M155" s="69"/>
    </row>
    <row r="156" spans="1:13">
      <c r="A156" s="52">
        <v>340677</v>
      </c>
      <c r="B156" s="52">
        <v>1445069</v>
      </c>
      <c r="C156" s="52" t="s">
        <v>3676</v>
      </c>
      <c r="D156" s="53">
        <v>43542</v>
      </c>
      <c r="E156" s="53">
        <v>43543</v>
      </c>
      <c r="F156" s="52">
        <f t="shared" si="19"/>
        <v>1</v>
      </c>
      <c r="G156" s="52">
        <v>1</v>
      </c>
      <c r="H156" s="52" t="s">
        <v>37</v>
      </c>
      <c r="I156" s="52">
        <f t="shared" si="20"/>
        <v>1</v>
      </c>
      <c r="J156" s="85">
        <v>2900000</v>
      </c>
      <c r="K156" s="85">
        <f t="shared" si="21"/>
        <v>2900000</v>
      </c>
      <c r="L156" s="86">
        <f>SUM(K156:K175)</f>
        <v>198550000</v>
      </c>
      <c r="M156" s="52"/>
    </row>
    <row r="157" spans="1:13">
      <c r="A157" s="52">
        <v>341280</v>
      </c>
      <c r="B157" s="52">
        <v>1446705</v>
      </c>
      <c r="C157" s="52" t="s">
        <v>3677</v>
      </c>
      <c r="D157" s="53">
        <v>43542</v>
      </c>
      <c r="E157" s="53">
        <v>43543</v>
      </c>
      <c r="F157" s="52">
        <f t="shared" si="19"/>
        <v>1</v>
      </c>
      <c r="G157" s="52">
        <v>1</v>
      </c>
      <c r="H157" s="52" t="s">
        <v>2405</v>
      </c>
      <c r="I157" s="52">
        <f t="shared" si="20"/>
        <v>1</v>
      </c>
      <c r="J157" s="85">
        <v>3100000</v>
      </c>
      <c r="K157" s="85">
        <f t="shared" si="21"/>
        <v>3100000</v>
      </c>
      <c r="L157" s="87"/>
      <c r="M157" s="52"/>
    </row>
    <row r="158" spans="1:13">
      <c r="A158" s="52">
        <v>342794</v>
      </c>
      <c r="B158" s="52">
        <v>1450044</v>
      </c>
      <c r="C158" s="52" t="s">
        <v>3678</v>
      </c>
      <c r="D158" s="53">
        <v>43542</v>
      </c>
      <c r="E158" s="53">
        <v>43543</v>
      </c>
      <c r="F158" s="52">
        <f t="shared" si="19"/>
        <v>1</v>
      </c>
      <c r="G158" s="52">
        <v>1</v>
      </c>
      <c r="H158" s="52" t="s">
        <v>37</v>
      </c>
      <c r="I158" s="52">
        <f t="shared" si="20"/>
        <v>1</v>
      </c>
      <c r="J158" s="85">
        <v>2900000</v>
      </c>
      <c r="K158" s="85">
        <f t="shared" si="21"/>
        <v>2900000</v>
      </c>
      <c r="L158" s="87"/>
      <c r="M158" s="52"/>
    </row>
    <row r="159" spans="1:13">
      <c r="A159" s="52">
        <v>341464</v>
      </c>
      <c r="B159" s="52">
        <v>1446922</v>
      </c>
      <c r="C159" s="52" t="s">
        <v>3679</v>
      </c>
      <c r="D159" s="53">
        <v>43542</v>
      </c>
      <c r="E159" s="53">
        <v>43544</v>
      </c>
      <c r="F159" s="52">
        <f t="shared" si="19"/>
        <v>2</v>
      </c>
      <c r="G159" s="52">
        <v>1</v>
      </c>
      <c r="H159" s="52" t="s">
        <v>37</v>
      </c>
      <c r="I159" s="52">
        <f t="shared" si="20"/>
        <v>2</v>
      </c>
      <c r="J159" s="85">
        <v>2900000</v>
      </c>
      <c r="K159" s="85">
        <f t="shared" si="21"/>
        <v>5800000</v>
      </c>
      <c r="L159" s="87"/>
      <c r="M159" s="52"/>
    </row>
    <row r="160" spans="1:13">
      <c r="A160" s="54" t="s">
        <v>3680</v>
      </c>
      <c r="B160" s="52">
        <v>1451685</v>
      </c>
      <c r="C160" s="52" t="s">
        <v>3681</v>
      </c>
      <c r="D160" s="53">
        <v>43542</v>
      </c>
      <c r="E160" s="53">
        <v>43545</v>
      </c>
      <c r="F160" s="52">
        <f t="shared" si="19"/>
        <v>3</v>
      </c>
      <c r="G160" s="52">
        <v>3</v>
      </c>
      <c r="H160" s="52" t="s">
        <v>37</v>
      </c>
      <c r="I160" s="52">
        <f t="shared" si="20"/>
        <v>9</v>
      </c>
      <c r="J160" s="85">
        <v>2900000</v>
      </c>
      <c r="K160" s="85">
        <f t="shared" si="21"/>
        <v>26100000</v>
      </c>
      <c r="L160" s="87"/>
      <c r="M160" s="52" t="s">
        <v>3682</v>
      </c>
    </row>
    <row r="161" spans="1:13">
      <c r="A161" s="54" t="s">
        <v>3683</v>
      </c>
      <c r="B161" s="52">
        <v>1451683</v>
      </c>
      <c r="C161" s="52" t="s">
        <v>3684</v>
      </c>
      <c r="D161" s="53">
        <v>43542</v>
      </c>
      <c r="E161" s="53">
        <v>43545</v>
      </c>
      <c r="F161" s="52">
        <f t="shared" si="19"/>
        <v>3</v>
      </c>
      <c r="G161" s="52">
        <v>2</v>
      </c>
      <c r="H161" s="52" t="s">
        <v>37</v>
      </c>
      <c r="I161" s="52">
        <f t="shared" si="20"/>
        <v>6</v>
      </c>
      <c r="J161" s="85">
        <v>2900000</v>
      </c>
      <c r="K161" s="85">
        <f t="shared" si="21"/>
        <v>17400000</v>
      </c>
      <c r="L161" s="87"/>
      <c r="M161" s="52" t="s">
        <v>3682</v>
      </c>
    </row>
    <row r="162" spans="1:13">
      <c r="A162" s="54" t="s">
        <v>3685</v>
      </c>
      <c r="B162" s="52">
        <v>1455345</v>
      </c>
      <c r="C162" s="52" t="s">
        <v>3686</v>
      </c>
      <c r="D162" s="53">
        <v>43543</v>
      </c>
      <c r="E162" s="53">
        <v>43545</v>
      </c>
      <c r="F162" s="52">
        <f t="shared" si="19"/>
        <v>2</v>
      </c>
      <c r="G162" s="52">
        <v>4</v>
      </c>
      <c r="H162" s="52" t="s">
        <v>2405</v>
      </c>
      <c r="I162" s="52">
        <f t="shared" si="20"/>
        <v>8</v>
      </c>
      <c r="J162" s="85">
        <v>3100000</v>
      </c>
      <c r="K162" s="85">
        <f t="shared" si="21"/>
        <v>24800000</v>
      </c>
      <c r="L162" s="87"/>
      <c r="M162" s="52"/>
    </row>
    <row r="163" spans="1:13">
      <c r="A163" s="54" t="s">
        <v>3687</v>
      </c>
      <c r="B163" s="52">
        <v>1453852</v>
      </c>
      <c r="C163" s="52" t="s">
        <v>3688</v>
      </c>
      <c r="D163" s="53">
        <v>43543</v>
      </c>
      <c r="E163" s="53">
        <v>43546</v>
      </c>
      <c r="F163" s="52">
        <f t="shared" si="19"/>
        <v>3</v>
      </c>
      <c r="G163" s="52">
        <v>2</v>
      </c>
      <c r="H163" s="52" t="s">
        <v>2405</v>
      </c>
      <c r="I163" s="52">
        <f t="shared" si="20"/>
        <v>6</v>
      </c>
      <c r="J163" s="85">
        <v>3100000</v>
      </c>
      <c r="K163" s="85">
        <f t="shared" si="21"/>
        <v>18600000</v>
      </c>
      <c r="L163" s="87"/>
      <c r="M163" s="52"/>
    </row>
    <row r="164" spans="1:13">
      <c r="A164" s="54">
        <v>346108</v>
      </c>
      <c r="B164" s="52">
        <v>1460357</v>
      </c>
      <c r="C164" s="52" t="s">
        <v>3689</v>
      </c>
      <c r="D164" s="53">
        <v>43543</v>
      </c>
      <c r="E164" s="53">
        <v>43548</v>
      </c>
      <c r="F164" s="52">
        <f t="shared" si="19"/>
        <v>5</v>
      </c>
      <c r="G164" s="52">
        <v>1</v>
      </c>
      <c r="H164" s="52" t="s">
        <v>37</v>
      </c>
      <c r="I164" s="52">
        <f t="shared" si="20"/>
        <v>5</v>
      </c>
      <c r="J164" s="85">
        <v>2900000</v>
      </c>
      <c r="K164" s="85">
        <f t="shared" si="21"/>
        <v>14500000</v>
      </c>
      <c r="L164" s="87"/>
      <c r="M164" s="52"/>
    </row>
    <row r="165" spans="1:13">
      <c r="A165" s="54">
        <v>345531</v>
      </c>
      <c r="B165" s="52">
        <v>1457439</v>
      </c>
      <c r="C165" s="52" t="s">
        <v>3690</v>
      </c>
      <c r="D165" s="53">
        <v>43543</v>
      </c>
      <c r="E165" s="53">
        <v>43545</v>
      </c>
      <c r="F165" s="52">
        <f t="shared" si="19"/>
        <v>2</v>
      </c>
      <c r="G165" s="52">
        <v>1</v>
      </c>
      <c r="H165" s="52" t="s">
        <v>2405</v>
      </c>
      <c r="I165" s="52">
        <f t="shared" si="20"/>
        <v>2</v>
      </c>
      <c r="J165" s="85">
        <v>3100000</v>
      </c>
      <c r="K165" s="85">
        <f t="shared" si="21"/>
        <v>6200000</v>
      </c>
      <c r="L165" s="87"/>
      <c r="M165" s="52" t="s">
        <v>3437</v>
      </c>
    </row>
    <row r="166" spans="1:13">
      <c r="A166" s="54">
        <v>344282</v>
      </c>
      <c r="B166" s="52">
        <v>1453719</v>
      </c>
      <c r="C166" s="52" t="s">
        <v>3691</v>
      </c>
      <c r="D166" s="53">
        <v>43544</v>
      </c>
      <c r="E166" s="53">
        <v>43547</v>
      </c>
      <c r="F166" s="52">
        <f t="shared" si="19"/>
        <v>3</v>
      </c>
      <c r="G166" s="52">
        <v>1</v>
      </c>
      <c r="H166" s="52" t="s">
        <v>2405</v>
      </c>
      <c r="I166" s="52">
        <f t="shared" si="20"/>
        <v>3</v>
      </c>
      <c r="J166" s="85">
        <v>3100000</v>
      </c>
      <c r="K166" s="85">
        <f t="shared" si="21"/>
        <v>9300000</v>
      </c>
      <c r="L166" s="87"/>
      <c r="M166" s="52"/>
    </row>
    <row r="167" spans="1:13">
      <c r="A167" s="52">
        <v>342615</v>
      </c>
      <c r="B167" s="52">
        <v>1449310</v>
      </c>
      <c r="C167" s="52" t="s">
        <v>3692</v>
      </c>
      <c r="D167" s="53">
        <v>43544</v>
      </c>
      <c r="E167" s="53">
        <v>43545</v>
      </c>
      <c r="F167" s="52">
        <f t="shared" si="19"/>
        <v>1</v>
      </c>
      <c r="G167" s="52">
        <v>1</v>
      </c>
      <c r="H167" s="52" t="s">
        <v>37</v>
      </c>
      <c r="I167" s="52">
        <f t="shared" si="20"/>
        <v>1</v>
      </c>
      <c r="J167" s="85">
        <v>2900000</v>
      </c>
      <c r="K167" s="85">
        <f t="shared" si="21"/>
        <v>2900000</v>
      </c>
      <c r="L167" s="87"/>
      <c r="M167" s="52"/>
    </row>
    <row r="168" spans="1:13">
      <c r="A168" s="54" t="s">
        <v>3693</v>
      </c>
      <c r="B168" s="52">
        <v>1450184</v>
      </c>
      <c r="C168" s="52" t="s">
        <v>3694</v>
      </c>
      <c r="D168" s="53">
        <v>43544</v>
      </c>
      <c r="E168" s="53">
        <v>43547</v>
      </c>
      <c r="F168" s="52">
        <f t="shared" si="19"/>
        <v>3</v>
      </c>
      <c r="G168" s="52">
        <v>2</v>
      </c>
      <c r="H168" s="52" t="s">
        <v>2405</v>
      </c>
      <c r="I168" s="52">
        <f t="shared" si="20"/>
        <v>6</v>
      </c>
      <c r="J168" s="85">
        <v>3100000</v>
      </c>
      <c r="K168" s="85">
        <f t="shared" si="21"/>
        <v>18600000</v>
      </c>
      <c r="L168" s="87"/>
      <c r="M168" s="52"/>
    </row>
    <row r="169" spans="1:13">
      <c r="A169" s="52">
        <v>340747</v>
      </c>
      <c r="B169" s="52">
        <v>1445433</v>
      </c>
      <c r="C169" s="52" t="s">
        <v>3695</v>
      </c>
      <c r="D169" s="53">
        <v>43544</v>
      </c>
      <c r="E169" s="53">
        <v>43546</v>
      </c>
      <c r="F169" s="52">
        <f t="shared" si="19"/>
        <v>2</v>
      </c>
      <c r="G169" s="52">
        <v>1</v>
      </c>
      <c r="H169" s="52" t="s">
        <v>37</v>
      </c>
      <c r="I169" s="52">
        <f t="shared" si="20"/>
        <v>2</v>
      </c>
      <c r="J169" s="85">
        <v>2900000</v>
      </c>
      <c r="K169" s="85">
        <f t="shared" si="21"/>
        <v>5800000</v>
      </c>
      <c r="L169" s="87"/>
      <c r="M169" s="52"/>
    </row>
    <row r="170" spans="1:13">
      <c r="A170" s="52">
        <v>342642</v>
      </c>
      <c r="B170" s="52">
        <v>1448723</v>
      </c>
      <c r="C170" s="52" t="s">
        <v>3666</v>
      </c>
      <c r="D170" s="53">
        <v>43544</v>
      </c>
      <c r="E170" s="53">
        <v>43545</v>
      </c>
      <c r="F170" s="52">
        <f t="shared" si="19"/>
        <v>1</v>
      </c>
      <c r="G170" s="52">
        <v>1</v>
      </c>
      <c r="H170" s="52" t="s">
        <v>37</v>
      </c>
      <c r="I170" s="52">
        <f t="shared" si="20"/>
        <v>1</v>
      </c>
      <c r="J170" s="85">
        <v>2900000</v>
      </c>
      <c r="K170" s="85">
        <f t="shared" si="21"/>
        <v>2900000</v>
      </c>
      <c r="L170" s="87"/>
      <c r="M170" s="52" t="s">
        <v>2389</v>
      </c>
    </row>
    <row r="171" spans="1:13">
      <c r="A171" s="52">
        <v>346070</v>
      </c>
      <c r="B171" s="52">
        <v>1460052</v>
      </c>
      <c r="C171" s="52" t="s">
        <v>3696</v>
      </c>
      <c r="D171" s="53">
        <v>43545</v>
      </c>
      <c r="E171" s="53">
        <v>43549</v>
      </c>
      <c r="F171" s="52">
        <f t="shared" si="19"/>
        <v>4</v>
      </c>
      <c r="G171" s="52">
        <v>1</v>
      </c>
      <c r="H171" s="52" t="s">
        <v>37</v>
      </c>
      <c r="I171" s="52">
        <f t="shared" si="20"/>
        <v>4</v>
      </c>
      <c r="J171" s="85">
        <v>2900000</v>
      </c>
      <c r="K171" s="85">
        <f t="shared" si="21"/>
        <v>11600000</v>
      </c>
      <c r="L171" s="87"/>
      <c r="M171" s="52"/>
    </row>
    <row r="172" spans="1:13">
      <c r="A172" s="52">
        <v>343395</v>
      </c>
      <c r="B172" s="52">
        <v>1450405</v>
      </c>
      <c r="C172" s="52" t="s">
        <v>3697</v>
      </c>
      <c r="D172" s="53">
        <v>43545</v>
      </c>
      <c r="E172" s="53">
        <v>43546</v>
      </c>
      <c r="F172" s="52">
        <f t="shared" si="19"/>
        <v>1</v>
      </c>
      <c r="G172" s="52">
        <v>1</v>
      </c>
      <c r="H172" s="52" t="s">
        <v>37</v>
      </c>
      <c r="I172" s="52">
        <f t="shared" si="20"/>
        <v>1</v>
      </c>
      <c r="J172" s="85">
        <v>2900000</v>
      </c>
      <c r="K172" s="85">
        <f t="shared" si="21"/>
        <v>2900000</v>
      </c>
      <c r="L172" s="87"/>
      <c r="M172" s="52"/>
    </row>
    <row r="173" spans="1:13">
      <c r="A173" s="67">
        <v>345724</v>
      </c>
      <c r="B173" s="67">
        <v>1458676</v>
      </c>
      <c r="C173" s="67" t="s">
        <v>3698</v>
      </c>
      <c r="D173" s="68">
        <v>43544</v>
      </c>
      <c r="E173" s="68">
        <v>43547</v>
      </c>
      <c r="F173" s="67">
        <f t="shared" si="19"/>
        <v>3</v>
      </c>
      <c r="G173" s="67">
        <v>1</v>
      </c>
      <c r="H173" s="67" t="s">
        <v>868</v>
      </c>
      <c r="I173" s="67">
        <f t="shared" si="20"/>
        <v>3</v>
      </c>
      <c r="J173" s="102">
        <v>3550000</v>
      </c>
      <c r="K173" s="103">
        <f t="shared" si="21"/>
        <v>10650000</v>
      </c>
      <c r="L173" s="87"/>
      <c r="M173" s="52"/>
    </row>
    <row r="174" spans="1:13">
      <c r="A174" s="52">
        <v>344486</v>
      </c>
      <c r="B174" s="52">
        <v>1455167</v>
      </c>
      <c r="C174" s="52" t="s">
        <v>3699</v>
      </c>
      <c r="D174" s="53">
        <v>43544</v>
      </c>
      <c r="E174" s="53">
        <v>43547</v>
      </c>
      <c r="F174" s="52">
        <f t="shared" si="19"/>
        <v>3</v>
      </c>
      <c r="G174" s="52">
        <v>1</v>
      </c>
      <c r="H174" s="52" t="s">
        <v>37</v>
      </c>
      <c r="I174" s="52">
        <f t="shared" si="20"/>
        <v>3</v>
      </c>
      <c r="J174" s="85">
        <v>2900000</v>
      </c>
      <c r="K174" s="85">
        <f t="shared" si="21"/>
        <v>8700000</v>
      </c>
      <c r="L174" s="87"/>
      <c r="M174" s="52"/>
    </row>
    <row r="175" spans="1:13">
      <c r="A175" s="52">
        <v>343421</v>
      </c>
      <c r="B175" s="52">
        <v>1451576</v>
      </c>
      <c r="C175" s="52" t="s">
        <v>3700</v>
      </c>
      <c r="D175" s="53">
        <v>43544</v>
      </c>
      <c r="E175" s="53">
        <v>43545</v>
      </c>
      <c r="F175" s="52">
        <f t="shared" si="19"/>
        <v>1</v>
      </c>
      <c r="G175" s="52">
        <v>1</v>
      </c>
      <c r="H175" s="52" t="s">
        <v>37</v>
      </c>
      <c r="I175" s="52">
        <f t="shared" si="20"/>
        <v>1</v>
      </c>
      <c r="J175" s="85">
        <v>2900000</v>
      </c>
      <c r="K175" s="85">
        <f t="shared" si="21"/>
        <v>2900000</v>
      </c>
      <c r="L175" s="88"/>
      <c r="M175" s="52"/>
    </row>
    <row r="176" spans="1:13">
      <c r="A176" s="50">
        <v>346646</v>
      </c>
      <c r="B176" s="50">
        <v>1462574</v>
      </c>
      <c r="C176" s="50" t="s">
        <v>3701</v>
      </c>
      <c r="D176" s="51">
        <v>43544</v>
      </c>
      <c r="E176" s="51">
        <v>43545</v>
      </c>
      <c r="F176" s="50">
        <f t="shared" si="19"/>
        <v>1</v>
      </c>
      <c r="G176" s="50">
        <v>1</v>
      </c>
      <c r="H176" s="50" t="s">
        <v>2405</v>
      </c>
      <c r="I176" s="50">
        <f t="shared" si="20"/>
        <v>1</v>
      </c>
      <c r="J176" s="82">
        <v>3100000</v>
      </c>
      <c r="K176" s="79">
        <f t="shared" si="21"/>
        <v>3100000</v>
      </c>
      <c r="L176" s="260">
        <f>SUM(K176:K188)</f>
        <v>67250000</v>
      </c>
      <c r="M176" s="50"/>
    </row>
    <row r="177" spans="1:13">
      <c r="A177" s="50">
        <v>346775</v>
      </c>
      <c r="B177" s="50">
        <v>1462861</v>
      </c>
      <c r="C177" s="50" t="s">
        <v>3702</v>
      </c>
      <c r="D177" s="51">
        <v>43544</v>
      </c>
      <c r="E177" s="51">
        <v>43545</v>
      </c>
      <c r="F177" s="50">
        <f t="shared" si="19"/>
        <v>1</v>
      </c>
      <c r="G177" s="50">
        <v>1</v>
      </c>
      <c r="H177" s="50" t="s">
        <v>2405</v>
      </c>
      <c r="I177" s="50">
        <f t="shared" si="20"/>
        <v>1</v>
      </c>
      <c r="J177" s="82">
        <v>3100000</v>
      </c>
      <c r="K177" s="79">
        <f t="shared" si="21"/>
        <v>3100000</v>
      </c>
      <c r="L177" s="261"/>
      <c r="M177" s="50"/>
    </row>
    <row r="178" spans="1:13">
      <c r="A178" s="253">
        <v>343392</v>
      </c>
      <c r="B178" s="253">
        <v>1450279</v>
      </c>
      <c r="C178" s="253" t="s">
        <v>3703</v>
      </c>
      <c r="D178" s="254">
        <v>43545</v>
      </c>
      <c r="E178" s="254">
        <v>43546</v>
      </c>
      <c r="F178" s="253">
        <f t="shared" si="19"/>
        <v>1</v>
      </c>
      <c r="G178" s="253">
        <v>1</v>
      </c>
      <c r="H178" s="253" t="s">
        <v>868</v>
      </c>
      <c r="I178" s="253">
        <f t="shared" si="20"/>
        <v>1</v>
      </c>
      <c r="J178" s="262">
        <v>3550000</v>
      </c>
      <c r="K178" s="262">
        <f t="shared" si="21"/>
        <v>3550000</v>
      </c>
      <c r="L178" s="261"/>
      <c r="M178" s="253"/>
    </row>
    <row r="179" spans="1:13">
      <c r="A179" s="50">
        <v>339764</v>
      </c>
      <c r="B179" s="50">
        <v>1442377</v>
      </c>
      <c r="C179" s="50" t="s">
        <v>3704</v>
      </c>
      <c r="D179" s="51">
        <v>43545</v>
      </c>
      <c r="E179" s="51">
        <v>43546</v>
      </c>
      <c r="F179" s="50">
        <f t="shared" si="19"/>
        <v>1</v>
      </c>
      <c r="G179" s="50">
        <v>1</v>
      </c>
      <c r="H179" s="50" t="s">
        <v>37</v>
      </c>
      <c r="I179" s="50">
        <f t="shared" si="20"/>
        <v>1</v>
      </c>
      <c r="J179" s="79">
        <v>2900000</v>
      </c>
      <c r="K179" s="79">
        <f t="shared" ref="K179:K181" si="22">J179*I179</f>
        <v>2900000</v>
      </c>
      <c r="L179" s="261"/>
      <c r="M179" s="50"/>
    </row>
    <row r="180" spans="1:13">
      <c r="A180" s="50">
        <v>343824</v>
      </c>
      <c r="B180" s="50">
        <v>1453159</v>
      </c>
      <c r="C180" s="50" t="s">
        <v>3705</v>
      </c>
      <c r="D180" s="51">
        <v>43545</v>
      </c>
      <c r="E180" s="51">
        <v>43546</v>
      </c>
      <c r="F180" s="50">
        <f t="shared" si="19"/>
        <v>1</v>
      </c>
      <c r="G180" s="50">
        <v>1</v>
      </c>
      <c r="H180" s="50" t="s">
        <v>2405</v>
      </c>
      <c r="I180" s="50">
        <f t="shared" si="20"/>
        <v>1</v>
      </c>
      <c r="J180" s="79">
        <v>3100000</v>
      </c>
      <c r="K180" s="79">
        <f t="shared" si="22"/>
        <v>3100000</v>
      </c>
      <c r="L180" s="261"/>
      <c r="M180" s="50"/>
    </row>
    <row r="181" spans="1:13">
      <c r="A181" s="50">
        <v>343470</v>
      </c>
      <c r="B181" s="50">
        <v>1451210</v>
      </c>
      <c r="C181" s="50" t="s">
        <v>3706</v>
      </c>
      <c r="D181" s="51">
        <v>43545</v>
      </c>
      <c r="E181" s="51">
        <v>43546</v>
      </c>
      <c r="F181" s="50">
        <f t="shared" si="19"/>
        <v>1</v>
      </c>
      <c r="G181" s="50">
        <v>1</v>
      </c>
      <c r="H181" s="50" t="s">
        <v>37</v>
      </c>
      <c r="I181" s="50">
        <f t="shared" si="20"/>
        <v>1</v>
      </c>
      <c r="J181" s="79">
        <v>2900000</v>
      </c>
      <c r="K181" s="79">
        <f t="shared" si="22"/>
        <v>2900000</v>
      </c>
      <c r="L181" s="261"/>
      <c r="M181" s="50"/>
    </row>
    <row r="182" spans="1:13">
      <c r="A182" s="50">
        <v>346930</v>
      </c>
      <c r="B182" s="50">
        <v>1464242</v>
      </c>
      <c r="C182" s="50" t="s">
        <v>3707</v>
      </c>
      <c r="D182" s="51">
        <v>43545</v>
      </c>
      <c r="E182" s="51">
        <v>43546</v>
      </c>
      <c r="F182" s="50">
        <f t="shared" si="19"/>
        <v>1</v>
      </c>
      <c r="G182" s="50">
        <v>1</v>
      </c>
      <c r="H182" s="50" t="s">
        <v>37</v>
      </c>
      <c r="I182" s="50">
        <f t="shared" si="20"/>
        <v>1</v>
      </c>
      <c r="J182" s="82">
        <v>2900000</v>
      </c>
      <c r="K182" s="79">
        <f t="shared" ref="K182:K187" si="23">J182*F182*G182</f>
        <v>2900000</v>
      </c>
      <c r="L182" s="261"/>
      <c r="M182" s="50"/>
    </row>
    <row r="183" spans="1:13">
      <c r="A183" s="50">
        <v>345723</v>
      </c>
      <c r="B183" s="50">
        <v>1458531</v>
      </c>
      <c r="C183" s="50" t="s">
        <v>3708</v>
      </c>
      <c r="D183" s="51">
        <v>43545</v>
      </c>
      <c r="E183" s="51">
        <v>43548</v>
      </c>
      <c r="F183" s="50">
        <f t="shared" si="19"/>
        <v>3</v>
      </c>
      <c r="G183" s="50">
        <v>1</v>
      </c>
      <c r="H183" s="50" t="s">
        <v>2405</v>
      </c>
      <c r="I183" s="50">
        <f t="shared" si="20"/>
        <v>3</v>
      </c>
      <c r="J183" s="82">
        <v>3100000</v>
      </c>
      <c r="K183" s="79">
        <f t="shared" ref="K183:K186" si="24">J183*I183</f>
        <v>9300000</v>
      </c>
      <c r="L183" s="261"/>
      <c r="M183" s="50"/>
    </row>
    <row r="184" spans="1:13">
      <c r="A184" s="49" t="s">
        <v>3709</v>
      </c>
      <c r="B184" s="50">
        <v>1464321</v>
      </c>
      <c r="C184" s="50" t="s">
        <v>3710</v>
      </c>
      <c r="D184" s="51">
        <v>43545</v>
      </c>
      <c r="E184" s="51">
        <v>43546</v>
      </c>
      <c r="F184" s="50">
        <f t="shared" si="19"/>
        <v>1</v>
      </c>
      <c r="G184" s="50">
        <v>2</v>
      </c>
      <c r="H184" s="50" t="s">
        <v>37</v>
      </c>
      <c r="I184" s="50">
        <f t="shared" si="20"/>
        <v>2</v>
      </c>
      <c r="J184" s="82">
        <v>2900000</v>
      </c>
      <c r="K184" s="79">
        <f t="shared" si="23"/>
        <v>5800000</v>
      </c>
      <c r="L184" s="261"/>
      <c r="M184" s="50"/>
    </row>
    <row r="185" spans="1:13">
      <c r="A185" s="50">
        <v>342739</v>
      </c>
      <c r="B185" s="50">
        <v>1449873</v>
      </c>
      <c r="C185" s="50" t="s">
        <v>3711</v>
      </c>
      <c r="D185" s="51">
        <v>43545</v>
      </c>
      <c r="E185" s="51">
        <v>43546</v>
      </c>
      <c r="F185" s="50">
        <f t="shared" si="19"/>
        <v>1</v>
      </c>
      <c r="G185" s="50">
        <v>1</v>
      </c>
      <c r="H185" s="50" t="s">
        <v>37</v>
      </c>
      <c r="I185" s="50">
        <f t="shared" si="20"/>
        <v>1</v>
      </c>
      <c r="J185" s="79">
        <v>2900000</v>
      </c>
      <c r="K185" s="79">
        <f t="shared" si="24"/>
        <v>2900000</v>
      </c>
      <c r="L185" s="261"/>
      <c r="M185" s="50" t="s">
        <v>2270</v>
      </c>
    </row>
    <row r="186" spans="1:13">
      <c r="A186" s="49" t="s">
        <v>3712</v>
      </c>
      <c r="B186" s="50">
        <v>1457847</v>
      </c>
      <c r="C186" s="50" t="s">
        <v>3713</v>
      </c>
      <c r="D186" s="51">
        <v>43545</v>
      </c>
      <c r="E186" s="51">
        <v>43547</v>
      </c>
      <c r="F186" s="50">
        <f t="shared" si="19"/>
        <v>2</v>
      </c>
      <c r="G186" s="50">
        <v>3</v>
      </c>
      <c r="H186" s="50" t="s">
        <v>2405</v>
      </c>
      <c r="I186" s="50">
        <f t="shared" si="20"/>
        <v>6</v>
      </c>
      <c r="J186" s="79">
        <v>3100000</v>
      </c>
      <c r="K186" s="79">
        <f t="shared" si="24"/>
        <v>18600000</v>
      </c>
      <c r="L186" s="261"/>
      <c r="M186" s="50"/>
    </row>
    <row r="187" spans="1:13">
      <c r="A187" s="50">
        <v>347053</v>
      </c>
      <c r="B187" s="50">
        <v>1464336</v>
      </c>
      <c r="C187" s="50" t="s">
        <v>3714</v>
      </c>
      <c r="D187" s="51">
        <v>43545</v>
      </c>
      <c r="E187" s="51">
        <v>43546</v>
      </c>
      <c r="F187" s="50">
        <f t="shared" si="19"/>
        <v>1</v>
      </c>
      <c r="G187" s="50">
        <v>1</v>
      </c>
      <c r="H187" s="50" t="s">
        <v>37</v>
      </c>
      <c r="I187" s="50">
        <f t="shared" si="20"/>
        <v>1</v>
      </c>
      <c r="J187" s="82">
        <v>2900000</v>
      </c>
      <c r="K187" s="79">
        <f t="shared" si="23"/>
        <v>2900000</v>
      </c>
      <c r="L187" s="261"/>
      <c r="M187" s="50"/>
    </row>
    <row r="188" spans="1:13">
      <c r="A188" s="49">
        <v>346039</v>
      </c>
      <c r="B188" s="50">
        <v>1459679</v>
      </c>
      <c r="C188" s="50" t="s">
        <v>3715</v>
      </c>
      <c r="D188" s="51">
        <v>43545</v>
      </c>
      <c r="E188" s="51">
        <v>43547</v>
      </c>
      <c r="F188" s="50">
        <f t="shared" si="19"/>
        <v>2</v>
      </c>
      <c r="G188" s="50">
        <v>1</v>
      </c>
      <c r="H188" s="50" t="s">
        <v>2405</v>
      </c>
      <c r="I188" s="50">
        <f t="shared" si="20"/>
        <v>2</v>
      </c>
      <c r="J188" s="79">
        <v>3100000</v>
      </c>
      <c r="K188" s="79">
        <f t="shared" ref="K188:K194" si="25">J188*I188</f>
        <v>6200000</v>
      </c>
      <c r="L188" s="263"/>
      <c r="M188" s="50"/>
    </row>
    <row r="189" spans="1:13">
      <c r="A189" s="255">
        <v>345326</v>
      </c>
      <c r="B189" s="255">
        <v>1456803</v>
      </c>
      <c r="C189" s="255" t="s">
        <v>3716</v>
      </c>
      <c r="D189" s="256">
        <v>43546</v>
      </c>
      <c r="E189" s="256">
        <v>43551</v>
      </c>
      <c r="F189" s="255">
        <f t="shared" si="19"/>
        <v>5</v>
      </c>
      <c r="G189" s="255">
        <v>1</v>
      </c>
      <c r="H189" s="255" t="s">
        <v>3717</v>
      </c>
      <c r="I189" s="255">
        <f t="shared" si="20"/>
        <v>5</v>
      </c>
      <c r="J189" s="264">
        <f>2900000+1200000</f>
        <v>4100000</v>
      </c>
      <c r="K189" s="264">
        <f t="shared" si="25"/>
        <v>20500000</v>
      </c>
      <c r="L189" s="265">
        <f>SUM(K189:K232)</f>
        <v>515400000</v>
      </c>
      <c r="M189" s="255"/>
    </row>
    <row r="190" spans="1:13">
      <c r="A190" s="255">
        <v>347088</v>
      </c>
      <c r="B190" s="255">
        <v>1464329</v>
      </c>
      <c r="C190" s="255" t="s">
        <v>3714</v>
      </c>
      <c r="D190" s="256">
        <v>43546</v>
      </c>
      <c r="E190" s="256">
        <v>43547</v>
      </c>
      <c r="F190" s="255">
        <f t="shared" si="19"/>
        <v>1</v>
      </c>
      <c r="G190" s="255">
        <v>1</v>
      </c>
      <c r="H190" s="255" t="s">
        <v>37</v>
      </c>
      <c r="I190" s="255">
        <f t="shared" si="20"/>
        <v>1</v>
      </c>
      <c r="J190" s="266">
        <v>2900000</v>
      </c>
      <c r="K190" s="264">
        <f>J190*F190*G190</f>
        <v>2900000</v>
      </c>
      <c r="L190" s="267"/>
      <c r="M190" s="255"/>
    </row>
    <row r="191" spans="1:13">
      <c r="A191" s="255">
        <v>344386</v>
      </c>
      <c r="B191" s="255">
        <v>1454740</v>
      </c>
      <c r="C191" s="255" t="s">
        <v>3718</v>
      </c>
      <c r="D191" s="256">
        <v>43546</v>
      </c>
      <c r="E191" s="256">
        <v>43548</v>
      </c>
      <c r="F191" s="255">
        <f t="shared" si="19"/>
        <v>2</v>
      </c>
      <c r="G191" s="255">
        <v>1</v>
      </c>
      <c r="H191" s="255" t="s">
        <v>2405</v>
      </c>
      <c r="I191" s="255">
        <f t="shared" si="20"/>
        <v>2</v>
      </c>
      <c r="J191" s="264">
        <v>3100000</v>
      </c>
      <c r="K191" s="264">
        <f t="shared" si="25"/>
        <v>6200000</v>
      </c>
      <c r="L191" s="267"/>
      <c r="M191" s="255" t="s">
        <v>3719</v>
      </c>
    </row>
    <row r="192" spans="1:13">
      <c r="A192" s="255">
        <v>345276</v>
      </c>
      <c r="B192" s="255">
        <v>1456986</v>
      </c>
      <c r="C192" s="255" t="s">
        <v>3720</v>
      </c>
      <c r="D192" s="256">
        <v>43546</v>
      </c>
      <c r="E192" s="256">
        <v>43548</v>
      </c>
      <c r="F192" s="255">
        <f t="shared" si="19"/>
        <v>2</v>
      </c>
      <c r="G192" s="255">
        <v>1</v>
      </c>
      <c r="H192" s="255" t="s">
        <v>37</v>
      </c>
      <c r="I192" s="255">
        <f t="shared" si="20"/>
        <v>2</v>
      </c>
      <c r="J192" s="264">
        <v>2900000</v>
      </c>
      <c r="K192" s="264">
        <f t="shared" si="25"/>
        <v>5800000</v>
      </c>
      <c r="L192" s="267"/>
      <c r="M192" s="255"/>
    </row>
    <row r="193" spans="1:13">
      <c r="A193" s="255">
        <v>346383</v>
      </c>
      <c r="B193" s="255">
        <v>1461543</v>
      </c>
      <c r="C193" s="255" t="s">
        <v>3721</v>
      </c>
      <c r="D193" s="256">
        <v>43546</v>
      </c>
      <c r="E193" s="256">
        <v>43547</v>
      </c>
      <c r="F193" s="255">
        <f t="shared" si="19"/>
        <v>1</v>
      </c>
      <c r="G193" s="255">
        <v>1</v>
      </c>
      <c r="H193" s="255" t="s">
        <v>37</v>
      </c>
      <c r="I193" s="255">
        <f t="shared" si="20"/>
        <v>1</v>
      </c>
      <c r="J193" s="264">
        <v>2900000</v>
      </c>
      <c r="K193" s="264">
        <f t="shared" si="25"/>
        <v>2900000</v>
      </c>
      <c r="L193" s="267"/>
      <c r="M193" s="255"/>
    </row>
    <row r="194" spans="1:13">
      <c r="A194" s="255">
        <v>346384</v>
      </c>
      <c r="B194" s="255">
        <v>1461510</v>
      </c>
      <c r="C194" s="255" t="s">
        <v>3722</v>
      </c>
      <c r="D194" s="256">
        <v>43546</v>
      </c>
      <c r="E194" s="256">
        <v>43547</v>
      </c>
      <c r="F194" s="255">
        <f t="shared" si="19"/>
        <v>1</v>
      </c>
      <c r="G194" s="255">
        <v>1</v>
      </c>
      <c r="H194" s="255" t="s">
        <v>2405</v>
      </c>
      <c r="I194" s="255">
        <f t="shared" si="20"/>
        <v>1</v>
      </c>
      <c r="J194" s="264">
        <v>3100000</v>
      </c>
      <c r="K194" s="264">
        <f t="shared" si="25"/>
        <v>3100000</v>
      </c>
      <c r="L194" s="267"/>
      <c r="M194" s="255"/>
    </row>
    <row r="195" spans="1:13">
      <c r="A195" s="255">
        <v>346928</v>
      </c>
      <c r="B195" s="255">
        <v>1464141</v>
      </c>
      <c r="C195" s="255" t="s">
        <v>3723</v>
      </c>
      <c r="D195" s="256">
        <v>43546</v>
      </c>
      <c r="E195" s="256">
        <v>43548</v>
      </c>
      <c r="F195" s="255">
        <f t="shared" si="19"/>
        <v>2</v>
      </c>
      <c r="G195" s="255">
        <v>1</v>
      </c>
      <c r="H195" s="255" t="s">
        <v>37</v>
      </c>
      <c r="I195" s="255">
        <f t="shared" si="20"/>
        <v>2</v>
      </c>
      <c r="J195" s="266">
        <v>2900000</v>
      </c>
      <c r="K195" s="264">
        <f t="shared" ref="K195:K199" si="26">J195*F195*G195</f>
        <v>5800000</v>
      </c>
      <c r="L195" s="267"/>
      <c r="M195" s="255"/>
    </row>
    <row r="196" spans="1:13">
      <c r="A196" s="255">
        <v>347360</v>
      </c>
      <c r="B196" s="255">
        <v>1465624</v>
      </c>
      <c r="C196" s="255" t="s">
        <v>3724</v>
      </c>
      <c r="D196" s="256">
        <v>43546</v>
      </c>
      <c r="E196" s="256">
        <v>43547</v>
      </c>
      <c r="F196" s="255">
        <f t="shared" si="19"/>
        <v>1</v>
      </c>
      <c r="G196" s="255">
        <v>1</v>
      </c>
      <c r="H196" s="255" t="s">
        <v>37</v>
      </c>
      <c r="I196" s="255">
        <f t="shared" si="20"/>
        <v>1</v>
      </c>
      <c r="J196" s="266">
        <v>2900000</v>
      </c>
      <c r="K196" s="264">
        <f t="shared" si="26"/>
        <v>2900000</v>
      </c>
      <c r="L196" s="267"/>
      <c r="M196" s="255"/>
    </row>
    <row r="197" spans="1:13">
      <c r="A197" s="255">
        <v>347361</v>
      </c>
      <c r="B197" s="255">
        <v>1465625</v>
      </c>
      <c r="C197" s="255" t="s">
        <v>3725</v>
      </c>
      <c r="D197" s="256">
        <v>43546</v>
      </c>
      <c r="E197" s="256">
        <v>43547</v>
      </c>
      <c r="F197" s="255">
        <f t="shared" si="19"/>
        <v>1</v>
      </c>
      <c r="G197" s="255">
        <v>1</v>
      </c>
      <c r="H197" s="255" t="s">
        <v>37</v>
      </c>
      <c r="I197" s="255">
        <f t="shared" si="20"/>
        <v>1</v>
      </c>
      <c r="J197" s="266">
        <v>2900000</v>
      </c>
      <c r="K197" s="264">
        <f t="shared" si="26"/>
        <v>2900000</v>
      </c>
      <c r="L197" s="267"/>
      <c r="M197" s="255"/>
    </row>
    <row r="198" spans="1:13">
      <c r="A198" s="268" t="s">
        <v>3726</v>
      </c>
      <c r="B198" s="255">
        <v>1461462</v>
      </c>
      <c r="C198" s="255" t="s">
        <v>3727</v>
      </c>
      <c r="D198" s="256">
        <v>43546</v>
      </c>
      <c r="E198" s="256">
        <v>43549</v>
      </c>
      <c r="F198" s="255">
        <f t="shared" si="19"/>
        <v>3</v>
      </c>
      <c r="G198" s="255">
        <v>3</v>
      </c>
      <c r="H198" s="255" t="s">
        <v>37</v>
      </c>
      <c r="I198" s="255">
        <f t="shared" si="20"/>
        <v>9</v>
      </c>
      <c r="J198" s="266">
        <v>2900000</v>
      </c>
      <c r="K198" s="264">
        <f t="shared" si="26"/>
        <v>26100000</v>
      </c>
      <c r="L198" s="267"/>
      <c r="M198" s="255"/>
    </row>
    <row r="199" spans="1:13">
      <c r="A199" s="268" t="s">
        <v>3728</v>
      </c>
      <c r="B199" s="255">
        <v>1465605</v>
      </c>
      <c r="C199" s="255" t="s">
        <v>3729</v>
      </c>
      <c r="D199" s="256">
        <v>43546</v>
      </c>
      <c r="E199" s="256">
        <v>43549</v>
      </c>
      <c r="F199" s="255">
        <f t="shared" si="19"/>
        <v>3</v>
      </c>
      <c r="G199" s="255">
        <v>3</v>
      </c>
      <c r="H199" s="255" t="s">
        <v>37</v>
      </c>
      <c r="I199" s="255">
        <f t="shared" si="20"/>
        <v>9</v>
      </c>
      <c r="J199" s="266">
        <v>2900000</v>
      </c>
      <c r="K199" s="264">
        <f t="shared" si="26"/>
        <v>26100000</v>
      </c>
      <c r="L199" s="267"/>
      <c r="M199" s="255"/>
    </row>
    <row r="200" spans="1:13">
      <c r="A200" s="255">
        <v>345338</v>
      </c>
      <c r="B200" s="255">
        <v>1457368</v>
      </c>
      <c r="C200" s="255" t="s">
        <v>3730</v>
      </c>
      <c r="D200" s="256">
        <v>43546</v>
      </c>
      <c r="E200" s="256">
        <v>43551</v>
      </c>
      <c r="F200" s="255">
        <f t="shared" si="19"/>
        <v>5</v>
      </c>
      <c r="G200" s="255">
        <v>1</v>
      </c>
      <c r="H200" s="255" t="s">
        <v>2405</v>
      </c>
      <c r="I200" s="255">
        <f t="shared" si="20"/>
        <v>5</v>
      </c>
      <c r="J200" s="264">
        <v>3100000</v>
      </c>
      <c r="K200" s="264">
        <f t="shared" ref="K200:K212" si="27">J200*I200</f>
        <v>15500000</v>
      </c>
      <c r="L200" s="267"/>
      <c r="M200" s="255" t="s">
        <v>2171</v>
      </c>
    </row>
    <row r="201" spans="1:13">
      <c r="A201" s="268" t="s">
        <v>3731</v>
      </c>
      <c r="B201" s="255">
        <v>1461347</v>
      </c>
      <c r="C201" s="255" t="s">
        <v>3732</v>
      </c>
      <c r="D201" s="256">
        <v>43546</v>
      </c>
      <c r="E201" s="256">
        <v>43547</v>
      </c>
      <c r="F201" s="255">
        <f t="shared" ref="F201:F264" si="28">E201-D201</f>
        <v>1</v>
      </c>
      <c r="G201" s="255">
        <v>3</v>
      </c>
      <c r="H201" s="255" t="s">
        <v>37</v>
      </c>
      <c r="I201" s="255">
        <f t="shared" ref="I201:I264" si="29">G201*F201</f>
        <v>3</v>
      </c>
      <c r="J201" s="264">
        <v>2900000</v>
      </c>
      <c r="K201" s="264">
        <f t="shared" si="27"/>
        <v>8700000</v>
      </c>
      <c r="L201" s="267"/>
      <c r="M201" s="255" t="s">
        <v>3733</v>
      </c>
    </row>
    <row r="202" spans="1:13">
      <c r="A202" s="268">
        <v>346385</v>
      </c>
      <c r="B202" s="255">
        <v>1461508</v>
      </c>
      <c r="C202" s="255" t="s">
        <v>3734</v>
      </c>
      <c r="D202" s="256">
        <v>43546</v>
      </c>
      <c r="E202" s="256">
        <v>43547</v>
      </c>
      <c r="F202" s="255">
        <f t="shared" si="28"/>
        <v>1</v>
      </c>
      <c r="G202" s="255">
        <v>1</v>
      </c>
      <c r="H202" s="255" t="s">
        <v>2405</v>
      </c>
      <c r="I202" s="255">
        <f t="shared" si="29"/>
        <v>1</v>
      </c>
      <c r="J202" s="264">
        <v>3100000</v>
      </c>
      <c r="K202" s="264">
        <f t="shared" si="27"/>
        <v>3100000</v>
      </c>
      <c r="L202" s="267"/>
      <c r="M202" s="255"/>
    </row>
    <row r="203" spans="1:13">
      <c r="A203" s="268">
        <v>346773</v>
      </c>
      <c r="B203" s="255">
        <v>1463175</v>
      </c>
      <c r="C203" s="255" t="s">
        <v>3735</v>
      </c>
      <c r="D203" s="256">
        <v>43547</v>
      </c>
      <c r="E203" s="256">
        <v>43548</v>
      </c>
      <c r="F203" s="255">
        <f t="shared" si="28"/>
        <v>1</v>
      </c>
      <c r="G203" s="255">
        <v>1</v>
      </c>
      <c r="H203" s="255" t="s">
        <v>37</v>
      </c>
      <c r="I203" s="255">
        <f t="shared" si="29"/>
        <v>1</v>
      </c>
      <c r="J203" s="264">
        <v>2900000</v>
      </c>
      <c r="K203" s="264">
        <f t="shared" si="27"/>
        <v>2900000</v>
      </c>
      <c r="L203" s="267"/>
      <c r="M203" s="255"/>
    </row>
    <row r="204" spans="1:13">
      <c r="A204" s="255">
        <v>344290</v>
      </c>
      <c r="B204" s="255">
        <v>1453882</v>
      </c>
      <c r="C204" s="255" t="s">
        <v>3736</v>
      </c>
      <c r="D204" s="256">
        <v>43547</v>
      </c>
      <c r="E204" s="256">
        <v>43550</v>
      </c>
      <c r="F204" s="255">
        <f t="shared" si="28"/>
        <v>3</v>
      </c>
      <c r="G204" s="255">
        <v>1</v>
      </c>
      <c r="H204" s="255" t="s">
        <v>2405</v>
      </c>
      <c r="I204" s="255">
        <f t="shared" si="29"/>
        <v>3</v>
      </c>
      <c r="J204" s="264">
        <v>3100000</v>
      </c>
      <c r="K204" s="264">
        <f t="shared" si="27"/>
        <v>9300000</v>
      </c>
      <c r="L204" s="267"/>
      <c r="M204" s="255"/>
    </row>
    <row r="205" spans="1:13">
      <c r="A205" s="255">
        <v>343917</v>
      </c>
      <c r="B205" s="255">
        <v>1453329</v>
      </c>
      <c r="C205" s="255" t="s">
        <v>3737</v>
      </c>
      <c r="D205" s="256">
        <v>43547</v>
      </c>
      <c r="E205" s="256">
        <v>43549</v>
      </c>
      <c r="F205" s="255">
        <f t="shared" si="28"/>
        <v>2</v>
      </c>
      <c r="G205" s="255">
        <v>1</v>
      </c>
      <c r="H205" s="255" t="s">
        <v>37</v>
      </c>
      <c r="I205" s="255">
        <f t="shared" si="29"/>
        <v>2</v>
      </c>
      <c r="J205" s="264">
        <v>2900000</v>
      </c>
      <c r="K205" s="264">
        <f t="shared" si="27"/>
        <v>5800000</v>
      </c>
      <c r="L205" s="267"/>
      <c r="M205" s="255"/>
    </row>
    <row r="206" spans="1:13">
      <c r="A206" s="255">
        <v>345284</v>
      </c>
      <c r="B206" s="255">
        <v>1457123</v>
      </c>
      <c r="C206" s="255" t="s">
        <v>3738</v>
      </c>
      <c r="D206" s="256">
        <v>43547</v>
      </c>
      <c r="E206" s="256">
        <v>43554</v>
      </c>
      <c r="F206" s="255">
        <f t="shared" si="28"/>
        <v>7</v>
      </c>
      <c r="G206" s="255">
        <v>1</v>
      </c>
      <c r="H206" s="255" t="s">
        <v>2405</v>
      </c>
      <c r="I206" s="255">
        <f t="shared" si="29"/>
        <v>7</v>
      </c>
      <c r="J206" s="264">
        <v>3100000</v>
      </c>
      <c r="K206" s="264">
        <f t="shared" si="27"/>
        <v>21700000</v>
      </c>
      <c r="L206" s="267"/>
      <c r="M206" s="255"/>
    </row>
    <row r="207" spans="1:13">
      <c r="A207" s="255">
        <v>344836</v>
      </c>
      <c r="B207" s="255">
        <v>1456044</v>
      </c>
      <c r="C207" s="255" t="s">
        <v>3739</v>
      </c>
      <c r="D207" s="256">
        <v>43547</v>
      </c>
      <c r="E207" s="256">
        <v>43548</v>
      </c>
      <c r="F207" s="255">
        <f t="shared" si="28"/>
        <v>1</v>
      </c>
      <c r="G207" s="255">
        <v>1</v>
      </c>
      <c r="H207" s="255" t="s">
        <v>37</v>
      </c>
      <c r="I207" s="255">
        <f t="shared" si="29"/>
        <v>1</v>
      </c>
      <c r="J207" s="264">
        <v>2900000</v>
      </c>
      <c r="K207" s="264">
        <f t="shared" si="27"/>
        <v>2900000</v>
      </c>
      <c r="L207" s="267"/>
      <c r="M207" s="255"/>
    </row>
    <row r="208" spans="1:13">
      <c r="A208" s="255">
        <v>346040</v>
      </c>
      <c r="B208" s="255">
        <v>1459784</v>
      </c>
      <c r="C208" s="255" t="s">
        <v>3740</v>
      </c>
      <c r="D208" s="256">
        <v>43547</v>
      </c>
      <c r="E208" s="256">
        <v>43549</v>
      </c>
      <c r="F208" s="255">
        <f t="shared" si="28"/>
        <v>2</v>
      </c>
      <c r="G208" s="255">
        <v>1</v>
      </c>
      <c r="H208" s="255" t="s">
        <v>37</v>
      </c>
      <c r="I208" s="255">
        <f t="shared" si="29"/>
        <v>2</v>
      </c>
      <c r="J208" s="264">
        <v>2900000</v>
      </c>
      <c r="K208" s="264">
        <f t="shared" si="27"/>
        <v>5800000</v>
      </c>
      <c r="L208" s="267"/>
      <c r="M208" s="255"/>
    </row>
    <row r="209" spans="1:13">
      <c r="A209" s="268" t="s">
        <v>3741</v>
      </c>
      <c r="B209" s="255">
        <v>1464706</v>
      </c>
      <c r="C209" s="255" t="s">
        <v>3742</v>
      </c>
      <c r="D209" s="256">
        <v>43547</v>
      </c>
      <c r="E209" s="256">
        <v>43548</v>
      </c>
      <c r="F209" s="255">
        <f t="shared" si="28"/>
        <v>1</v>
      </c>
      <c r="G209" s="255">
        <v>2</v>
      </c>
      <c r="H209" s="255" t="s">
        <v>2405</v>
      </c>
      <c r="I209" s="255">
        <f t="shared" si="29"/>
        <v>2</v>
      </c>
      <c r="J209" s="264">
        <v>3100000</v>
      </c>
      <c r="K209" s="264">
        <f t="shared" si="27"/>
        <v>6200000</v>
      </c>
      <c r="L209" s="267"/>
      <c r="M209" s="255"/>
    </row>
    <row r="210" spans="1:13">
      <c r="A210" s="255">
        <v>346350</v>
      </c>
      <c r="B210" s="255">
        <v>1461071</v>
      </c>
      <c r="C210" s="255" t="s">
        <v>3743</v>
      </c>
      <c r="D210" s="256">
        <v>43547</v>
      </c>
      <c r="E210" s="256">
        <v>43551</v>
      </c>
      <c r="F210" s="255">
        <f t="shared" si="28"/>
        <v>4</v>
      </c>
      <c r="G210" s="255">
        <v>1</v>
      </c>
      <c r="H210" s="255" t="s">
        <v>2405</v>
      </c>
      <c r="I210" s="255">
        <f t="shared" si="29"/>
        <v>4</v>
      </c>
      <c r="J210" s="264">
        <v>3100000</v>
      </c>
      <c r="K210" s="264">
        <f t="shared" si="27"/>
        <v>12400000</v>
      </c>
      <c r="L210" s="267"/>
      <c r="M210" s="255" t="s">
        <v>3744</v>
      </c>
    </row>
    <row r="211" spans="1:13">
      <c r="A211" s="268" t="s">
        <v>3745</v>
      </c>
      <c r="B211" s="255">
        <v>1460567</v>
      </c>
      <c r="C211" s="255" t="s">
        <v>3746</v>
      </c>
      <c r="D211" s="256">
        <v>43548</v>
      </c>
      <c r="E211" s="256">
        <v>43551</v>
      </c>
      <c r="F211" s="255">
        <f t="shared" si="28"/>
        <v>3</v>
      </c>
      <c r="G211" s="255">
        <v>2</v>
      </c>
      <c r="H211" s="255" t="s">
        <v>37</v>
      </c>
      <c r="I211" s="255">
        <f t="shared" si="29"/>
        <v>6</v>
      </c>
      <c r="J211" s="264">
        <v>2900000</v>
      </c>
      <c r="K211" s="264">
        <f t="shared" si="27"/>
        <v>17400000</v>
      </c>
      <c r="L211" s="267"/>
      <c r="M211" s="255"/>
    </row>
    <row r="212" spans="1:13">
      <c r="A212" s="268" t="s">
        <v>3747</v>
      </c>
      <c r="B212" s="255">
        <v>1454172</v>
      </c>
      <c r="C212" s="255" t="s">
        <v>3748</v>
      </c>
      <c r="D212" s="256">
        <v>43548</v>
      </c>
      <c r="E212" s="256">
        <v>43550</v>
      </c>
      <c r="F212" s="255">
        <f t="shared" si="28"/>
        <v>2</v>
      </c>
      <c r="G212" s="255">
        <v>3</v>
      </c>
      <c r="H212" s="255" t="s">
        <v>37</v>
      </c>
      <c r="I212" s="255">
        <f t="shared" si="29"/>
        <v>6</v>
      </c>
      <c r="J212" s="264">
        <v>2900000</v>
      </c>
      <c r="K212" s="264">
        <f t="shared" si="27"/>
        <v>17400000</v>
      </c>
      <c r="L212" s="267"/>
      <c r="M212" s="255"/>
    </row>
    <row r="213" spans="1:13">
      <c r="A213" s="255">
        <v>346874</v>
      </c>
      <c r="B213" s="255">
        <v>1464049</v>
      </c>
      <c r="C213" s="255" t="s">
        <v>3749</v>
      </c>
      <c r="D213" s="256">
        <v>43548</v>
      </c>
      <c r="E213" s="256">
        <v>43551</v>
      </c>
      <c r="F213" s="255">
        <f t="shared" si="28"/>
        <v>3</v>
      </c>
      <c r="G213" s="255">
        <v>1</v>
      </c>
      <c r="H213" s="255" t="s">
        <v>37</v>
      </c>
      <c r="I213" s="255">
        <f t="shared" si="29"/>
        <v>3</v>
      </c>
      <c r="J213" s="266">
        <v>2900000</v>
      </c>
      <c r="K213" s="264">
        <f>J213*F213*G213</f>
        <v>8700000</v>
      </c>
      <c r="L213" s="267"/>
      <c r="M213" s="255"/>
    </row>
    <row r="214" spans="1:13">
      <c r="A214" s="268" t="s">
        <v>3750</v>
      </c>
      <c r="B214" s="255">
        <v>1457181</v>
      </c>
      <c r="C214" s="255" t="s">
        <v>3751</v>
      </c>
      <c r="D214" s="256">
        <v>43548</v>
      </c>
      <c r="E214" s="256">
        <v>43552</v>
      </c>
      <c r="F214" s="255">
        <f t="shared" si="28"/>
        <v>4</v>
      </c>
      <c r="G214" s="255">
        <v>4</v>
      </c>
      <c r="H214" s="255" t="s">
        <v>37</v>
      </c>
      <c r="I214" s="255">
        <f t="shared" si="29"/>
        <v>16</v>
      </c>
      <c r="J214" s="264">
        <v>2900000</v>
      </c>
      <c r="K214" s="264">
        <f t="shared" ref="K214:K222" si="30">J214*I214</f>
        <v>46400000</v>
      </c>
      <c r="L214" s="267"/>
      <c r="M214" s="255"/>
    </row>
    <row r="215" spans="1:13">
      <c r="A215" s="268">
        <v>346041</v>
      </c>
      <c r="B215" s="255">
        <v>1459378</v>
      </c>
      <c r="C215" s="255" t="s">
        <v>3752</v>
      </c>
      <c r="D215" s="256">
        <v>43548</v>
      </c>
      <c r="E215" s="256">
        <v>43550</v>
      </c>
      <c r="F215" s="255">
        <f t="shared" si="28"/>
        <v>2</v>
      </c>
      <c r="G215" s="255">
        <v>1</v>
      </c>
      <c r="H215" s="255" t="s">
        <v>37</v>
      </c>
      <c r="I215" s="255">
        <f t="shared" si="29"/>
        <v>2</v>
      </c>
      <c r="J215" s="264">
        <v>2900000</v>
      </c>
      <c r="K215" s="264">
        <f t="shared" si="30"/>
        <v>5800000</v>
      </c>
      <c r="L215" s="267"/>
      <c r="M215" s="255"/>
    </row>
    <row r="216" spans="1:13">
      <c r="A216" s="268" t="s">
        <v>3753</v>
      </c>
      <c r="B216" s="255">
        <v>1460059</v>
      </c>
      <c r="C216" s="255" t="s">
        <v>3754</v>
      </c>
      <c r="D216" s="256">
        <v>43549</v>
      </c>
      <c r="E216" s="256">
        <v>43551</v>
      </c>
      <c r="F216" s="255">
        <f t="shared" si="28"/>
        <v>2</v>
      </c>
      <c r="G216" s="255">
        <v>3</v>
      </c>
      <c r="H216" s="255" t="s">
        <v>37</v>
      </c>
      <c r="I216" s="255">
        <f t="shared" si="29"/>
        <v>6</v>
      </c>
      <c r="J216" s="264">
        <v>2900000</v>
      </c>
      <c r="K216" s="264">
        <f t="shared" si="30"/>
        <v>17400000</v>
      </c>
      <c r="L216" s="267"/>
      <c r="M216" s="255"/>
    </row>
    <row r="217" spans="1:13">
      <c r="A217" s="268">
        <v>346278</v>
      </c>
      <c r="B217" s="255">
        <v>1461352</v>
      </c>
      <c r="C217" s="255" t="s">
        <v>3755</v>
      </c>
      <c r="D217" s="256">
        <v>43549</v>
      </c>
      <c r="E217" s="256">
        <v>43553</v>
      </c>
      <c r="F217" s="255">
        <f t="shared" si="28"/>
        <v>4</v>
      </c>
      <c r="G217" s="255">
        <v>1</v>
      </c>
      <c r="H217" s="255" t="s">
        <v>37</v>
      </c>
      <c r="I217" s="255">
        <f t="shared" si="29"/>
        <v>4</v>
      </c>
      <c r="J217" s="264">
        <v>2900000</v>
      </c>
      <c r="K217" s="264">
        <f t="shared" si="30"/>
        <v>11600000</v>
      </c>
      <c r="L217" s="267"/>
      <c r="M217" s="255"/>
    </row>
    <row r="218" spans="1:13">
      <c r="A218" s="268">
        <v>345534</v>
      </c>
      <c r="B218" s="255">
        <v>1457573</v>
      </c>
      <c r="C218" s="255" t="s">
        <v>3756</v>
      </c>
      <c r="D218" s="256">
        <v>43549</v>
      </c>
      <c r="E218" s="256">
        <v>43554</v>
      </c>
      <c r="F218" s="255">
        <f t="shared" si="28"/>
        <v>5</v>
      </c>
      <c r="G218" s="255">
        <v>1</v>
      </c>
      <c r="H218" s="255" t="s">
        <v>2405</v>
      </c>
      <c r="I218" s="255">
        <f t="shared" si="29"/>
        <v>5</v>
      </c>
      <c r="J218" s="264">
        <v>3100000</v>
      </c>
      <c r="K218" s="264">
        <f t="shared" si="30"/>
        <v>15500000</v>
      </c>
      <c r="L218" s="267"/>
      <c r="M218" s="255"/>
    </row>
    <row r="219" spans="1:13">
      <c r="A219" s="268">
        <v>346841</v>
      </c>
      <c r="B219" s="255">
        <v>1463903</v>
      </c>
      <c r="C219" s="255" t="s">
        <v>3757</v>
      </c>
      <c r="D219" s="256">
        <v>43549</v>
      </c>
      <c r="E219" s="256">
        <v>43550</v>
      </c>
      <c r="F219" s="255">
        <f t="shared" si="28"/>
        <v>1</v>
      </c>
      <c r="G219" s="255">
        <v>1</v>
      </c>
      <c r="H219" s="255" t="s">
        <v>37</v>
      </c>
      <c r="I219" s="255">
        <f t="shared" si="29"/>
        <v>1</v>
      </c>
      <c r="J219" s="264">
        <v>2900000</v>
      </c>
      <c r="K219" s="264">
        <f t="shared" si="30"/>
        <v>2900000</v>
      </c>
      <c r="L219" s="267"/>
      <c r="M219" s="255"/>
    </row>
    <row r="220" spans="1:13">
      <c r="A220" s="255">
        <v>343189</v>
      </c>
      <c r="B220" s="255">
        <v>1450142</v>
      </c>
      <c r="C220" s="255" t="s">
        <v>3758</v>
      </c>
      <c r="D220" s="256">
        <v>43550</v>
      </c>
      <c r="E220" s="256">
        <v>43552</v>
      </c>
      <c r="F220" s="255">
        <f t="shared" si="28"/>
        <v>2</v>
      </c>
      <c r="G220" s="255">
        <v>2</v>
      </c>
      <c r="H220" s="255" t="s">
        <v>2405</v>
      </c>
      <c r="I220" s="255">
        <f t="shared" si="29"/>
        <v>4</v>
      </c>
      <c r="J220" s="264">
        <v>3100000</v>
      </c>
      <c r="K220" s="264">
        <f t="shared" si="30"/>
        <v>12400000</v>
      </c>
      <c r="L220" s="267"/>
      <c r="M220" s="255"/>
    </row>
    <row r="221" spans="1:13">
      <c r="A221" s="255">
        <v>341037</v>
      </c>
      <c r="B221" s="255">
        <v>1446175</v>
      </c>
      <c r="C221" s="255" t="s">
        <v>3759</v>
      </c>
      <c r="D221" s="256">
        <v>43550</v>
      </c>
      <c r="E221" s="256">
        <v>43553</v>
      </c>
      <c r="F221" s="255">
        <f t="shared" si="28"/>
        <v>3</v>
      </c>
      <c r="G221" s="255">
        <v>1</v>
      </c>
      <c r="H221" s="255" t="s">
        <v>2405</v>
      </c>
      <c r="I221" s="255">
        <f t="shared" si="29"/>
        <v>3</v>
      </c>
      <c r="J221" s="264">
        <v>3100000</v>
      </c>
      <c r="K221" s="264">
        <f t="shared" si="30"/>
        <v>9300000</v>
      </c>
      <c r="L221" s="267"/>
      <c r="M221" s="255"/>
    </row>
    <row r="222" spans="1:13">
      <c r="A222" s="255">
        <v>344846</v>
      </c>
      <c r="B222" s="255">
        <v>1455461</v>
      </c>
      <c r="C222" s="255" t="s">
        <v>3760</v>
      </c>
      <c r="D222" s="256">
        <v>43550</v>
      </c>
      <c r="E222" s="256">
        <v>43554</v>
      </c>
      <c r="F222" s="255">
        <f t="shared" si="28"/>
        <v>4</v>
      </c>
      <c r="G222" s="255">
        <v>1</v>
      </c>
      <c r="H222" s="255" t="s">
        <v>2405</v>
      </c>
      <c r="I222" s="255">
        <f t="shared" si="29"/>
        <v>4</v>
      </c>
      <c r="J222" s="264">
        <v>3100000</v>
      </c>
      <c r="K222" s="264">
        <f t="shared" si="30"/>
        <v>12400000</v>
      </c>
      <c r="L222" s="267"/>
      <c r="M222" s="255" t="s">
        <v>2171</v>
      </c>
    </row>
    <row r="223" spans="1:13">
      <c r="A223" s="255">
        <v>346644</v>
      </c>
      <c r="B223" s="255">
        <v>1462426</v>
      </c>
      <c r="C223" s="255" t="s">
        <v>3761</v>
      </c>
      <c r="D223" s="256">
        <v>43550</v>
      </c>
      <c r="E223" s="256">
        <v>43552</v>
      </c>
      <c r="F223" s="255">
        <f t="shared" si="28"/>
        <v>2</v>
      </c>
      <c r="G223" s="255">
        <v>1</v>
      </c>
      <c r="H223" s="255" t="s">
        <v>37</v>
      </c>
      <c r="I223" s="255">
        <f t="shared" si="29"/>
        <v>2</v>
      </c>
      <c r="J223" s="266">
        <v>2900000</v>
      </c>
      <c r="K223" s="264">
        <f t="shared" ref="K223:K226" si="31">J223*F223*G223</f>
        <v>5800000</v>
      </c>
      <c r="L223" s="267"/>
      <c r="M223" s="255"/>
    </row>
    <row r="224" spans="1:13">
      <c r="A224" s="255">
        <v>346508</v>
      </c>
      <c r="B224" s="255">
        <v>1461985</v>
      </c>
      <c r="C224" s="255" t="s">
        <v>3762</v>
      </c>
      <c r="D224" s="256">
        <v>43550</v>
      </c>
      <c r="E224" s="256">
        <v>43553</v>
      </c>
      <c r="F224" s="255">
        <f t="shared" si="28"/>
        <v>3</v>
      </c>
      <c r="G224" s="255">
        <v>1</v>
      </c>
      <c r="H224" s="255" t="s">
        <v>2405</v>
      </c>
      <c r="I224" s="255">
        <f t="shared" si="29"/>
        <v>3</v>
      </c>
      <c r="J224" s="266">
        <v>3100000</v>
      </c>
      <c r="K224" s="264">
        <f t="shared" si="31"/>
        <v>9300000</v>
      </c>
      <c r="L224" s="267"/>
      <c r="M224" s="255"/>
    </row>
    <row r="225" spans="1:13">
      <c r="A225" s="268" t="s">
        <v>3763</v>
      </c>
      <c r="B225" s="255">
        <v>1461920</v>
      </c>
      <c r="C225" s="255" t="s">
        <v>3764</v>
      </c>
      <c r="D225" s="256">
        <v>43550</v>
      </c>
      <c r="E225" s="256">
        <v>43553</v>
      </c>
      <c r="F225" s="255">
        <f t="shared" si="28"/>
        <v>3</v>
      </c>
      <c r="G225" s="255">
        <v>2</v>
      </c>
      <c r="H225" s="255" t="s">
        <v>2405</v>
      </c>
      <c r="I225" s="255">
        <f t="shared" si="29"/>
        <v>6</v>
      </c>
      <c r="J225" s="266">
        <v>3100000</v>
      </c>
      <c r="K225" s="264">
        <f t="shared" si="31"/>
        <v>18600000</v>
      </c>
      <c r="L225" s="267"/>
      <c r="M225" s="255"/>
    </row>
    <row r="226" spans="1:13">
      <c r="A226" s="255">
        <v>346880</v>
      </c>
      <c r="B226" s="255">
        <v>1463979</v>
      </c>
      <c r="C226" s="255" t="s">
        <v>3765</v>
      </c>
      <c r="D226" s="256">
        <v>43550</v>
      </c>
      <c r="E226" s="256">
        <v>43552</v>
      </c>
      <c r="F226" s="255">
        <f t="shared" si="28"/>
        <v>2</v>
      </c>
      <c r="G226" s="255">
        <v>1</v>
      </c>
      <c r="H226" s="255" t="s">
        <v>2405</v>
      </c>
      <c r="I226" s="255">
        <f t="shared" si="29"/>
        <v>2</v>
      </c>
      <c r="J226" s="266">
        <v>3100000</v>
      </c>
      <c r="K226" s="264">
        <f t="shared" si="31"/>
        <v>6200000</v>
      </c>
      <c r="L226" s="267"/>
      <c r="M226" s="255"/>
    </row>
    <row r="227" spans="1:13">
      <c r="A227" s="255">
        <v>345274</v>
      </c>
      <c r="B227" s="255">
        <v>1456955</v>
      </c>
      <c r="C227" s="255" t="s">
        <v>3766</v>
      </c>
      <c r="D227" s="256">
        <v>43550</v>
      </c>
      <c r="E227" s="256">
        <v>43552</v>
      </c>
      <c r="F227" s="255">
        <f t="shared" si="28"/>
        <v>2</v>
      </c>
      <c r="G227" s="255">
        <v>1</v>
      </c>
      <c r="H227" s="255" t="s">
        <v>37</v>
      </c>
      <c r="I227" s="255">
        <f t="shared" si="29"/>
        <v>2</v>
      </c>
      <c r="J227" s="264">
        <v>2900000</v>
      </c>
      <c r="K227" s="264">
        <f>J227*I227</f>
        <v>5800000</v>
      </c>
      <c r="L227" s="267"/>
      <c r="M227" s="255"/>
    </row>
    <row r="228" spans="1:13">
      <c r="A228" s="268" t="s">
        <v>3767</v>
      </c>
      <c r="B228" s="255">
        <v>1445338</v>
      </c>
      <c r="C228" s="255" t="s">
        <v>3768</v>
      </c>
      <c r="D228" s="256">
        <v>43551</v>
      </c>
      <c r="E228" s="256">
        <v>43553</v>
      </c>
      <c r="F228" s="255">
        <f t="shared" si="28"/>
        <v>2</v>
      </c>
      <c r="G228" s="255">
        <v>2</v>
      </c>
      <c r="H228" s="255" t="s">
        <v>37</v>
      </c>
      <c r="I228" s="255">
        <f t="shared" si="29"/>
        <v>4</v>
      </c>
      <c r="J228" s="264">
        <v>2900000</v>
      </c>
      <c r="K228" s="264">
        <f>J228*I228</f>
        <v>11600000</v>
      </c>
      <c r="L228" s="267"/>
      <c r="M228" s="255"/>
    </row>
    <row r="229" spans="1:13">
      <c r="A229" s="255">
        <v>347091</v>
      </c>
      <c r="B229" s="255">
        <v>1464315</v>
      </c>
      <c r="C229" s="255" t="s">
        <v>3769</v>
      </c>
      <c r="D229" s="256">
        <v>43551</v>
      </c>
      <c r="E229" s="256">
        <v>43553</v>
      </c>
      <c r="F229" s="255">
        <f t="shared" si="28"/>
        <v>2</v>
      </c>
      <c r="G229" s="255">
        <v>1</v>
      </c>
      <c r="H229" s="255" t="s">
        <v>37</v>
      </c>
      <c r="I229" s="255">
        <f t="shared" si="29"/>
        <v>2</v>
      </c>
      <c r="J229" s="266">
        <v>2900000</v>
      </c>
      <c r="K229" s="264">
        <f t="shared" ref="K229:K277" si="32">J229*F229*G229</f>
        <v>5800000</v>
      </c>
      <c r="L229" s="267"/>
      <c r="M229" s="255"/>
    </row>
    <row r="230" spans="1:13">
      <c r="A230" s="268" t="s">
        <v>3770</v>
      </c>
      <c r="B230" s="255">
        <v>1464734</v>
      </c>
      <c r="C230" s="255" t="s">
        <v>3771</v>
      </c>
      <c r="D230" s="256">
        <v>43551</v>
      </c>
      <c r="E230" s="256">
        <v>43556</v>
      </c>
      <c r="F230" s="255">
        <f t="shared" si="28"/>
        <v>5</v>
      </c>
      <c r="G230" s="255">
        <v>4</v>
      </c>
      <c r="H230" s="255" t="s">
        <v>37</v>
      </c>
      <c r="I230" s="255">
        <f t="shared" si="29"/>
        <v>20</v>
      </c>
      <c r="J230" s="266">
        <v>2900000</v>
      </c>
      <c r="K230" s="264">
        <f t="shared" si="32"/>
        <v>58000000</v>
      </c>
      <c r="L230" s="267"/>
      <c r="M230" s="255" t="s">
        <v>2171</v>
      </c>
    </row>
    <row r="231" spans="1:13">
      <c r="A231" s="255">
        <v>347406</v>
      </c>
      <c r="B231" s="255">
        <v>1465687</v>
      </c>
      <c r="C231" s="255" t="s">
        <v>3772</v>
      </c>
      <c r="D231" s="256">
        <v>43551</v>
      </c>
      <c r="E231" s="256">
        <v>43552</v>
      </c>
      <c r="F231" s="255">
        <f t="shared" si="28"/>
        <v>1</v>
      </c>
      <c r="G231" s="255">
        <v>1</v>
      </c>
      <c r="H231" s="255" t="s">
        <v>2405</v>
      </c>
      <c r="I231" s="255">
        <f t="shared" si="29"/>
        <v>1</v>
      </c>
      <c r="J231" s="266">
        <v>3100000</v>
      </c>
      <c r="K231" s="264">
        <f t="shared" si="32"/>
        <v>3100000</v>
      </c>
      <c r="L231" s="267"/>
      <c r="M231" s="255"/>
    </row>
    <row r="232" spans="1:13">
      <c r="A232" s="268">
        <v>347037</v>
      </c>
      <c r="B232" s="255">
        <v>1464737</v>
      </c>
      <c r="C232" s="255" t="s">
        <v>3773</v>
      </c>
      <c r="D232" s="256">
        <v>43551</v>
      </c>
      <c r="E232" s="256">
        <v>43556</v>
      </c>
      <c r="F232" s="255">
        <f t="shared" si="28"/>
        <v>5</v>
      </c>
      <c r="G232" s="255">
        <v>1</v>
      </c>
      <c r="H232" s="255" t="s">
        <v>37</v>
      </c>
      <c r="I232" s="255">
        <f t="shared" si="29"/>
        <v>5</v>
      </c>
      <c r="J232" s="266">
        <v>2900000</v>
      </c>
      <c r="K232" s="264">
        <f t="shared" si="32"/>
        <v>14500000</v>
      </c>
      <c r="L232" s="275"/>
      <c r="M232" s="255" t="s">
        <v>1936</v>
      </c>
    </row>
    <row r="233" spans="1:13">
      <c r="A233" s="269">
        <v>342881</v>
      </c>
      <c r="B233" s="270">
        <v>1450213</v>
      </c>
      <c r="C233" s="270" t="s">
        <v>3774</v>
      </c>
      <c r="D233" s="271">
        <v>43545</v>
      </c>
      <c r="E233" s="271">
        <v>43546</v>
      </c>
      <c r="F233" s="270">
        <f t="shared" si="28"/>
        <v>1</v>
      </c>
      <c r="G233" s="270">
        <v>1</v>
      </c>
      <c r="H233" s="270" t="s">
        <v>2405</v>
      </c>
      <c r="I233" s="270">
        <f t="shared" si="29"/>
        <v>1</v>
      </c>
      <c r="J233" s="276">
        <v>3100000</v>
      </c>
      <c r="K233" s="277">
        <f t="shared" si="32"/>
        <v>3100000</v>
      </c>
      <c r="L233" s="278">
        <f>K233</f>
        <v>3100000</v>
      </c>
      <c r="M233" s="270"/>
    </row>
    <row r="234" spans="1:13">
      <c r="A234" s="272" t="s">
        <v>3775</v>
      </c>
      <c r="B234" s="273">
        <v>1466086</v>
      </c>
      <c r="C234" s="273" t="s">
        <v>3776</v>
      </c>
      <c r="D234" s="274">
        <v>43548</v>
      </c>
      <c r="E234" s="274">
        <v>43552</v>
      </c>
      <c r="F234" s="273">
        <f t="shared" si="28"/>
        <v>4</v>
      </c>
      <c r="G234" s="273">
        <v>3</v>
      </c>
      <c r="H234" s="273" t="s">
        <v>37</v>
      </c>
      <c r="I234" s="273">
        <f t="shared" si="29"/>
        <v>12</v>
      </c>
      <c r="J234" s="279">
        <v>2900000</v>
      </c>
      <c r="K234" s="280">
        <f t="shared" si="32"/>
        <v>34800000</v>
      </c>
      <c r="L234" s="281">
        <f>SUM(K234:K260)</f>
        <v>189000000</v>
      </c>
      <c r="M234" s="273"/>
    </row>
    <row r="235" spans="1:13">
      <c r="A235" s="272" t="s">
        <v>3777</v>
      </c>
      <c r="B235" s="273">
        <v>1426170</v>
      </c>
      <c r="C235" s="273" t="s">
        <v>3778</v>
      </c>
      <c r="D235" s="274">
        <v>43552</v>
      </c>
      <c r="E235" s="274">
        <v>43554</v>
      </c>
      <c r="F235" s="273">
        <f t="shared" si="28"/>
        <v>2</v>
      </c>
      <c r="G235" s="273">
        <v>2</v>
      </c>
      <c r="H235" s="273" t="s">
        <v>2405</v>
      </c>
      <c r="I235" s="273">
        <f t="shared" si="29"/>
        <v>4</v>
      </c>
      <c r="J235" s="280">
        <v>3100000</v>
      </c>
      <c r="K235" s="280">
        <f t="shared" si="32"/>
        <v>12400000</v>
      </c>
      <c r="L235" s="282"/>
      <c r="M235" s="273"/>
    </row>
    <row r="236" spans="1:13">
      <c r="A236" s="273">
        <v>343787</v>
      </c>
      <c r="B236" s="273">
        <v>1452190</v>
      </c>
      <c r="C236" s="273" t="s">
        <v>3779</v>
      </c>
      <c r="D236" s="274">
        <v>43552</v>
      </c>
      <c r="E236" s="274">
        <v>43554</v>
      </c>
      <c r="F236" s="273">
        <f t="shared" si="28"/>
        <v>2</v>
      </c>
      <c r="G236" s="273">
        <v>1</v>
      </c>
      <c r="H236" s="273" t="s">
        <v>37</v>
      </c>
      <c r="I236" s="273">
        <f t="shared" si="29"/>
        <v>2</v>
      </c>
      <c r="J236" s="280">
        <v>2900000</v>
      </c>
      <c r="K236" s="280">
        <f t="shared" si="32"/>
        <v>5800000</v>
      </c>
      <c r="L236" s="282"/>
      <c r="M236" s="273"/>
    </row>
    <row r="237" spans="1:13">
      <c r="A237" s="273">
        <v>346774</v>
      </c>
      <c r="B237" s="273">
        <v>1462944</v>
      </c>
      <c r="C237" s="273" t="s">
        <v>3780</v>
      </c>
      <c r="D237" s="274">
        <v>43552</v>
      </c>
      <c r="E237" s="274">
        <v>43556</v>
      </c>
      <c r="F237" s="273">
        <f t="shared" si="28"/>
        <v>4</v>
      </c>
      <c r="G237" s="273">
        <v>1</v>
      </c>
      <c r="H237" s="273" t="s">
        <v>37</v>
      </c>
      <c r="I237" s="273">
        <f t="shared" si="29"/>
        <v>4</v>
      </c>
      <c r="J237" s="280">
        <v>2900000</v>
      </c>
      <c r="K237" s="280">
        <f t="shared" si="32"/>
        <v>11600000</v>
      </c>
      <c r="L237" s="282"/>
      <c r="M237" s="273"/>
    </row>
    <row r="238" spans="1:13">
      <c r="A238" s="273">
        <v>344726</v>
      </c>
      <c r="B238" s="273">
        <v>1455694</v>
      </c>
      <c r="C238" s="273" t="s">
        <v>3781</v>
      </c>
      <c r="D238" s="274">
        <v>43552</v>
      </c>
      <c r="E238" s="274">
        <v>43553</v>
      </c>
      <c r="F238" s="273">
        <f t="shared" si="28"/>
        <v>1</v>
      </c>
      <c r="G238" s="273">
        <v>1</v>
      </c>
      <c r="H238" s="273" t="s">
        <v>2405</v>
      </c>
      <c r="I238" s="273">
        <f t="shared" si="29"/>
        <v>1</v>
      </c>
      <c r="J238" s="280">
        <v>3100000</v>
      </c>
      <c r="K238" s="280">
        <f t="shared" si="32"/>
        <v>3100000</v>
      </c>
      <c r="L238" s="282"/>
      <c r="M238" s="273"/>
    </row>
    <row r="239" spans="1:13">
      <c r="A239" s="273">
        <v>345272</v>
      </c>
      <c r="B239" s="273">
        <v>1456956</v>
      </c>
      <c r="C239" s="273" t="s">
        <v>3766</v>
      </c>
      <c r="D239" s="274">
        <v>43552</v>
      </c>
      <c r="E239" s="274">
        <v>43553</v>
      </c>
      <c r="F239" s="273">
        <f t="shared" si="28"/>
        <v>1</v>
      </c>
      <c r="G239" s="273">
        <v>1</v>
      </c>
      <c r="H239" s="273" t="s">
        <v>2405</v>
      </c>
      <c r="I239" s="273">
        <f t="shared" si="29"/>
        <v>1</v>
      </c>
      <c r="J239" s="280">
        <v>3100000</v>
      </c>
      <c r="K239" s="280">
        <f t="shared" si="32"/>
        <v>3100000</v>
      </c>
      <c r="L239" s="282"/>
      <c r="M239" s="273"/>
    </row>
    <row r="240" spans="1:13">
      <c r="A240" s="273">
        <v>344387</v>
      </c>
      <c r="B240" s="273">
        <v>1454433</v>
      </c>
      <c r="C240" s="273" t="s">
        <v>3782</v>
      </c>
      <c r="D240" s="274">
        <v>43552</v>
      </c>
      <c r="E240" s="274">
        <v>43554</v>
      </c>
      <c r="F240" s="273">
        <f t="shared" si="28"/>
        <v>2</v>
      </c>
      <c r="G240" s="273">
        <v>1</v>
      </c>
      <c r="H240" s="273" t="s">
        <v>37</v>
      </c>
      <c r="I240" s="273">
        <f t="shared" si="29"/>
        <v>2</v>
      </c>
      <c r="J240" s="280">
        <v>2900000</v>
      </c>
      <c r="K240" s="280">
        <f t="shared" si="32"/>
        <v>5800000</v>
      </c>
      <c r="L240" s="282"/>
      <c r="M240" s="273" t="s">
        <v>2171</v>
      </c>
    </row>
    <row r="241" spans="1:13">
      <c r="A241" s="273">
        <v>346645</v>
      </c>
      <c r="B241" s="273">
        <v>1462459</v>
      </c>
      <c r="C241" s="273" t="s">
        <v>3783</v>
      </c>
      <c r="D241" s="274">
        <v>43552</v>
      </c>
      <c r="E241" s="274">
        <v>43553</v>
      </c>
      <c r="F241" s="273">
        <f t="shared" si="28"/>
        <v>1</v>
      </c>
      <c r="G241" s="273">
        <v>1</v>
      </c>
      <c r="H241" s="273" t="s">
        <v>37</v>
      </c>
      <c r="I241" s="273">
        <f t="shared" si="29"/>
        <v>1</v>
      </c>
      <c r="J241" s="279">
        <v>2900000</v>
      </c>
      <c r="K241" s="280">
        <f t="shared" si="32"/>
        <v>2900000</v>
      </c>
      <c r="L241" s="282"/>
      <c r="M241" s="273"/>
    </row>
    <row r="242" spans="1:13">
      <c r="A242" s="273">
        <v>346351</v>
      </c>
      <c r="B242" s="273">
        <v>1461210</v>
      </c>
      <c r="C242" s="273" t="s">
        <v>3784</v>
      </c>
      <c r="D242" s="274">
        <v>43552</v>
      </c>
      <c r="E242" s="274">
        <v>43553</v>
      </c>
      <c r="F242" s="273">
        <f t="shared" si="28"/>
        <v>1</v>
      </c>
      <c r="G242" s="273">
        <v>1</v>
      </c>
      <c r="H242" s="273" t="s">
        <v>2405</v>
      </c>
      <c r="I242" s="273">
        <f t="shared" si="29"/>
        <v>1</v>
      </c>
      <c r="J242" s="280">
        <v>3100000</v>
      </c>
      <c r="K242" s="280">
        <f t="shared" si="32"/>
        <v>3100000</v>
      </c>
      <c r="L242" s="282"/>
      <c r="M242" s="273"/>
    </row>
    <row r="243" spans="1:13">
      <c r="A243" s="273">
        <v>337648</v>
      </c>
      <c r="B243" s="273">
        <v>1437397</v>
      </c>
      <c r="C243" s="273" t="s">
        <v>3785</v>
      </c>
      <c r="D243" s="274">
        <v>43553</v>
      </c>
      <c r="E243" s="274">
        <v>43554</v>
      </c>
      <c r="F243" s="273">
        <f t="shared" si="28"/>
        <v>1</v>
      </c>
      <c r="G243" s="273">
        <v>1</v>
      </c>
      <c r="H243" s="273" t="s">
        <v>2405</v>
      </c>
      <c r="I243" s="273">
        <f t="shared" si="29"/>
        <v>1</v>
      </c>
      <c r="J243" s="280">
        <v>3100000</v>
      </c>
      <c r="K243" s="280">
        <f t="shared" si="32"/>
        <v>3100000</v>
      </c>
      <c r="L243" s="282"/>
      <c r="M243" s="273" t="s">
        <v>2171</v>
      </c>
    </row>
    <row r="244" spans="1:13">
      <c r="A244" s="273">
        <v>339522</v>
      </c>
      <c r="B244" s="273">
        <v>1440470</v>
      </c>
      <c r="C244" s="273" t="s">
        <v>3786</v>
      </c>
      <c r="D244" s="274">
        <v>43553</v>
      </c>
      <c r="E244" s="274">
        <v>43556</v>
      </c>
      <c r="F244" s="273">
        <f t="shared" si="28"/>
        <v>3</v>
      </c>
      <c r="G244" s="273">
        <v>1</v>
      </c>
      <c r="H244" s="273" t="s">
        <v>37</v>
      </c>
      <c r="I244" s="273">
        <f t="shared" si="29"/>
        <v>3</v>
      </c>
      <c r="J244" s="280">
        <v>2900000</v>
      </c>
      <c r="K244" s="280">
        <f t="shared" si="32"/>
        <v>8700000</v>
      </c>
      <c r="L244" s="282"/>
      <c r="M244" s="273"/>
    </row>
    <row r="245" spans="1:13">
      <c r="A245" s="273">
        <v>344600</v>
      </c>
      <c r="B245" s="273">
        <v>1455246</v>
      </c>
      <c r="C245" s="273" t="s">
        <v>3787</v>
      </c>
      <c r="D245" s="274">
        <v>43553</v>
      </c>
      <c r="E245" s="274">
        <v>43555</v>
      </c>
      <c r="F245" s="273">
        <f t="shared" si="28"/>
        <v>2</v>
      </c>
      <c r="G245" s="273">
        <v>1</v>
      </c>
      <c r="H245" s="273" t="s">
        <v>2405</v>
      </c>
      <c r="I245" s="273">
        <f t="shared" si="29"/>
        <v>2</v>
      </c>
      <c r="J245" s="280">
        <v>3100000</v>
      </c>
      <c r="K245" s="280">
        <f t="shared" si="32"/>
        <v>6200000</v>
      </c>
      <c r="L245" s="282"/>
      <c r="M245" s="273"/>
    </row>
    <row r="246" spans="1:13">
      <c r="A246" s="272" t="s">
        <v>3788</v>
      </c>
      <c r="B246" s="273">
        <v>1449871</v>
      </c>
      <c r="C246" s="273" t="s">
        <v>3789</v>
      </c>
      <c r="D246" s="274">
        <v>43553</v>
      </c>
      <c r="E246" s="274">
        <v>43555</v>
      </c>
      <c r="F246" s="273">
        <f t="shared" si="28"/>
        <v>2</v>
      </c>
      <c r="G246" s="273">
        <v>2</v>
      </c>
      <c r="H246" s="273" t="s">
        <v>37</v>
      </c>
      <c r="I246" s="273">
        <f t="shared" si="29"/>
        <v>4</v>
      </c>
      <c r="J246" s="280">
        <v>2900000</v>
      </c>
      <c r="K246" s="280">
        <f t="shared" si="32"/>
        <v>11600000</v>
      </c>
      <c r="L246" s="282"/>
      <c r="M246" s="273"/>
    </row>
    <row r="247" spans="1:13">
      <c r="A247" s="272">
        <v>344825</v>
      </c>
      <c r="B247" s="273">
        <v>1456175</v>
      </c>
      <c r="C247" s="273" t="s">
        <v>3790</v>
      </c>
      <c r="D247" s="274">
        <v>43553</v>
      </c>
      <c r="E247" s="274">
        <v>43554</v>
      </c>
      <c r="F247" s="273">
        <f t="shared" si="28"/>
        <v>1</v>
      </c>
      <c r="G247" s="273">
        <v>1</v>
      </c>
      <c r="H247" s="273" t="s">
        <v>2405</v>
      </c>
      <c r="I247" s="273">
        <f t="shared" si="29"/>
        <v>1</v>
      </c>
      <c r="J247" s="280">
        <v>3100000</v>
      </c>
      <c r="K247" s="280">
        <f t="shared" si="32"/>
        <v>3100000</v>
      </c>
      <c r="L247" s="282"/>
      <c r="M247" s="273" t="s">
        <v>3539</v>
      </c>
    </row>
    <row r="248" spans="1:13">
      <c r="A248" s="272">
        <v>345532</v>
      </c>
      <c r="B248" s="273">
        <v>1457436</v>
      </c>
      <c r="C248" s="273" t="s">
        <v>3791</v>
      </c>
      <c r="D248" s="274">
        <v>43553</v>
      </c>
      <c r="E248" s="274">
        <v>43554</v>
      </c>
      <c r="F248" s="273">
        <f t="shared" si="28"/>
        <v>1</v>
      </c>
      <c r="G248" s="273">
        <v>1</v>
      </c>
      <c r="H248" s="273" t="s">
        <v>2405</v>
      </c>
      <c r="I248" s="273">
        <f t="shared" si="29"/>
        <v>1</v>
      </c>
      <c r="J248" s="280">
        <v>3100000</v>
      </c>
      <c r="K248" s="280">
        <f t="shared" si="32"/>
        <v>3100000</v>
      </c>
      <c r="L248" s="282"/>
      <c r="M248" s="273" t="s">
        <v>2171</v>
      </c>
    </row>
    <row r="249" spans="1:13">
      <c r="A249" s="272">
        <v>346042</v>
      </c>
      <c r="B249" s="273">
        <v>1459919</v>
      </c>
      <c r="C249" s="273" t="s">
        <v>3792</v>
      </c>
      <c r="D249" s="274">
        <v>43553</v>
      </c>
      <c r="E249" s="274">
        <v>43556</v>
      </c>
      <c r="F249" s="273">
        <f t="shared" si="28"/>
        <v>3</v>
      </c>
      <c r="G249" s="273">
        <v>1</v>
      </c>
      <c r="H249" s="273" t="s">
        <v>37</v>
      </c>
      <c r="I249" s="273">
        <f t="shared" si="29"/>
        <v>3</v>
      </c>
      <c r="J249" s="280">
        <v>2900000</v>
      </c>
      <c r="K249" s="280">
        <f t="shared" si="32"/>
        <v>8700000</v>
      </c>
      <c r="L249" s="282"/>
      <c r="M249" s="273"/>
    </row>
    <row r="250" spans="1:13">
      <c r="A250" s="272" t="s">
        <v>3793</v>
      </c>
      <c r="B250" s="273">
        <v>1464878</v>
      </c>
      <c r="C250" s="273" t="s">
        <v>3794</v>
      </c>
      <c r="D250" s="274">
        <v>43553</v>
      </c>
      <c r="E250" s="274">
        <v>43556</v>
      </c>
      <c r="F250" s="273">
        <f t="shared" si="28"/>
        <v>3</v>
      </c>
      <c r="G250" s="273">
        <v>2</v>
      </c>
      <c r="H250" s="273" t="s">
        <v>37</v>
      </c>
      <c r="I250" s="273">
        <f t="shared" si="29"/>
        <v>6</v>
      </c>
      <c r="J250" s="280">
        <v>2900000</v>
      </c>
      <c r="K250" s="280">
        <f t="shared" si="32"/>
        <v>17400000</v>
      </c>
      <c r="L250" s="282"/>
      <c r="M250" s="273" t="s">
        <v>3539</v>
      </c>
    </row>
    <row r="251" spans="1:13">
      <c r="A251" s="273">
        <v>347357</v>
      </c>
      <c r="B251" s="273">
        <v>1465575</v>
      </c>
      <c r="C251" s="273" t="s">
        <v>3795</v>
      </c>
      <c r="D251" s="274">
        <v>43554</v>
      </c>
      <c r="E251" s="274">
        <v>43555</v>
      </c>
      <c r="F251" s="273">
        <f t="shared" si="28"/>
        <v>1</v>
      </c>
      <c r="G251" s="273">
        <v>1</v>
      </c>
      <c r="H251" s="273" t="s">
        <v>37</v>
      </c>
      <c r="I251" s="273">
        <f t="shared" si="29"/>
        <v>1</v>
      </c>
      <c r="J251" s="279">
        <v>2900000</v>
      </c>
      <c r="K251" s="280">
        <f t="shared" si="32"/>
        <v>2900000</v>
      </c>
      <c r="L251" s="282"/>
      <c r="M251" s="273"/>
    </row>
    <row r="252" spans="1:13">
      <c r="A252" s="272">
        <v>346392</v>
      </c>
      <c r="B252" s="273">
        <v>1461605</v>
      </c>
      <c r="C252" s="273" t="s">
        <v>3796</v>
      </c>
      <c r="D252" s="274">
        <v>43554</v>
      </c>
      <c r="E252" s="274">
        <v>43556</v>
      </c>
      <c r="F252" s="273">
        <f t="shared" si="28"/>
        <v>2</v>
      </c>
      <c r="G252" s="273">
        <v>1</v>
      </c>
      <c r="H252" s="273" t="s">
        <v>37</v>
      </c>
      <c r="I252" s="273">
        <f t="shared" si="29"/>
        <v>2</v>
      </c>
      <c r="J252" s="280">
        <v>2900000</v>
      </c>
      <c r="K252" s="280">
        <f t="shared" si="32"/>
        <v>5800000</v>
      </c>
      <c r="L252" s="282"/>
      <c r="M252" s="273"/>
    </row>
    <row r="253" spans="1:13">
      <c r="A253" s="272" t="s">
        <v>3797</v>
      </c>
      <c r="B253" s="176">
        <v>1479047</v>
      </c>
      <c r="C253" s="273" t="s">
        <v>3798</v>
      </c>
      <c r="D253" s="274">
        <v>43554</v>
      </c>
      <c r="E253" s="274">
        <v>43556</v>
      </c>
      <c r="F253" s="273">
        <f t="shared" si="28"/>
        <v>2</v>
      </c>
      <c r="G253" s="273">
        <v>2</v>
      </c>
      <c r="H253" s="273" t="s">
        <v>37</v>
      </c>
      <c r="I253" s="273">
        <f t="shared" si="29"/>
        <v>4</v>
      </c>
      <c r="J253" s="279">
        <v>2900000</v>
      </c>
      <c r="K253" s="280">
        <f t="shared" si="32"/>
        <v>11600000</v>
      </c>
      <c r="L253" s="282"/>
      <c r="M253" s="273"/>
    </row>
    <row r="254" spans="1:13">
      <c r="A254" s="272" t="s">
        <v>3799</v>
      </c>
      <c r="B254" s="176">
        <v>1479054</v>
      </c>
      <c r="C254" s="273" t="s">
        <v>3800</v>
      </c>
      <c r="D254" s="274">
        <v>43555</v>
      </c>
      <c r="E254" s="274">
        <v>43556</v>
      </c>
      <c r="F254" s="273">
        <f t="shared" si="28"/>
        <v>1</v>
      </c>
      <c r="G254" s="273">
        <v>1</v>
      </c>
      <c r="H254" s="273" t="s">
        <v>2405</v>
      </c>
      <c r="I254" s="273">
        <f t="shared" si="29"/>
        <v>1</v>
      </c>
      <c r="J254" s="280">
        <v>3100000</v>
      </c>
      <c r="K254" s="280">
        <f t="shared" si="32"/>
        <v>3100000</v>
      </c>
      <c r="L254" s="282"/>
      <c r="M254" s="273"/>
    </row>
    <row r="255" spans="1:13">
      <c r="A255" s="273">
        <v>343989</v>
      </c>
      <c r="B255" s="273">
        <v>1452689</v>
      </c>
      <c r="C255" s="273" t="s">
        <v>3801</v>
      </c>
      <c r="D255" s="274">
        <v>43555</v>
      </c>
      <c r="E255" s="274">
        <v>43556</v>
      </c>
      <c r="F255" s="273">
        <f t="shared" si="28"/>
        <v>1</v>
      </c>
      <c r="G255" s="273">
        <v>1</v>
      </c>
      <c r="H255" s="273" t="s">
        <v>37</v>
      </c>
      <c r="I255" s="273">
        <f t="shared" si="29"/>
        <v>1</v>
      </c>
      <c r="J255" s="280">
        <v>2900000</v>
      </c>
      <c r="K255" s="280">
        <f t="shared" si="32"/>
        <v>2900000</v>
      </c>
      <c r="L255" s="282"/>
      <c r="M255" s="273"/>
    </row>
    <row r="256" spans="1:13">
      <c r="A256" s="273">
        <v>345557</v>
      </c>
      <c r="B256" s="176">
        <v>1479050</v>
      </c>
      <c r="C256" s="273" t="s">
        <v>3802</v>
      </c>
      <c r="D256" s="274">
        <v>43555</v>
      </c>
      <c r="E256" s="274">
        <v>43556</v>
      </c>
      <c r="F256" s="273">
        <f t="shared" si="28"/>
        <v>1</v>
      </c>
      <c r="G256" s="273">
        <v>1</v>
      </c>
      <c r="H256" s="273" t="s">
        <v>2405</v>
      </c>
      <c r="I256" s="273">
        <f t="shared" si="29"/>
        <v>1</v>
      </c>
      <c r="J256" s="279">
        <v>3100000</v>
      </c>
      <c r="K256" s="280">
        <f t="shared" si="32"/>
        <v>3100000</v>
      </c>
      <c r="L256" s="282"/>
      <c r="M256" s="273"/>
    </row>
    <row r="257" spans="1:13">
      <c r="A257" s="272" t="s">
        <v>3803</v>
      </c>
      <c r="B257" s="273">
        <v>1459589</v>
      </c>
      <c r="C257" s="273" t="s">
        <v>3804</v>
      </c>
      <c r="D257" s="274">
        <v>43555</v>
      </c>
      <c r="E257" s="274">
        <v>43556</v>
      </c>
      <c r="F257" s="273">
        <f t="shared" si="28"/>
        <v>1</v>
      </c>
      <c r="G257" s="273">
        <v>2</v>
      </c>
      <c r="H257" s="273" t="s">
        <v>2405</v>
      </c>
      <c r="I257" s="273">
        <f t="shared" si="29"/>
        <v>2</v>
      </c>
      <c r="J257" s="279">
        <v>3100000</v>
      </c>
      <c r="K257" s="280">
        <f t="shared" si="32"/>
        <v>6200000</v>
      </c>
      <c r="L257" s="282"/>
      <c r="M257" s="273" t="s">
        <v>1936</v>
      </c>
    </row>
    <row r="258" spans="1:13">
      <c r="A258" s="273">
        <v>346180</v>
      </c>
      <c r="B258" s="273">
        <v>1460740</v>
      </c>
      <c r="C258" s="273" t="s">
        <v>3805</v>
      </c>
      <c r="D258" s="274">
        <v>43555</v>
      </c>
      <c r="E258" s="274">
        <v>43556</v>
      </c>
      <c r="F258" s="273">
        <f t="shared" si="28"/>
        <v>1</v>
      </c>
      <c r="G258" s="273">
        <v>1</v>
      </c>
      <c r="H258" s="273" t="s">
        <v>37</v>
      </c>
      <c r="I258" s="273">
        <f t="shared" si="29"/>
        <v>1</v>
      </c>
      <c r="J258" s="279">
        <v>2900000</v>
      </c>
      <c r="K258" s="280">
        <f t="shared" si="32"/>
        <v>2900000</v>
      </c>
      <c r="L258" s="282"/>
      <c r="M258" s="273"/>
    </row>
    <row r="259" spans="1:13">
      <c r="A259" s="273">
        <v>346825</v>
      </c>
      <c r="B259" s="176">
        <v>1479045</v>
      </c>
      <c r="C259" s="273" t="s">
        <v>3806</v>
      </c>
      <c r="D259" s="274">
        <v>43555</v>
      </c>
      <c r="E259" s="274">
        <v>43556</v>
      </c>
      <c r="F259" s="273">
        <f t="shared" si="28"/>
        <v>1</v>
      </c>
      <c r="G259" s="273">
        <v>1</v>
      </c>
      <c r="H259" s="273" t="s">
        <v>37</v>
      </c>
      <c r="I259" s="273">
        <f t="shared" si="29"/>
        <v>1</v>
      </c>
      <c r="J259" s="279">
        <v>2900000</v>
      </c>
      <c r="K259" s="280">
        <f t="shared" si="32"/>
        <v>2900000</v>
      </c>
      <c r="L259" s="282"/>
      <c r="M259" s="273"/>
    </row>
    <row r="260" spans="1:13">
      <c r="A260" s="273">
        <v>347042</v>
      </c>
      <c r="B260" s="273">
        <v>1464730</v>
      </c>
      <c r="C260" s="273" t="s">
        <v>3807</v>
      </c>
      <c r="D260" s="274">
        <v>43555</v>
      </c>
      <c r="E260" s="274">
        <v>43556</v>
      </c>
      <c r="F260" s="273">
        <f t="shared" si="28"/>
        <v>1</v>
      </c>
      <c r="G260" s="273">
        <v>1</v>
      </c>
      <c r="H260" s="273" t="s">
        <v>2405</v>
      </c>
      <c r="I260" s="273">
        <f t="shared" si="29"/>
        <v>1</v>
      </c>
      <c r="J260" s="279">
        <v>3100000</v>
      </c>
      <c r="K260" s="280">
        <f t="shared" si="32"/>
        <v>3100000</v>
      </c>
      <c r="L260" s="290"/>
      <c r="M260" s="273" t="s">
        <v>3808</v>
      </c>
    </row>
    <row r="261" spans="1:13">
      <c r="A261" s="283">
        <v>347657</v>
      </c>
      <c r="B261" s="283">
        <v>1467581</v>
      </c>
      <c r="C261" s="283" t="s">
        <v>3809</v>
      </c>
      <c r="D261" s="284">
        <v>43547</v>
      </c>
      <c r="E261" s="284">
        <v>43548</v>
      </c>
      <c r="F261" s="283">
        <f t="shared" si="28"/>
        <v>1</v>
      </c>
      <c r="G261" s="283">
        <v>1</v>
      </c>
      <c r="H261" s="283" t="s">
        <v>37</v>
      </c>
      <c r="I261" s="283">
        <f t="shared" si="29"/>
        <v>1</v>
      </c>
      <c r="J261" s="291">
        <v>2900000</v>
      </c>
      <c r="K261" s="292">
        <f t="shared" si="32"/>
        <v>2900000</v>
      </c>
      <c r="L261" s="293">
        <f>SUM(K261:K274)</f>
        <v>99200000</v>
      </c>
      <c r="M261" s="283"/>
    </row>
    <row r="262" spans="1:13">
      <c r="A262" s="283">
        <v>347670</v>
      </c>
      <c r="B262" s="283">
        <v>1467695</v>
      </c>
      <c r="C262" s="283" t="s">
        <v>3810</v>
      </c>
      <c r="D262" s="284">
        <v>43547</v>
      </c>
      <c r="E262" s="284">
        <v>43548</v>
      </c>
      <c r="F262" s="283">
        <f t="shared" si="28"/>
        <v>1</v>
      </c>
      <c r="G262" s="283">
        <v>1</v>
      </c>
      <c r="H262" s="283" t="s">
        <v>37</v>
      </c>
      <c r="I262" s="283">
        <f t="shared" si="29"/>
        <v>1</v>
      </c>
      <c r="J262" s="291">
        <v>2900000</v>
      </c>
      <c r="K262" s="292">
        <f t="shared" si="32"/>
        <v>2900000</v>
      </c>
      <c r="L262" s="294"/>
      <c r="M262" s="283"/>
    </row>
    <row r="263" spans="1:13">
      <c r="A263" s="283">
        <v>347746</v>
      </c>
      <c r="B263" s="283">
        <v>1468167</v>
      </c>
      <c r="C263" s="283" t="s">
        <v>3811</v>
      </c>
      <c r="D263" s="284">
        <v>43548</v>
      </c>
      <c r="E263" s="284">
        <v>43549</v>
      </c>
      <c r="F263" s="283">
        <f t="shared" si="28"/>
        <v>1</v>
      </c>
      <c r="G263" s="283">
        <v>1</v>
      </c>
      <c r="H263" s="283" t="s">
        <v>37</v>
      </c>
      <c r="I263" s="283">
        <f t="shared" si="29"/>
        <v>1</v>
      </c>
      <c r="J263" s="291">
        <v>2900000</v>
      </c>
      <c r="K263" s="292">
        <f t="shared" si="32"/>
        <v>2900000</v>
      </c>
      <c r="L263" s="294"/>
      <c r="M263" s="283"/>
    </row>
    <row r="264" spans="1:13">
      <c r="A264" s="283">
        <v>347756</v>
      </c>
      <c r="B264" s="283">
        <v>1468278</v>
      </c>
      <c r="C264" s="283" t="s">
        <v>3812</v>
      </c>
      <c r="D264" s="284">
        <v>43548</v>
      </c>
      <c r="E264" s="284">
        <v>43549</v>
      </c>
      <c r="F264" s="283">
        <f t="shared" si="28"/>
        <v>1</v>
      </c>
      <c r="G264" s="283">
        <v>1</v>
      </c>
      <c r="H264" s="283" t="s">
        <v>2405</v>
      </c>
      <c r="I264" s="283">
        <f t="shared" si="29"/>
        <v>1</v>
      </c>
      <c r="J264" s="291">
        <v>3100000</v>
      </c>
      <c r="K264" s="292">
        <f t="shared" si="32"/>
        <v>3100000</v>
      </c>
      <c r="L264" s="294"/>
      <c r="M264" s="283"/>
    </row>
    <row r="265" spans="1:13">
      <c r="A265" s="283">
        <v>347838</v>
      </c>
      <c r="B265" s="283">
        <v>1468968</v>
      </c>
      <c r="C265" s="283" t="s">
        <v>3812</v>
      </c>
      <c r="D265" s="284">
        <v>43549</v>
      </c>
      <c r="E265" s="284">
        <v>43550</v>
      </c>
      <c r="F265" s="283">
        <f t="shared" ref="F265:F297" si="33">E265-D265</f>
        <v>1</v>
      </c>
      <c r="G265" s="283">
        <v>1</v>
      </c>
      <c r="H265" s="283" t="s">
        <v>2405</v>
      </c>
      <c r="I265" s="283">
        <f t="shared" ref="I265:I297" si="34">G265*F265</f>
        <v>1</v>
      </c>
      <c r="J265" s="291">
        <v>3100000</v>
      </c>
      <c r="K265" s="292">
        <f t="shared" si="32"/>
        <v>3100000</v>
      </c>
      <c r="L265" s="294"/>
      <c r="M265" s="283"/>
    </row>
    <row r="266" spans="1:13">
      <c r="A266" s="283">
        <v>347693</v>
      </c>
      <c r="B266" s="283">
        <v>1467291</v>
      </c>
      <c r="C266" s="283" t="s">
        <v>3813</v>
      </c>
      <c r="D266" s="284">
        <v>43550</v>
      </c>
      <c r="E266" s="284">
        <v>43555</v>
      </c>
      <c r="F266" s="283">
        <f t="shared" si="33"/>
        <v>5</v>
      </c>
      <c r="G266" s="283">
        <v>1</v>
      </c>
      <c r="H266" s="283" t="s">
        <v>37</v>
      </c>
      <c r="I266" s="283">
        <f t="shared" si="34"/>
        <v>5</v>
      </c>
      <c r="J266" s="291">
        <v>2900000</v>
      </c>
      <c r="K266" s="292">
        <f t="shared" si="32"/>
        <v>14500000</v>
      </c>
      <c r="L266" s="294"/>
      <c r="M266" s="283"/>
    </row>
    <row r="267" spans="1:13">
      <c r="A267" s="283">
        <v>347694</v>
      </c>
      <c r="B267" s="283">
        <v>1467290</v>
      </c>
      <c r="C267" s="283" t="s">
        <v>3814</v>
      </c>
      <c r="D267" s="284">
        <v>43550</v>
      </c>
      <c r="E267" s="284">
        <v>43555</v>
      </c>
      <c r="F267" s="283">
        <f t="shared" si="33"/>
        <v>5</v>
      </c>
      <c r="G267" s="283">
        <v>1</v>
      </c>
      <c r="H267" s="283" t="s">
        <v>37</v>
      </c>
      <c r="I267" s="283">
        <f t="shared" si="34"/>
        <v>5</v>
      </c>
      <c r="J267" s="291">
        <v>2900000</v>
      </c>
      <c r="K267" s="292">
        <f t="shared" si="32"/>
        <v>14500000</v>
      </c>
      <c r="L267" s="294"/>
      <c r="M267" s="283"/>
    </row>
    <row r="268" spans="1:13">
      <c r="A268" s="283">
        <v>347690</v>
      </c>
      <c r="B268" s="283">
        <v>1467486</v>
      </c>
      <c r="C268" s="283" t="s">
        <v>3815</v>
      </c>
      <c r="D268" s="284">
        <v>43551</v>
      </c>
      <c r="E268" s="284">
        <v>43552</v>
      </c>
      <c r="F268" s="283">
        <f t="shared" si="33"/>
        <v>1</v>
      </c>
      <c r="G268" s="283">
        <v>1</v>
      </c>
      <c r="H268" s="283" t="s">
        <v>2405</v>
      </c>
      <c r="I268" s="283">
        <f t="shared" si="34"/>
        <v>1</v>
      </c>
      <c r="J268" s="291">
        <v>3100000</v>
      </c>
      <c r="K268" s="292">
        <f t="shared" si="32"/>
        <v>3100000</v>
      </c>
      <c r="L268" s="294"/>
      <c r="M268" s="283"/>
    </row>
    <row r="269" spans="1:13">
      <c r="A269" s="283">
        <v>347745</v>
      </c>
      <c r="B269" s="283">
        <v>1467883</v>
      </c>
      <c r="C269" s="283" t="s">
        <v>3816</v>
      </c>
      <c r="D269" s="284">
        <v>43551</v>
      </c>
      <c r="E269" s="284">
        <v>43552</v>
      </c>
      <c r="F269" s="283">
        <f t="shared" si="33"/>
        <v>1</v>
      </c>
      <c r="G269" s="283">
        <v>1</v>
      </c>
      <c r="H269" s="283" t="s">
        <v>37</v>
      </c>
      <c r="I269" s="283">
        <f t="shared" si="34"/>
        <v>1</v>
      </c>
      <c r="J269" s="291">
        <v>2900000</v>
      </c>
      <c r="K269" s="292">
        <f t="shared" si="32"/>
        <v>2900000</v>
      </c>
      <c r="L269" s="294"/>
      <c r="M269" s="283"/>
    </row>
    <row r="270" spans="1:13">
      <c r="A270" s="283">
        <v>347749</v>
      </c>
      <c r="B270" s="283">
        <v>1467949</v>
      </c>
      <c r="C270" s="283" t="s">
        <v>3817</v>
      </c>
      <c r="D270" s="284">
        <v>43551</v>
      </c>
      <c r="E270" s="284">
        <v>43554</v>
      </c>
      <c r="F270" s="283">
        <f t="shared" si="33"/>
        <v>3</v>
      </c>
      <c r="G270" s="283">
        <v>1</v>
      </c>
      <c r="H270" s="283" t="s">
        <v>37</v>
      </c>
      <c r="I270" s="283">
        <f t="shared" si="34"/>
        <v>3</v>
      </c>
      <c r="J270" s="291">
        <v>2900000</v>
      </c>
      <c r="K270" s="292">
        <f t="shared" si="32"/>
        <v>8700000</v>
      </c>
      <c r="L270" s="294"/>
      <c r="M270" s="283"/>
    </row>
    <row r="271" spans="1:13">
      <c r="A271" s="283">
        <v>347794</v>
      </c>
      <c r="B271" s="283">
        <v>1467807</v>
      </c>
      <c r="C271" s="283" t="s">
        <v>3818</v>
      </c>
      <c r="D271" s="284">
        <v>43551</v>
      </c>
      <c r="E271" s="284">
        <v>43554</v>
      </c>
      <c r="F271" s="283">
        <f t="shared" si="33"/>
        <v>3</v>
      </c>
      <c r="G271" s="283">
        <v>1</v>
      </c>
      <c r="H271" s="283" t="s">
        <v>37</v>
      </c>
      <c r="I271" s="283">
        <f t="shared" si="34"/>
        <v>3</v>
      </c>
      <c r="J271" s="291">
        <v>2900000</v>
      </c>
      <c r="K271" s="292">
        <f t="shared" si="32"/>
        <v>8700000</v>
      </c>
      <c r="L271" s="294"/>
      <c r="M271" s="283"/>
    </row>
    <row r="272" spans="1:13">
      <c r="A272" s="285" t="s">
        <v>3819</v>
      </c>
      <c r="B272" s="283">
        <v>1467871</v>
      </c>
      <c r="C272" s="283" t="s">
        <v>3820</v>
      </c>
      <c r="D272" s="284">
        <v>43552</v>
      </c>
      <c r="E272" s="284">
        <v>43556</v>
      </c>
      <c r="F272" s="283">
        <f t="shared" si="33"/>
        <v>4</v>
      </c>
      <c r="G272" s="283">
        <v>2</v>
      </c>
      <c r="H272" s="283" t="s">
        <v>37</v>
      </c>
      <c r="I272" s="283">
        <f t="shared" si="34"/>
        <v>8</v>
      </c>
      <c r="J272" s="291">
        <v>2900000</v>
      </c>
      <c r="K272" s="292">
        <f t="shared" si="32"/>
        <v>23200000</v>
      </c>
      <c r="L272" s="294"/>
      <c r="M272" s="283"/>
    </row>
    <row r="273" spans="1:13">
      <c r="A273" s="283">
        <v>347573</v>
      </c>
      <c r="B273" s="283">
        <v>1466638</v>
      </c>
      <c r="C273" s="283" t="s">
        <v>3821</v>
      </c>
      <c r="D273" s="284">
        <v>43553</v>
      </c>
      <c r="E273" s="284">
        <v>43555</v>
      </c>
      <c r="F273" s="283">
        <f t="shared" si="33"/>
        <v>2</v>
      </c>
      <c r="G273" s="283">
        <v>1</v>
      </c>
      <c r="H273" s="283" t="s">
        <v>37</v>
      </c>
      <c r="I273" s="283">
        <f t="shared" si="34"/>
        <v>2</v>
      </c>
      <c r="J273" s="291">
        <v>2900000</v>
      </c>
      <c r="K273" s="292">
        <f t="shared" si="32"/>
        <v>5800000</v>
      </c>
      <c r="L273" s="294"/>
      <c r="M273" s="283" t="s">
        <v>2386</v>
      </c>
    </row>
    <row r="274" spans="1:13">
      <c r="A274" s="283">
        <v>347798</v>
      </c>
      <c r="B274" s="283">
        <v>1468213</v>
      </c>
      <c r="C274" s="283" t="s">
        <v>3816</v>
      </c>
      <c r="D274" s="284">
        <v>43554</v>
      </c>
      <c r="E274" s="284">
        <v>43555</v>
      </c>
      <c r="F274" s="283">
        <f t="shared" si="33"/>
        <v>1</v>
      </c>
      <c r="G274" s="283">
        <v>1</v>
      </c>
      <c r="H274" s="283" t="s">
        <v>37</v>
      </c>
      <c r="I274" s="283">
        <f t="shared" si="34"/>
        <v>1</v>
      </c>
      <c r="J274" s="291">
        <v>2900000</v>
      </c>
      <c r="K274" s="292">
        <f t="shared" si="32"/>
        <v>2900000</v>
      </c>
      <c r="L274" s="295"/>
      <c r="M274" s="283"/>
    </row>
    <row r="275" spans="1:13">
      <c r="A275" s="58" t="s">
        <v>3822</v>
      </c>
      <c r="B275" s="59">
        <v>1452312</v>
      </c>
      <c r="C275" s="59" t="s">
        <v>3823</v>
      </c>
      <c r="D275" s="60">
        <v>43550</v>
      </c>
      <c r="E275" s="60">
        <v>43552</v>
      </c>
      <c r="F275" s="59">
        <f t="shared" si="33"/>
        <v>2</v>
      </c>
      <c r="G275" s="59">
        <v>2</v>
      </c>
      <c r="H275" s="59" t="s">
        <v>2405</v>
      </c>
      <c r="I275" s="59">
        <f t="shared" si="34"/>
        <v>4</v>
      </c>
      <c r="J275" s="93">
        <v>3100000</v>
      </c>
      <c r="K275" s="91">
        <f t="shared" si="32"/>
        <v>12400000</v>
      </c>
      <c r="L275" s="296">
        <f>K275</f>
        <v>12400000</v>
      </c>
      <c r="M275" s="59"/>
    </row>
    <row r="276" spans="1:13">
      <c r="A276" s="286">
        <v>347850</v>
      </c>
      <c r="B276" s="286">
        <v>1469023</v>
      </c>
      <c r="C276" s="286" t="s">
        <v>3824</v>
      </c>
      <c r="D276" s="287">
        <v>43549</v>
      </c>
      <c r="E276" s="287">
        <v>43550</v>
      </c>
      <c r="F276" s="286">
        <f t="shared" si="33"/>
        <v>1</v>
      </c>
      <c r="G276" s="286">
        <v>1</v>
      </c>
      <c r="H276" s="286" t="s">
        <v>868</v>
      </c>
      <c r="I276" s="286">
        <f t="shared" si="34"/>
        <v>1</v>
      </c>
      <c r="J276" s="297">
        <v>3550000</v>
      </c>
      <c r="K276" s="298">
        <f t="shared" si="32"/>
        <v>3550000</v>
      </c>
      <c r="L276" s="299">
        <f>SUM(K276:K277)</f>
        <v>9350000</v>
      </c>
      <c r="M276" s="288"/>
    </row>
    <row r="277" spans="1:13">
      <c r="A277" s="288">
        <v>347892</v>
      </c>
      <c r="B277" s="288">
        <v>1468821</v>
      </c>
      <c r="C277" s="288" t="s">
        <v>3825</v>
      </c>
      <c r="D277" s="289">
        <v>43553</v>
      </c>
      <c r="E277" s="289">
        <v>43555</v>
      </c>
      <c r="F277" s="288">
        <f t="shared" si="33"/>
        <v>2</v>
      </c>
      <c r="G277" s="288">
        <v>1</v>
      </c>
      <c r="H277" s="288" t="s">
        <v>37</v>
      </c>
      <c r="I277" s="288">
        <f t="shared" si="34"/>
        <v>2</v>
      </c>
      <c r="J277" s="300">
        <v>2900000</v>
      </c>
      <c r="K277" s="301">
        <f t="shared" si="32"/>
        <v>5800000</v>
      </c>
      <c r="L277" s="302"/>
      <c r="M277" s="288"/>
    </row>
    <row r="278" spans="1:13">
      <c r="A278" s="18">
        <v>348043</v>
      </c>
      <c r="B278" s="18">
        <v>1469349</v>
      </c>
      <c r="C278" s="18" t="s">
        <v>3826</v>
      </c>
      <c r="D278" s="19">
        <v>43550</v>
      </c>
      <c r="E278" s="19">
        <v>43552</v>
      </c>
      <c r="F278" s="18">
        <f t="shared" si="33"/>
        <v>2</v>
      </c>
      <c r="G278" s="18">
        <v>1</v>
      </c>
      <c r="H278" s="18" t="s">
        <v>37</v>
      </c>
      <c r="I278" s="18">
        <f t="shared" si="34"/>
        <v>2</v>
      </c>
      <c r="J278" s="39">
        <v>2900000</v>
      </c>
      <c r="K278" s="36">
        <f t="shared" ref="K278:K297" si="35">J278*I278</f>
        <v>5800000</v>
      </c>
      <c r="L278" s="303">
        <f>SUM(K278:K283)</f>
        <v>63800000</v>
      </c>
      <c r="M278" s="18"/>
    </row>
    <row r="279" spans="1:13">
      <c r="A279" s="18">
        <v>348034</v>
      </c>
      <c r="B279" s="18">
        <v>1469881</v>
      </c>
      <c r="C279" s="18" t="s">
        <v>3827</v>
      </c>
      <c r="D279" s="19">
        <v>43551</v>
      </c>
      <c r="E279" s="19">
        <v>43555</v>
      </c>
      <c r="F279" s="18">
        <f t="shared" si="33"/>
        <v>4</v>
      </c>
      <c r="G279" s="18">
        <v>1</v>
      </c>
      <c r="H279" s="18" t="s">
        <v>37</v>
      </c>
      <c r="I279" s="18">
        <f t="shared" si="34"/>
        <v>4</v>
      </c>
      <c r="J279" s="39">
        <v>2900000</v>
      </c>
      <c r="K279" s="36">
        <f t="shared" si="35"/>
        <v>11600000</v>
      </c>
      <c r="L279" s="304"/>
      <c r="M279" s="18"/>
    </row>
    <row r="280" spans="1:13">
      <c r="A280" s="16" t="s">
        <v>3828</v>
      </c>
      <c r="B280" s="18">
        <v>1469059</v>
      </c>
      <c r="C280" s="18" t="s">
        <v>3829</v>
      </c>
      <c r="D280" s="19">
        <v>43552</v>
      </c>
      <c r="E280" s="19">
        <v>43553</v>
      </c>
      <c r="F280" s="18">
        <f t="shared" si="33"/>
        <v>1</v>
      </c>
      <c r="G280" s="18">
        <v>3</v>
      </c>
      <c r="H280" s="18" t="s">
        <v>37</v>
      </c>
      <c r="I280" s="18">
        <f t="shared" si="34"/>
        <v>3</v>
      </c>
      <c r="J280" s="39">
        <v>2900000</v>
      </c>
      <c r="K280" s="36">
        <f t="shared" si="35"/>
        <v>8700000</v>
      </c>
      <c r="L280" s="304"/>
      <c r="M280" s="18" t="s">
        <v>1936</v>
      </c>
    </row>
    <row r="281" spans="1:13">
      <c r="A281" s="16" t="s">
        <v>3830</v>
      </c>
      <c r="B281" s="18">
        <v>1470900</v>
      </c>
      <c r="C281" s="18" t="s">
        <v>3831</v>
      </c>
      <c r="D281" s="19">
        <v>43552</v>
      </c>
      <c r="E281" s="19">
        <v>43555</v>
      </c>
      <c r="F281" s="18">
        <f t="shared" si="33"/>
        <v>3</v>
      </c>
      <c r="G281" s="18">
        <v>3</v>
      </c>
      <c r="H281" s="18" t="s">
        <v>37</v>
      </c>
      <c r="I281" s="18">
        <f t="shared" si="34"/>
        <v>9</v>
      </c>
      <c r="J281" s="39">
        <v>2900000</v>
      </c>
      <c r="K281" s="36">
        <f t="shared" si="35"/>
        <v>26100000</v>
      </c>
      <c r="L281" s="304"/>
      <c r="M281" s="18"/>
    </row>
    <row r="282" spans="1:13">
      <c r="A282" s="16" t="s">
        <v>3832</v>
      </c>
      <c r="B282" s="18">
        <v>1469319</v>
      </c>
      <c r="C282" s="18" t="s">
        <v>3833</v>
      </c>
      <c r="D282" s="19">
        <v>43554</v>
      </c>
      <c r="E282" s="19">
        <v>43555</v>
      </c>
      <c r="F282" s="18">
        <f t="shared" si="33"/>
        <v>1</v>
      </c>
      <c r="G282" s="18">
        <v>2</v>
      </c>
      <c r="H282" s="18" t="s">
        <v>37</v>
      </c>
      <c r="I282" s="18">
        <f t="shared" si="34"/>
        <v>2</v>
      </c>
      <c r="J282" s="39">
        <v>2900000</v>
      </c>
      <c r="K282" s="36">
        <f t="shared" si="35"/>
        <v>5800000</v>
      </c>
      <c r="L282" s="304"/>
      <c r="M282" s="18" t="s">
        <v>3834</v>
      </c>
    </row>
    <row r="283" spans="1:13">
      <c r="A283" s="16">
        <v>348188</v>
      </c>
      <c r="B283" s="18">
        <v>1470630</v>
      </c>
      <c r="C283" s="18" t="s">
        <v>3835</v>
      </c>
      <c r="D283" s="19">
        <v>43554</v>
      </c>
      <c r="E283" s="19">
        <v>43556</v>
      </c>
      <c r="F283" s="18">
        <f t="shared" si="33"/>
        <v>2</v>
      </c>
      <c r="G283" s="18">
        <v>1</v>
      </c>
      <c r="H283" s="18" t="s">
        <v>37</v>
      </c>
      <c r="I283" s="18">
        <f t="shared" si="34"/>
        <v>2</v>
      </c>
      <c r="J283" s="39">
        <v>2900000</v>
      </c>
      <c r="K283" s="36">
        <f t="shared" si="35"/>
        <v>5800000</v>
      </c>
      <c r="L283" s="305"/>
      <c r="M283" s="18" t="s">
        <v>3836</v>
      </c>
    </row>
    <row r="284" spans="1:13">
      <c r="A284" s="134">
        <v>348331</v>
      </c>
      <c r="B284" s="135">
        <v>1471093</v>
      </c>
      <c r="C284" s="135" t="s">
        <v>3837</v>
      </c>
      <c r="D284" s="136">
        <v>43552</v>
      </c>
      <c r="E284" s="136">
        <v>43553</v>
      </c>
      <c r="F284" s="135">
        <f t="shared" si="33"/>
        <v>1</v>
      </c>
      <c r="G284" s="135">
        <v>1</v>
      </c>
      <c r="H284" s="135" t="s">
        <v>37</v>
      </c>
      <c r="I284" s="135">
        <f t="shared" si="34"/>
        <v>1</v>
      </c>
      <c r="J284" s="159">
        <v>2900000</v>
      </c>
      <c r="K284" s="160">
        <f t="shared" si="35"/>
        <v>2900000</v>
      </c>
      <c r="L284" s="157">
        <f>SUM(K284:K286)</f>
        <v>9100000</v>
      </c>
      <c r="M284" s="135"/>
    </row>
    <row r="285" spans="1:13">
      <c r="A285" s="134">
        <v>348337</v>
      </c>
      <c r="B285" s="135">
        <v>1471108</v>
      </c>
      <c r="C285" s="135" t="s">
        <v>3837</v>
      </c>
      <c r="D285" s="136">
        <v>43553</v>
      </c>
      <c r="E285" s="136">
        <v>43554</v>
      </c>
      <c r="F285" s="135">
        <f t="shared" si="33"/>
        <v>1</v>
      </c>
      <c r="G285" s="135">
        <v>1</v>
      </c>
      <c r="H285" s="135" t="s">
        <v>2405</v>
      </c>
      <c r="I285" s="135">
        <f t="shared" si="34"/>
        <v>1</v>
      </c>
      <c r="J285" s="159">
        <v>3100000</v>
      </c>
      <c r="K285" s="160">
        <f t="shared" si="35"/>
        <v>3100000</v>
      </c>
      <c r="L285" s="306"/>
      <c r="M285" s="135" t="s">
        <v>3838</v>
      </c>
    </row>
    <row r="286" spans="1:13">
      <c r="A286" s="134">
        <v>348372</v>
      </c>
      <c r="B286" s="135">
        <v>1471448</v>
      </c>
      <c r="C286" s="135" t="s">
        <v>3839</v>
      </c>
      <c r="D286" s="136">
        <v>43555</v>
      </c>
      <c r="E286" s="136">
        <v>43556</v>
      </c>
      <c r="F286" s="135">
        <f t="shared" si="33"/>
        <v>1</v>
      </c>
      <c r="G286" s="135">
        <v>1</v>
      </c>
      <c r="H286" s="135" t="s">
        <v>2405</v>
      </c>
      <c r="I286" s="135">
        <f t="shared" si="34"/>
        <v>1</v>
      </c>
      <c r="J286" s="159">
        <v>3100000</v>
      </c>
      <c r="K286" s="160">
        <f t="shared" si="35"/>
        <v>3100000</v>
      </c>
      <c r="L286" s="307"/>
      <c r="M286" s="135"/>
    </row>
    <row r="287" spans="1:13">
      <c r="A287" s="22" t="s">
        <v>3840</v>
      </c>
      <c r="B287" s="23">
        <v>1472118</v>
      </c>
      <c r="C287" s="23" t="s">
        <v>3841</v>
      </c>
      <c r="D287" s="24">
        <v>43553</v>
      </c>
      <c r="E287" s="24">
        <v>43555</v>
      </c>
      <c r="F287" s="23">
        <f t="shared" si="33"/>
        <v>2</v>
      </c>
      <c r="G287" s="23">
        <v>2</v>
      </c>
      <c r="H287" s="23" t="s">
        <v>37</v>
      </c>
      <c r="I287" s="23">
        <f t="shared" si="34"/>
        <v>4</v>
      </c>
      <c r="J287" s="42">
        <v>2900000</v>
      </c>
      <c r="K287" s="43">
        <f t="shared" si="35"/>
        <v>11600000</v>
      </c>
      <c r="L287" s="109">
        <f>SUM(K287:K292)</f>
        <v>31900000</v>
      </c>
      <c r="M287" s="23" t="s">
        <v>3834</v>
      </c>
    </row>
    <row r="288" spans="1:13">
      <c r="A288" s="22">
        <v>348463</v>
      </c>
      <c r="B288" s="23">
        <v>1472067</v>
      </c>
      <c r="C288" s="23" t="s">
        <v>3842</v>
      </c>
      <c r="D288" s="24">
        <v>43553</v>
      </c>
      <c r="E288" s="24">
        <v>43554</v>
      </c>
      <c r="F288" s="23">
        <f t="shared" si="33"/>
        <v>1</v>
      </c>
      <c r="G288" s="23">
        <v>1</v>
      </c>
      <c r="H288" s="23" t="s">
        <v>37</v>
      </c>
      <c r="I288" s="23">
        <f t="shared" si="34"/>
        <v>1</v>
      </c>
      <c r="J288" s="42">
        <v>2900000</v>
      </c>
      <c r="K288" s="43">
        <f t="shared" si="35"/>
        <v>2900000</v>
      </c>
      <c r="L288" s="308"/>
      <c r="M288" s="23"/>
    </row>
    <row r="289" spans="1:13">
      <c r="A289" s="22">
        <v>348752</v>
      </c>
      <c r="B289" s="23">
        <v>1472522</v>
      </c>
      <c r="C289" s="23" t="s">
        <v>3843</v>
      </c>
      <c r="D289" s="24">
        <v>43554</v>
      </c>
      <c r="E289" s="24">
        <v>43555</v>
      </c>
      <c r="F289" s="23">
        <f t="shared" si="33"/>
        <v>1</v>
      </c>
      <c r="G289" s="23">
        <v>1</v>
      </c>
      <c r="H289" s="23" t="s">
        <v>37</v>
      </c>
      <c r="I289" s="23">
        <f t="shared" si="34"/>
        <v>1</v>
      </c>
      <c r="J289" s="42">
        <v>2900000</v>
      </c>
      <c r="K289" s="43">
        <f t="shared" si="35"/>
        <v>2900000</v>
      </c>
      <c r="L289" s="308"/>
      <c r="M289" s="23"/>
    </row>
    <row r="290" spans="1:13">
      <c r="A290" s="22">
        <v>348767</v>
      </c>
      <c r="B290" s="23">
        <v>1472809</v>
      </c>
      <c r="C290" s="23" t="s">
        <v>3844</v>
      </c>
      <c r="D290" s="24">
        <v>43554</v>
      </c>
      <c r="E290" s="24">
        <v>43555</v>
      </c>
      <c r="F290" s="23">
        <f t="shared" si="33"/>
        <v>1</v>
      </c>
      <c r="G290" s="23">
        <v>1</v>
      </c>
      <c r="H290" s="23" t="s">
        <v>37</v>
      </c>
      <c r="I290" s="23">
        <f t="shared" si="34"/>
        <v>1</v>
      </c>
      <c r="J290" s="42">
        <v>2900000</v>
      </c>
      <c r="K290" s="43">
        <f t="shared" si="35"/>
        <v>2900000</v>
      </c>
      <c r="L290" s="308"/>
      <c r="M290" s="23"/>
    </row>
    <row r="291" spans="1:13">
      <c r="A291" s="23">
        <v>348764</v>
      </c>
      <c r="B291" s="23">
        <v>1472742</v>
      </c>
      <c r="C291" s="23" t="s">
        <v>3845</v>
      </c>
      <c r="D291" s="24">
        <v>43554</v>
      </c>
      <c r="E291" s="24">
        <v>43555</v>
      </c>
      <c r="F291" s="23">
        <f t="shared" si="33"/>
        <v>1</v>
      </c>
      <c r="G291" s="23">
        <v>1</v>
      </c>
      <c r="H291" s="23" t="s">
        <v>37</v>
      </c>
      <c r="I291" s="23">
        <f t="shared" si="34"/>
        <v>1</v>
      </c>
      <c r="J291" s="42">
        <v>2900000</v>
      </c>
      <c r="K291" s="43">
        <f t="shared" si="35"/>
        <v>2900000</v>
      </c>
      <c r="L291" s="308"/>
      <c r="M291" s="23"/>
    </row>
    <row r="292" spans="1:13">
      <c r="A292" s="22" t="s">
        <v>3846</v>
      </c>
      <c r="B292" s="23">
        <v>1473091</v>
      </c>
      <c r="C292" s="23" t="s">
        <v>3831</v>
      </c>
      <c r="D292" s="24">
        <v>43555</v>
      </c>
      <c r="E292" s="24">
        <v>43556</v>
      </c>
      <c r="F292" s="23">
        <f t="shared" si="33"/>
        <v>1</v>
      </c>
      <c r="G292" s="23">
        <v>3</v>
      </c>
      <c r="H292" s="23" t="s">
        <v>37</v>
      </c>
      <c r="I292" s="23">
        <f t="shared" si="34"/>
        <v>3</v>
      </c>
      <c r="J292" s="42">
        <v>2900000</v>
      </c>
      <c r="K292" s="43">
        <f t="shared" si="35"/>
        <v>8700000</v>
      </c>
      <c r="L292" s="124"/>
      <c r="M292" s="23"/>
    </row>
    <row r="293" spans="1:13">
      <c r="A293" s="269" t="s">
        <v>3847</v>
      </c>
      <c r="B293" s="270">
        <v>1472884</v>
      </c>
      <c r="C293" s="270" t="s">
        <v>3848</v>
      </c>
      <c r="D293" s="271">
        <v>43555</v>
      </c>
      <c r="E293" s="271">
        <v>43556</v>
      </c>
      <c r="F293" s="270">
        <f t="shared" si="33"/>
        <v>1</v>
      </c>
      <c r="G293" s="270">
        <v>2</v>
      </c>
      <c r="H293" s="270" t="s">
        <v>37</v>
      </c>
      <c r="I293" s="270">
        <f t="shared" si="34"/>
        <v>2</v>
      </c>
      <c r="J293" s="276">
        <v>2900000</v>
      </c>
      <c r="K293" s="277">
        <f t="shared" si="35"/>
        <v>5800000</v>
      </c>
      <c r="L293" s="309">
        <f>SUM(K293:K294)</f>
        <v>8700000</v>
      </c>
      <c r="M293" s="270"/>
    </row>
    <row r="294" spans="1:13">
      <c r="A294" s="270">
        <v>348819</v>
      </c>
      <c r="B294" s="176">
        <v>1479042</v>
      </c>
      <c r="C294" s="270" t="s">
        <v>3849</v>
      </c>
      <c r="D294" s="271">
        <v>43555</v>
      </c>
      <c r="E294" s="271">
        <v>43556</v>
      </c>
      <c r="F294" s="270">
        <f t="shared" si="33"/>
        <v>1</v>
      </c>
      <c r="G294" s="270">
        <v>1</v>
      </c>
      <c r="H294" s="270" t="s">
        <v>37</v>
      </c>
      <c r="I294" s="270">
        <f t="shared" si="34"/>
        <v>1</v>
      </c>
      <c r="J294" s="276">
        <v>2900000</v>
      </c>
      <c r="K294" s="277">
        <f t="shared" si="35"/>
        <v>2900000</v>
      </c>
      <c r="L294" s="310"/>
      <c r="M294" s="270"/>
    </row>
    <row r="295" spans="1:13">
      <c r="A295" s="151"/>
      <c r="B295" s="151"/>
      <c r="C295" s="151"/>
      <c r="D295" s="151"/>
      <c r="E295" s="151"/>
      <c r="F295" s="151">
        <f t="shared" si="33"/>
        <v>0</v>
      </c>
      <c r="G295" s="151"/>
      <c r="H295" s="151"/>
      <c r="I295" s="151">
        <f t="shared" si="34"/>
        <v>0</v>
      </c>
      <c r="J295" s="151"/>
      <c r="K295" s="311">
        <f t="shared" si="35"/>
        <v>0</v>
      </c>
      <c r="L295" s="151"/>
      <c r="M295" s="151"/>
    </row>
    <row r="296" spans="1:13">
      <c r="A296" s="151"/>
      <c r="B296" s="151"/>
      <c r="C296" s="151"/>
      <c r="D296" s="151"/>
      <c r="E296" s="151"/>
      <c r="F296" s="151">
        <f t="shared" si="33"/>
        <v>0</v>
      </c>
      <c r="G296" s="151"/>
      <c r="H296" s="151"/>
      <c r="I296" s="151">
        <f t="shared" si="34"/>
        <v>0</v>
      </c>
      <c r="J296" s="151"/>
      <c r="K296" s="311">
        <f t="shared" si="35"/>
        <v>0</v>
      </c>
      <c r="L296" s="151"/>
      <c r="M296" s="151"/>
    </row>
    <row r="297" spans="1:13">
      <c r="A297" s="151"/>
      <c r="B297" s="151"/>
      <c r="C297" s="151"/>
      <c r="D297" s="151"/>
      <c r="E297" s="151"/>
      <c r="F297" s="151">
        <f t="shared" si="33"/>
        <v>0</v>
      </c>
      <c r="G297" s="151"/>
      <c r="H297" s="151"/>
      <c r="I297" s="151">
        <f t="shared" si="34"/>
        <v>0</v>
      </c>
      <c r="J297" s="151"/>
      <c r="K297" s="311">
        <f t="shared" si="35"/>
        <v>0</v>
      </c>
      <c r="L297" s="151"/>
      <c r="M297" s="151"/>
    </row>
  </sheetData>
  <mergeCells count="31">
    <mergeCell ref="A1:K1"/>
    <mergeCell ref="A7:A8"/>
    <mergeCell ref="B7:B8"/>
    <mergeCell ref="C7:C8"/>
    <mergeCell ref="D7:D8"/>
    <mergeCell ref="E7:E8"/>
    <mergeCell ref="F7:F8"/>
    <mergeCell ref="G7:G8"/>
    <mergeCell ref="H7:H8"/>
    <mergeCell ref="I7:I8"/>
    <mergeCell ref="J7:J8"/>
    <mergeCell ref="K7:K8"/>
    <mergeCell ref="L7:L8"/>
    <mergeCell ref="L9:L56"/>
    <mergeCell ref="L57:L64"/>
    <mergeCell ref="L65:L74"/>
    <mergeCell ref="L75:L88"/>
    <mergeCell ref="L89:L93"/>
    <mergeCell ref="L94:L141"/>
    <mergeCell ref="L142:L155"/>
    <mergeCell ref="L156:L175"/>
    <mergeCell ref="L176:L188"/>
    <mergeCell ref="L189:L232"/>
    <mergeCell ref="L234:L260"/>
    <mergeCell ref="L261:L274"/>
    <mergeCell ref="L276:L277"/>
    <mergeCell ref="L278:L283"/>
    <mergeCell ref="L284:L286"/>
    <mergeCell ref="L287:L292"/>
    <mergeCell ref="L293:L294"/>
    <mergeCell ref="M7:M8"/>
  </mergeCells>
  <pageMargins left="0.75" right="0.75" top="1" bottom="1" header="0.5" footer="0.5"/>
  <headerFooter/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79"/>
  <sheetViews>
    <sheetView tabSelected="1" zoomScale="77" zoomScaleNormal="77" workbookViewId="0">
      <selection activeCell="M4" sqref="M4"/>
    </sheetView>
  </sheetViews>
  <sheetFormatPr defaultColWidth="9" defaultRowHeight="13.5"/>
  <cols>
    <col min="1" max="1" width="10" style="1" customWidth="1"/>
    <col min="2" max="2" width="9" style="1"/>
    <col min="3" max="3" width="28.75" style="1" customWidth="1"/>
    <col min="4" max="7" width="9" style="1"/>
    <col min="8" max="8" width="12.425" style="1" customWidth="1"/>
    <col min="9" max="9" width="20.45" style="1" customWidth="1"/>
    <col min="10" max="10" width="13.1416666666667" style="1" customWidth="1"/>
    <col min="11" max="11" width="22" style="1" customWidth="1"/>
    <col min="12" max="12" width="20.425" style="1" customWidth="1"/>
    <col min="13" max="13" width="23.425" style="1" customWidth="1"/>
    <col min="14" max="14" width="9.375" style="1"/>
    <col min="15" max="15" width="10.375" style="1"/>
    <col min="16" max="16" width="8" style="4"/>
    <col min="17" max="17" width="8.375" style="4"/>
    <col min="18" max="16384" width="9" style="1"/>
  </cols>
  <sheetData>
    <row r="1" s="1" customFormat="1" ht="25.5" spans="1:17">
      <c r="A1" s="5" t="s">
        <v>3850</v>
      </c>
      <c r="B1" s="5"/>
      <c r="C1" s="5"/>
      <c r="D1" s="5"/>
      <c r="E1" s="5"/>
      <c r="F1" s="5"/>
      <c r="G1" s="5"/>
      <c r="H1" s="5"/>
      <c r="I1" s="5"/>
      <c r="J1" s="5"/>
      <c r="K1" s="5"/>
      <c r="P1" s="27"/>
      <c r="Q1" s="27"/>
    </row>
    <row r="2" s="1" customFormat="1" ht="25.5" spans="1:17">
      <c r="A2" s="5"/>
      <c r="B2" s="5"/>
      <c r="C2" s="5"/>
      <c r="D2" s="5"/>
      <c r="E2" s="5"/>
      <c r="F2" s="5"/>
      <c r="G2" s="5"/>
      <c r="H2" s="5"/>
      <c r="I2" s="5"/>
      <c r="J2" s="5"/>
      <c r="K2" s="5"/>
      <c r="P2" s="28"/>
      <c r="Q2" s="28"/>
    </row>
    <row r="3" s="1" customFormat="1" ht="25.5" spans="1:17">
      <c r="A3" s="6"/>
      <c r="B3" s="6"/>
      <c r="C3" s="7"/>
      <c r="D3" s="8"/>
      <c r="E3" s="8"/>
      <c r="F3" s="9"/>
      <c r="G3" s="5"/>
      <c r="H3" s="10" t="s">
        <v>21</v>
      </c>
      <c r="I3" s="29">
        <f>SUM(I10:I179)</f>
        <v>528</v>
      </c>
      <c r="J3" s="30"/>
      <c r="K3" s="30">
        <f>SUM(K10:K179)</f>
        <v>1693390000</v>
      </c>
      <c r="L3" s="31" t="s">
        <v>3851</v>
      </c>
      <c r="M3" s="17">
        <v>870185350</v>
      </c>
      <c r="N3" t="s">
        <v>3852</v>
      </c>
      <c r="P3" s="28"/>
      <c r="Q3" s="28"/>
    </row>
    <row r="4" s="1" customFormat="1" ht="27" spans="1:17">
      <c r="A4" s="5"/>
      <c r="B4" s="5"/>
      <c r="C4" s="5"/>
      <c r="D4" s="5"/>
      <c r="E4" s="5"/>
      <c r="F4" s="5"/>
      <c r="G4" s="5"/>
      <c r="H4" s="10" t="s">
        <v>3853</v>
      </c>
      <c r="I4" s="29" t="s">
        <v>3854</v>
      </c>
      <c r="J4" s="30"/>
      <c r="K4" s="30">
        <f>'Mar19'!N5</f>
        <v>966191140</v>
      </c>
      <c r="M4" s="17">
        <v>869382750</v>
      </c>
      <c r="N4" t="s">
        <v>3852</v>
      </c>
      <c r="P4" s="28"/>
      <c r="Q4" s="28"/>
    </row>
    <row r="5" s="1" customFormat="1" ht="22" customHeight="1" spans="1:19">
      <c r="A5" s="5"/>
      <c r="B5" s="5"/>
      <c r="C5" s="5"/>
      <c r="D5" s="5"/>
      <c r="E5" s="5"/>
      <c r="F5" s="5"/>
      <c r="G5" s="5"/>
      <c r="H5" s="10"/>
      <c r="I5" s="29" t="s">
        <v>3855</v>
      </c>
      <c r="J5" s="30"/>
      <c r="K5" s="30">
        <v>162400000</v>
      </c>
      <c r="L5" s="31" t="s">
        <v>3856</v>
      </c>
      <c r="M5" s="1">
        <f>M3+M4+K7</f>
        <v>751369240</v>
      </c>
      <c r="N5" t="s">
        <v>3857</v>
      </c>
      <c r="P5" s="28"/>
      <c r="Q5" s="28"/>
      <c r="S5" s="48"/>
    </row>
    <row r="6" s="1" customFormat="1" ht="33" customHeight="1" spans="1:19">
      <c r="A6" s="5"/>
      <c r="B6" s="5"/>
      <c r="C6" s="5"/>
      <c r="D6" s="5"/>
      <c r="E6" s="5"/>
      <c r="F6" s="5"/>
      <c r="G6" s="5"/>
      <c r="H6" s="10"/>
      <c r="I6" s="29" t="s">
        <v>3858</v>
      </c>
      <c r="J6" s="30"/>
      <c r="K6" s="30">
        <v>98600000</v>
      </c>
      <c r="L6" s="31" t="s">
        <v>3856</v>
      </c>
      <c r="M6" s="17"/>
      <c r="N6"/>
      <c r="P6" s="28"/>
      <c r="Q6" s="28"/>
      <c r="S6" s="48"/>
    </row>
    <row r="7" s="1" customFormat="1" ht="25.5" spans="1:17">
      <c r="A7" s="5"/>
      <c r="B7" s="5"/>
      <c r="C7" s="5"/>
      <c r="D7" s="5"/>
      <c r="E7" s="5"/>
      <c r="F7" s="5"/>
      <c r="G7" s="5"/>
      <c r="H7" s="10" t="s">
        <v>17</v>
      </c>
      <c r="I7" s="32"/>
      <c r="J7" s="32"/>
      <c r="K7" s="30">
        <f>K4-K3-K5-K6</f>
        <v>-988198860</v>
      </c>
      <c r="P7" s="28"/>
      <c r="Q7" s="28"/>
    </row>
    <row r="8" s="1" customFormat="1" spans="1:17">
      <c r="A8" s="11" t="s">
        <v>24</v>
      </c>
      <c r="B8" s="12" t="s">
        <v>25</v>
      </c>
      <c r="C8" s="12" t="s">
        <v>26</v>
      </c>
      <c r="D8" s="13" t="s">
        <v>27</v>
      </c>
      <c r="E8" s="13" t="s">
        <v>28</v>
      </c>
      <c r="F8" s="11" t="s">
        <v>29</v>
      </c>
      <c r="G8" s="14" t="s">
        <v>30</v>
      </c>
      <c r="H8" s="14" t="s">
        <v>2400</v>
      </c>
      <c r="I8" s="14" t="s">
        <v>32</v>
      </c>
      <c r="J8" s="33" t="s">
        <v>33</v>
      </c>
      <c r="K8" s="33" t="s">
        <v>34</v>
      </c>
      <c r="L8" s="34" t="s">
        <v>167</v>
      </c>
      <c r="M8" s="33" t="s">
        <v>168</v>
      </c>
      <c r="P8" s="28"/>
      <c r="Q8" s="28"/>
    </row>
    <row r="9" s="1" customFormat="1" spans="1:17">
      <c r="A9" s="11"/>
      <c r="B9" s="15"/>
      <c r="C9" s="15"/>
      <c r="D9" s="13"/>
      <c r="E9" s="13"/>
      <c r="F9" s="11"/>
      <c r="G9" s="14"/>
      <c r="H9" s="14"/>
      <c r="I9" s="14"/>
      <c r="J9" s="33"/>
      <c r="K9" s="33"/>
      <c r="L9" s="35"/>
      <c r="M9" s="33"/>
      <c r="P9" s="28"/>
      <c r="Q9" s="28"/>
    </row>
    <row r="10" s="1" customFormat="1" ht="18" customHeight="1" spans="1:17">
      <c r="A10" s="16" t="s">
        <v>3799</v>
      </c>
      <c r="B10" s="17">
        <v>1479055</v>
      </c>
      <c r="C10" s="18" t="s">
        <v>3800</v>
      </c>
      <c r="D10" s="19">
        <v>43556</v>
      </c>
      <c r="E10" s="19">
        <v>43558</v>
      </c>
      <c r="F10" s="18">
        <f t="shared" ref="F10:F73" si="0">E10-D10</f>
        <v>2</v>
      </c>
      <c r="G10" s="18">
        <v>1</v>
      </c>
      <c r="H10" s="18" t="s">
        <v>2405</v>
      </c>
      <c r="I10" s="18">
        <f t="shared" ref="I10:I73" si="1">G10*F10</f>
        <v>2</v>
      </c>
      <c r="J10" s="36">
        <v>3100000</v>
      </c>
      <c r="K10" s="36">
        <f t="shared" ref="K10:K59" si="2">J10*I10</f>
        <v>6200000</v>
      </c>
      <c r="L10" s="37">
        <f>SUM(K10:K61)</f>
        <v>435300000</v>
      </c>
      <c r="M10" s="18"/>
      <c r="N10" s="1"/>
      <c r="O10" s="1"/>
      <c r="P10" s="28"/>
      <c r="Q10" s="28"/>
    </row>
    <row r="11" s="1" customFormat="1" ht="14.25" spans="1:17">
      <c r="A11" s="16" t="s">
        <v>3797</v>
      </c>
      <c r="B11" s="17">
        <v>1479048</v>
      </c>
      <c r="C11" s="18" t="s">
        <v>3798</v>
      </c>
      <c r="D11" s="19">
        <v>43556</v>
      </c>
      <c r="E11" s="19">
        <v>43557</v>
      </c>
      <c r="F11" s="18">
        <f t="shared" si="0"/>
        <v>1</v>
      </c>
      <c r="G11" s="18">
        <v>2</v>
      </c>
      <c r="H11" s="18" t="s">
        <v>37</v>
      </c>
      <c r="I11" s="18">
        <f t="shared" si="1"/>
        <v>2</v>
      </c>
      <c r="J11" s="36">
        <v>2900000</v>
      </c>
      <c r="K11" s="36">
        <f t="shared" si="2"/>
        <v>5800000</v>
      </c>
      <c r="L11" s="38"/>
      <c r="M11" s="18"/>
      <c r="N11" s="1"/>
      <c r="O11" s="1"/>
      <c r="P11" s="28"/>
      <c r="Q11" s="28"/>
    </row>
    <row r="12" s="1" customFormat="1" ht="14.25" spans="1:17">
      <c r="A12" s="16" t="s">
        <v>3859</v>
      </c>
      <c r="B12" s="17">
        <v>1479051</v>
      </c>
      <c r="C12" s="18" t="s">
        <v>3802</v>
      </c>
      <c r="D12" s="19">
        <v>43556</v>
      </c>
      <c r="E12" s="19">
        <v>43558</v>
      </c>
      <c r="F12" s="18">
        <f t="shared" si="0"/>
        <v>2</v>
      </c>
      <c r="G12" s="18">
        <v>1</v>
      </c>
      <c r="H12" s="18" t="s">
        <v>2405</v>
      </c>
      <c r="I12" s="18">
        <f t="shared" si="1"/>
        <v>2</v>
      </c>
      <c r="J12" s="39">
        <v>3100000</v>
      </c>
      <c r="K12" s="36">
        <f t="shared" si="2"/>
        <v>6200000</v>
      </c>
      <c r="L12" s="38"/>
      <c r="M12" s="18"/>
      <c r="N12" s="1"/>
      <c r="O12" s="1"/>
      <c r="P12" s="28"/>
      <c r="Q12" s="28"/>
    </row>
    <row r="13" s="1" customFormat="1" ht="14.25" spans="1:17">
      <c r="A13" s="16" t="s">
        <v>3860</v>
      </c>
      <c r="B13" s="17">
        <v>1479043</v>
      </c>
      <c r="C13" s="18" t="s">
        <v>3849</v>
      </c>
      <c r="D13" s="19">
        <v>43556</v>
      </c>
      <c r="E13" s="19">
        <v>43558</v>
      </c>
      <c r="F13" s="18">
        <f t="shared" si="0"/>
        <v>2</v>
      </c>
      <c r="G13" s="18">
        <v>1</v>
      </c>
      <c r="H13" s="18" t="s">
        <v>37</v>
      </c>
      <c r="I13" s="18">
        <f t="shared" si="1"/>
        <v>2</v>
      </c>
      <c r="J13" s="39">
        <v>2900000</v>
      </c>
      <c r="K13" s="36">
        <f t="shared" si="2"/>
        <v>5800000</v>
      </c>
      <c r="L13" s="38"/>
      <c r="M13" s="18"/>
      <c r="N13" s="1"/>
      <c r="O13" s="1"/>
      <c r="P13" s="28"/>
      <c r="Q13" s="28"/>
    </row>
    <row r="14" s="1" customFormat="1" spans="1:17">
      <c r="A14" s="16" t="s">
        <v>3861</v>
      </c>
      <c r="B14" s="18">
        <v>1472885</v>
      </c>
      <c r="C14" s="18" t="s">
        <v>3848</v>
      </c>
      <c r="D14" s="19">
        <v>43556</v>
      </c>
      <c r="E14" s="19">
        <v>43558</v>
      </c>
      <c r="F14" s="18">
        <f t="shared" si="0"/>
        <v>2</v>
      </c>
      <c r="G14" s="18">
        <v>2</v>
      </c>
      <c r="H14" s="18" t="s">
        <v>37</v>
      </c>
      <c r="I14" s="18">
        <f t="shared" si="1"/>
        <v>4</v>
      </c>
      <c r="J14" s="39">
        <v>2900000</v>
      </c>
      <c r="K14" s="36">
        <f t="shared" si="2"/>
        <v>11600000</v>
      </c>
      <c r="L14" s="38"/>
      <c r="M14" s="18"/>
      <c r="N14" s="1"/>
      <c r="O14" s="1"/>
      <c r="P14" s="28"/>
      <c r="Q14" s="28"/>
    </row>
    <row r="15" s="1" customFormat="1" spans="1:17">
      <c r="A15" s="18">
        <v>346181</v>
      </c>
      <c r="B15" s="18">
        <v>1460741</v>
      </c>
      <c r="C15" s="18" t="s">
        <v>3805</v>
      </c>
      <c r="D15" s="19">
        <v>43556</v>
      </c>
      <c r="E15" s="19">
        <v>43559</v>
      </c>
      <c r="F15" s="18">
        <f t="shared" si="0"/>
        <v>3</v>
      </c>
      <c r="G15" s="18">
        <v>1</v>
      </c>
      <c r="H15" s="18" t="s">
        <v>37</v>
      </c>
      <c r="I15" s="18">
        <f t="shared" si="1"/>
        <v>3</v>
      </c>
      <c r="J15" s="39">
        <v>2900000</v>
      </c>
      <c r="K15" s="36">
        <f t="shared" si="2"/>
        <v>8700000</v>
      </c>
      <c r="L15" s="38"/>
      <c r="M15" s="18"/>
      <c r="N15" s="1"/>
      <c r="O15" s="1"/>
      <c r="P15" s="28"/>
      <c r="Q15" s="28"/>
    </row>
    <row r="16" s="1" customFormat="1" spans="1:17">
      <c r="A16" s="18">
        <v>346777</v>
      </c>
      <c r="B16" s="18">
        <v>1462945</v>
      </c>
      <c r="C16" s="18" t="s">
        <v>3780</v>
      </c>
      <c r="D16" s="19">
        <v>43556</v>
      </c>
      <c r="E16" s="19">
        <v>43557</v>
      </c>
      <c r="F16" s="18">
        <f t="shared" si="0"/>
        <v>1</v>
      </c>
      <c r="G16" s="18">
        <v>1</v>
      </c>
      <c r="H16" s="18" t="s">
        <v>37</v>
      </c>
      <c r="I16" s="18">
        <f t="shared" si="1"/>
        <v>1</v>
      </c>
      <c r="J16" s="39">
        <v>2900000</v>
      </c>
      <c r="K16" s="36">
        <f t="shared" si="2"/>
        <v>2900000</v>
      </c>
      <c r="L16" s="38"/>
      <c r="M16" s="18"/>
      <c r="N16" s="1"/>
      <c r="O16" s="1"/>
      <c r="P16" s="28"/>
      <c r="Q16" s="28"/>
    </row>
    <row r="17" s="1" customFormat="1" ht="15" customHeight="1" spans="1:17">
      <c r="A17" s="18">
        <v>346826</v>
      </c>
      <c r="B17" s="17">
        <v>1479046</v>
      </c>
      <c r="C17" s="18" t="s">
        <v>3806</v>
      </c>
      <c r="D17" s="19">
        <v>43556</v>
      </c>
      <c r="E17" s="19">
        <v>43557</v>
      </c>
      <c r="F17" s="18">
        <f t="shared" si="0"/>
        <v>1</v>
      </c>
      <c r="G17" s="18">
        <v>1</v>
      </c>
      <c r="H17" s="18" t="s">
        <v>37</v>
      </c>
      <c r="I17" s="18">
        <f t="shared" si="1"/>
        <v>1</v>
      </c>
      <c r="J17" s="39">
        <v>2900000</v>
      </c>
      <c r="K17" s="36">
        <f t="shared" si="2"/>
        <v>2900000</v>
      </c>
      <c r="L17" s="38"/>
      <c r="M17" s="18"/>
      <c r="N17" s="1"/>
      <c r="O17" s="1"/>
      <c r="P17" s="28"/>
      <c r="Q17" s="28"/>
    </row>
    <row r="18" s="1" customFormat="1" ht="15" customHeight="1" spans="1:17">
      <c r="A18" s="18">
        <v>347043</v>
      </c>
      <c r="B18" s="18">
        <v>1464731</v>
      </c>
      <c r="C18" s="18" t="s">
        <v>3807</v>
      </c>
      <c r="D18" s="19">
        <v>43556</v>
      </c>
      <c r="E18" s="19">
        <v>43557</v>
      </c>
      <c r="F18" s="18">
        <f t="shared" si="0"/>
        <v>1</v>
      </c>
      <c r="G18" s="18">
        <v>1</v>
      </c>
      <c r="H18" s="18" t="s">
        <v>2405</v>
      </c>
      <c r="I18" s="18">
        <f t="shared" si="1"/>
        <v>1</v>
      </c>
      <c r="J18" s="39">
        <v>3100000</v>
      </c>
      <c r="K18" s="36">
        <f t="shared" si="2"/>
        <v>3100000</v>
      </c>
      <c r="L18" s="38"/>
      <c r="M18" s="18" t="s">
        <v>3862</v>
      </c>
      <c r="N18" s="1"/>
      <c r="O18" s="1"/>
      <c r="P18" s="28"/>
      <c r="Q18" s="28"/>
    </row>
    <row r="19" s="1" customFormat="1" ht="15" customHeight="1" spans="1:17">
      <c r="A19" s="16">
        <v>343991</v>
      </c>
      <c r="B19" s="18">
        <v>1452690</v>
      </c>
      <c r="C19" s="18" t="s">
        <v>3801</v>
      </c>
      <c r="D19" s="19">
        <v>43556</v>
      </c>
      <c r="E19" s="19">
        <v>43557</v>
      </c>
      <c r="F19" s="18">
        <f t="shared" si="0"/>
        <v>1</v>
      </c>
      <c r="G19" s="18">
        <v>1</v>
      </c>
      <c r="H19" s="18" t="s">
        <v>37</v>
      </c>
      <c r="I19" s="18">
        <f t="shared" si="1"/>
        <v>1</v>
      </c>
      <c r="J19" s="36">
        <v>2900000</v>
      </c>
      <c r="K19" s="36">
        <f t="shared" si="2"/>
        <v>2900000</v>
      </c>
      <c r="L19" s="38"/>
      <c r="M19" s="18"/>
      <c r="N19" s="1"/>
      <c r="O19" s="1"/>
      <c r="P19" s="28"/>
      <c r="Q19" s="28"/>
    </row>
    <row r="20" s="1" customFormat="1" ht="15" customHeight="1" spans="1:17">
      <c r="A20" s="16" t="s">
        <v>3863</v>
      </c>
      <c r="B20" s="20">
        <v>1459364</v>
      </c>
      <c r="C20" s="18" t="s">
        <v>3864</v>
      </c>
      <c r="D20" s="19">
        <v>43556</v>
      </c>
      <c r="E20" s="19">
        <v>43558</v>
      </c>
      <c r="F20" s="18">
        <f t="shared" si="0"/>
        <v>2</v>
      </c>
      <c r="G20" s="18">
        <v>2</v>
      </c>
      <c r="H20" s="18" t="s">
        <v>37</v>
      </c>
      <c r="I20" s="18">
        <f t="shared" si="1"/>
        <v>4</v>
      </c>
      <c r="J20" s="36">
        <v>2900000</v>
      </c>
      <c r="K20" s="36">
        <f t="shared" si="2"/>
        <v>11600000</v>
      </c>
      <c r="L20" s="38"/>
      <c r="M20" s="18"/>
      <c r="N20" s="1"/>
      <c r="O20" s="1"/>
      <c r="P20" s="28"/>
      <c r="Q20" s="28"/>
    </row>
    <row r="21" s="1" customFormat="1" spans="1:17">
      <c r="A21" s="16" t="s">
        <v>3865</v>
      </c>
      <c r="B21" s="18">
        <v>1459590</v>
      </c>
      <c r="C21" s="18" t="s">
        <v>3804</v>
      </c>
      <c r="D21" s="19">
        <v>43556</v>
      </c>
      <c r="E21" s="19">
        <v>43558</v>
      </c>
      <c r="F21" s="18">
        <f t="shared" si="0"/>
        <v>2</v>
      </c>
      <c r="G21" s="18">
        <v>2</v>
      </c>
      <c r="H21" s="18" t="s">
        <v>2405</v>
      </c>
      <c r="I21" s="18">
        <f t="shared" si="1"/>
        <v>4</v>
      </c>
      <c r="J21" s="36">
        <v>3100000</v>
      </c>
      <c r="K21" s="36">
        <f t="shared" si="2"/>
        <v>12400000</v>
      </c>
      <c r="L21" s="38"/>
      <c r="M21" s="18"/>
      <c r="N21" s="1"/>
      <c r="O21" s="1"/>
      <c r="P21" s="28"/>
      <c r="Q21" s="28"/>
    </row>
    <row r="22" s="1" customFormat="1" spans="1:17">
      <c r="A22" s="18">
        <v>345322</v>
      </c>
      <c r="B22" s="18">
        <v>1456723</v>
      </c>
      <c r="C22" s="18" t="s">
        <v>3866</v>
      </c>
      <c r="D22" s="19">
        <v>43557</v>
      </c>
      <c r="E22" s="19">
        <v>43561</v>
      </c>
      <c r="F22" s="18">
        <f t="shared" si="0"/>
        <v>4</v>
      </c>
      <c r="G22" s="18">
        <v>1</v>
      </c>
      <c r="H22" s="18" t="s">
        <v>37</v>
      </c>
      <c r="I22" s="18">
        <f t="shared" si="1"/>
        <v>4</v>
      </c>
      <c r="J22" s="36">
        <v>2900000</v>
      </c>
      <c r="K22" s="36">
        <f t="shared" si="2"/>
        <v>11600000</v>
      </c>
      <c r="L22" s="38"/>
      <c r="M22" s="18"/>
      <c r="N22" s="1"/>
      <c r="O22" s="1"/>
      <c r="P22" s="28"/>
      <c r="Q22" s="28"/>
    </row>
    <row r="23" s="1" customFormat="1" spans="1:17">
      <c r="A23" s="16" t="s">
        <v>3867</v>
      </c>
      <c r="B23" s="18">
        <v>1459255</v>
      </c>
      <c r="C23" s="18" t="s">
        <v>3868</v>
      </c>
      <c r="D23" s="19">
        <v>43557</v>
      </c>
      <c r="E23" s="19">
        <v>43559</v>
      </c>
      <c r="F23" s="18">
        <f t="shared" si="0"/>
        <v>2</v>
      </c>
      <c r="G23" s="18">
        <v>2</v>
      </c>
      <c r="H23" s="18" t="s">
        <v>2405</v>
      </c>
      <c r="I23" s="18">
        <f t="shared" si="1"/>
        <v>4</v>
      </c>
      <c r="J23" s="36">
        <v>3100000</v>
      </c>
      <c r="K23" s="36">
        <f t="shared" si="2"/>
        <v>12400000</v>
      </c>
      <c r="L23" s="38"/>
      <c r="M23" s="18"/>
      <c r="N23" s="1"/>
      <c r="O23" s="1"/>
      <c r="P23" s="28"/>
      <c r="Q23" s="28"/>
    </row>
    <row r="24" s="1" customFormat="1" spans="1:17">
      <c r="A24" s="16">
        <v>347680</v>
      </c>
      <c r="B24" s="18">
        <v>1467518</v>
      </c>
      <c r="C24" s="18" t="s">
        <v>3869</v>
      </c>
      <c r="D24" s="19">
        <v>43557</v>
      </c>
      <c r="E24" s="19">
        <v>43561</v>
      </c>
      <c r="F24" s="18">
        <f t="shared" si="0"/>
        <v>4</v>
      </c>
      <c r="G24" s="18">
        <v>1</v>
      </c>
      <c r="H24" s="18" t="s">
        <v>37</v>
      </c>
      <c r="I24" s="18">
        <f t="shared" si="1"/>
        <v>4</v>
      </c>
      <c r="J24" s="36">
        <v>2900000</v>
      </c>
      <c r="K24" s="36">
        <f t="shared" si="2"/>
        <v>11600000</v>
      </c>
      <c r="L24" s="38"/>
      <c r="M24" s="18"/>
      <c r="N24" s="1"/>
      <c r="O24" s="1"/>
      <c r="P24" s="28"/>
      <c r="Q24" s="28"/>
    </row>
    <row r="25" s="1" customFormat="1" spans="1:17">
      <c r="A25" s="18">
        <v>345638</v>
      </c>
      <c r="B25" s="18">
        <v>1457908</v>
      </c>
      <c r="C25" s="18" t="s">
        <v>3870</v>
      </c>
      <c r="D25" s="19">
        <v>43557</v>
      </c>
      <c r="E25" s="19">
        <v>43559</v>
      </c>
      <c r="F25" s="18">
        <f t="shared" si="0"/>
        <v>2</v>
      </c>
      <c r="G25" s="18">
        <v>1</v>
      </c>
      <c r="H25" s="18" t="s">
        <v>37</v>
      </c>
      <c r="I25" s="18">
        <f t="shared" si="1"/>
        <v>2</v>
      </c>
      <c r="J25" s="39">
        <v>2900000</v>
      </c>
      <c r="K25" s="36">
        <f t="shared" si="2"/>
        <v>5800000</v>
      </c>
      <c r="L25" s="38"/>
      <c r="M25" s="18"/>
      <c r="N25" s="1"/>
      <c r="O25" s="1"/>
      <c r="P25" s="28"/>
      <c r="Q25" s="28"/>
    </row>
    <row r="26" s="1" customFormat="1" spans="1:17">
      <c r="A26" s="18">
        <v>348508</v>
      </c>
      <c r="B26" s="18">
        <v>1472061</v>
      </c>
      <c r="C26" s="18" t="s">
        <v>3871</v>
      </c>
      <c r="D26" s="19">
        <v>43557</v>
      </c>
      <c r="E26" s="19">
        <v>43560</v>
      </c>
      <c r="F26" s="18">
        <f t="shared" si="0"/>
        <v>3</v>
      </c>
      <c r="G26" s="18">
        <v>1</v>
      </c>
      <c r="H26" s="18" t="s">
        <v>37</v>
      </c>
      <c r="I26" s="18">
        <f t="shared" si="1"/>
        <v>3</v>
      </c>
      <c r="J26" s="39">
        <v>2900000</v>
      </c>
      <c r="K26" s="36">
        <f t="shared" si="2"/>
        <v>8700000</v>
      </c>
      <c r="L26" s="38"/>
      <c r="M26" s="18"/>
      <c r="N26" s="1"/>
      <c r="O26" s="1"/>
      <c r="P26" s="28"/>
      <c r="Q26" s="28"/>
    </row>
    <row r="27" s="1" customFormat="1" spans="1:17">
      <c r="A27" s="18">
        <v>346281</v>
      </c>
      <c r="B27" s="18">
        <v>1461360</v>
      </c>
      <c r="C27" s="18" t="s">
        <v>3872</v>
      </c>
      <c r="D27" s="19">
        <v>43558</v>
      </c>
      <c r="E27" s="19">
        <v>43560</v>
      </c>
      <c r="F27" s="18">
        <f t="shared" si="0"/>
        <v>2</v>
      </c>
      <c r="G27" s="18">
        <v>1</v>
      </c>
      <c r="H27" s="18" t="s">
        <v>37</v>
      </c>
      <c r="I27" s="18">
        <f t="shared" si="1"/>
        <v>2</v>
      </c>
      <c r="J27" s="39">
        <v>2900000</v>
      </c>
      <c r="K27" s="36">
        <f t="shared" si="2"/>
        <v>5800000</v>
      </c>
      <c r="L27" s="38"/>
      <c r="M27" s="18"/>
      <c r="N27" s="1"/>
      <c r="O27" s="1"/>
      <c r="P27" s="28"/>
      <c r="Q27" s="28"/>
    </row>
    <row r="28" s="1" customFormat="1" spans="1:17">
      <c r="A28" s="16" t="s">
        <v>3873</v>
      </c>
      <c r="B28" s="18">
        <v>1466265</v>
      </c>
      <c r="C28" s="18" t="s">
        <v>3874</v>
      </c>
      <c r="D28" s="19">
        <v>43558</v>
      </c>
      <c r="E28" s="19">
        <v>43561</v>
      </c>
      <c r="F28" s="18">
        <f t="shared" si="0"/>
        <v>3</v>
      </c>
      <c r="G28" s="18">
        <v>2</v>
      </c>
      <c r="H28" s="18" t="s">
        <v>37</v>
      </c>
      <c r="I28" s="18">
        <f t="shared" si="1"/>
        <v>6</v>
      </c>
      <c r="J28" s="39">
        <v>2900000</v>
      </c>
      <c r="K28" s="36">
        <f t="shared" si="2"/>
        <v>17400000</v>
      </c>
      <c r="L28" s="38"/>
      <c r="M28" s="18"/>
      <c r="N28" s="1"/>
      <c r="O28" s="1"/>
      <c r="P28" s="28"/>
      <c r="Q28" s="28"/>
    </row>
    <row r="29" s="1" customFormat="1" spans="1:17">
      <c r="A29" s="16" t="s">
        <v>3875</v>
      </c>
      <c r="B29" s="18">
        <v>1451777</v>
      </c>
      <c r="C29" s="18" t="s">
        <v>3876</v>
      </c>
      <c r="D29" s="19">
        <v>43559</v>
      </c>
      <c r="E29" s="19">
        <v>43563</v>
      </c>
      <c r="F29" s="18">
        <f t="shared" si="0"/>
        <v>4</v>
      </c>
      <c r="G29" s="18">
        <v>2</v>
      </c>
      <c r="H29" s="18" t="s">
        <v>2405</v>
      </c>
      <c r="I29" s="18">
        <f t="shared" si="1"/>
        <v>8</v>
      </c>
      <c r="J29" s="36">
        <v>3100000</v>
      </c>
      <c r="K29" s="36">
        <f t="shared" si="2"/>
        <v>24800000</v>
      </c>
      <c r="L29" s="38"/>
      <c r="M29" s="18"/>
      <c r="N29" s="1"/>
      <c r="O29" s="1"/>
      <c r="P29" s="28"/>
      <c r="Q29" s="28"/>
    </row>
    <row r="30" s="1" customFormat="1" spans="1:17">
      <c r="A30" s="16" t="s">
        <v>3877</v>
      </c>
      <c r="B30" s="18">
        <v>1455230</v>
      </c>
      <c r="C30" s="18" t="s">
        <v>3878</v>
      </c>
      <c r="D30" s="19">
        <v>43559</v>
      </c>
      <c r="E30" s="19">
        <v>43561</v>
      </c>
      <c r="F30" s="18">
        <f t="shared" si="0"/>
        <v>2</v>
      </c>
      <c r="G30" s="18">
        <v>2</v>
      </c>
      <c r="H30" s="18" t="s">
        <v>2405</v>
      </c>
      <c r="I30" s="18">
        <f t="shared" si="1"/>
        <v>4</v>
      </c>
      <c r="J30" s="36">
        <v>3100000</v>
      </c>
      <c r="K30" s="36">
        <f t="shared" si="2"/>
        <v>12400000</v>
      </c>
      <c r="L30" s="38"/>
      <c r="M30" s="18"/>
      <c r="N30" s="1"/>
      <c r="O30" s="1"/>
      <c r="P30" s="28"/>
      <c r="Q30" s="28"/>
    </row>
    <row r="31" s="1" customFormat="1" spans="1:17">
      <c r="A31" s="16">
        <v>345788</v>
      </c>
      <c r="B31" s="18">
        <v>1458152</v>
      </c>
      <c r="C31" s="18" t="s">
        <v>3879</v>
      </c>
      <c r="D31" s="19">
        <v>43559</v>
      </c>
      <c r="E31" s="19">
        <v>43561</v>
      </c>
      <c r="F31" s="18">
        <f t="shared" si="0"/>
        <v>2</v>
      </c>
      <c r="G31" s="18">
        <v>1</v>
      </c>
      <c r="H31" s="18" t="s">
        <v>2405</v>
      </c>
      <c r="I31" s="18">
        <f t="shared" si="1"/>
        <v>2</v>
      </c>
      <c r="J31" s="36">
        <v>3100000</v>
      </c>
      <c r="K31" s="36">
        <f t="shared" si="2"/>
        <v>6200000</v>
      </c>
      <c r="L31" s="38"/>
      <c r="M31" s="18"/>
      <c r="N31" s="1"/>
      <c r="O31" s="1"/>
      <c r="P31" s="28"/>
      <c r="Q31" s="28"/>
    </row>
    <row r="32" s="1" customFormat="1" spans="1:17">
      <c r="A32" s="16">
        <v>345306</v>
      </c>
      <c r="B32" s="18">
        <v>1456550</v>
      </c>
      <c r="C32" s="18" t="s">
        <v>3880</v>
      </c>
      <c r="D32" s="19">
        <v>43559</v>
      </c>
      <c r="E32" s="19">
        <v>43561</v>
      </c>
      <c r="F32" s="18">
        <f t="shared" si="0"/>
        <v>2</v>
      </c>
      <c r="G32" s="18">
        <v>1</v>
      </c>
      <c r="H32" s="18" t="s">
        <v>2405</v>
      </c>
      <c r="I32" s="18">
        <f t="shared" si="1"/>
        <v>2</v>
      </c>
      <c r="J32" s="36">
        <v>3100000</v>
      </c>
      <c r="K32" s="36">
        <f t="shared" si="2"/>
        <v>6200000</v>
      </c>
      <c r="L32" s="38"/>
      <c r="M32" s="18" t="s">
        <v>1960</v>
      </c>
      <c r="N32" s="1"/>
      <c r="O32" s="1"/>
      <c r="P32" s="28"/>
      <c r="Q32" s="28"/>
    </row>
    <row r="33" s="1" customFormat="1" spans="1:17">
      <c r="A33" s="16">
        <v>344388</v>
      </c>
      <c r="B33" s="18">
        <v>1454560</v>
      </c>
      <c r="C33" s="18" t="s">
        <v>3881</v>
      </c>
      <c r="D33" s="19">
        <v>43559</v>
      </c>
      <c r="E33" s="19">
        <v>43562</v>
      </c>
      <c r="F33" s="18">
        <f t="shared" si="0"/>
        <v>3</v>
      </c>
      <c r="G33" s="18">
        <v>1</v>
      </c>
      <c r="H33" s="18" t="s">
        <v>2405</v>
      </c>
      <c r="I33" s="18">
        <f t="shared" si="1"/>
        <v>3</v>
      </c>
      <c r="J33" s="36">
        <v>3100000</v>
      </c>
      <c r="K33" s="36">
        <f t="shared" si="2"/>
        <v>9300000</v>
      </c>
      <c r="L33" s="38"/>
      <c r="M33" s="18" t="s">
        <v>1967</v>
      </c>
      <c r="N33" s="1"/>
      <c r="O33" s="1"/>
      <c r="P33" s="28"/>
      <c r="Q33" s="28"/>
    </row>
    <row r="34" s="1" customFormat="1" spans="1:17">
      <c r="A34" s="16">
        <v>344389</v>
      </c>
      <c r="B34" s="18">
        <v>1454576</v>
      </c>
      <c r="C34" s="18" t="s">
        <v>3882</v>
      </c>
      <c r="D34" s="19">
        <v>43559</v>
      </c>
      <c r="E34" s="19">
        <v>43561</v>
      </c>
      <c r="F34" s="18">
        <f t="shared" si="0"/>
        <v>2</v>
      </c>
      <c r="G34" s="18">
        <v>1</v>
      </c>
      <c r="H34" s="18" t="s">
        <v>2405</v>
      </c>
      <c r="I34" s="18">
        <f t="shared" si="1"/>
        <v>2</v>
      </c>
      <c r="J34" s="36">
        <v>3100000</v>
      </c>
      <c r="K34" s="36">
        <f t="shared" si="2"/>
        <v>6200000</v>
      </c>
      <c r="L34" s="38"/>
      <c r="M34" s="18"/>
      <c r="N34" s="1"/>
      <c r="O34" s="1"/>
      <c r="P34" s="28"/>
      <c r="Q34" s="28"/>
    </row>
    <row r="35" s="1" customFormat="1" spans="1:17">
      <c r="A35" s="18">
        <v>345325</v>
      </c>
      <c r="B35" s="18">
        <v>1456750</v>
      </c>
      <c r="C35" s="18" t="s">
        <v>3883</v>
      </c>
      <c r="D35" s="19">
        <v>43559</v>
      </c>
      <c r="E35" s="19">
        <v>43562</v>
      </c>
      <c r="F35" s="18">
        <f t="shared" si="0"/>
        <v>3</v>
      </c>
      <c r="G35" s="18">
        <v>1</v>
      </c>
      <c r="H35" s="18" t="s">
        <v>2405</v>
      </c>
      <c r="I35" s="18">
        <f t="shared" si="1"/>
        <v>3</v>
      </c>
      <c r="J35" s="36">
        <v>3100000</v>
      </c>
      <c r="K35" s="36">
        <f t="shared" si="2"/>
        <v>9300000</v>
      </c>
      <c r="L35" s="38"/>
      <c r="M35" s="18" t="s">
        <v>2171</v>
      </c>
      <c r="N35" s="1"/>
      <c r="O35" s="1"/>
      <c r="P35" s="28"/>
      <c r="Q35" s="28"/>
    </row>
    <row r="36" s="1" customFormat="1" spans="1:17">
      <c r="A36" s="16">
        <v>345019</v>
      </c>
      <c r="B36" s="18">
        <v>1456522</v>
      </c>
      <c r="C36" s="18" t="s">
        <v>3884</v>
      </c>
      <c r="D36" s="19">
        <v>43559</v>
      </c>
      <c r="E36" s="19">
        <v>43561</v>
      </c>
      <c r="F36" s="18">
        <f t="shared" si="0"/>
        <v>2</v>
      </c>
      <c r="G36" s="18">
        <v>1</v>
      </c>
      <c r="H36" s="18" t="s">
        <v>2405</v>
      </c>
      <c r="I36" s="18">
        <f t="shared" si="1"/>
        <v>2</v>
      </c>
      <c r="J36" s="36">
        <v>3100000</v>
      </c>
      <c r="K36" s="36">
        <f t="shared" si="2"/>
        <v>6200000</v>
      </c>
      <c r="L36" s="38"/>
      <c r="M36" s="18" t="s">
        <v>1960</v>
      </c>
      <c r="N36" s="1"/>
      <c r="O36" s="1"/>
      <c r="P36" s="28"/>
      <c r="Q36" s="28"/>
    </row>
    <row r="37" s="1" customFormat="1" ht="54" spans="1:17">
      <c r="A37" s="16">
        <v>345020</v>
      </c>
      <c r="B37" s="18">
        <v>1456492</v>
      </c>
      <c r="C37" s="18" t="s">
        <v>3885</v>
      </c>
      <c r="D37" s="19">
        <v>43559</v>
      </c>
      <c r="E37" s="19">
        <v>43561</v>
      </c>
      <c r="F37" s="18">
        <f t="shared" si="0"/>
        <v>2</v>
      </c>
      <c r="G37" s="18">
        <v>1</v>
      </c>
      <c r="H37" s="18" t="s">
        <v>2405</v>
      </c>
      <c r="I37" s="18">
        <f t="shared" si="1"/>
        <v>2</v>
      </c>
      <c r="J37" s="36">
        <v>3100000</v>
      </c>
      <c r="K37" s="36">
        <f t="shared" si="2"/>
        <v>6200000</v>
      </c>
      <c r="L37" s="38"/>
      <c r="M37" s="40" t="s">
        <v>3886</v>
      </c>
      <c r="N37" s="1"/>
      <c r="O37" s="1"/>
      <c r="P37" s="28"/>
      <c r="Q37" s="28"/>
    </row>
    <row r="38" s="1" customFormat="1" ht="15.75" customHeight="1" spans="1:17">
      <c r="A38" s="16">
        <v>345535</v>
      </c>
      <c r="B38" s="18">
        <v>1457685</v>
      </c>
      <c r="C38" s="18" t="s">
        <v>3887</v>
      </c>
      <c r="D38" s="19">
        <v>43559</v>
      </c>
      <c r="E38" s="19">
        <v>43563</v>
      </c>
      <c r="F38" s="18">
        <f t="shared" si="0"/>
        <v>4</v>
      </c>
      <c r="G38" s="18">
        <v>1</v>
      </c>
      <c r="H38" s="18" t="s">
        <v>2405</v>
      </c>
      <c r="I38" s="18">
        <f t="shared" si="1"/>
        <v>4</v>
      </c>
      <c r="J38" s="36">
        <v>3100000</v>
      </c>
      <c r="K38" s="36">
        <f t="shared" si="2"/>
        <v>12400000</v>
      </c>
      <c r="L38" s="38"/>
      <c r="M38" s="18"/>
      <c r="N38" s="1"/>
      <c r="O38" s="1"/>
      <c r="P38" s="28"/>
      <c r="Q38" s="28"/>
    </row>
    <row r="39" s="1" customFormat="1" ht="15.75" customHeight="1" spans="1:17">
      <c r="A39" s="16">
        <v>347945</v>
      </c>
      <c r="B39" s="18">
        <v>1467914</v>
      </c>
      <c r="C39" s="18" t="s">
        <v>3888</v>
      </c>
      <c r="D39" s="19">
        <v>43559</v>
      </c>
      <c r="E39" s="19">
        <v>43562</v>
      </c>
      <c r="F39" s="18">
        <f t="shared" si="0"/>
        <v>3</v>
      </c>
      <c r="G39" s="18">
        <v>1</v>
      </c>
      <c r="H39" s="18" t="s">
        <v>37</v>
      </c>
      <c r="I39" s="18">
        <f t="shared" si="1"/>
        <v>3</v>
      </c>
      <c r="J39" s="36">
        <v>2900000</v>
      </c>
      <c r="K39" s="36">
        <f t="shared" si="2"/>
        <v>8700000</v>
      </c>
      <c r="L39" s="38"/>
      <c r="M39" s="18" t="s">
        <v>2171</v>
      </c>
      <c r="N39" s="1"/>
      <c r="O39" s="1"/>
      <c r="P39" s="28"/>
      <c r="Q39" s="28"/>
    </row>
    <row r="40" s="1" customFormat="1" spans="1:17">
      <c r="A40" s="18">
        <v>347105</v>
      </c>
      <c r="B40" s="18">
        <v>1462444</v>
      </c>
      <c r="C40" s="18" t="s">
        <v>3889</v>
      </c>
      <c r="D40" s="19">
        <v>43560</v>
      </c>
      <c r="E40" s="19">
        <v>43563</v>
      </c>
      <c r="F40" s="18">
        <f t="shared" si="0"/>
        <v>3</v>
      </c>
      <c r="G40" s="18">
        <v>1</v>
      </c>
      <c r="H40" s="18" t="s">
        <v>37</v>
      </c>
      <c r="I40" s="18">
        <f t="shared" si="1"/>
        <v>3</v>
      </c>
      <c r="J40" s="36">
        <v>2900000</v>
      </c>
      <c r="K40" s="36">
        <f t="shared" si="2"/>
        <v>8700000</v>
      </c>
      <c r="L40" s="38"/>
      <c r="M40" s="18"/>
      <c r="N40" s="1"/>
      <c r="O40" s="1"/>
      <c r="P40" s="28"/>
      <c r="Q40" s="28"/>
    </row>
    <row r="41" s="1" customFormat="1" spans="1:17">
      <c r="A41" s="21">
        <v>347701</v>
      </c>
      <c r="B41" s="18">
        <v>1467649</v>
      </c>
      <c r="C41" s="18" t="s">
        <v>3890</v>
      </c>
      <c r="D41" s="19">
        <v>43560</v>
      </c>
      <c r="E41" s="19">
        <v>43561</v>
      </c>
      <c r="F41" s="18">
        <f t="shared" si="0"/>
        <v>1</v>
      </c>
      <c r="G41" s="18">
        <v>1</v>
      </c>
      <c r="H41" s="18" t="s">
        <v>37</v>
      </c>
      <c r="I41" s="18">
        <f t="shared" si="1"/>
        <v>1</v>
      </c>
      <c r="J41" s="36">
        <v>2900000</v>
      </c>
      <c r="K41" s="36">
        <f t="shared" si="2"/>
        <v>2900000</v>
      </c>
      <c r="L41" s="38"/>
      <c r="M41" s="18"/>
      <c r="N41" s="1"/>
      <c r="O41" s="1"/>
      <c r="P41" s="28"/>
      <c r="Q41" s="28"/>
    </row>
    <row r="42" s="1" customFormat="1" spans="1:17">
      <c r="A42" s="21">
        <v>347108</v>
      </c>
      <c r="B42" s="18">
        <v>1462474</v>
      </c>
      <c r="C42" s="18" t="s">
        <v>3891</v>
      </c>
      <c r="D42" s="19">
        <v>43560</v>
      </c>
      <c r="E42" s="19">
        <v>43565</v>
      </c>
      <c r="F42" s="18">
        <f t="shared" si="0"/>
        <v>5</v>
      </c>
      <c r="G42" s="18">
        <v>1</v>
      </c>
      <c r="H42" s="18" t="s">
        <v>37</v>
      </c>
      <c r="I42" s="18">
        <f t="shared" si="1"/>
        <v>5</v>
      </c>
      <c r="J42" s="36">
        <v>2900000</v>
      </c>
      <c r="K42" s="36">
        <f t="shared" si="2"/>
        <v>14500000</v>
      </c>
      <c r="L42" s="38"/>
      <c r="M42" s="18"/>
      <c r="N42" s="1"/>
      <c r="O42" s="1"/>
      <c r="P42" s="28"/>
      <c r="Q42" s="28"/>
    </row>
    <row r="43" s="1" customFormat="1" ht="15.75" customHeight="1" spans="1:17">
      <c r="A43" s="16">
        <v>343981</v>
      </c>
      <c r="B43" s="18">
        <v>1452509</v>
      </c>
      <c r="C43" s="18" t="s">
        <v>3892</v>
      </c>
      <c r="D43" s="19">
        <v>43560</v>
      </c>
      <c r="E43" s="19">
        <v>43563</v>
      </c>
      <c r="F43" s="18">
        <f t="shared" si="0"/>
        <v>3</v>
      </c>
      <c r="G43" s="18">
        <v>1</v>
      </c>
      <c r="H43" s="18" t="s">
        <v>2405</v>
      </c>
      <c r="I43" s="18">
        <f t="shared" si="1"/>
        <v>3</v>
      </c>
      <c r="J43" s="36">
        <v>3100000</v>
      </c>
      <c r="K43" s="36">
        <f t="shared" si="2"/>
        <v>9300000</v>
      </c>
      <c r="L43" s="38"/>
      <c r="M43" s="18"/>
      <c r="N43" s="1"/>
      <c r="O43" s="1"/>
      <c r="P43" s="28"/>
      <c r="Q43" s="28"/>
    </row>
    <row r="44" s="1" customFormat="1" spans="1:17">
      <c r="A44" s="16">
        <v>346778</v>
      </c>
      <c r="B44" s="18">
        <v>1462965</v>
      </c>
      <c r="C44" s="18" t="s">
        <v>3893</v>
      </c>
      <c r="D44" s="19">
        <v>43560</v>
      </c>
      <c r="E44" s="19">
        <v>43562</v>
      </c>
      <c r="F44" s="18">
        <f t="shared" si="0"/>
        <v>2</v>
      </c>
      <c r="G44" s="18">
        <v>1</v>
      </c>
      <c r="H44" s="18" t="s">
        <v>37</v>
      </c>
      <c r="I44" s="18">
        <f t="shared" si="1"/>
        <v>2</v>
      </c>
      <c r="J44" s="36">
        <v>2900000</v>
      </c>
      <c r="K44" s="36">
        <f t="shared" si="2"/>
        <v>5800000</v>
      </c>
      <c r="L44" s="38"/>
      <c r="M44" s="18"/>
      <c r="N44" s="1"/>
      <c r="O44" s="1"/>
      <c r="P44" s="28"/>
      <c r="Q44" s="28"/>
    </row>
    <row r="45" s="1" customFormat="1" ht="15.75" customHeight="1" spans="1:17">
      <c r="A45" s="18">
        <v>345738</v>
      </c>
      <c r="B45" s="18">
        <v>1458632</v>
      </c>
      <c r="C45" s="18" t="s">
        <v>3894</v>
      </c>
      <c r="D45" s="19">
        <v>43560</v>
      </c>
      <c r="E45" s="19">
        <v>43562</v>
      </c>
      <c r="F45" s="18">
        <f t="shared" si="0"/>
        <v>2</v>
      </c>
      <c r="G45" s="18">
        <v>1</v>
      </c>
      <c r="H45" s="18" t="s">
        <v>2405</v>
      </c>
      <c r="I45" s="18">
        <f t="shared" si="1"/>
        <v>2</v>
      </c>
      <c r="J45" s="39">
        <v>3100000</v>
      </c>
      <c r="K45" s="36">
        <f t="shared" si="2"/>
        <v>6200000</v>
      </c>
      <c r="L45" s="38"/>
      <c r="M45" s="18"/>
      <c r="N45" s="1"/>
      <c r="O45" s="1"/>
      <c r="P45" s="28"/>
      <c r="Q45" s="28"/>
    </row>
    <row r="46" s="1" customFormat="1" spans="1:17">
      <c r="A46" s="16">
        <v>344348</v>
      </c>
      <c r="B46" s="18">
        <v>1454304</v>
      </c>
      <c r="C46" s="18" t="s">
        <v>3895</v>
      </c>
      <c r="D46" s="19">
        <v>43560</v>
      </c>
      <c r="E46" s="19">
        <v>43563</v>
      </c>
      <c r="F46" s="18">
        <f t="shared" si="0"/>
        <v>3</v>
      </c>
      <c r="G46" s="18">
        <v>1</v>
      </c>
      <c r="H46" s="18" t="s">
        <v>2405</v>
      </c>
      <c r="I46" s="18">
        <f t="shared" si="1"/>
        <v>3</v>
      </c>
      <c r="J46" s="36">
        <v>3100000</v>
      </c>
      <c r="K46" s="36">
        <f t="shared" si="2"/>
        <v>9300000</v>
      </c>
      <c r="L46" s="38"/>
      <c r="M46" s="18"/>
      <c r="N46" s="1"/>
      <c r="O46" s="1"/>
      <c r="P46" s="28"/>
      <c r="Q46" s="28"/>
    </row>
    <row r="47" s="1" customFormat="1" spans="1:17">
      <c r="A47" s="16">
        <v>347497</v>
      </c>
      <c r="B47" s="18">
        <v>1466085</v>
      </c>
      <c r="C47" s="18" t="s">
        <v>3896</v>
      </c>
      <c r="D47" s="19">
        <v>43560</v>
      </c>
      <c r="E47" s="19">
        <v>43563</v>
      </c>
      <c r="F47" s="18">
        <f t="shared" si="0"/>
        <v>3</v>
      </c>
      <c r="G47" s="18">
        <v>1</v>
      </c>
      <c r="H47" s="18" t="s">
        <v>37</v>
      </c>
      <c r="I47" s="18">
        <f t="shared" si="1"/>
        <v>3</v>
      </c>
      <c r="J47" s="36">
        <v>2900000</v>
      </c>
      <c r="K47" s="36">
        <f t="shared" si="2"/>
        <v>8700000</v>
      </c>
      <c r="L47" s="38"/>
      <c r="M47" s="18"/>
      <c r="N47" s="1"/>
      <c r="O47" s="1"/>
      <c r="P47" s="28"/>
      <c r="Q47" s="28"/>
    </row>
    <row r="48" s="1" customFormat="1" spans="1:17">
      <c r="A48" s="16">
        <v>347574</v>
      </c>
      <c r="B48" s="18">
        <v>1466430</v>
      </c>
      <c r="C48" s="18" t="s">
        <v>3897</v>
      </c>
      <c r="D48" s="19">
        <v>43560</v>
      </c>
      <c r="E48" s="19">
        <v>43563</v>
      </c>
      <c r="F48" s="18">
        <f t="shared" si="0"/>
        <v>3</v>
      </c>
      <c r="G48" s="18">
        <v>1</v>
      </c>
      <c r="H48" s="18" t="s">
        <v>37</v>
      </c>
      <c r="I48" s="18">
        <f t="shared" si="1"/>
        <v>3</v>
      </c>
      <c r="J48" s="36">
        <v>2900000</v>
      </c>
      <c r="K48" s="36">
        <f t="shared" si="2"/>
        <v>8700000</v>
      </c>
      <c r="L48" s="38"/>
      <c r="M48" s="18" t="s">
        <v>3898</v>
      </c>
      <c r="N48" s="1"/>
      <c r="O48" s="1"/>
      <c r="P48" s="28"/>
      <c r="Q48" s="28"/>
    </row>
    <row r="49" s="1" customFormat="1" spans="1:17">
      <c r="A49" s="16">
        <v>348138</v>
      </c>
      <c r="B49" s="18">
        <v>1470500</v>
      </c>
      <c r="C49" s="18" t="s">
        <v>3899</v>
      </c>
      <c r="D49" s="19">
        <v>43560</v>
      </c>
      <c r="E49" s="19">
        <v>43561</v>
      </c>
      <c r="F49" s="18">
        <f t="shared" si="0"/>
        <v>1</v>
      </c>
      <c r="G49" s="18">
        <v>1</v>
      </c>
      <c r="H49" s="18" t="s">
        <v>2405</v>
      </c>
      <c r="I49" s="18">
        <f t="shared" si="1"/>
        <v>1</v>
      </c>
      <c r="J49" s="36">
        <v>3100000</v>
      </c>
      <c r="K49" s="36">
        <f t="shared" si="2"/>
        <v>3100000</v>
      </c>
      <c r="L49" s="38"/>
      <c r="M49" s="18" t="s">
        <v>3900</v>
      </c>
      <c r="N49" s="1"/>
      <c r="O49" s="1"/>
      <c r="P49" s="28"/>
      <c r="Q49" s="28"/>
    </row>
    <row r="50" s="1" customFormat="1" spans="1:17">
      <c r="A50" s="16">
        <v>344278</v>
      </c>
      <c r="B50" s="18">
        <v>1453628</v>
      </c>
      <c r="C50" s="18" t="s">
        <v>3901</v>
      </c>
      <c r="D50" s="19">
        <v>43561</v>
      </c>
      <c r="E50" s="19">
        <v>43563</v>
      </c>
      <c r="F50" s="18">
        <f t="shared" si="0"/>
        <v>2</v>
      </c>
      <c r="G50" s="18">
        <v>1</v>
      </c>
      <c r="H50" s="18" t="s">
        <v>2405</v>
      </c>
      <c r="I50" s="18">
        <f t="shared" si="1"/>
        <v>2</v>
      </c>
      <c r="J50" s="36">
        <v>3100000</v>
      </c>
      <c r="K50" s="36">
        <f t="shared" si="2"/>
        <v>6200000</v>
      </c>
      <c r="L50" s="38"/>
      <c r="M50" s="18"/>
      <c r="N50" s="1"/>
      <c r="O50" s="1"/>
      <c r="P50" s="28"/>
      <c r="Q50" s="28"/>
    </row>
    <row r="51" s="1" customFormat="1" spans="1:17">
      <c r="A51" s="16">
        <v>346386</v>
      </c>
      <c r="B51" s="18">
        <v>1461473</v>
      </c>
      <c r="C51" s="18" t="s">
        <v>3902</v>
      </c>
      <c r="D51" s="19">
        <v>43561</v>
      </c>
      <c r="E51" s="19">
        <v>43563</v>
      </c>
      <c r="F51" s="18">
        <f t="shared" si="0"/>
        <v>2</v>
      </c>
      <c r="G51" s="18">
        <v>1</v>
      </c>
      <c r="H51" s="18" t="s">
        <v>37</v>
      </c>
      <c r="I51" s="18">
        <f t="shared" si="1"/>
        <v>2</v>
      </c>
      <c r="J51" s="36">
        <v>2900000</v>
      </c>
      <c r="K51" s="36">
        <f t="shared" si="2"/>
        <v>5800000</v>
      </c>
      <c r="L51" s="38"/>
      <c r="M51" s="18"/>
      <c r="N51" s="1"/>
      <c r="O51" s="1"/>
      <c r="P51" s="28"/>
      <c r="Q51" s="28"/>
    </row>
    <row r="52" s="1" customFormat="1" spans="1:17">
      <c r="A52" s="18">
        <v>345626</v>
      </c>
      <c r="B52" s="18">
        <v>1457854</v>
      </c>
      <c r="C52" s="18" t="s">
        <v>3903</v>
      </c>
      <c r="D52" s="19">
        <v>43561</v>
      </c>
      <c r="E52" s="19">
        <v>43563</v>
      </c>
      <c r="F52" s="18">
        <f t="shared" si="0"/>
        <v>2</v>
      </c>
      <c r="G52" s="18">
        <v>1</v>
      </c>
      <c r="H52" s="18" t="s">
        <v>2405</v>
      </c>
      <c r="I52" s="18">
        <f t="shared" si="1"/>
        <v>2</v>
      </c>
      <c r="J52" s="36">
        <v>3100000</v>
      </c>
      <c r="K52" s="36">
        <f t="shared" si="2"/>
        <v>6200000</v>
      </c>
      <c r="L52" s="38"/>
      <c r="M52" s="18"/>
      <c r="N52" s="1"/>
      <c r="O52" s="1"/>
      <c r="P52" s="28"/>
      <c r="Q52" s="28"/>
    </row>
    <row r="53" s="1" customFormat="1" spans="1:17">
      <c r="A53" s="18">
        <v>345628</v>
      </c>
      <c r="B53" s="18">
        <v>1457844</v>
      </c>
      <c r="C53" s="18" t="s">
        <v>3904</v>
      </c>
      <c r="D53" s="19">
        <v>43561</v>
      </c>
      <c r="E53" s="19">
        <v>43563</v>
      </c>
      <c r="F53" s="18">
        <f t="shared" si="0"/>
        <v>2</v>
      </c>
      <c r="G53" s="18">
        <v>1</v>
      </c>
      <c r="H53" s="18" t="s">
        <v>2405</v>
      </c>
      <c r="I53" s="18">
        <f t="shared" si="1"/>
        <v>2</v>
      </c>
      <c r="J53" s="36">
        <v>3100000</v>
      </c>
      <c r="K53" s="36">
        <f t="shared" si="2"/>
        <v>6200000</v>
      </c>
      <c r="L53" s="38"/>
      <c r="M53" s="18" t="s">
        <v>3905</v>
      </c>
      <c r="N53" s="1"/>
      <c r="O53" s="1"/>
      <c r="P53" s="28"/>
      <c r="Q53" s="28"/>
    </row>
    <row r="54" s="1" customFormat="1" spans="1:17">
      <c r="A54" s="16">
        <v>344390</v>
      </c>
      <c r="B54" s="18">
        <v>1454424</v>
      </c>
      <c r="C54" s="18" t="s">
        <v>3906</v>
      </c>
      <c r="D54" s="19">
        <v>43561</v>
      </c>
      <c r="E54" s="19">
        <v>43563</v>
      </c>
      <c r="F54" s="18">
        <f t="shared" si="0"/>
        <v>2</v>
      </c>
      <c r="G54" s="18">
        <v>1</v>
      </c>
      <c r="H54" s="18" t="s">
        <v>2405</v>
      </c>
      <c r="I54" s="18">
        <f t="shared" si="1"/>
        <v>2</v>
      </c>
      <c r="J54" s="36">
        <v>3100000</v>
      </c>
      <c r="K54" s="36">
        <f t="shared" si="2"/>
        <v>6200000</v>
      </c>
      <c r="L54" s="38"/>
      <c r="M54" s="18"/>
      <c r="N54" s="1"/>
      <c r="O54" s="1"/>
      <c r="P54" s="28"/>
      <c r="Q54" s="28"/>
    </row>
    <row r="55" s="1" customFormat="1" spans="1:17">
      <c r="A55" s="16" t="s">
        <v>3907</v>
      </c>
      <c r="B55" s="18">
        <v>1457825</v>
      </c>
      <c r="C55" s="18" t="s">
        <v>3908</v>
      </c>
      <c r="D55" s="19">
        <v>43561</v>
      </c>
      <c r="E55" s="19">
        <v>43562</v>
      </c>
      <c r="F55" s="18">
        <f t="shared" si="0"/>
        <v>1</v>
      </c>
      <c r="G55" s="18">
        <v>2</v>
      </c>
      <c r="H55" s="18" t="s">
        <v>2405</v>
      </c>
      <c r="I55" s="18">
        <f t="shared" si="1"/>
        <v>2</v>
      </c>
      <c r="J55" s="36">
        <v>3100000</v>
      </c>
      <c r="K55" s="36">
        <f t="shared" si="2"/>
        <v>6200000</v>
      </c>
      <c r="L55" s="38"/>
      <c r="M55" s="18"/>
      <c r="N55" s="1"/>
      <c r="O55" s="1"/>
      <c r="P55" s="28"/>
      <c r="Q55" s="28"/>
    </row>
    <row r="56" s="1" customFormat="1" spans="1:17">
      <c r="A56" s="18">
        <v>344757</v>
      </c>
      <c r="B56" s="18">
        <v>1455593</v>
      </c>
      <c r="C56" s="18" t="s">
        <v>3909</v>
      </c>
      <c r="D56" s="19">
        <v>43562</v>
      </c>
      <c r="E56" s="19">
        <v>43564</v>
      </c>
      <c r="F56" s="18">
        <f t="shared" si="0"/>
        <v>2</v>
      </c>
      <c r="G56" s="18">
        <v>1</v>
      </c>
      <c r="H56" s="18" t="s">
        <v>2405</v>
      </c>
      <c r="I56" s="18">
        <f t="shared" si="1"/>
        <v>2</v>
      </c>
      <c r="J56" s="36">
        <v>3100000</v>
      </c>
      <c r="K56" s="36">
        <f t="shared" si="2"/>
        <v>6200000</v>
      </c>
      <c r="L56" s="38"/>
      <c r="M56" s="18"/>
      <c r="N56" s="1"/>
      <c r="O56" s="1"/>
      <c r="P56" s="28"/>
      <c r="Q56" s="28"/>
    </row>
    <row r="57" s="1" customFormat="1" spans="1:17">
      <c r="A57" s="16" t="s">
        <v>3910</v>
      </c>
      <c r="B57" s="18">
        <v>1472404</v>
      </c>
      <c r="C57" s="18" t="s">
        <v>3911</v>
      </c>
      <c r="D57" s="19">
        <v>43562</v>
      </c>
      <c r="E57" s="19">
        <v>43564</v>
      </c>
      <c r="F57" s="18">
        <f t="shared" si="0"/>
        <v>2</v>
      </c>
      <c r="G57" s="18">
        <v>2</v>
      </c>
      <c r="H57" s="18" t="s">
        <v>2405</v>
      </c>
      <c r="I57" s="18">
        <f t="shared" si="1"/>
        <v>4</v>
      </c>
      <c r="J57" s="39">
        <v>3100000</v>
      </c>
      <c r="K57" s="36">
        <f t="shared" si="2"/>
        <v>12400000</v>
      </c>
      <c r="L57" s="38"/>
      <c r="M57" s="18"/>
      <c r="N57" s="1"/>
      <c r="O57" s="1"/>
      <c r="P57" s="28"/>
      <c r="Q57" s="28"/>
    </row>
    <row r="58" s="1" customFormat="1" spans="1:17">
      <c r="A58" s="16" t="s">
        <v>3912</v>
      </c>
      <c r="B58" s="18">
        <v>1457827</v>
      </c>
      <c r="C58" s="18" t="s">
        <v>3908</v>
      </c>
      <c r="D58" s="19">
        <v>43562</v>
      </c>
      <c r="E58" s="19">
        <v>43563</v>
      </c>
      <c r="F58" s="18">
        <f t="shared" si="0"/>
        <v>1</v>
      </c>
      <c r="G58" s="18">
        <v>2</v>
      </c>
      <c r="H58" s="18" t="s">
        <v>2405</v>
      </c>
      <c r="I58" s="18">
        <f t="shared" si="1"/>
        <v>2</v>
      </c>
      <c r="J58" s="36">
        <v>3100000</v>
      </c>
      <c r="K58" s="36">
        <f t="shared" si="2"/>
        <v>6200000</v>
      </c>
      <c r="L58" s="38"/>
      <c r="M58" s="18"/>
      <c r="N58" s="1"/>
      <c r="O58" s="1"/>
      <c r="P58" s="28"/>
      <c r="Q58" s="28"/>
    </row>
    <row r="59" s="1" customFormat="1" spans="1:17">
      <c r="A59" s="16">
        <v>348139</v>
      </c>
      <c r="B59" s="18">
        <v>1468148</v>
      </c>
      <c r="C59" s="18" t="s">
        <v>3913</v>
      </c>
      <c r="D59" s="19">
        <v>43563</v>
      </c>
      <c r="E59" s="19">
        <v>43565</v>
      </c>
      <c r="F59" s="18">
        <f t="shared" si="0"/>
        <v>2</v>
      </c>
      <c r="G59" s="18">
        <v>1</v>
      </c>
      <c r="H59" s="18" t="s">
        <v>2405</v>
      </c>
      <c r="I59" s="18">
        <f t="shared" si="1"/>
        <v>2</v>
      </c>
      <c r="J59" s="36">
        <v>3100000</v>
      </c>
      <c r="K59" s="36">
        <f t="shared" si="2"/>
        <v>6200000</v>
      </c>
      <c r="L59" s="38"/>
      <c r="M59" s="18"/>
      <c r="N59" s="1"/>
      <c r="O59" s="1"/>
      <c r="P59" s="28"/>
      <c r="Q59" s="28"/>
    </row>
    <row r="60" s="1" customFormat="1" spans="1:17">
      <c r="A60" s="18">
        <v>348051</v>
      </c>
      <c r="B60" s="18">
        <v>1469675</v>
      </c>
      <c r="C60" s="18" t="s">
        <v>3914</v>
      </c>
      <c r="D60" s="19">
        <v>43565</v>
      </c>
      <c r="E60" s="19">
        <v>43569</v>
      </c>
      <c r="F60" s="18">
        <f t="shared" si="0"/>
        <v>4</v>
      </c>
      <c r="G60" s="18">
        <v>1</v>
      </c>
      <c r="H60" s="18" t="s">
        <v>37</v>
      </c>
      <c r="I60" s="18">
        <f t="shared" si="1"/>
        <v>4</v>
      </c>
      <c r="J60" s="39">
        <v>2900000</v>
      </c>
      <c r="K60" s="36">
        <f t="shared" ref="K60:K64" si="3">J60*F60*G60</f>
        <v>11600000</v>
      </c>
      <c r="L60" s="38"/>
      <c r="M60" s="18"/>
      <c r="N60" s="1"/>
      <c r="O60" s="1"/>
      <c r="P60" s="28"/>
      <c r="Q60" s="28"/>
    </row>
    <row r="61" s="1" customFormat="1" spans="1:17">
      <c r="A61" s="16" t="s">
        <v>3915</v>
      </c>
      <c r="B61" s="18">
        <v>1465825</v>
      </c>
      <c r="C61" s="18" t="s">
        <v>3916</v>
      </c>
      <c r="D61" s="19">
        <v>43565</v>
      </c>
      <c r="E61" s="19">
        <v>43568</v>
      </c>
      <c r="F61" s="18">
        <f t="shared" si="0"/>
        <v>3</v>
      </c>
      <c r="G61" s="18">
        <v>2</v>
      </c>
      <c r="H61" s="18" t="s">
        <v>37</v>
      </c>
      <c r="I61" s="18">
        <f t="shared" si="1"/>
        <v>6</v>
      </c>
      <c r="J61" s="39">
        <v>2900000</v>
      </c>
      <c r="K61" s="36">
        <f t="shared" si="3"/>
        <v>17400000</v>
      </c>
      <c r="L61" s="41"/>
      <c r="M61" s="18"/>
      <c r="N61" s="1"/>
      <c r="O61" s="1"/>
      <c r="P61" s="28"/>
      <c r="Q61" s="28"/>
    </row>
    <row r="62" s="1" customFormat="1" spans="1:17">
      <c r="A62" s="22">
        <v>346166</v>
      </c>
      <c r="B62" s="23">
        <v>1460369</v>
      </c>
      <c r="C62" s="23" t="s">
        <v>3917</v>
      </c>
      <c r="D62" s="24">
        <v>43558</v>
      </c>
      <c r="E62" s="24">
        <v>43562</v>
      </c>
      <c r="F62" s="23">
        <f t="shared" si="0"/>
        <v>4</v>
      </c>
      <c r="G62" s="23">
        <v>1</v>
      </c>
      <c r="H62" s="23" t="s">
        <v>37</v>
      </c>
      <c r="I62" s="23">
        <f t="shared" si="1"/>
        <v>4</v>
      </c>
      <c r="J62" s="42">
        <v>2900000</v>
      </c>
      <c r="K62" s="43">
        <f t="shared" si="3"/>
        <v>11600000</v>
      </c>
      <c r="L62" s="44">
        <f>SUM(K62:K68)</f>
        <v>63800000</v>
      </c>
      <c r="M62" s="23"/>
      <c r="N62" s="1"/>
      <c r="O62" s="1"/>
      <c r="P62" s="28"/>
      <c r="Q62" s="28"/>
    </row>
    <row r="63" s="1" customFormat="1" spans="1:17">
      <c r="A63" s="22">
        <v>346387</v>
      </c>
      <c r="B63" s="23">
        <v>1461527</v>
      </c>
      <c r="C63" s="23" t="s">
        <v>3918</v>
      </c>
      <c r="D63" s="24">
        <v>43566</v>
      </c>
      <c r="E63" s="24">
        <v>43569</v>
      </c>
      <c r="F63" s="23">
        <f t="shared" si="0"/>
        <v>3</v>
      </c>
      <c r="G63" s="23">
        <v>1</v>
      </c>
      <c r="H63" s="23" t="s">
        <v>37</v>
      </c>
      <c r="I63" s="23">
        <f t="shared" si="1"/>
        <v>3</v>
      </c>
      <c r="J63" s="43">
        <v>2900000</v>
      </c>
      <c r="K63" s="43">
        <f t="shared" si="3"/>
        <v>8700000</v>
      </c>
      <c r="L63" s="45"/>
      <c r="M63" s="23"/>
      <c r="N63" s="1"/>
      <c r="O63" s="1"/>
      <c r="P63" s="28"/>
      <c r="Q63" s="28"/>
    </row>
    <row r="64" s="1" customFormat="1" spans="1:17">
      <c r="A64" s="25">
        <v>347566</v>
      </c>
      <c r="B64" s="25">
        <v>1466732</v>
      </c>
      <c r="C64" s="25" t="s">
        <v>3919</v>
      </c>
      <c r="D64" s="26">
        <v>43566</v>
      </c>
      <c r="E64" s="26">
        <v>43568</v>
      </c>
      <c r="F64" s="25">
        <f t="shared" si="0"/>
        <v>2</v>
      </c>
      <c r="G64" s="25">
        <v>1</v>
      </c>
      <c r="H64" s="25" t="s">
        <v>868</v>
      </c>
      <c r="I64" s="25">
        <f t="shared" si="1"/>
        <v>2</v>
      </c>
      <c r="J64" s="46">
        <v>3550000</v>
      </c>
      <c r="K64" s="47">
        <f t="shared" si="3"/>
        <v>7100000</v>
      </c>
      <c r="L64" s="45"/>
      <c r="M64" s="23"/>
      <c r="N64" s="1"/>
      <c r="O64" s="1"/>
      <c r="P64" s="28"/>
      <c r="Q64" s="28"/>
    </row>
    <row r="65" s="1" customFormat="1" spans="1:17">
      <c r="A65" s="23">
        <v>345624</v>
      </c>
      <c r="B65" s="23">
        <v>1457878</v>
      </c>
      <c r="C65" s="23" t="s">
        <v>3920</v>
      </c>
      <c r="D65" s="24">
        <v>43566</v>
      </c>
      <c r="E65" s="24">
        <v>43568</v>
      </c>
      <c r="F65" s="23">
        <f t="shared" si="0"/>
        <v>2</v>
      </c>
      <c r="G65" s="23">
        <v>1</v>
      </c>
      <c r="H65" s="23" t="s">
        <v>2405</v>
      </c>
      <c r="I65" s="23">
        <f t="shared" si="1"/>
        <v>2</v>
      </c>
      <c r="J65" s="43">
        <v>3100000</v>
      </c>
      <c r="K65" s="43">
        <f t="shared" ref="K65:K71" si="4">J65*I65</f>
        <v>6200000</v>
      </c>
      <c r="L65" s="45"/>
      <c r="M65" s="23" t="s">
        <v>3921</v>
      </c>
      <c r="N65" s="1"/>
      <c r="O65" s="1"/>
      <c r="P65" s="28"/>
      <c r="Q65" s="28"/>
    </row>
    <row r="66" s="1" customFormat="1" spans="1:17">
      <c r="A66" s="22" t="s">
        <v>3922</v>
      </c>
      <c r="B66" s="23">
        <v>1462728</v>
      </c>
      <c r="C66" s="23" t="s">
        <v>3923</v>
      </c>
      <c r="D66" s="24">
        <v>43566</v>
      </c>
      <c r="E66" s="24">
        <v>43568</v>
      </c>
      <c r="F66" s="23">
        <f t="shared" si="0"/>
        <v>2</v>
      </c>
      <c r="G66" s="23">
        <v>2</v>
      </c>
      <c r="H66" s="23" t="s">
        <v>37</v>
      </c>
      <c r="I66" s="23">
        <f t="shared" si="1"/>
        <v>4</v>
      </c>
      <c r="J66" s="43">
        <v>2900000</v>
      </c>
      <c r="K66" s="43">
        <f t="shared" si="4"/>
        <v>11600000</v>
      </c>
      <c r="L66" s="45"/>
      <c r="M66" s="23"/>
      <c r="N66" s="1"/>
      <c r="O66" s="1"/>
      <c r="P66" s="28"/>
      <c r="Q66" s="28"/>
    </row>
    <row r="67" s="1" customFormat="1" spans="1:17">
      <c r="A67" s="22">
        <v>344391</v>
      </c>
      <c r="B67" s="23">
        <v>1454661</v>
      </c>
      <c r="C67" s="23" t="s">
        <v>3924</v>
      </c>
      <c r="D67" s="24">
        <v>43566</v>
      </c>
      <c r="E67" s="24">
        <v>43569</v>
      </c>
      <c r="F67" s="23">
        <f t="shared" si="0"/>
        <v>3</v>
      </c>
      <c r="G67" s="23">
        <v>1</v>
      </c>
      <c r="H67" s="23" t="s">
        <v>2405</v>
      </c>
      <c r="I67" s="23">
        <f t="shared" si="1"/>
        <v>3</v>
      </c>
      <c r="J67" s="43">
        <v>3100000</v>
      </c>
      <c r="K67" s="43">
        <f t="shared" si="4"/>
        <v>9300000</v>
      </c>
      <c r="L67" s="45"/>
      <c r="M67" s="23"/>
      <c r="N67" s="1"/>
      <c r="O67" s="1"/>
      <c r="P67" s="28"/>
      <c r="Q67" s="28"/>
    </row>
    <row r="68" s="1" customFormat="1" spans="1:17">
      <c r="A68" s="22">
        <v>346814</v>
      </c>
      <c r="B68" s="23">
        <v>1463339</v>
      </c>
      <c r="C68" s="23" t="s">
        <v>3925</v>
      </c>
      <c r="D68" s="24">
        <v>43566</v>
      </c>
      <c r="E68" s="24">
        <v>43569</v>
      </c>
      <c r="F68" s="23">
        <f t="shared" si="0"/>
        <v>3</v>
      </c>
      <c r="G68" s="23">
        <v>1</v>
      </c>
      <c r="H68" s="23" t="s">
        <v>2405</v>
      </c>
      <c r="I68" s="23">
        <f t="shared" si="1"/>
        <v>3</v>
      </c>
      <c r="J68" s="43">
        <v>3100000</v>
      </c>
      <c r="K68" s="43">
        <f t="shared" si="4"/>
        <v>9300000</v>
      </c>
      <c r="L68" s="78"/>
      <c r="M68" s="23"/>
      <c r="N68" s="1"/>
      <c r="O68" s="1"/>
      <c r="P68" s="28"/>
      <c r="Q68" s="28"/>
    </row>
    <row r="69" s="2" customFormat="1" spans="1:20">
      <c r="A69" s="49">
        <v>346283</v>
      </c>
      <c r="B69" s="50">
        <v>1461363</v>
      </c>
      <c r="C69" s="50" t="s">
        <v>3926</v>
      </c>
      <c r="D69" s="51">
        <v>43558</v>
      </c>
      <c r="E69" s="51">
        <v>43560</v>
      </c>
      <c r="F69" s="50">
        <f t="shared" si="0"/>
        <v>2</v>
      </c>
      <c r="G69" s="50">
        <v>1</v>
      </c>
      <c r="H69" s="50" t="s">
        <v>37</v>
      </c>
      <c r="I69" s="50">
        <f t="shared" si="1"/>
        <v>2</v>
      </c>
      <c r="J69" s="79">
        <v>2900000</v>
      </c>
      <c r="K69" s="79">
        <f t="shared" si="4"/>
        <v>5800000</v>
      </c>
      <c r="L69" s="80">
        <f>SUM(K69:K77)</f>
        <v>142100000</v>
      </c>
      <c r="M69" s="50"/>
      <c r="N69" s="1"/>
      <c r="O69" s="1"/>
      <c r="P69" s="28"/>
      <c r="Q69" s="28"/>
      <c r="T69" s="1"/>
    </row>
    <row r="70" s="2" customFormat="1" spans="1:20">
      <c r="A70" s="49" t="s">
        <v>3927</v>
      </c>
      <c r="B70" s="50">
        <v>1475096</v>
      </c>
      <c r="C70" s="50" t="s">
        <v>3928</v>
      </c>
      <c r="D70" s="51">
        <v>43558</v>
      </c>
      <c r="E70" s="51">
        <v>43559</v>
      </c>
      <c r="F70" s="50">
        <f t="shared" si="0"/>
        <v>1</v>
      </c>
      <c r="G70" s="50">
        <v>2</v>
      </c>
      <c r="H70" s="50" t="s">
        <v>37</v>
      </c>
      <c r="I70" s="50">
        <f t="shared" si="1"/>
        <v>2</v>
      </c>
      <c r="J70" s="79">
        <v>2900000</v>
      </c>
      <c r="K70" s="79">
        <f t="shared" si="4"/>
        <v>5800000</v>
      </c>
      <c r="L70" s="81"/>
      <c r="M70" s="50"/>
      <c r="N70" s="1"/>
      <c r="O70" s="1"/>
      <c r="P70" s="28"/>
      <c r="Q70" s="28"/>
      <c r="T70" s="1"/>
    </row>
    <row r="71" s="2" customFormat="1" spans="1:20">
      <c r="A71" s="49" t="s">
        <v>3929</v>
      </c>
      <c r="B71" s="50">
        <v>1473958</v>
      </c>
      <c r="C71" s="50" t="s">
        <v>3930</v>
      </c>
      <c r="D71" s="51">
        <v>43565</v>
      </c>
      <c r="E71" s="51">
        <v>43570</v>
      </c>
      <c r="F71" s="50">
        <f t="shared" si="0"/>
        <v>5</v>
      </c>
      <c r="G71" s="50">
        <v>2</v>
      </c>
      <c r="H71" s="50" t="s">
        <v>37</v>
      </c>
      <c r="I71" s="50">
        <f t="shared" si="1"/>
        <v>10</v>
      </c>
      <c r="J71" s="79">
        <v>2900000</v>
      </c>
      <c r="K71" s="79">
        <f t="shared" si="4"/>
        <v>29000000</v>
      </c>
      <c r="L71" s="81"/>
      <c r="M71" s="50"/>
      <c r="N71" s="1"/>
      <c r="O71" s="1"/>
      <c r="P71" s="28"/>
      <c r="Q71" s="28"/>
      <c r="T71" s="1"/>
    </row>
    <row r="72" s="1" customFormat="1" spans="1:17">
      <c r="A72" s="50">
        <v>349214</v>
      </c>
      <c r="B72" s="50">
        <v>1474161</v>
      </c>
      <c r="C72" s="50" t="s">
        <v>3931</v>
      </c>
      <c r="D72" s="51">
        <v>43565</v>
      </c>
      <c r="E72" s="51">
        <v>43570</v>
      </c>
      <c r="F72" s="50">
        <f t="shared" si="0"/>
        <v>5</v>
      </c>
      <c r="G72" s="50">
        <v>1</v>
      </c>
      <c r="H72" s="50" t="s">
        <v>37</v>
      </c>
      <c r="I72" s="50">
        <f t="shared" si="1"/>
        <v>5</v>
      </c>
      <c r="J72" s="82">
        <v>2900000</v>
      </c>
      <c r="K72" s="79">
        <f>J72*F72*G72</f>
        <v>14500000</v>
      </c>
      <c r="L72" s="81"/>
      <c r="M72" s="50"/>
      <c r="N72" s="1"/>
      <c r="O72" s="1"/>
      <c r="P72" s="28"/>
      <c r="Q72" s="28"/>
    </row>
    <row r="73" s="1" customFormat="1" spans="1:17">
      <c r="A73" s="49" t="s">
        <v>3932</v>
      </c>
      <c r="B73" s="50">
        <v>1473767</v>
      </c>
      <c r="C73" s="50" t="s">
        <v>3933</v>
      </c>
      <c r="D73" s="51">
        <v>43566</v>
      </c>
      <c r="E73" s="51">
        <v>43567</v>
      </c>
      <c r="F73" s="50">
        <f t="shared" si="0"/>
        <v>1</v>
      </c>
      <c r="G73" s="50">
        <v>2</v>
      </c>
      <c r="H73" s="50" t="s">
        <v>37</v>
      </c>
      <c r="I73" s="50">
        <f t="shared" si="1"/>
        <v>2</v>
      </c>
      <c r="J73" s="82">
        <v>2900000</v>
      </c>
      <c r="K73" s="79">
        <f>J73*F73*G73</f>
        <v>5800000</v>
      </c>
      <c r="L73" s="81"/>
      <c r="M73" s="50"/>
      <c r="N73" s="1"/>
      <c r="O73" s="1"/>
      <c r="P73" s="28"/>
      <c r="Q73" s="28"/>
    </row>
    <row r="74" s="1" customFormat="1" spans="1:17">
      <c r="A74" s="49" t="s">
        <v>3934</v>
      </c>
      <c r="B74" s="50">
        <v>1450116</v>
      </c>
      <c r="C74" s="50" t="s">
        <v>3935</v>
      </c>
      <c r="D74" s="51">
        <v>43567</v>
      </c>
      <c r="E74" s="51">
        <v>43569</v>
      </c>
      <c r="F74" s="50">
        <f t="shared" ref="F74:F137" si="5">E74-D74</f>
        <v>2</v>
      </c>
      <c r="G74" s="50">
        <v>3</v>
      </c>
      <c r="H74" s="50" t="s">
        <v>37</v>
      </c>
      <c r="I74" s="50">
        <f t="shared" ref="I74:I137" si="6">G74*F74</f>
        <v>6</v>
      </c>
      <c r="J74" s="79">
        <v>2900000</v>
      </c>
      <c r="K74" s="79">
        <f t="shared" ref="K74:K77" si="7">J74*I74</f>
        <v>17400000</v>
      </c>
      <c r="L74" s="81"/>
      <c r="M74" s="50"/>
      <c r="N74" s="1"/>
      <c r="O74" s="1"/>
      <c r="P74" s="28"/>
      <c r="Q74" s="28"/>
    </row>
    <row r="75" s="1" customFormat="1" spans="1:17">
      <c r="A75" s="49" t="s">
        <v>3936</v>
      </c>
      <c r="B75" s="50">
        <v>1456610</v>
      </c>
      <c r="C75" s="50" t="s">
        <v>3937</v>
      </c>
      <c r="D75" s="51">
        <v>43567</v>
      </c>
      <c r="E75" s="51">
        <v>43568</v>
      </c>
      <c r="F75" s="50">
        <f t="shared" si="5"/>
        <v>1</v>
      </c>
      <c r="G75" s="50">
        <v>2</v>
      </c>
      <c r="H75" s="50" t="s">
        <v>37</v>
      </c>
      <c r="I75" s="50">
        <f t="shared" si="6"/>
        <v>2</v>
      </c>
      <c r="J75" s="79">
        <v>2900000</v>
      </c>
      <c r="K75" s="79">
        <f t="shared" si="7"/>
        <v>5800000</v>
      </c>
      <c r="L75" s="81"/>
      <c r="M75" s="50"/>
      <c r="N75" s="1"/>
      <c r="O75" s="1"/>
      <c r="P75" s="28"/>
      <c r="Q75" s="28"/>
    </row>
    <row r="76" s="1" customFormat="1" spans="1:17">
      <c r="A76" s="49" t="s">
        <v>3938</v>
      </c>
      <c r="B76" s="50">
        <v>1450173</v>
      </c>
      <c r="C76" s="50" t="s">
        <v>3939</v>
      </c>
      <c r="D76" s="51">
        <v>43567</v>
      </c>
      <c r="E76" s="51">
        <v>43569</v>
      </c>
      <c r="F76" s="50">
        <f t="shared" si="5"/>
        <v>2</v>
      </c>
      <c r="G76" s="50">
        <v>7</v>
      </c>
      <c r="H76" s="50" t="s">
        <v>37</v>
      </c>
      <c r="I76" s="50">
        <f t="shared" si="6"/>
        <v>14</v>
      </c>
      <c r="J76" s="79">
        <v>2900000</v>
      </c>
      <c r="K76" s="79">
        <f t="shared" si="7"/>
        <v>40600000</v>
      </c>
      <c r="L76" s="81"/>
      <c r="M76" s="50"/>
      <c r="N76" s="1"/>
      <c r="O76" s="1"/>
      <c r="P76" s="28"/>
      <c r="Q76" s="28"/>
    </row>
    <row r="77" s="1" customFormat="1" spans="1:17">
      <c r="A77" s="49" t="s">
        <v>3940</v>
      </c>
      <c r="B77" s="50">
        <v>1450144</v>
      </c>
      <c r="C77" s="50" t="s">
        <v>3941</v>
      </c>
      <c r="D77" s="51">
        <v>43567</v>
      </c>
      <c r="E77" s="51">
        <v>43569</v>
      </c>
      <c r="F77" s="50">
        <f t="shared" si="5"/>
        <v>2</v>
      </c>
      <c r="G77" s="50">
        <v>3</v>
      </c>
      <c r="H77" s="50" t="s">
        <v>37</v>
      </c>
      <c r="I77" s="50">
        <f t="shared" si="6"/>
        <v>6</v>
      </c>
      <c r="J77" s="79">
        <v>2900000</v>
      </c>
      <c r="K77" s="79">
        <f t="shared" si="7"/>
        <v>17400000</v>
      </c>
      <c r="L77" s="83"/>
      <c r="M77" s="50" t="s">
        <v>2171</v>
      </c>
      <c r="N77" s="1"/>
      <c r="O77" s="1"/>
      <c r="P77" s="28"/>
      <c r="Q77" s="28"/>
    </row>
    <row r="78" s="1" customFormat="1" spans="1:17">
      <c r="A78" s="52">
        <v>349813</v>
      </c>
      <c r="B78" s="52">
        <v>1476757</v>
      </c>
      <c r="C78" s="52" t="s">
        <v>3849</v>
      </c>
      <c r="D78" s="53">
        <v>43561</v>
      </c>
      <c r="E78" s="53">
        <v>43565</v>
      </c>
      <c r="F78" s="52">
        <f t="shared" si="5"/>
        <v>4</v>
      </c>
      <c r="G78" s="52">
        <v>1</v>
      </c>
      <c r="H78" s="52" t="s">
        <v>37</v>
      </c>
      <c r="I78" s="52">
        <f t="shared" si="6"/>
        <v>4</v>
      </c>
      <c r="J78" s="84">
        <v>2900000</v>
      </c>
      <c r="K78" s="85">
        <f t="shared" ref="K78:K80" si="8">J78*F78*G78</f>
        <v>11600000</v>
      </c>
      <c r="L78" s="86">
        <f>SUM(K78:K81)</f>
        <v>35400000</v>
      </c>
      <c r="M78" s="52"/>
      <c r="N78" s="1"/>
      <c r="O78" s="1"/>
      <c r="P78" s="28"/>
      <c r="Q78" s="28"/>
    </row>
    <row r="79" s="1" customFormat="1" spans="1:17">
      <c r="A79" s="52">
        <v>349851</v>
      </c>
      <c r="B79" s="52">
        <v>1477190</v>
      </c>
      <c r="C79" s="52" t="s">
        <v>3942</v>
      </c>
      <c r="D79" s="53">
        <v>43561</v>
      </c>
      <c r="E79" s="53">
        <v>43565</v>
      </c>
      <c r="F79" s="52">
        <f t="shared" si="5"/>
        <v>4</v>
      </c>
      <c r="G79" s="52">
        <v>1</v>
      </c>
      <c r="H79" s="52" t="s">
        <v>37</v>
      </c>
      <c r="I79" s="52">
        <f t="shared" si="6"/>
        <v>4</v>
      </c>
      <c r="J79" s="84">
        <v>2900000</v>
      </c>
      <c r="K79" s="85">
        <f t="shared" si="8"/>
        <v>11600000</v>
      </c>
      <c r="L79" s="87"/>
      <c r="M79" s="52"/>
      <c r="N79" s="1"/>
      <c r="O79" s="1"/>
      <c r="P79" s="28"/>
      <c r="Q79" s="28"/>
    </row>
    <row r="80" s="1" customFormat="1" spans="1:17">
      <c r="A80" s="52">
        <v>349867</v>
      </c>
      <c r="B80" s="52">
        <v>1477303</v>
      </c>
      <c r="C80" s="52" t="s">
        <v>3943</v>
      </c>
      <c r="D80" s="53">
        <v>43561</v>
      </c>
      <c r="E80" s="53">
        <v>43562</v>
      </c>
      <c r="F80" s="52">
        <f t="shared" si="5"/>
        <v>1</v>
      </c>
      <c r="G80" s="52">
        <v>1</v>
      </c>
      <c r="H80" s="52" t="s">
        <v>37</v>
      </c>
      <c r="I80" s="52">
        <f t="shared" si="6"/>
        <v>1</v>
      </c>
      <c r="J80" s="84">
        <v>2900000</v>
      </c>
      <c r="K80" s="85">
        <f t="shared" si="8"/>
        <v>2900000</v>
      </c>
      <c r="L80" s="87"/>
      <c r="M80" s="52"/>
      <c r="N80" s="1"/>
      <c r="O80" s="1"/>
      <c r="P80" s="28"/>
      <c r="Q80" s="28"/>
    </row>
    <row r="81" s="1" customFormat="1" spans="1:17">
      <c r="A81" s="54">
        <v>345339</v>
      </c>
      <c r="B81" s="52">
        <v>1457206</v>
      </c>
      <c r="C81" s="52" t="s">
        <v>3944</v>
      </c>
      <c r="D81" s="53">
        <v>43568</v>
      </c>
      <c r="E81" s="53">
        <v>43571</v>
      </c>
      <c r="F81" s="52">
        <f t="shared" si="5"/>
        <v>3</v>
      </c>
      <c r="G81" s="52">
        <v>1</v>
      </c>
      <c r="H81" s="52" t="s">
        <v>2405</v>
      </c>
      <c r="I81" s="52">
        <f t="shared" si="6"/>
        <v>3</v>
      </c>
      <c r="J81" s="85">
        <v>3100000</v>
      </c>
      <c r="K81" s="85">
        <f t="shared" ref="K81:K88" si="9">J81*I81</f>
        <v>9300000</v>
      </c>
      <c r="L81" s="88"/>
      <c r="M81" s="52"/>
      <c r="N81" s="1"/>
      <c r="O81" s="1"/>
      <c r="P81" s="28"/>
      <c r="Q81" s="28"/>
    </row>
    <row r="82" s="2" customFormat="1" spans="1:20">
      <c r="A82" s="55">
        <v>350432</v>
      </c>
      <c r="B82" s="56">
        <v>1478810</v>
      </c>
      <c r="C82" s="56" t="s">
        <v>3945</v>
      </c>
      <c r="D82" s="57">
        <v>43568</v>
      </c>
      <c r="E82" s="57">
        <v>43569</v>
      </c>
      <c r="F82" s="56">
        <f t="shared" si="5"/>
        <v>1</v>
      </c>
      <c r="G82" s="56">
        <v>1</v>
      </c>
      <c r="H82" s="56" t="s">
        <v>868</v>
      </c>
      <c r="I82" s="56">
        <f t="shared" si="6"/>
        <v>1</v>
      </c>
      <c r="J82" s="89">
        <v>3550000</v>
      </c>
      <c r="K82" s="89">
        <f t="shared" si="9"/>
        <v>3550000</v>
      </c>
      <c r="L82" s="90">
        <f>SUM(K82:K88)</f>
        <v>52710000</v>
      </c>
      <c r="M82" s="59"/>
      <c r="N82" s="1"/>
      <c r="O82" s="1"/>
      <c r="P82" s="28"/>
      <c r="Q82" s="28"/>
      <c r="T82" s="1"/>
    </row>
    <row r="83" s="1" customFormat="1" spans="1:17">
      <c r="A83" s="58">
        <v>345551</v>
      </c>
      <c r="B83" s="59">
        <v>1457713</v>
      </c>
      <c r="C83" s="59" t="s">
        <v>3756</v>
      </c>
      <c r="D83" s="60">
        <v>43569</v>
      </c>
      <c r="E83" s="60">
        <v>43571</v>
      </c>
      <c r="F83" s="59">
        <f t="shared" si="5"/>
        <v>2</v>
      </c>
      <c r="G83" s="59">
        <v>1</v>
      </c>
      <c r="H83" s="59" t="s">
        <v>2405</v>
      </c>
      <c r="I83" s="59">
        <f t="shared" si="6"/>
        <v>2</v>
      </c>
      <c r="J83" s="91">
        <v>3100000</v>
      </c>
      <c r="K83" s="91">
        <f t="shared" si="9"/>
        <v>6200000</v>
      </c>
      <c r="L83" s="92"/>
      <c r="M83" s="59"/>
      <c r="N83" s="1"/>
      <c r="O83" s="1"/>
      <c r="P83" s="28"/>
      <c r="Q83" s="28"/>
    </row>
    <row r="84" s="1" customFormat="1" spans="1:17">
      <c r="A84" s="55">
        <v>349871</v>
      </c>
      <c r="B84" s="56">
        <v>1477264</v>
      </c>
      <c r="C84" s="56" t="s">
        <v>3946</v>
      </c>
      <c r="D84" s="57">
        <v>43569</v>
      </c>
      <c r="E84" s="57">
        <v>43571</v>
      </c>
      <c r="F84" s="56">
        <f t="shared" si="5"/>
        <v>2</v>
      </c>
      <c r="G84" s="56">
        <v>1</v>
      </c>
      <c r="H84" s="56" t="s">
        <v>3046</v>
      </c>
      <c r="I84" s="56">
        <f t="shared" si="6"/>
        <v>2</v>
      </c>
      <c r="J84" s="89">
        <v>5130000</v>
      </c>
      <c r="K84" s="89">
        <f t="shared" si="9"/>
        <v>10260000</v>
      </c>
      <c r="L84" s="92"/>
      <c r="M84" s="59"/>
      <c r="N84" s="1"/>
      <c r="O84" s="1"/>
      <c r="P84" s="28"/>
      <c r="Q84" s="28"/>
    </row>
    <row r="85" s="1" customFormat="1" spans="1:17">
      <c r="A85" s="58">
        <v>345549</v>
      </c>
      <c r="B85" s="59">
        <v>1457569</v>
      </c>
      <c r="C85" s="59" t="s">
        <v>3947</v>
      </c>
      <c r="D85" s="60">
        <v>43569</v>
      </c>
      <c r="E85" s="60">
        <v>43571</v>
      </c>
      <c r="F85" s="59">
        <f t="shared" si="5"/>
        <v>2</v>
      </c>
      <c r="G85" s="59">
        <v>1</v>
      </c>
      <c r="H85" s="59" t="s">
        <v>37</v>
      </c>
      <c r="I85" s="59">
        <f t="shared" si="6"/>
        <v>2</v>
      </c>
      <c r="J85" s="91">
        <v>2900000</v>
      </c>
      <c r="K85" s="91">
        <f t="shared" si="9"/>
        <v>5800000</v>
      </c>
      <c r="L85" s="92"/>
      <c r="M85" s="59" t="s">
        <v>2389</v>
      </c>
      <c r="N85" s="1"/>
      <c r="O85" s="1"/>
      <c r="P85" s="28"/>
      <c r="Q85" s="28"/>
    </row>
    <row r="86" s="1" customFormat="1" spans="1:17">
      <c r="A86" s="59">
        <v>348776</v>
      </c>
      <c r="B86" s="59">
        <v>1472272</v>
      </c>
      <c r="C86" s="59" t="s">
        <v>3948</v>
      </c>
      <c r="D86" s="60">
        <v>43569</v>
      </c>
      <c r="E86" s="60">
        <v>43572</v>
      </c>
      <c r="F86" s="59">
        <f t="shared" si="5"/>
        <v>3</v>
      </c>
      <c r="G86" s="59">
        <v>1</v>
      </c>
      <c r="H86" s="59" t="s">
        <v>37</v>
      </c>
      <c r="I86" s="59">
        <f t="shared" si="6"/>
        <v>3</v>
      </c>
      <c r="J86" s="93">
        <v>2900000</v>
      </c>
      <c r="K86" s="91">
        <f t="shared" si="9"/>
        <v>8700000</v>
      </c>
      <c r="L86" s="92"/>
      <c r="M86" s="59"/>
      <c r="N86" s="1"/>
      <c r="O86" s="1"/>
      <c r="P86" s="28"/>
      <c r="Q86" s="28"/>
    </row>
    <row r="87" s="1" customFormat="1" spans="1:17">
      <c r="A87" s="58" t="s">
        <v>3949</v>
      </c>
      <c r="B87" s="59">
        <v>1469559</v>
      </c>
      <c r="C87" s="59" t="s">
        <v>3950</v>
      </c>
      <c r="D87" s="60">
        <v>43570</v>
      </c>
      <c r="E87" s="60">
        <v>43572</v>
      </c>
      <c r="F87" s="59">
        <f t="shared" si="5"/>
        <v>2</v>
      </c>
      <c r="G87" s="59">
        <v>2</v>
      </c>
      <c r="H87" s="59" t="s">
        <v>2405</v>
      </c>
      <c r="I87" s="59">
        <f t="shared" si="6"/>
        <v>4</v>
      </c>
      <c r="J87" s="91">
        <v>3100000</v>
      </c>
      <c r="K87" s="91">
        <f t="shared" si="9"/>
        <v>12400000</v>
      </c>
      <c r="L87" s="92"/>
      <c r="M87" s="59"/>
      <c r="N87" s="1"/>
      <c r="O87" s="1"/>
      <c r="P87" s="28"/>
      <c r="Q87" s="28"/>
    </row>
    <row r="88" s="1" customFormat="1" spans="1:17">
      <c r="A88" s="58">
        <v>348140</v>
      </c>
      <c r="B88" s="59">
        <v>1468244</v>
      </c>
      <c r="C88" s="59" t="s">
        <v>3951</v>
      </c>
      <c r="D88" s="60">
        <v>43570</v>
      </c>
      <c r="E88" s="60">
        <v>43572</v>
      </c>
      <c r="F88" s="59">
        <f t="shared" si="5"/>
        <v>2</v>
      </c>
      <c r="G88" s="59">
        <v>1</v>
      </c>
      <c r="H88" s="59" t="s">
        <v>37</v>
      </c>
      <c r="I88" s="59">
        <f t="shared" si="6"/>
        <v>2</v>
      </c>
      <c r="J88" s="91">
        <v>2900000</v>
      </c>
      <c r="K88" s="91">
        <f t="shared" si="9"/>
        <v>5800000</v>
      </c>
      <c r="L88" s="94"/>
      <c r="M88" s="59"/>
      <c r="N88" s="1"/>
      <c r="O88" s="1"/>
      <c r="P88" s="28"/>
      <c r="Q88" s="28"/>
    </row>
    <row r="89" s="1" customFormat="1" spans="1:17">
      <c r="A89" s="61">
        <v>350805</v>
      </c>
      <c r="B89" s="61">
        <v>1479403</v>
      </c>
      <c r="C89" s="61" t="s">
        <v>3952</v>
      </c>
      <c r="D89" s="62">
        <v>43569</v>
      </c>
      <c r="E89" s="62">
        <v>43571</v>
      </c>
      <c r="F89" s="61">
        <f t="shared" si="5"/>
        <v>2</v>
      </c>
      <c r="G89" s="61">
        <v>1</v>
      </c>
      <c r="H89" s="61" t="s">
        <v>868</v>
      </c>
      <c r="I89" s="61">
        <f t="shared" si="6"/>
        <v>2</v>
      </c>
      <c r="J89" s="95">
        <v>3550000</v>
      </c>
      <c r="K89" s="96">
        <f>J89*F89*G89</f>
        <v>7100000</v>
      </c>
      <c r="L89" s="97">
        <f>SUM(K89:K99)</f>
        <v>121710000</v>
      </c>
      <c r="M89" s="63"/>
      <c r="N89" s="1"/>
      <c r="O89" s="1"/>
      <c r="P89" s="28"/>
      <c r="Q89" s="28"/>
    </row>
    <row r="90" s="1" customFormat="1" spans="1:17">
      <c r="A90" s="63">
        <v>347570</v>
      </c>
      <c r="B90" s="63">
        <v>1466945</v>
      </c>
      <c r="C90" s="63" t="s">
        <v>3953</v>
      </c>
      <c r="D90" s="64">
        <v>43572</v>
      </c>
      <c r="E90" s="64">
        <v>43576</v>
      </c>
      <c r="F90" s="63">
        <f t="shared" si="5"/>
        <v>4</v>
      </c>
      <c r="G90" s="63">
        <v>1</v>
      </c>
      <c r="H90" s="63" t="s">
        <v>2405</v>
      </c>
      <c r="I90" s="63">
        <f t="shared" si="6"/>
        <v>4</v>
      </c>
      <c r="J90" s="98">
        <v>3100000</v>
      </c>
      <c r="K90" s="99">
        <f t="shared" ref="K90:K96" si="10">J90*I90</f>
        <v>12400000</v>
      </c>
      <c r="L90" s="100"/>
      <c r="M90" s="63"/>
      <c r="N90" s="1"/>
      <c r="O90" s="1"/>
      <c r="P90" s="28"/>
      <c r="Q90" s="28"/>
    </row>
    <row r="91" s="1" customFormat="1" spans="1:17">
      <c r="A91" s="63">
        <v>350818</v>
      </c>
      <c r="B91" s="63">
        <v>1479614</v>
      </c>
      <c r="C91" s="63" t="s">
        <v>3954</v>
      </c>
      <c r="D91" s="64">
        <v>43572</v>
      </c>
      <c r="E91" s="64">
        <v>43574</v>
      </c>
      <c r="F91" s="63">
        <f t="shared" si="5"/>
        <v>2</v>
      </c>
      <c r="G91" s="63">
        <v>1</v>
      </c>
      <c r="H91" s="63" t="s">
        <v>37</v>
      </c>
      <c r="I91" s="63">
        <f t="shared" si="6"/>
        <v>2</v>
      </c>
      <c r="J91" s="98">
        <v>2900000</v>
      </c>
      <c r="K91" s="99">
        <f t="shared" si="10"/>
        <v>5800000</v>
      </c>
      <c r="L91" s="100"/>
      <c r="M91" s="63"/>
      <c r="N91" s="1"/>
      <c r="O91" s="1"/>
      <c r="P91" s="28"/>
      <c r="Q91" s="28"/>
    </row>
    <row r="92" s="1" customFormat="1" spans="1:17">
      <c r="A92" s="63">
        <v>349753</v>
      </c>
      <c r="B92" s="63">
        <v>1476555</v>
      </c>
      <c r="C92" s="63" t="s">
        <v>3955</v>
      </c>
      <c r="D92" s="64">
        <v>43572</v>
      </c>
      <c r="E92" s="64">
        <v>43575</v>
      </c>
      <c r="F92" s="63">
        <f t="shared" si="5"/>
        <v>3</v>
      </c>
      <c r="G92" s="63">
        <v>1</v>
      </c>
      <c r="H92" s="63" t="s">
        <v>37</v>
      </c>
      <c r="I92" s="63">
        <f t="shared" si="6"/>
        <v>3</v>
      </c>
      <c r="J92" s="98">
        <v>2900000</v>
      </c>
      <c r="K92" s="99">
        <f t="shared" si="10"/>
        <v>8700000</v>
      </c>
      <c r="L92" s="100"/>
      <c r="M92" s="63"/>
      <c r="N92" s="1"/>
      <c r="O92" s="1"/>
      <c r="P92" s="28"/>
      <c r="Q92" s="28"/>
    </row>
    <row r="93" s="1" customFormat="1" spans="1:17">
      <c r="A93" s="65" t="s">
        <v>3956</v>
      </c>
      <c r="B93" s="63">
        <v>1459382</v>
      </c>
      <c r="C93" s="63" t="s">
        <v>3957</v>
      </c>
      <c r="D93" s="64">
        <v>43572</v>
      </c>
      <c r="E93" s="64">
        <v>43576</v>
      </c>
      <c r="F93" s="63">
        <f t="shared" si="5"/>
        <v>4</v>
      </c>
      <c r="G93" s="63">
        <v>2</v>
      </c>
      <c r="H93" s="63" t="s">
        <v>2405</v>
      </c>
      <c r="I93" s="63">
        <f t="shared" si="6"/>
        <v>8</v>
      </c>
      <c r="J93" s="99">
        <v>3100000</v>
      </c>
      <c r="K93" s="99">
        <f t="shared" si="10"/>
        <v>24800000</v>
      </c>
      <c r="L93" s="100"/>
      <c r="M93" s="63"/>
      <c r="N93" s="1"/>
      <c r="O93" s="1"/>
      <c r="P93" s="28"/>
      <c r="Q93" s="28"/>
    </row>
    <row r="94" s="1" customFormat="1" spans="1:17">
      <c r="A94" s="65" t="s">
        <v>3958</v>
      </c>
      <c r="B94" s="63">
        <v>1456496</v>
      </c>
      <c r="C94" s="63" t="s">
        <v>3959</v>
      </c>
      <c r="D94" s="64">
        <v>43573</v>
      </c>
      <c r="E94" s="64">
        <v>43575</v>
      </c>
      <c r="F94" s="63">
        <f t="shared" si="5"/>
        <v>2</v>
      </c>
      <c r="G94" s="63">
        <v>2</v>
      </c>
      <c r="H94" s="63" t="s">
        <v>37</v>
      </c>
      <c r="I94" s="63">
        <f t="shared" si="6"/>
        <v>4</v>
      </c>
      <c r="J94" s="99">
        <v>2900000</v>
      </c>
      <c r="K94" s="99">
        <f t="shared" si="10"/>
        <v>11600000</v>
      </c>
      <c r="L94" s="100"/>
      <c r="M94" s="63"/>
      <c r="N94" s="1"/>
      <c r="O94" s="1"/>
      <c r="P94" s="28"/>
      <c r="Q94" s="28"/>
    </row>
    <row r="95" s="1" customFormat="1" spans="1:17">
      <c r="A95" s="66">
        <v>349511</v>
      </c>
      <c r="B95" s="61">
        <v>1475959</v>
      </c>
      <c r="C95" s="61" t="s">
        <v>3960</v>
      </c>
      <c r="D95" s="62">
        <v>43573</v>
      </c>
      <c r="E95" s="62">
        <v>43574</v>
      </c>
      <c r="F95" s="61">
        <f t="shared" si="5"/>
        <v>1</v>
      </c>
      <c r="G95" s="61">
        <v>1</v>
      </c>
      <c r="H95" s="61" t="s">
        <v>868</v>
      </c>
      <c r="I95" s="61">
        <f t="shared" si="6"/>
        <v>1</v>
      </c>
      <c r="J95" s="96">
        <v>3350000</v>
      </c>
      <c r="K95" s="96">
        <f t="shared" si="10"/>
        <v>3350000</v>
      </c>
      <c r="L95" s="100"/>
      <c r="M95" s="63" t="s">
        <v>3961</v>
      </c>
      <c r="N95" s="1"/>
      <c r="O95" s="1"/>
      <c r="P95" s="28"/>
      <c r="Q95" s="28"/>
    </row>
    <row r="96" s="1" customFormat="1" spans="1:17">
      <c r="A96" s="65">
        <v>349118</v>
      </c>
      <c r="B96" s="63">
        <v>1474511</v>
      </c>
      <c r="C96" s="63" t="s">
        <v>3962</v>
      </c>
      <c r="D96" s="64">
        <v>43573</v>
      </c>
      <c r="E96" s="64">
        <v>43575</v>
      </c>
      <c r="F96" s="63">
        <f t="shared" si="5"/>
        <v>2</v>
      </c>
      <c r="G96" s="63">
        <v>1</v>
      </c>
      <c r="H96" s="63" t="s">
        <v>37</v>
      </c>
      <c r="I96" s="63">
        <f t="shared" si="6"/>
        <v>2</v>
      </c>
      <c r="J96" s="99">
        <v>2900000</v>
      </c>
      <c r="K96" s="99">
        <f t="shared" si="10"/>
        <v>5800000</v>
      </c>
      <c r="L96" s="100"/>
      <c r="M96" s="63"/>
      <c r="N96" s="1"/>
      <c r="O96" s="1"/>
      <c r="P96" s="28"/>
      <c r="Q96" s="28"/>
    </row>
    <row r="97" s="1" customFormat="1" spans="1:17">
      <c r="A97" s="66" t="s">
        <v>3963</v>
      </c>
      <c r="B97" s="61">
        <v>1477364</v>
      </c>
      <c r="C97" s="61" t="s">
        <v>3964</v>
      </c>
      <c r="D97" s="62">
        <v>43573</v>
      </c>
      <c r="E97" s="62">
        <v>43575</v>
      </c>
      <c r="F97" s="61">
        <f t="shared" si="5"/>
        <v>2</v>
      </c>
      <c r="G97" s="61">
        <v>2</v>
      </c>
      <c r="H97" s="61" t="s">
        <v>2997</v>
      </c>
      <c r="I97" s="61">
        <f t="shared" si="6"/>
        <v>4</v>
      </c>
      <c r="J97" s="95">
        <v>4340000</v>
      </c>
      <c r="K97" s="96">
        <f t="shared" ref="K97:K107" si="11">J97*F97*G97</f>
        <v>17360000</v>
      </c>
      <c r="L97" s="100"/>
      <c r="M97" s="63"/>
      <c r="N97" s="1"/>
      <c r="O97" s="1"/>
      <c r="P97" s="28"/>
      <c r="Q97" s="28"/>
    </row>
    <row r="98" s="1" customFormat="1" spans="1:17">
      <c r="A98" s="63">
        <v>347853</v>
      </c>
      <c r="B98" s="63">
        <v>1468017</v>
      </c>
      <c r="C98" s="63" t="s">
        <v>3965</v>
      </c>
      <c r="D98" s="64">
        <v>43573</v>
      </c>
      <c r="E98" s="64">
        <v>43575</v>
      </c>
      <c r="F98" s="63">
        <f t="shared" si="5"/>
        <v>2</v>
      </c>
      <c r="G98" s="63">
        <v>1</v>
      </c>
      <c r="H98" s="63" t="s">
        <v>2405</v>
      </c>
      <c r="I98" s="63">
        <f t="shared" si="6"/>
        <v>2</v>
      </c>
      <c r="J98" s="98">
        <v>3100000</v>
      </c>
      <c r="K98" s="99">
        <f t="shared" si="11"/>
        <v>6200000</v>
      </c>
      <c r="L98" s="100"/>
      <c r="M98" s="63"/>
      <c r="N98" s="1"/>
      <c r="O98" s="1"/>
      <c r="P98" s="28"/>
      <c r="Q98" s="28"/>
    </row>
    <row r="99" s="1" customFormat="1" ht="14.25" customHeight="1" spans="1:17">
      <c r="A99" s="65" t="s">
        <v>3966</v>
      </c>
      <c r="B99" s="63">
        <v>1465228</v>
      </c>
      <c r="C99" s="63" t="s">
        <v>3967</v>
      </c>
      <c r="D99" s="64">
        <v>43573</v>
      </c>
      <c r="E99" s="64">
        <v>43575</v>
      </c>
      <c r="F99" s="63">
        <f t="shared" si="5"/>
        <v>2</v>
      </c>
      <c r="G99" s="63">
        <v>3</v>
      </c>
      <c r="H99" s="63" t="s">
        <v>2405</v>
      </c>
      <c r="I99" s="63">
        <f t="shared" si="6"/>
        <v>6</v>
      </c>
      <c r="J99" s="99">
        <v>3100000</v>
      </c>
      <c r="K99" s="99">
        <f t="shared" si="11"/>
        <v>18600000</v>
      </c>
      <c r="L99" s="101"/>
      <c r="M99" s="63"/>
      <c r="N99" s="1"/>
      <c r="O99" s="1"/>
      <c r="P99" s="28"/>
      <c r="Q99" s="28"/>
    </row>
    <row r="100" s="1" customFormat="1" spans="1:17">
      <c r="A100" s="67">
        <v>351033</v>
      </c>
      <c r="B100" s="67">
        <v>1480602</v>
      </c>
      <c r="C100" s="67" t="s">
        <v>3968</v>
      </c>
      <c r="D100" s="68">
        <v>43566</v>
      </c>
      <c r="E100" s="68">
        <v>43573</v>
      </c>
      <c r="F100" s="67">
        <f t="shared" si="5"/>
        <v>7</v>
      </c>
      <c r="G100" s="67">
        <v>1</v>
      </c>
      <c r="H100" s="67" t="s">
        <v>2997</v>
      </c>
      <c r="I100" s="67">
        <f t="shared" si="6"/>
        <v>7</v>
      </c>
      <c r="J100" s="102">
        <v>4340000</v>
      </c>
      <c r="K100" s="103">
        <f t="shared" si="11"/>
        <v>30380000</v>
      </c>
      <c r="L100" s="86">
        <f>SUM(K100:K115)</f>
        <v>188680000</v>
      </c>
      <c r="M100" s="52"/>
      <c r="N100" s="1"/>
      <c r="O100" s="1"/>
      <c r="P100" s="28"/>
      <c r="Q100" s="28"/>
    </row>
    <row r="101" s="1" customFormat="1" spans="1:17">
      <c r="A101" s="52">
        <v>351114</v>
      </c>
      <c r="B101" s="52">
        <v>1481202</v>
      </c>
      <c r="C101" s="52" t="s">
        <v>3969</v>
      </c>
      <c r="D101" s="53">
        <v>43567</v>
      </c>
      <c r="E101" s="53">
        <v>43570</v>
      </c>
      <c r="F101" s="52">
        <f t="shared" si="5"/>
        <v>3</v>
      </c>
      <c r="G101" s="52">
        <v>1</v>
      </c>
      <c r="H101" s="52" t="s">
        <v>37</v>
      </c>
      <c r="I101" s="52">
        <f t="shared" si="6"/>
        <v>3</v>
      </c>
      <c r="J101" s="84">
        <v>2900000</v>
      </c>
      <c r="K101" s="85">
        <f t="shared" si="11"/>
        <v>8700000</v>
      </c>
      <c r="L101" s="87"/>
      <c r="M101" s="52"/>
      <c r="N101" s="1"/>
      <c r="O101" s="1"/>
      <c r="P101" s="28"/>
      <c r="Q101" s="28"/>
    </row>
    <row r="102" s="1" customFormat="1" spans="1:17">
      <c r="A102" s="52">
        <v>347896</v>
      </c>
      <c r="B102" s="52">
        <v>1468827</v>
      </c>
      <c r="C102" s="52" t="s">
        <v>3970</v>
      </c>
      <c r="D102" s="53">
        <v>43574</v>
      </c>
      <c r="E102" s="53">
        <v>43577</v>
      </c>
      <c r="F102" s="52">
        <f t="shared" si="5"/>
        <v>3</v>
      </c>
      <c r="G102" s="52">
        <v>1</v>
      </c>
      <c r="H102" s="52" t="s">
        <v>2405</v>
      </c>
      <c r="I102" s="52">
        <f t="shared" si="6"/>
        <v>3</v>
      </c>
      <c r="J102" s="84">
        <v>3100000</v>
      </c>
      <c r="K102" s="85">
        <f t="shared" si="11"/>
        <v>9300000</v>
      </c>
      <c r="L102" s="87"/>
      <c r="M102" s="52"/>
      <c r="N102" s="1"/>
      <c r="O102" s="1"/>
      <c r="P102" s="28"/>
      <c r="Q102" s="28"/>
    </row>
    <row r="103" s="1" customFormat="1" spans="1:17">
      <c r="A103" s="52">
        <v>349399</v>
      </c>
      <c r="B103" s="52">
        <v>1475418</v>
      </c>
      <c r="C103" s="52" t="s">
        <v>3971</v>
      </c>
      <c r="D103" s="53">
        <v>43574</v>
      </c>
      <c r="E103" s="53">
        <v>43575</v>
      </c>
      <c r="F103" s="52">
        <f t="shared" si="5"/>
        <v>1</v>
      </c>
      <c r="G103" s="52">
        <v>1</v>
      </c>
      <c r="H103" s="52" t="s">
        <v>37</v>
      </c>
      <c r="I103" s="52">
        <f t="shared" si="6"/>
        <v>1</v>
      </c>
      <c r="J103" s="84">
        <v>2900000</v>
      </c>
      <c r="K103" s="85">
        <f t="shared" si="11"/>
        <v>2900000</v>
      </c>
      <c r="L103" s="87"/>
      <c r="M103" s="52"/>
      <c r="N103" s="1"/>
      <c r="O103" s="1"/>
      <c r="P103" s="28"/>
      <c r="Q103" s="28"/>
    </row>
    <row r="104" s="1" customFormat="1" spans="1:17">
      <c r="A104" s="52">
        <v>347407</v>
      </c>
      <c r="B104" s="52">
        <v>1465936</v>
      </c>
      <c r="C104" s="52" t="s">
        <v>3972</v>
      </c>
      <c r="D104" s="53">
        <v>43574</v>
      </c>
      <c r="E104" s="53">
        <v>43576</v>
      </c>
      <c r="F104" s="52">
        <f t="shared" si="5"/>
        <v>2</v>
      </c>
      <c r="G104" s="52">
        <v>1</v>
      </c>
      <c r="H104" s="52" t="s">
        <v>37</v>
      </c>
      <c r="I104" s="52">
        <f t="shared" si="6"/>
        <v>2</v>
      </c>
      <c r="J104" s="84">
        <v>2900000</v>
      </c>
      <c r="K104" s="85">
        <f t="shared" si="11"/>
        <v>5800000</v>
      </c>
      <c r="L104" s="87"/>
      <c r="M104" s="52"/>
      <c r="N104" s="1"/>
      <c r="O104" s="1"/>
      <c r="P104" s="28"/>
      <c r="Q104" s="28"/>
    </row>
    <row r="105" s="1" customFormat="1" spans="1:17">
      <c r="A105" s="54">
        <v>344502</v>
      </c>
      <c r="B105" s="52">
        <v>1454915</v>
      </c>
      <c r="C105" s="52" t="s">
        <v>3973</v>
      </c>
      <c r="D105" s="53">
        <v>43574</v>
      </c>
      <c r="E105" s="53">
        <v>43575</v>
      </c>
      <c r="F105" s="52">
        <f t="shared" si="5"/>
        <v>1</v>
      </c>
      <c r="G105" s="52">
        <v>1</v>
      </c>
      <c r="H105" s="52" t="s">
        <v>37</v>
      </c>
      <c r="I105" s="52">
        <f t="shared" si="6"/>
        <v>1</v>
      </c>
      <c r="J105" s="85">
        <v>2900000</v>
      </c>
      <c r="K105" s="85">
        <f t="shared" si="11"/>
        <v>2900000</v>
      </c>
      <c r="L105" s="87"/>
      <c r="M105" s="52"/>
      <c r="N105" s="1"/>
      <c r="O105" s="1"/>
      <c r="P105" s="28"/>
      <c r="Q105" s="28"/>
    </row>
    <row r="106" s="1" customFormat="1" spans="1:17">
      <c r="A106" s="54" t="s">
        <v>3974</v>
      </c>
      <c r="B106" s="52">
        <v>1461951</v>
      </c>
      <c r="C106" s="52" t="s">
        <v>3975</v>
      </c>
      <c r="D106" s="53">
        <v>43574</v>
      </c>
      <c r="E106" s="53">
        <v>43577</v>
      </c>
      <c r="F106" s="52">
        <f t="shared" si="5"/>
        <v>3</v>
      </c>
      <c r="G106" s="52">
        <v>3</v>
      </c>
      <c r="H106" s="52" t="s">
        <v>2405</v>
      </c>
      <c r="I106" s="52">
        <f t="shared" si="6"/>
        <v>9</v>
      </c>
      <c r="J106" s="84">
        <v>3100000</v>
      </c>
      <c r="K106" s="85">
        <f t="shared" si="11"/>
        <v>27900000</v>
      </c>
      <c r="L106" s="87"/>
      <c r="M106" s="52"/>
      <c r="N106" s="1"/>
      <c r="O106" s="1"/>
      <c r="P106" s="28"/>
      <c r="Q106" s="28"/>
    </row>
    <row r="107" s="1" customFormat="1" spans="1:17">
      <c r="A107" s="52">
        <v>346541</v>
      </c>
      <c r="B107" s="52">
        <v>1461953</v>
      </c>
      <c r="C107" s="52" t="s">
        <v>3976</v>
      </c>
      <c r="D107" s="53">
        <v>43574</v>
      </c>
      <c r="E107" s="53">
        <v>43575</v>
      </c>
      <c r="F107" s="52">
        <f t="shared" si="5"/>
        <v>1</v>
      </c>
      <c r="G107" s="52">
        <v>1</v>
      </c>
      <c r="H107" s="52" t="s">
        <v>2405</v>
      </c>
      <c r="I107" s="52">
        <f t="shared" si="6"/>
        <v>1</v>
      </c>
      <c r="J107" s="84">
        <v>3100000</v>
      </c>
      <c r="K107" s="85">
        <f t="shared" si="11"/>
        <v>3100000</v>
      </c>
      <c r="L107" s="87"/>
      <c r="M107" s="52"/>
      <c r="N107" s="1"/>
      <c r="O107" s="1"/>
      <c r="P107" s="28"/>
      <c r="Q107" s="28"/>
    </row>
    <row r="108" s="1" customFormat="1" spans="1:17">
      <c r="A108" s="52">
        <v>345623</v>
      </c>
      <c r="B108" s="52">
        <v>1457976</v>
      </c>
      <c r="C108" s="52" t="s">
        <v>3977</v>
      </c>
      <c r="D108" s="53">
        <v>43575</v>
      </c>
      <c r="E108" s="53">
        <v>43577</v>
      </c>
      <c r="F108" s="52">
        <f t="shared" si="5"/>
        <v>2</v>
      </c>
      <c r="G108" s="52">
        <v>1</v>
      </c>
      <c r="H108" s="52" t="s">
        <v>2405</v>
      </c>
      <c r="I108" s="52">
        <f t="shared" si="6"/>
        <v>2</v>
      </c>
      <c r="J108" s="85">
        <v>3100000</v>
      </c>
      <c r="K108" s="85">
        <f t="shared" ref="K108:K120" si="12">J108*I108</f>
        <v>6200000</v>
      </c>
      <c r="L108" s="87"/>
      <c r="M108" s="52"/>
      <c r="N108" s="1"/>
      <c r="O108" s="1"/>
      <c r="P108" s="28"/>
      <c r="Q108" s="28"/>
    </row>
    <row r="109" s="1" customFormat="1" spans="1:17">
      <c r="A109" s="54" t="s">
        <v>3978</v>
      </c>
      <c r="B109" s="52">
        <v>1455315</v>
      </c>
      <c r="C109" s="52" t="s">
        <v>3979</v>
      </c>
      <c r="D109" s="53">
        <v>43575</v>
      </c>
      <c r="E109" s="53">
        <v>43577</v>
      </c>
      <c r="F109" s="52">
        <f t="shared" si="5"/>
        <v>2</v>
      </c>
      <c r="G109" s="52">
        <v>4</v>
      </c>
      <c r="H109" s="52" t="s">
        <v>37</v>
      </c>
      <c r="I109" s="52">
        <f t="shared" si="6"/>
        <v>8</v>
      </c>
      <c r="J109" s="85">
        <v>2900000</v>
      </c>
      <c r="K109" s="85">
        <f t="shared" si="12"/>
        <v>23200000</v>
      </c>
      <c r="L109" s="87"/>
      <c r="M109" s="52" t="s">
        <v>2171</v>
      </c>
      <c r="N109" s="1"/>
      <c r="O109" s="1"/>
      <c r="P109" s="28"/>
      <c r="Q109" s="28"/>
    </row>
    <row r="110" s="1" customFormat="1" spans="1:17">
      <c r="A110" s="54">
        <v>347691</v>
      </c>
      <c r="B110" s="52">
        <v>1467305</v>
      </c>
      <c r="C110" s="52" t="s">
        <v>3980</v>
      </c>
      <c r="D110" s="53">
        <v>43575</v>
      </c>
      <c r="E110" s="53">
        <v>43577</v>
      </c>
      <c r="F110" s="52">
        <f t="shared" si="5"/>
        <v>2</v>
      </c>
      <c r="G110" s="52">
        <v>1</v>
      </c>
      <c r="H110" s="52" t="s">
        <v>2405</v>
      </c>
      <c r="I110" s="52">
        <f t="shared" si="6"/>
        <v>2</v>
      </c>
      <c r="J110" s="85">
        <v>3100000</v>
      </c>
      <c r="K110" s="85">
        <f t="shared" si="12"/>
        <v>6200000</v>
      </c>
      <c r="L110" s="87"/>
      <c r="M110" s="52"/>
      <c r="N110" s="1"/>
      <c r="O110" s="1"/>
      <c r="P110" s="28"/>
      <c r="Q110" s="28"/>
    </row>
    <row r="111" s="1" customFormat="1" spans="1:17">
      <c r="A111" s="54" t="s">
        <v>3981</v>
      </c>
      <c r="B111" s="52">
        <v>1446880</v>
      </c>
      <c r="C111" s="52" t="s">
        <v>3982</v>
      </c>
      <c r="D111" s="53">
        <v>43575</v>
      </c>
      <c r="E111" s="53">
        <v>43577</v>
      </c>
      <c r="F111" s="52">
        <f t="shared" si="5"/>
        <v>2</v>
      </c>
      <c r="G111" s="52">
        <v>3</v>
      </c>
      <c r="H111" s="52" t="s">
        <v>2405</v>
      </c>
      <c r="I111" s="52">
        <f t="shared" si="6"/>
        <v>6</v>
      </c>
      <c r="J111" s="85">
        <v>3100000</v>
      </c>
      <c r="K111" s="85">
        <f t="shared" si="12"/>
        <v>18600000</v>
      </c>
      <c r="L111" s="87"/>
      <c r="M111" s="52" t="s">
        <v>1960</v>
      </c>
      <c r="N111" s="1"/>
      <c r="O111" s="1"/>
      <c r="P111" s="28"/>
      <c r="Q111" s="28"/>
    </row>
    <row r="112" s="1" customFormat="1" spans="1:17">
      <c r="A112" s="54">
        <v>348189</v>
      </c>
      <c r="B112" s="52">
        <v>1469060</v>
      </c>
      <c r="C112" s="52" t="s">
        <v>3983</v>
      </c>
      <c r="D112" s="53">
        <v>43576</v>
      </c>
      <c r="E112" s="53">
        <v>43580</v>
      </c>
      <c r="F112" s="52">
        <f t="shared" si="5"/>
        <v>4</v>
      </c>
      <c r="G112" s="52">
        <v>1</v>
      </c>
      <c r="H112" s="52" t="s">
        <v>37</v>
      </c>
      <c r="I112" s="52">
        <f t="shared" si="6"/>
        <v>4</v>
      </c>
      <c r="J112" s="85">
        <v>2900000</v>
      </c>
      <c r="K112" s="85">
        <f t="shared" si="12"/>
        <v>11600000</v>
      </c>
      <c r="L112" s="87"/>
      <c r="M112" s="52"/>
      <c r="N112" s="1"/>
      <c r="O112" s="1"/>
      <c r="P112" s="28"/>
      <c r="Q112" s="28"/>
    </row>
    <row r="113" s="1" customFormat="1" spans="1:17">
      <c r="A113" s="54" t="s">
        <v>3984</v>
      </c>
      <c r="B113" s="52">
        <v>1469064</v>
      </c>
      <c r="C113" s="52" t="s">
        <v>3985</v>
      </c>
      <c r="D113" s="53">
        <v>43576</v>
      </c>
      <c r="E113" s="53">
        <v>43579</v>
      </c>
      <c r="F113" s="52">
        <f t="shared" si="5"/>
        <v>3</v>
      </c>
      <c r="G113" s="52">
        <v>2</v>
      </c>
      <c r="H113" s="52" t="s">
        <v>37</v>
      </c>
      <c r="I113" s="52">
        <f t="shared" si="6"/>
        <v>6</v>
      </c>
      <c r="J113" s="85">
        <v>2900000</v>
      </c>
      <c r="K113" s="85">
        <f t="shared" si="12"/>
        <v>17400000</v>
      </c>
      <c r="L113" s="87"/>
      <c r="M113" s="52"/>
      <c r="N113" s="1"/>
      <c r="O113" s="1"/>
      <c r="P113" s="28"/>
      <c r="Q113" s="28"/>
    </row>
    <row r="114" s="1" customFormat="1" spans="1:17">
      <c r="A114" s="54">
        <v>348753</v>
      </c>
      <c r="B114" s="52">
        <v>1472045</v>
      </c>
      <c r="C114" s="52" t="s">
        <v>3986</v>
      </c>
      <c r="D114" s="53">
        <v>43576</v>
      </c>
      <c r="E114" s="53">
        <v>43578</v>
      </c>
      <c r="F114" s="52">
        <f t="shared" si="5"/>
        <v>2</v>
      </c>
      <c r="G114" s="52">
        <v>1</v>
      </c>
      <c r="H114" s="52" t="s">
        <v>37</v>
      </c>
      <c r="I114" s="52">
        <f t="shared" si="6"/>
        <v>2</v>
      </c>
      <c r="J114" s="85">
        <v>2900000</v>
      </c>
      <c r="K114" s="85">
        <f t="shared" si="12"/>
        <v>5800000</v>
      </c>
      <c r="L114" s="87"/>
      <c r="M114" s="52"/>
      <c r="N114" s="1"/>
      <c r="O114" s="1"/>
      <c r="P114" s="28"/>
      <c r="Q114" s="28"/>
    </row>
    <row r="115" s="1" customFormat="1" spans="1:17">
      <c r="A115" s="52">
        <v>347416</v>
      </c>
      <c r="B115" s="52">
        <v>1465705</v>
      </c>
      <c r="C115" s="52" t="s">
        <v>3987</v>
      </c>
      <c r="D115" s="53">
        <v>43577</v>
      </c>
      <c r="E115" s="53">
        <v>43580</v>
      </c>
      <c r="F115" s="52">
        <f t="shared" si="5"/>
        <v>3</v>
      </c>
      <c r="G115" s="52">
        <v>1</v>
      </c>
      <c r="H115" s="52" t="s">
        <v>37</v>
      </c>
      <c r="I115" s="52">
        <f t="shared" si="6"/>
        <v>3</v>
      </c>
      <c r="J115" s="84">
        <v>2900000</v>
      </c>
      <c r="K115" s="85">
        <f t="shared" si="12"/>
        <v>8700000</v>
      </c>
      <c r="L115" s="88"/>
      <c r="M115" s="52"/>
      <c r="N115" s="1"/>
      <c r="O115" s="1"/>
      <c r="P115" s="28"/>
      <c r="Q115" s="28"/>
    </row>
    <row r="116" s="2" customFormat="1" spans="1:20">
      <c r="A116" s="69">
        <v>351195</v>
      </c>
      <c r="B116" s="69">
        <v>1481506</v>
      </c>
      <c r="C116" s="69" t="s">
        <v>3988</v>
      </c>
      <c r="D116" s="70">
        <v>43569</v>
      </c>
      <c r="E116" s="70">
        <v>43574</v>
      </c>
      <c r="F116" s="69">
        <f t="shared" si="5"/>
        <v>5</v>
      </c>
      <c r="G116" s="69">
        <v>1</v>
      </c>
      <c r="H116" s="69" t="s">
        <v>37</v>
      </c>
      <c r="I116" s="69">
        <f t="shared" si="6"/>
        <v>5</v>
      </c>
      <c r="J116" s="104">
        <v>2900000</v>
      </c>
      <c r="K116" s="105">
        <f t="shared" si="12"/>
        <v>14500000</v>
      </c>
      <c r="L116" s="106">
        <f>SUM(K116:K122)</f>
        <v>194300000</v>
      </c>
      <c r="M116" s="69" t="s">
        <v>3989</v>
      </c>
      <c r="N116" s="1"/>
      <c r="O116" s="1"/>
      <c r="P116" s="28"/>
      <c r="Q116" s="28"/>
      <c r="T116" s="1"/>
    </row>
    <row r="117" s="2" customFormat="1" spans="1:20">
      <c r="A117" s="71" t="s">
        <v>3990</v>
      </c>
      <c r="B117" s="69">
        <v>1482881</v>
      </c>
      <c r="C117" s="69" t="s">
        <v>3991</v>
      </c>
      <c r="D117" s="70">
        <v>43573</v>
      </c>
      <c r="E117" s="70">
        <v>43577</v>
      </c>
      <c r="F117" s="69">
        <f t="shared" si="5"/>
        <v>4</v>
      </c>
      <c r="G117" s="69">
        <v>4</v>
      </c>
      <c r="H117" s="69" t="s">
        <v>37</v>
      </c>
      <c r="I117" s="69">
        <f t="shared" si="6"/>
        <v>16</v>
      </c>
      <c r="J117" s="104">
        <v>2900000</v>
      </c>
      <c r="K117" s="105">
        <f t="shared" si="12"/>
        <v>46400000</v>
      </c>
      <c r="L117" s="107"/>
      <c r="M117" s="69"/>
      <c r="N117" s="1"/>
      <c r="O117" s="1"/>
      <c r="P117" s="28"/>
      <c r="Q117" s="28"/>
      <c r="T117" s="1"/>
    </row>
    <row r="118" s="2" customFormat="1" spans="1:20">
      <c r="A118" s="71">
        <v>351615</v>
      </c>
      <c r="B118" s="69">
        <v>1483931</v>
      </c>
      <c r="C118" s="69" t="s">
        <v>3992</v>
      </c>
      <c r="D118" s="70">
        <v>43574</v>
      </c>
      <c r="E118" s="70">
        <v>43577</v>
      </c>
      <c r="F118" s="69">
        <f t="shared" si="5"/>
        <v>3</v>
      </c>
      <c r="G118" s="69">
        <v>1</v>
      </c>
      <c r="H118" s="69" t="s">
        <v>37</v>
      </c>
      <c r="I118" s="69">
        <f t="shared" si="6"/>
        <v>3</v>
      </c>
      <c r="J118" s="104">
        <v>2900000</v>
      </c>
      <c r="K118" s="105">
        <f t="shared" si="12"/>
        <v>8700000</v>
      </c>
      <c r="L118" s="107"/>
      <c r="M118" s="69"/>
      <c r="N118" s="1"/>
      <c r="O118" s="1"/>
      <c r="P118" s="28"/>
      <c r="Q118" s="28"/>
      <c r="T118" s="1"/>
    </row>
    <row r="119" s="2" customFormat="1" spans="1:20">
      <c r="A119" s="71" t="s">
        <v>3993</v>
      </c>
      <c r="B119" s="69">
        <v>1483629</v>
      </c>
      <c r="C119" s="69" t="s">
        <v>3994</v>
      </c>
      <c r="D119" s="70">
        <v>43576</v>
      </c>
      <c r="E119" s="70">
        <v>43581</v>
      </c>
      <c r="F119" s="69">
        <f t="shared" si="5"/>
        <v>5</v>
      </c>
      <c r="G119" s="69">
        <v>6</v>
      </c>
      <c r="H119" s="69" t="s">
        <v>37</v>
      </c>
      <c r="I119" s="69">
        <f t="shared" si="6"/>
        <v>30</v>
      </c>
      <c r="J119" s="104">
        <v>2900000</v>
      </c>
      <c r="K119" s="105">
        <f t="shared" si="12"/>
        <v>87000000</v>
      </c>
      <c r="L119" s="107"/>
      <c r="M119" s="69"/>
      <c r="N119" s="1"/>
      <c r="O119" s="1"/>
      <c r="P119" s="28"/>
      <c r="Q119" s="28"/>
      <c r="T119" s="1"/>
    </row>
    <row r="120" s="2" customFormat="1" spans="1:20">
      <c r="A120" s="71">
        <v>351534</v>
      </c>
      <c r="B120" s="69">
        <v>1483882</v>
      </c>
      <c r="C120" s="69" t="s">
        <v>3995</v>
      </c>
      <c r="D120" s="70">
        <v>43577</v>
      </c>
      <c r="E120" s="70">
        <v>43579</v>
      </c>
      <c r="F120" s="69">
        <f t="shared" si="5"/>
        <v>2</v>
      </c>
      <c r="G120" s="69">
        <v>1</v>
      </c>
      <c r="H120" s="69" t="s">
        <v>37</v>
      </c>
      <c r="I120" s="69">
        <f t="shared" si="6"/>
        <v>2</v>
      </c>
      <c r="J120" s="104">
        <v>2900000</v>
      </c>
      <c r="K120" s="105">
        <f t="shared" si="12"/>
        <v>5800000</v>
      </c>
      <c r="L120" s="107"/>
      <c r="M120" s="69"/>
      <c r="N120" s="1"/>
      <c r="O120" s="1"/>
      <c r="P120" s="28"/>
      <c r="Q120" s="28"/>
      <c r="T120" s="1"/>
    </row>
    <row r="121" s="1" customFormat="1" spans="1:17">
      <c r="A121" s="69">
        <v>348775</v>
      </c>
      <c r="B121" s="69">
        <v>1472312</v>
      </c>
      <c r="C121" s="69" t="s">
        <v>3996</v>
      </c>
      <c r="D121" s="70">
        <v>43578</v>
      </c>
      <c r="E121" s="70">
        <v>43581</v>
      </c>
      <c r="F121" s="69">
        <f t="shared" si="5"/>
        <v>3</v>
      </c>
      <c r="G121" s="69">
        <v>1</v>
      </c>
      <c r="H121" s="69" t="s">
        <v>37</v>
      </c>
      <c r="I121" s="69">
        <f t="shared" si="6"/>
        <v>3</v>
      </c>
      <c r="J121" s="104">
        <v>2900000</v>
      </c>
      <c r="K121" s="105">
        <f t="shared" ref="K121:K132" si="13">J121*F121*G121</f>
        <v>8700000</v>
      </c>
      <c r="L121" s="107"/>
      <c r="M121" s="69"/>
      <c r="N121" s="1"/>
      <c r="O121" s="1"/>
      <c r="P121" s="28"/>
      <c r="Q121" s="28"/>
    </row>
    <row r="122" s="1" customFormat="1" spans="1:17">
      <c r="A122" s="71" t="s">
        <v>3997</v>
      </c>
      <c r="B122" s="69">
        <v>1479094</v>
      </c>
      <c r="C122" s="69" t="s">
        <v>3998</v>
      </c>
      <c r="D122" s="70">
        <v>43578</v>
      </c>
      <c r="E122" s="70">
        <v>43582</v>
      </c>
      <c r="F122" s="69">
        <f t="shared" si="5"/>
        <v>4</v>
      </c>
      <c r="G122" s="69">
        <v>2</v>
      </c>
      <c r="H122" s="69" t="s">
        <v>37</v>
      </c>
      <c r="I122" s="69">
        <f t="shared" si="6"/>
        <v>8</v>
      </c>
      <c r="J122" s="104">
        <v>2900000</v>
      </c>
      <c r="K122" s="105">
        <f t="shared" si="13"/>
        <v>23200000</v>
      </c>
      <c r="L122" s="108"/>
      <c r="M122" s="69"/>
      <c r="N122" s="1"/>
      <c r="O122" s="1"/>
      <c r="P122" s="28"/>
      <c r="Q122" s="28"/>
    </row>
    <row r="123" s="1" customFormat="1" spans="1:17">
      <c r="A123" s="23">
        <v>350320</v>
      </c>
      <c r="B123" s="23">
        <v>1478462</v>
      </c>
      <c r="C123" s="23" t="s">
        <v>3999</v>
      </c>
      <c r="D123" s="24">
        <v>43579</v>
      </c>
      <c r="E123" s="24">
        <v>43581</v>
      </c>
      <c r="F123" s="23">
        <f t="shared" si="5"/>
        <v>2</v>
      </c>
      <c r="G123" s="23">
        <v>1</v>
      </c>
      <c r="H123" s="23" t="s">
        <v>37</v>
      </c>
      <c r="I123" s="23">
        <f t="shared" si="6"/>
        <v>2</v>
      </c>
      <c r="J123" s="42">
        <v>2900000</v>
      </c>
      <c r="K123" s="43">
        <f t="shared" si="13"/>
        <v>5800000</v>
      </c>
      <c r="L123" s="109">
        <f>SUM(K123:K144)</f>
        <v>185010000</v>
      </c>
      <c r="M123" s="23"/>
      <c r="N123" s="1"/>
      <c r="O123" s="1"/>
      <c r="P123" s="28"/>
      <c r="Q123" s="28"/>
    </row>
    <row r="124" s="1" customFormat="1" spans="1:17">
      <c r="A124" s="25">
        <v>351574</v>
      </c>
      <c r="B124" s="25">
        <v>1483964</v>
      </c>
      <c r="C124" s="25" t="s">
        <v>4000</v>
      </c>
      <c r="D124" s="26">
        <v>43579</v>
      </c>
      <c r="E124" s="26">
        <v>43580</v>
      </c>
      <c r="F124" s="25">
        <f t="shared" si="5"/>
        <v>1</v>
      </c>
      <c r="G124" s="25">
        <v>1</v>
      </c>
      <c r="H124" s="25" t="s">
        <v>2997</v>
      </c>
      <c r="I124" s="25">
        <f t="shared" si="6"/>
        <v>1</v>
      </c>
      <c r="J124" s="46">
        <v>4340000</v>
      </c>
      <c r="K124" s="47">
        <f t="shared" si="13"/>
        <v>4340000</v>
      </c>
      <c r="L124" s="110"/>
      <c r="M124" s="23"/>
      <c r="N124" s="1"/>
      <c r="O124" s="1"/>
      <c r="P124" s="28"/>
      <c r="Q124" s="28"/>
    </row>
    <row r="125" s="1" customFormat="1" spans="1:17">
      <c r="A125" s="25">
        <v>351059</v>
      </c>
      <c r="B125" s="25">
        <v>1480869</v>
      </c>
      <c r="C125" s="25" t="s">
        <v>4001</v>
      </c>
      <c r="D125" s="26">
        <v>43579</v>
      </c>
      <c r="E125" s="26">
        <v>43582</v>
      </c>
      <c r="F125" s="25">
        <f t="shared" si="5"/>
        <v>3</v>
      </c>
      <c r="G125" s="25">
        <v>1</v>
      </c>
      <c r="H125" s="25" t="s">
        <v>2997</v>
      </c>
      <c r="I125" s="25">
        <f t="shared" si="6"/>
        <v>3</v>
      </c>
      <c r="J125" s="46">
        <v>4340000</v>
      </c>
      <c r="K125" s="47">
        <f t="shared" si="13"/>
        <v>13020000</v>
      </c>
      <c r="L125" s="110"/>
      <c r="M125" s="25"/>
      <c r="N125" s="1"/>
      <c r="O125" s="1"/>
      <c r="P125" s="28"/>
      <c r="Q125" s="28"/>
    </row>
    <row r="126" s="1" customFormat="1" spans="1:17">
      <c r="A126" s="72">
        <v>351609</v>
      </c>
      <c r="B126" s="72">
        <v>1484131</v>
      </c>
      <c r="C126" s="73" t="s">
        <v>4002</v>
      </c>
      <c r="D126" s="74">
        <v>43579</v>
      </c>
      <c r="E126" s="74">
        <v>43582</v>
      </c>
      <c r="F126" s="75">
        <f t="shared" si="5"/>
        <v>3</v>
      </c>
      <c r="G126" s="75">
        <v>1</v>
      </c>
      <c r="H126" s="75" t="s">
        <v>37</v>
      </c>
      <c r="I126" s="75">
        <f t="shared" si="6"/>
        <v>3</v>
      </c>
      <c r="J126" s="111">
        <v>2900000</v>
      </c>
      <c r="K126" s="112">
        <f t="shared" si="13"/>
        <v>8700000</v>
      </c>
      <c r="L126" s="110"/>
      <c r="M126" s="25"/>
      <c r="N126" s="1"/>
      <c r="O126" s="1"/>
      <c r="P126" s="28"/>
      <c r="Q126" s="28"/>
    </row>
    <row r="127" s="1" customFormat="1" spans="1:17">
      <c r="A127" s="76"/>
      <c r="B127" s="76"/>
      <c r="C127" s="77"/>
      <c r="D127" s="74">
        <v>43582</v>
      </c>
      <c r="E127" s="74">
        <v>43584</v>
      </c>
      <c r="F127" s="75">
        <f t="shared" si="5"/>
        <v>2</v>
      </c>
      <c r="G127" s="75">
        <v>1</v>
      </c>
      <c r="H127" s="75" t="s">
        <v>37</v>
      </c>
      <c r="I127" s="75">
        <f t="shared" si="6"/>
        <v>2</v>
      </c>
      <c r="J127" s="111">
        <v>4050000</v>
      </c>
      <c r="K127" s="112">
        <f t="shared" si="13"/>
        <v>8100000</v>
      </c>
      <c r="L127" s="110"/>
      <c r="M127" s="25"/>
      <c r="P127" s="28"/>
      <c r="Q127" s="28"/>
    </row>
    <row r="128" s="1" customFormat="1" spans="1:17">
      <c r="A128" s="72">
        <v>351817</v>
      </c>
      <c r="B128" s="72">
        <v>1485888</v>
      </c>
      <c r="C128" s="73" t="s">
        <v>4003</v>
      </c>
      <c r="D128" s="74">
        <v>43580</v>
      </c>
      <c r="E128" s="74">
        <v>43582</v>
      </c>
      <c r="F128" s="75">
        <f t="shared" si="5"/>
        <v>2</v>
      </c>
      <c r="G128" s="75">
        <v>1</v>
      </c>
      <c r="H128" s="75" t="s">
        <v>37</v>
      </c>
      <c r="I128" s="75">
        <f t="shared" si="6"/>
        <v>2</v>
      </c>
      <c r="J128" s="111">
        <v>2900000</v>
      </c>
      <c r="K128" s="112">
        <f t="shared" si="13"/>
        <v>5800000</v>
      </c>
      <c r="L128" s="110"/>
      <c r="M128" s="25"/>
      <c r="N128" s="1"/>
      <c r="O128" s="1"/>
      <c r="P128" s="28"/>
      <c r="Q128" s="28"/>
    </row>
    <row r="129" s="1" customFormat="1" spans="1:17">
      <c r="A129" s="76"/>
      <c r="B129" s="76"/>
      <c r="C129" s="77"/>
      <c r="D129" s="74">
        <v>43582</v>
      </c>
      <c r="E129" s="74">
        <v>43584</v>
      </c>
      <c r="F129" s="75">
        <f t="shared" si="5"/>
        <v>2</v>
      </c>
      <c r="G129" s="75">
        <v>1</v>
      </c>
      <c r="H129" s="75" t="s">
        <v>37</v>
      </c>
      <c r="I129" s="75">
        <f t="shared" si="6"/>
        <v>2</v>
      </c>
      <c r="J129" s="111">
        <v>4050000</v>
      </c>
      <c r="K129" s="112">
        <f t="shared" si="13"/>
        <v>8100000</v>
      </c>
      <c r="L129" s="110"/>
      <c r="M129" s="25"/>
      <c r="P129" s="28"/>
      <c r="Q129" s="28"/>
    </row>
    <row r="130" s="1" customFormat="1" ht="15.75" customHeight="1" spans="1:17">
      <c r="A130" s="23">
        <v>351131</v>
      </c>
      <c r="B130" s="23">
        <v>1481335</v>
      </c>
      <c r="C130" s="23" t="s">
        <v>4004</v>
      </c>
      <c r="D130" s="24">
        <v>43579</v>
      </c>
      <c r="E130" s="24">
        <v>43580</v>
      </c>
      <c r="F130" s="23">
        <f t="shared" si="5"/>
        <v>1</v>
      </c>
      <c r="G130" s="23">
        <v>5</v>
      </c>
      <c r="H130" s="23" t="s">
        <v>37</v>
      </c>
      <c r="I130" s="23">
        <f t="shared" si="6"/>
        <v>5</v>
      </c>
      <c r="J130" s="42">
        <v>2900000</v>
      </c>
      <c r="K130" s="43">
        <f t="shared" si="13"/>
        <v>14500000</v>
      </c>
      <c r="L130" s="110"/>
      <c r="M130" s="23"/>
      <c r="N130" s="1"/>
      <c r="O130" s="1"/>
      <c r="P130" s="28"/>
      <c r="Q130" s="28"/>
    </row>
    <row r="131" s="3" customFormat="1" ht="15.75" customHeight="1" spans="1:20">
      <c r="A131" s="113" t="s">
        <v>4005</v>
      </c>
      <c r="B131" s="113">
        <v>1484129</v>
      </c>
      <c r="C131" s="114" t="s">
        <v>4006</v>
      </c>
      <c r="D131" s="115">
        <v>43579</v>
      </c>
      <c r="E131" s="115">
        <v>43582</v>
      </c>
      <c r="F131" s="116">
        <f t="shared" si="5"/>
        <v>3</v>
      </c>
      <c r="G131" s="116">
        <v>2</v>
      </c>
      <c r="H131" s="114" t="s">
        <v>37</v>
      </c>
      <c r="I131" s="116">
        <f t="shared" si="6"/>
        <v>6</v>
      </c>
      <c r="J131" s="152">
        <v>2900000</v>
      </c>
      <c r="K131" s="153">
        <f t="shared" si="13"/>
        <v>17400000</v>
      </c>
      <c r="L131" s="110"/>
      <c r="M131" s="114"/>
      <c r="N131" s="1"/>
      <c r="O131" s="1"/>
      <c r="P131" s="28"/>
      <c r="Q131" s="28"/>
      <c r="T131" s="1"/>
    </row>
    <row r="132" s="3" customFormat="1" ht="15.75" customHeight="1" spans="1:20">
      <c r="A132" s="117"/>
      <c r="B132" s="117"/>
      <c r="C132" s="118"/>
      <c r="D132" s="115">
        <v>43582</v>
      </c>
      <c r="E132" s="115">
        <v>43584</v>
      </c>
      <c r="F132" s="116">
        <f t="shared" si="5"/>
        <v>2</v>
      </c>
      <c r="G132" s="116">
        <v>2</v>
      </c>
      <c r="H132" s="118"/>
      <c r="I132" s="116">
        <f t="shared" si="6"/>
        <v>4</v>
      </c>
      <c r="J132" s="152">
        <v>4050000</v>
      </c>
      <c r="K132" s="153">
        <f t="shared" si="13"/>
        <v>16200000</v>
      </c>
      <c r="L132" s="110"/>
      <c r="M132" s="118"/>
      <c r="N132" s="1"/>
      <c r="O132" s="1"/>
      <c r="P132" s="28"/>
      <c r="Q132" s="28"/>
      <c r="T132" s="1"/>
    </row>
    <row r="133" s="1" customFormat="1" spans="1:17">
      <c r="A133" s="23">
        <v>331045</v>
      </c>
      <c r="B133" s="23">
        <v>1404571</v>
      </c>
      <c r="C133" s="23" t="s">
        <v>4007</v>
      </c>
      <c r="D133" s="24">
        <v>43215</v>
      </c>
      <c r="E133" s="24">
        <v>43217</v>
      </c>
      <c r="F133" s="23">
        <f t="shared" si="5"/>
        <v>2</v>
      </c>
      <c r="G133" s="23">
        <v>1</v>
      </c>
      <c r="H133" s="23" t="s">
        <v>2405</v>
      </c>
      <c r="I133" s="23">
        <f t="shared" si="6"/>
        <v>2</v>
      </c>
      <c r="J133" s="43">
        <v>3100000</v>
      </c>
      <c r="K133" s="43">
        <f t="shared" ref="K133:K140" si="14">J133*I133</f>
        <v>6200000</v>
      </c>
      <c r="L133" s="110"/>
      <c r="M133" s="23"/>
      <c r="N133" s="1"/>
      <c r="O133" s="1"/>
      <c r="P133" s="28"/>
      <c r="Q133" s="28"/>
    </row>
    <row r="134" s="1" customFormat="1" spans="1:17">
      <c r="A134" s="119" t="s">
        <v>4008</v>
      </c>
      <c r="B134" s="120">
        <v>1483864</v>
      </c>
      <c r="C134" s="120" t="s">
        <v>4009</v>
      </c>
      <c r="D134" s="24">
        <v>43580</v>
      </c>
      <c r="E134" s="24">
        <v>43581</v>
      </c>
      <c r="F134" s="23">
        <f t="shared" si="5"/>
        <v>1</v>
      </c>
      <c r="G134" s="23">
        <v>2</v>
      </c>
      <c r="H134" s="23" t="s">
        <v>37</v>
      </c>
      <c r="I134" s="23">
        <f t="shared" si="6"/>
        <v>2</v>
      </c>
      <c r="J134" s="43">
        <v>2900000</v>
      </c>
      <c r="K134" s="43">
        <f t="shared" si="14"/>
        <v>5800000</v>
      </c>
      <c r="L134" s="110"/>
      <c r="M134" s="23"/>
      <c r="N134" s="1"/>
      <c r="O134" s="1"/>
      <c r="P134" s="28"/>
      <c r="Q134" s="28"/>
    </row>
    <row r="135" s="1" customFormat="1" spans="1:17">
      <c r="A135" s="119">
        <v>351931</v>
      </c>
      <c r="B135" s="120">
        <v>1486509</v>
      </c>
      <c r="C135" s="120" t="s">
        <v>4010</v>
      </c>
      <c r="D135" s="24">
        <v>43580</v>
      </c>
      <c r="E135" s="24">
        <v>43581</v>
      </c>
      <c r="F135" s="23">
        <f t="shared" si="5"/>
        <v>1</v>
      </c>
      <c r="G135" s="23">
        <v>1</v>
      </c>
      <c r="H135" s="23" t="s">
        <v>37</v>
      </c>
      <c r="I135" s="23">
        <f t="shared" si="6"/>
        <v>1</v>
      </c>
      <c r="J135" s="43">
        <v>2900000</v>
      </c>
      <c r="K135" s="43">
        <f t="shared" si="14"/>
        <v>2900000</v>
      </c>
      <c r="L135" s="110"/>
      <c r="M135" s="23"/>
      <c r="N135" s="1"/>
      <c r="O135" s="1"/>
      <c r="P135" s="28"/>
      <c r="Q135" s="28"/>
    </row>
    <row r="136" s="1" customFormat="1" spans="1:17">
      <c r="A136" s="119">
        <v>351932</v>
      </c>
      <c r="B136" s="120">
        <v>1486508</v>
      </c>
      <c r="C136" s="120" t="s">
        <v>4010</v>
      </c>
      <c r="D136" s="24">
        <v>43581</v>
      </c>
      <c r="E136" s="24">
        <v>43582</v>
      </c>
      <c r="F136" s="23">
        <f t="shared" si="5"/>
        <v>1</v>
      </c>
      <c r="G136" s="23">
        <v>1</v>
      </c>
      <c r="H136" s="23" t="s">
        <v>37</v>
      </c>
      <c r="I136" s="23">
        <f t="shared" si="6"/>
        <v>1</v>
      </c>
      <c r="J136" s="43">
        <v>2900000</v>
      </c>
      <c r="K136" s="43">
        <f t="shared" si="14"/>
        <v>2900000</v>
      </c>
      <c r="L136" s="110"/>
      <c r="M136" s="23"/>
      <c r="N136" s="1"/>
      <c r="O136" s="1"/>
      <c r="P136" s="28"/>
      <c r="Q136" s="28"/>
    </row>
    <row r="137" s="1" customFormat="1" spans="1:17">
      <c r="A137" s="23">
        <v>351904</v>
      </c>
      <c r="B137" s="23">
        <v>1486340</v>
      </c>
      <c r="C137" s="23" t="s">
        <v>4011</v>
      </c>
      <c r="D137" s="24">
        <v>43581</v>
      </c>
      <c r="E137" s="24">
        <v>43582</v>
      </c>
      <c r="F137" s="23">
        <f t="shared" si="5"/>
        <v>1</v>
      </c>
      <c r="G137" s="23">
        <v>1</v>
      </c>
      <c r="H137" s="23" t="s">
        <v>2405</v>
      </c>
      <c r="I137" s="23">
        <f t="shared" si="6"/>
        <v>1</v>
      </c>
      <c r="J137" s="42">
        <v>3100000</v>
      </c>
      <c r="K137" s="43">
        <f t="shared" si="14"/>
        <v>3100000</v>
      </c>
      <c r="L137" s="110"/>
      <c r="M137" s="23"/>
      <c r="N137" s="1"/>
      <c r="O137" s="1"/>
      <c r="P137" s="28"/>
      <c r="Q137" s="28"/>
    </row>
    <row r="138" s="1" customFormat="1" spans="1:17">
      <c r="A138" s="119" t="s">
        <v>4012</v>
      </c>
      <c r="B138" s="121">
        <v>1481270</v>
      </c>
      <c r="C138" s="122" t="s">
        <v>4013</v>
      </c>
      <c r="D138" s="24">
        <v>43581</v>
      </c>
      <c r="E138" s="24">
        <v>43582</v>
      </c>
      <c r="F138" s="23">
        <f t="shared" ref="F138:F147" si="15">E138-D138</f>
        <v>1</v>
      </c>
      <c r="G138" s="23">
        <v>3</v>
      </c>
      <c r="H138" s="23" t="s">
        <v>37</v>
      </c>
      <c r="I138" s="23">
        <f t="shared" ref="I138:I179" si="16">G138*F138</f>
        <v>3</v>
      </c>
      <c r="J138" s="43">
        <v>2900000</v>
      </c>
      <c r="K138" s="43">
        <f t="shared" si="14"/>
        <v>8700000</v>
      </c>
      <c r="L138" s="110"/>
      <c r="M138" s="23"/>
      <c r="N138" s="1"/>
      <c r="O138" s="1"/>
      <c r="P138" s="28"/>
      <c r="Q138" s="28"/>
    </row>
    <row r="139" s="1" customFormat="1" spans="1:17">
      <c r="A139" s="123"/>
      <c r="B139" s="124"/>
      <c r="C139" s="125"/>
      <c r="D139" s="24">
        <v>43582</v>
      </c>
      <c r="E139" s="24">
        <v>43584</v>
      </c>
      <c r="F139" s="23">
        <f t="shared" si="15"/>
        <v>2</v>
      </c>
      <c r="G139" s="23">
        <v>3</v>
      </c>
      <c r="H139" s="23" t="s">
        <v>37</v>
      </c>
      <c r="I139" s="23">
        <f t="shared" si="16"/>
        <v>6</v>
      </c>
      <c r="J139" s="43">
        <v>4050000</v>
      </c>
      <c r="K139" s="43">
        <f t="shared" si="14"/>
        <v>24300000</v>
      </c>
      <c r="L139" s="110"/>
      <c r="M139" s="23"/>
      <c r="P139" s="28"/>
      <c r="Q139" s="28"/>
    </row>
    <row r="140" s="1" customFormat="1" spans="1:17">
      <c r="A140" s="22">
        <v>342742</v>
      </c>
      <c r="B140" s="23">
        <v>1449925</v>
      </c>
      <c r="C140" s="23" t="s">
        <v>4014</v>
      </c>
      <c r="D140" s="24">
        <v>43581</v>
      </c>
      <c r="E140" s="24">
        <v>43582</v>
      </c>
      <c r="F140" s="23">
        <f t="shared" si="15"/>
        <v>1</v>
      </c>
      <c r="G140" s="23">
        <v>1</v>
      </c>
      <c r="H140" s="23" t="s">
        <v>2405</v>
      </c>
      <c r="I140" s="23">
        <f t="shared" si="16"/>
        <v>1</v>
      </c>
      <c r="J140" s="43">
        <v>3100000</v>
      </c>
      <c r="K140" s="43">
        <f t="shared" si="14"/>
        <v>3100000</v>
      </c>
      <c r="L140" s="110"/>
      <c r="M140" s="23"/>
      <c r="N140" s="1"/>
      <c r="O140" s="1"/>
      <c r="P140" s="28"/>
      <c r="Q140" s="28"/>
    </row>
    <row r="141" s="1" customFormat="1" spans="1:17">
      <c r="A141" s="113">
        <v>349510</v>
      </c>
      <c r="B141" s="126">
        <v>1475789</v>
      </c>
      <c r="C141" s="114" t="s">
        <v>4015</v>
      </c>
      <c r="D141" s="24">
        <v>43581</v>
      </c>
      <c r="E141" s="24">
        <v>43582</v>
      </c>
      <c r="F141" s="23">
        <f t="shared" si="15"/>
        <v>1</v>
      </c>
      <c r="G141" s="23">
        <v>1</v>
      </c>
      <c r="H141" s="23" t="s">
        <v>37</v>
      </c>
      <c r="I141" s="23">
        <f t="shared" si="16"/>
        <v>1</v>
      </c>
      <c r="J141" s="42">
        <v>2900000</v>
      </c>
      <c r="K141" s="43">
        <f t="shared" ref="K141:K179" si="17">J141*F141*G141</f>
        <v>2900000</v>
      </c>
      <c r="L141" s="110"/>
      <c r="M141" s="23"/>
      <c r="N141" s="1"/>
      <c r="O141" s="1"/>
      <c r="P141" s="28"/>
      <c r="Q141" s="28"/>
    </row>
    <row r="142" s="1" customFormat="1" spans="1:17">
      <c r="A142" s="117"/>
      <c r="B142" s="127"/>
      <c r="C142" s="118"/>
      <c r="D142" s="24">
        <v>43582</v>
      </c>
      <c r="E142" s="24">
        <v>43583</v>
      </c>
      <c r="F142" s="23">
        <f t="shared" si="15"/>
        <v>1</v>
      </c>
      <c r="G142" s="23">
        <v>1</v>
      </c>
      <c r="H142" s="23" t="s">
        <v>37</v>
      </c>
      <c r="I142" s="23">
        <f t="shared" si="16"/>
        <v>1</v>
      </c>
      <c r="J142" s="42">
        <v>4050000</v>
      </c>
      <c r="K142" s="43">
        <f t="shared" si="17"/>
        <v>4050000</v>
      </c>
      <c r="L142" s="110"/>
      <c r="M142" s="23"/>
      <c r="P142" s="28"/>
      <c r="Q142" s="28"/>
    </row>
    <row r="143" s="1" customFormat="1" spans="1:17">
      <c r="A143" s="113">
        <v>347097</v>
      </c>
      <c r="B143" s="113">
        <v>1464146</v>
      </c>
      <c r="C143" s="114" t="s">
        <v>4016</v>
      </c>
      <c r="D143" s="24">
        <v>43581</v>
      </c>
      <c r="E143" s="24">
        <v>43582</v>
      </c>
      <c r="F143" s="23">
        <f t="shared" si="15"/>
        <v>1</v>
      </c>
      <c r="G143" s="23">
        <v>1</v>
      </c>
      <c r="H143" s="23" t="s">
        <v>37</v>
      </c>
      <c r="I143" s="23">
        <f t="shared" si="16"/>
        <v>1</v>
      </c>
      <c r="J143" s="42">
        <v>2900000</v>
      </c>
      <c r="K143" s="43">
        <f t="shared" si="17"/>
        <v>2900000</v>
      </c>
      <c r="L143" s="110"/>
      <c r="M143" s="23"/>
      <c r="N143" s="1"/>
      <c r="O143" s="1"/>
      <c r="P143" s="28"/>
      <c r="Q143" s="28"/>
    </row>
    <row r="144" s="1" customFormat="1" spans="1:17">
      <c r="A144" s="117"/>
      <c r="B144" s="117"/>
      <c r="C144" s="118"/>
      <c r="D144" s="24">
        <v>43582</v>
      </c>
      <c r="E144" s="24">
        <v>43586</v>
      </c>
      <c r="F144" s="23">
        <f t="shared" si="15"/>
        <v>4</v>
      </c>
      <c r="G144" s="23">
        <v>1</v>
      </c>
      <c r="H144" s="23" t="s">
        <v>37</v>
      </c>
      <c r="I144" s="23">
        <f t="shared" si="16"/>
        <v>4</v>
      </c>
      <c r="J144" s="42">
        <v>4050000</v>
      </c>
      <c r="K144" s="43">
        <f t="shared" si="17"/>
        <v>16200000</v>
      </c>
      <c r="L144" s="154"/>
      <c r="M144" s="23"/>
      <c r="P144" s="28"/>
      <c r="Q144" s="28"/>
    </row>
    <row r="145" s="1" customFormat="1" spans="1:17">
      <c r="A145" s="128">
        <v>352508</v>
      </c>
      <c r="B145" s="128">
        <v>1488534</v>
      </c>
      <c r="C145" s="129" t="s">
        <v>4017</v>
      </c>
      <c r="D145" s="130">
        <v>43580</v>
      </c>
      <c r="E145" s="130">
        <v>43582</v>
      </c>
      <c r="F145" s="131">
        <f t="shared" si="15"/>
        <v>2</v>
      </c>
      <c r="G145" s="131">
        <v>1</v>
      </c>
      <c r="H145" s="131" t="s">
        <v>2997</v>
      </c>
      <c r="I145" s="131">
        <f t="shared" si="16"/>
        <v>2</v>
      </c>
      <c r="J145" s="155">
        <v>4340000</v>
      </c>
      <c r="K145" s="156">
        <f t="shared" si="17"/>
        <v>8680000</v>
      </c>
      <c r="L145" s="157">
        <f>SUM(K145:K152)</f>
        <v>134020000</v>
      </c>
      <c r="M145" s="135"/>
      <c r="N145" s="1"/>
      <c r="O145" s="1"/>
      <c r="P145" s="28"/>
      <c r="Q145" s="28"/>
    </row>
    <row r="146" s="1" customFormat="1" spans="1:17">
      <c r="A146" s="132"/>
      <c r="B146" s="132"/>
      <c r="C146" s="133"/>
      <c r="D146" s="130">
        <v>43582</v>
      </c>
      <c r="E146" s="130">
        <v>43583</v>
      </c>
      <c r="F146" s="131">
        <f t="shared" si="15"/>
        <v>1</v>
      </c>
      <c r="G146" s="131">
        <v>1</v>
      </c>
      <c r="H146" s="131" t="s">
        <v>2997</v>
      </c>
      <c r="I146" s="131">
        <f t="shared" si="16"/>
        <v>1</v>
      </c>
      <c r="J146" s="155">
        <v>5490000</v>
      </c>
      <c r="K146" s="156">
        <f t="shared" si="17"/>
        <v>5490000</v>
      </c>
      <c r="L146" s="158"/>
      <c r="M146" s="135"/>
      <c r="P146" s="28"/>
      <c r="Q146" s="28"/>
    </row>
    <row r="147" s="1" customFormat="1" spans="1:17">
      <c r="A147" s="134" t="s">
        <v>4018</v>
      </c>
      <c r="B147" s="135">
        <v>1485950</v>
      </c>
      <c r="C147" s="135" t="s">
        <v>4019</v>
      </c>
      <c r="D147" s="136">
        <v>43582</v>
      </c>
      <c r="E147" s="136">
        <v>43585</v>
      </c>
      <c r="F147" s="135">
        <f t="shared" si="15"/>
        <v>3</v>
      </c>
      <c r="G147" s="135">
        <v>4</v>
      </c>
      <c r="H147" s="135" t="s">
        <v>37</v>
      </c>
      <c r="I147" s="135">
        <f t="shared" si="16"/>
        <v>12</v>
      </c>
      <c r="J147" s="159">
        <v>4050000</v>
      </c>
      <c r="K147" s="160">
        <f t="shared" si="17"/>
        <v>48600000</v>
      </c>
      <c r="L147" s="158"/>
      <c r="M147" s="135"/>
      <c r="N147" s="1"/>
      <c r="O147" s="1"/>
      <c r="P147" s="28"/>
      <c r="Q147" s="28"/>
    </row>
    <row r="148" s="1" customFormat="1" spans="1:17">
      <c r="A148" s="134" t="s">
        <v>4020</v>
      </c>
      <c r="B148" s="135">
        <v>1465098</v>
      </c>
      <c r="C148" s="135" t="s">
        <v>4021</v>
      </c>
      <c r="D148" s="136">
        <v>43583</v>
      </c>
      <c r="E148" s="136">
        <v>43584</v>
      </c>
      <c r="F148" s="135">
        <v>2</v>
      </c>
      <c r="G148" s="135">
        <v>1</v>
      </c>
      <c r="H148" s="135" t="s">
        <v>2405</v>
      </c>
      <c r="I148" s="135">
        <f t="shared" si="16"/>
        <v>2</v>
      </c>
      <c r="J148" s="159">
        <v>4250000</v>
      </c>
      <c r="K148" s="160">
        <f t="shared" si="17"/>
        <v>8500000</v>
      </c>
      <c r="L148" s="158"/>
      <c r="M148" s="135" t="s">
        <v>2171</v>
      </c>
      <c r="N148" s="1"/>
      <c r="O148" s="1"/>
      <c r="P148" s="28"/>
      <c r="Q148" s="28"/>
    </row>
    <row r="149" s="1" customFormat="1" spans="1:17">
      <c r="A149" s="135">
        <v>348050</v>
      </c>
      <c r="B149" s="135">
        <v>1469883</v>
      </c>
      <c r="C149" s="135" t="s">
        <v>4022</v>
      </c>
      <c r="D149" s="136">
        <v>43584</v>
      </c>
      <c r="E149" s="136">
        <v>43586</v>
      </c>
      <c r="F149" s="135">
        <f t="shared" ref="F149:F179" si="18">E149-D149</f>
        <v>2</v>
      </c>
      <c r="G149" s="135">
        <v>1</v>
      </c>
      <c r="H149" s="135" t="s">
        <v>2405</v>
      </c>
      <c r="I149" s="135">
        <f t="shared" si="16"/>
        <v>2</v>
      </c>
      <c r="J149" s="159">
        <v>4250000</v>
      </c>
      <c r="K149" s="160">
        <f t="shared" si="17"/>
        <v>8500000</v>
      </c>
      <c r="L149" s="158"/>
      <c r="M149" s="135"/>
      <c r="N149" s="1"/>
      <c r="O149" s="1"/>
      <c r="P149" s="28"/>
      <c r="Q149" s="28"/>
    </row>
    <row r="150" s="1" customFormat="1" spans="1:17">
      <c r="A150" s="134" t="s">
        <v>4023</v>
      </c>
      <c r="B150" s="135">
        <v>1475188</v>
      </c>
      <c r="C150" s="135" t="s">
        <v>4024</v>
      </c>
      <c r="D150" s="136">
        <v>43584</v>
      </c>
      <c r="E150" s="136">
        <v>43586</v>
      </c>
      <c r="F150" s="135">
        <f t="shared" si="18"/>
        <v>2</v>
      </c>
      <c r="G150" s="135">
        <v>2</v>
      </c>
      <c r="H150" s="135" t="s">
        <v>37</v>
      </c>
      <c r="I150" s="135">
        <f t="shared" si="16"/>
        <v>4</v>
      </c>
      <c r="J150" s="159">
        <v>4050000</v>
      </c>
      <c r="K150" s="160">
        <f t="shared" si="17"/>
        <v>16200000</v>
      </c>
      <c r="L150" s="158"/>
      <c r="M150" s="135"/>
      <c r="N150" s="1"/>
      <c r="O150" s="1"/>
      <c r="P150" s="28"/>
      <c r="Q150" s="28"/>
    </row>
    <row r="151" s="2" customFormat="1" spans="1:20">
      <c r="A151" s="134">
        <v>350434</v>
      </c>
      <c r="B151" s="135">
        <v>1478720</v>
      </c>
      <c r="C151" s="135" t="s">
        <v>4025</v>
      </c>
      <c r="D151" s="136">
        <v>43585</v>
      </c>
      <c r="E151" s="136">
        <v>43586</v>
      </c>
      <c r="F151" s="135">
        <f t="shared" si="18"/>
        <v>1</v>
      </c>
      <c r="G151" s="135">
        <v>1</v>
      </c>
      <c r="H151" s="135" t="s">
        <v>37</v>
      </c>
      <c r="I151" s="135">
        <f t="shared" si="16"/>
        <v>1</v>
      </c>
      <c r="J151" s="159">
        <v>4050000</v>
      </c>
      <c r="K151" s="160">
        <f t="shared" si="17"/>
        <v>4050000</v>
      </c>
      <c r="L151" s="158"/>
      <c r="M151" s="135"/>
      <c r="N151" s="1"/>
      <c r="O151" s="1"/>
      <c r="P151" s="28"/>
      <c r="Q151" s="28"/>
      <c r="T151" s="1"/>
    </row>
    <row r="152" s="1" customFormat="1" spans="1:17">
      <c r="A152" s="134" t="s">
        <v>4026</v>
      </c>
      <c r="B152" s="31">
        <v>1502744</v>
      </c>
      <c r="C152" s="135" t="s">
        <v>4027</v>
      </c>
      <c r="D152" s="136">
        <v>43584</v>
      </c>
      <c r="E152" s="136">
        <v>43586</v>
      </c>
      <c r="F152" s="135">
        <f t="shared" si="18"/>
        <v>2</v>
      </c>
      <c r="G152" s="135">
        <v>4</v>
      </c>
      <c r="H152" s="135" t="s">
        <v>2405</v>
      </c>
      <c r="I152" s="135">
        <f t="shared" si="16"/>
        <v>8</v>
      </c>
      <c r="J152" s="159">
        <v>4250000</v>
      </c>
      <c r="K152" s="160">
        <f t="shared" si="17"/>
        <v>34000000</v>
      </c>
      <c r="L152" s="161"/>
      <c r="M152" s="135"/>
      <c r="N152" s="162"/>
      <c r="O152" s="162"/>
      <c r="P152" s="28"/>
      <c r="Q152" s="28"/>
    </row>
    <row r="153" s="2" customFormat="1" spans="1:20">
      <c r="A153" s="137">
        <v>353202</v>
      </c>
      <c r="B153" s="138">
        <v>1492357</v>
      </c>
      <c r="C153" s="138" t="s">
        <v>4028</v>
      </c>
      <c r="D153" s="139">
        <v>43583</v>
      </c>
      <c r="E153" s="139">
        <v>43584</v>
      </c>
      <c r="F153" s="140">
        <f t="shared" si="18"/>
        <v>1</v>
      </c>
      <c r="G153" s="140">
        <v>1</v>
      </c>
      <c r="H153" s="140" t="s">
        <v>37</v>
      </c>
      <c r="I153" s="140">
        <f t="shared" si="16"/>
        <v>1</v>
      </c>
      <c r="J153" s="163">
        <v>4050000</v>
      </c>
      <c r="K153" s="164">
        <f t="shared" si="17"/>
        <v>4050000</v>
      </c>
      <c r="L153" s="165">
        <f>SUM(K153:K157)</f>
        <v>20250000</v>
      </c>
      <c r="M153" s="140"/>
      <c r="N153" s="1"/>
      <c r="O153" s="1"/>
      <c r="P153" s="28"/>
      <c r="Q153" s="28"/>
      <c r="T153" s="1"/>
    </row>
    <row r="154" s="2" customFormat="1" spans="1:20">
      <c r="A154" s="137">
        <v>353200</v>
      </c>
      <c r="B154" s="138">
        <v>1492362</v>
      </c>
      <c r="C154" s="138" t="s">
        <v>4029</v>
      </c>
      <c r="D154" s="139">
        <v>43583</v>
      </c>
      <c r="E154" s="139">
        <v>43584</v>
      </c>
      <c r="F154" s="140">
        <f t="shared" si="18"/>
        <v>1</v>
      </c>
      <c r="G154" s="140">
        <v>1</v>
      </c>
      <c r="H154" s="140" t="s">
        <v>37</v>
      </c>
      <c r="I154" s="140">
        <f t="shared" si="16"/>
        <v>1</v>
      </c>
      <c r="J154" s="163">
        <v>4050000</v>
      </c>
      <c r="K154" s="164">
        <f t="shared" si="17"/>
        <v>4050000</v>
      </c>
      <c r="L154" s="166"/>
      <c r="M154" s="140"/>
      <c r="N154" s="1"/>
      <c r="O154" s="1"/>
      <c r="P154" s="28"/>
      <c r="Q154" s="28"/>
      <c r="T154" s="1"/>
    </row>
    <row r="155" s="1" customFormat="1" spans="1:17">
      <c r="A155" s="140">
        <v>353227</v>
      </c>
      <c r="B155" s="140">
        <v>1492368</v>
      </c>
      <c r="C155" s="140" t="s">
        <v>4030</v>
      </c>
      <c r="D155" s="139">
        <v>43583</v>
      </c>
      <c r="E155" s="139">
        <v>43584</v>
      </c>
      <c r="F155" s="140">
        <f t="shared" si="18"/>
        <v>1</v>
      </c>
      <c r="G155" s="140">
        <v>1</v>
      </c>
      <c r="H155" s="140" t="s">
        <v>37</v>
      </c>
      <c r="I155" s="140">
        <f t="shared" si="16"/>
        <v>1</v>
      </c>
      <c r="J155" s="163">
        <v>4050000</v>
      </c>
      <c r="K155" s="164">
        <f t="shared" si="17"/>
        <v>4050000</v>
      </c>
      <c r="L155" s="166"/>
      <c r="M155" s="140"/>
      <c r="N155" s="1"/>
      <c r="O155" s="1"/>
      <c r="P155" s="28"/>
      <c r="Q155" s="28"/>
    </row>
    <row r="156" s="1" customFormat="1" spans="1:17">
      <c r="A156" s="140">
        <v>353225</v>
      </c>
      <c r="B156" s="140">
        <v>1492360</v>
      </c>
      <c r="C156" s="140" t="s">
        <v>4031</v>
      </c>
      <c r="D156" s="139">
        <v>43583</v>
      </c>
      <c r="E156" s="139">
        <v>43584</v>
      </c>
      <c r="F156" s="140">
        <f t="shared" si="18"/>
        <v>1</v>
      </c>
      <c r="G156" s="140">
        <v>1</v>
      </c>
      <c r="H156" s="140" t="s">
        <v>37</v>
      </c>
      <c r="I156" s="140">
        <f t="shared" si="16"/>
        <v>1</v>
      </c>
      <c r="J156" s="163">
        <v>4050000</v>
      </c>
      <c r="K156" s="164">
        <f t="shared" si="17"/>
        <v>4050000</v>
      </c>
      <c r="L156" s="166"/>
      <c r="M156" s="140"/>
      <c r="N156" s="1"/>
      <c r="O156" s="1"/>
      <c r="P156" s="28"/>
      <c r="Q156" s="28"/>
    </row>
    <row r="157" s="1" customFormat="1" spans="1:17">
      <c r="A157" s="140">
        <v>353228</v>
      </c>
      <c r="B157" s="140">
        <v>1492372</v>
      </c>
      <c r="C157" s="140" t="s">
        <v>4032</v>
      </c>
      <c r="D157" s="139">
        <v>43583</v>
      </c>
      <c r="E157" s="139">
        <v>43584</v>
      </c>
      <c r="F157" s="140">
        <f t="shared" si="18"/>
        <v>1</v>
      </c>
      <c r="G157" s="140">
        <v>1</v>
      </c>
      <c r="H157" s="140" t="s">
        <v>37</v>
      </c>
      <c r="I157" s="140">
        <f t="shared" si="16"/>
        <v>1</v>
      </c>
      <c r="J157" s="163">
        <v>4050000</v>
      </c>
      <c r="K157" s="164">
        <f t="shared" si="17"/>
        <v>4050000</v>
      </c>
      <c r="L157" s="167"/>
      <c r="M157" s="140"/>
      <c r="N157" s="1"/>
      <c r="O157" s="1"/>
      <c r="P157" s="28"/>
      <c r="Q157" s="28"/>
    </row>
    <row r="158" s="1" customFormat="1" spans="1:17">
      <c r="A158" s="141" t="s">
        <v>4033</v>
      </c>
      <c r="B158" s="142">
        <v>1469996</v>
      </c>
      <c r="C158" s="143" t="s">
        <v>4034</v>
      </c>
      <c r="D158" s="19">
        <v>43584</v>
      </c>
      <c r="E158" s="19">
        <v>43586</v>
      </c>
      <c r="F158" s="18">
        <f t="shared" si="18"/>
        <v>2</v>
      </c>
      <c r="G158" s="18">
        <v>4</v>
      </c>
      <c r="H158" s="18" t="s">
        <v>2405</v>
      </c>
      <c r="I158" s="18">
        <f t="shared" si="16"/>
        <v>8</v>
      </c>
      <c r="J158" s="39">
        <v>4250000</v>
      </c>
      <c r="K158" s="36">
        <f t="shared" si="17"/>
        <v>34000000</v>
      </c>
      <c r="L158" s="168">
        <f>SUM(K158:K169)</f>
        <v>120110000</v>
      </c>
      <c r="M158" s="18"/>
      <c r="N158" s="1"/>
      <c r="O158" s="1"/>
      <c r="P158" s="28"/>
      <c r="Q158" s="28"/>
    </row>
    <row r="159" s="1" customFormat="1" spans="1:17">
      <c r="A159" s="144"/>
      <c r="B159" s="145"/>
      <c r="C159" s="146"/>
      <c r="D159" s="19">
        <v>43584</v>
      </c>
      <c r="E159" s="19">
        <v>43586</v>
      </c>
      <c r="F159" s="18">
        <f t="shared" si="18"/>
        <v>2</v>
      </c>
      <c r="G159" s="18">
        <v>1</v>
      </c>
      <c r="H159" s="18" t="s">
        <v>224</v>
      </c>
      <c r="I159" s="18">
        <f t="shared" si="16"/>
        <v>2</v>
      </c>
      <c r="J159" s="39">
        <v>1200000</v>
      </c>
      <c r="K159" s="36">
        <f t="shared" si="17"/>
        <v>2400000</v>
      </c>
      <c r="L159" s="169"/>
      <c r="M159" s="18"/>
      <c r="P159" s="28"/>
      <c r="Q159" s="28"/>
    </row>
    <row r="160" s="1" customFormat="1" spans="1:17">
      <c r="A160" s="18">
        <v>350480</v>
      </c>
      <c r="B160" s="18">
        <v>1478835</v>
      </c>
      <c r="C160" s="18" t="s">
        <v>4035</v>
      </c>
      <c r="D160" s="19">
        <v>43584</v>
      </c>
      <c r="E160" s="19">
        <v>43586</v>
      </c>
      <c r="F160" s="18">
        <f t="shared" si="18"/>
        <v>2</v>
      </c>
      <c r="G160" s="18">
        <v>1</v>
      </c>
      <c r="H160" s="18" t="s">
        <v>37</v>
      </c>
      <c r="I160" s="18">
        <f t="shared" si="16"/>
        <v>2</v>
      </c>
      <c r="J160" s="39">
        <v>4050000</v>
      </c>
      <c r="K160" s="36">
        <f t="shared" si="17"/>
        <v>8100000</v>
      </c>
      <c r="L160" s="169"/>
      <c r="M160" s="18"/>
      <c r="N160" s="1"/>
      <c r="O160" s="1"/>
      <c r="P160" s="28"/>
      <c r="Q160" s="28"/>
    </row>
    <row r="161" s="1" customFormat="1" spans="1:17">
      <c r="A161" s="18">
        <v>352608</v>
      </c>
      <c r="B161" s="18">
        <v>1489778</v>
      </c>
      <c r="C161" s="18" t="s">
        <v>4036</v>
      </c>
      <c r="D161" s="19">
        <v>43584</v>
      </c>
      <c r="E161" s="19">
        <v>43586</v>
      </c>
      <c r="F161" s="18">
        <f t="shared" si="18"/>
        <v>2</v>
      </c>
      <c r="G161" s="18">
        <v>1</v>
      </c>
      <c r="H161" s="18" t="s">
        <v>37</v>
      </c>
      <c r="I161" s="18">
        <f t="shared" si="16"/>
        <v>2</v>
      </c>
      <c r="J161" s="39">
        <v>4050000</v>
      </c>
      <c r="K161" s="36">
        <f t="shared" si="17"/>
        <v>8100000</v>
      </c>
      <c r="L161" s="169"/>
      <c r="M161" s="149" t="s">
        <v>4037</v>
      </c>
      <c r="P161" s="28"/>
      <c r="Q161" s="28"/>
    </row>
    <row r="162" s="1" customFormat="1" spans="1:17">
      <c r="A162" s="18">
        <v>347683</v>
      </c>
      <c r="B162" s="18">
        <v>1467510</v>
      </c>
      <c r="C162" s="18" t="s">
        <v>4038</v>
      </c>
      <c r="D162" s="19">
        <v>43585</v>
      </c>
      <c r="E162" s="19">
        <v>43586</v>
      </c>
      <c r="F162" s="18">
        <f t="shared" si="18"/>
        <v>1</v>
      </c>
      <c r="G162" s="18">
        <v>1</v>
      </c>
      <c r="H162" s="18" t="s">
        <v>2405</v>
      </c>
      <c r="I162" s="18">
        <f t="shared" si="16"/>
        <v>1</v>
      </c>
      <c r="J162" s="39">
        <v>4250000</v>
      </c>
      <c r="K162" s="36">
        <f t="shared" si="17"/>
        <v>4250000</v>
      </c>
      <c r="L162" s="169"/>
      <c r="M162" s="18"/>
      <c r="N162" s="1"/>
      <c r="O162" s="1"/>
      <c r="P162" s="28"/>
      <c r="Q162" s="28"/>
    </row>
    <row r="163" s="1" customFormat="1" spans="1:17">
      <c r="A163" s="18">
        <v>347699</v>
      </c>
      <c r="B163" s="31">
        <v>1502756</v>
      </c>
      <c r="C163" s="18" t="s">
        <v>4039</v>
      </c>
      <c r="D163" s="19">
        <v>43585</v>
      </c>
      <c r="E163" s="19">
        <v>43586</v>
      </c>
      <c r="F163" s="18">
        <f t="shared" si="18"/>
        <v>1</v>
      </c>
      <c r="G163" s="18">
        <v>1</v>
      </c>
      <c r="H163" s="18" t="s">
        <v>2405</v>
      </c>
      <c r="I163" s="18">
        <f t="shared" si="16"/>
        <v>1</v>
      </c>
      <c r="J163" s="39">
        <v>4250000</v>
      </c>
      <c r="K163" s="36">
        <f t="shared" si="17"/>
        <v>4250000</v>
      </c>
      <c r="L163" s="169"/>
      <c r="M163" s="18"/>
      <c r="N163" s="162"/>
      <c r="O163" s="162"/>
      <c r="P163" s="28"/>
      <c r="Q163" s="28"/>
    </row>
    <row r="164" s="1" customFormat="1" spans="1:17">
      <c r="A164" s="16" t="s">
        <v>4040</v>
      </c>
      <c r="B164" s="18">
        <v>1467895</v>
      </c>
      <c r="C164" s="18" t="s">
        <v>4041</v>
      </c>
      <c r="D164" s="19">
        <v>43585</v>
      </c>
      <c r="E164" s="19">
        <v>43586</v>
      </c>
      <c r="F164" s="18">
        <f t="shared" si="18"/>
        <v>1</v>
      </c>
      <c r="G164" s="18">
        <v>2</v>
      </c>
      <c r="H164" s="18" t="s">
        <v>2405</v>
      </c>
      <c r="I164" s="18">
        <f t="shared" si="16"/>
        <v>2</v>
      </c>
      <c r="J164" s="39">
        <v>4250000</v>
      </c>
      <c r="K164" s="36">
        <f t="shared" si="17"/>
        <v>8500000</v>
      </c>
      <c r="L164" s="169"/>
      <c r="M164" s="18"/>
      <c r="N164" s="1"/>
      <c r="O164" s="1"/>
      <c r="P164" s="28"/>
      <c r="Q164" s="28"/>
    </row>
    <row r="165" s="1" customFormat="1" spans="1:17">
      <c r="A165" s="16">
        <v>348072</v>
      </c>
      <c r="B165" s="18">
        <v>1469648</v>
      </c>
      <c r="C165" s="18" t="s">
        <v>4042</v>
      </c>
      <c r="D165" s="19">
        <v>43585</v>
      </c>
      <c r="E165" s="19">
        <v>43586</v>
      </c>
      <c r="F165" s="18">
        <f t="shared" si="18"/>
        <v>1</v>
      </c>
      <c r="G165" s="18">
        <v>1</v>
      </c>
      <c r="H165" s="18" t="s">
        <v>2405</v>
      </c>
      <c r="I165" s="18">
        <f t="shared" si="16"/>
        <v>1</v>
      </c>
      <c r="J165" s="39">
        <v>4250000</v>
      </c>
      <c r="K165" s="36">
        <f t="shared" si="17"/>
        <v>4250000</v>
      </c>
      <c r="L165" s="169"/>
      <c r="M165" s="18"/>
      <c r="N165" s="1"/>
      <c r="O165" s="1"/>
      <c r="P165" s="4"/>
      <c r="Q165" s="4"/>
    </row>
    <row r="166" s="1" customFormat="1" ht="14.25" spans="1:17">
      <c r="A166" s="16" t="s">
        <v>4043</v>
      </c>
      <c r="B166" s="18">
        <v>1469629</v>
      </c>
      <c r="C166" s="18" t="s">
        <v>4044</v>
      </c>
      <c r="D166" s="19">
        <v>43585</v>
      </c>
      <c r="E166" s="19">
        <v>43586</v>
      </c>
      <c r="F166" s="18">
        <f t="shared" si="18"/>
        <v>1</v>
      </c>
      <c r="G166" s="18">
        <v>3</v>
      </c>
      <c r="H166" s="18" t="s">
        <v>37</v>
      </c>
      <c r="I166" s="18">
        <f t="shared" si="16"/>
        <v>3</v>
      </c>
      <c r="J166" s="39">
        <v>4050000</v>
      </c>
      <c r="K166" s="36">
        <f t="shared" si="17"/>
        <v>12150000</v>
      </c>
      <c r="L166" s="169"/>
      <c r="M166" s="18" t="s">
        <v>2171</v>
      </c>
      <c r="N166" s="1"/>
      <c r="O166" s="1"/>
      <c r="P166" s="4"/>
      <c r="Q166" s="4"/>
    </row>
    <row r="167" s="1" customFormat="1" ht="14.25" spans="1:17">
      <c r="A167" s="18">
        <v>348433</v>
      </c>
      <c r="B167" s="147">
        <v>1502753</v>
      </c>
      <c r="C167" s="18" t="s">
        <v>4045</v>
      </c>
      <c r="D167" s="19">
        <v>43585</v>
      </c>
      <c r="E167" s="19">
        <v>43586</v>
      </c>
      <c r="F167" s="18">
        <f t="shared" si="18"/>
        <v>1</v>
      </c>
      <c r="G167" s="18">
        <v>1</v>
      </c>
      <c r="H167" s="18" t="s">
        <v>37</v>
      </c>
      <c r="I167" s="18">
        <f t="shared" si="16"/>
        <v>1</v>
      </c>
      <c r="J167" s="39">
        <v>4050000</v>
      </c>
      <c r="K167" s="36">
        <f t="shared" si="17"/>
        <v>4050000</v>
      </c>
      <c r="L167" s="169"/>
      <c r="M167" s="18"/>
      <c r="N167" s="162"/>
      <c r="O167" s="162"/>
      <c r="P167" s="4"/>
      <c r="Q167" s="4"/>
    </row>
    <row r="168" s="1" customFormat="1" spans="1:17">
      <c r="A168" s="16" t="s">
        <v>4046</v>
      </c>
      <c r="B168" s="18">
        <v>1486001</v>
      </c>
      <c r="C168" s="18" t="s">
        <v>4047</v>
      </c>
      <c r="D168" s="19">
        <v>43585</v>
      </c>
      <c r="E168" s="19">
        <v>43586</v>
      </c>
      <c r="F168" s="18">
        <f t="shared" si="18"/>
        <v>1</v>
      </c>
      <c r="G168" s="18">
        <v>2</v>
      </c>
      <c r="H168" s="18" t="s">
        <v>37</v>
      </c>
      <c r="I168" s="18">
        <f t="shared" si="16"/>
        <v>2</v>
      </c>
      <c r="J168" s="39">
        <v>4050000</v>
      </c>
      <c r="K168" s="36">
        <f t="shared" si="17"/>
        <v>8100000</v>
      </c>
      <c r="L168" s="169"/>
      <c r="M168" s="18"/>
      <c r="N168" s="1"/>
      <c r="O168" s="1"/>
      <c r="P168" s="4"/>
      <c r="Q168" s="4"/>
    </row>
    <row r="169" s="1" customFormat="1" spans="1:17">
      <c r="A169" s="148" t="s">
        <v>4048</v>
      </c>
      <c r="B169" s="149">
        <v>1492435</v>
      </c>
      <c r="C169" s="149" t="s">
        <v>4049</v>
      </c>
      <c r="D169" s="150">
        <v>43585</v>
      </c>
      <c r="E169" s="150">
        <v>43586</v>
      </c>
      <c r="F169" s="149">
        <f t="shared" si="18"/>
        <v>1</v>
      </c>
      <c r="G169" s="149">
        <v>4</v>
      </c>
      <c r="H169" s="149" t="s">
        <v>2997</v>
      </c>
      <c r="I169" s="149">
        <f t="shared" si="16"/>
        <v>4</v>
      </c>
      <c r="J169" s="170">
        <v>5490000</v>
      </c>
      <c r="K169" s="171">
        <f t="shared" si="17"/>
        <v>21960000</v>
      </c>
      <c r="L169" s="172"/>
      <c r="M169" s="18"/>
      <c r="N169" s="1"/>
      <c r="O169" s="1"/>
      <c r="P169" s="4"/>
      <c r="Q169" s="4"/>
    </row>
    <row r="170" s="1" customFormat="1" spans="1:17">
      <c r="A170" s="151"/>
      <c r="B170" s="151"/>
      <c r="C170" s="151"/>
      <c r="D170" s="151"/>
      <c r="E170" s="151"/>
      <c r="F170" s="151">
        <f t="shared" si="18"/>
        <v>0</v>
      </c>
      <c r="G170" s="151"/>
      <c r="H170" s="151"/>
      <c r="I170" s="151">
        <f t="shared" si="16"/>
        <v>0</v>
      </c>
      <c r="J170" s="151"/>
      <c r="K170" s="173">
        <f t="shared" si="17"/>
        <v>0</v>
      </c>
      <c r="L170" s="174"/>
      <c r="M170" s="151"/>
      <c r="P170" s="4"/>
      <c r="Q170" s="4"/>
    </row>
    <row r="171" s="1" customFormat="1" spans="1:17">
      <c r="A171" s="151"/>
      <c r="B171" s="151"/>
      <c r="C171" s="151"/>
      <c r="D171" s="151"/>
      <c r="E171" s="151"/>
      <c r="F171" s="151">
        <f t="shared" si="18"/>
        <v>0</v>
      </c>
      <c r="G171" s="151"/>
      <c r="H171" s="151"/>
      <c r="I171" s="151">
        <f t="shared" si="16"/>
        <v>0</v>
      </c>
      <c r="J171" s="151"/>
      <c r="K171" s="173">
        <f t="shared" si="17"/>
        <v>0</v>
      </c>
      <c r="L171" s="174"/>
      <c r="M171" s="151"/>
      <c r="P171" s="4"/>
      <c r="Q171" s="4"/>
    </row>
    <row r="172" s="1" customFormat="1" spans="1:17">
      <c r="A172" s="151"/>
      <c r="B172" s="151"/>
      <c r="C172" s="151"/>
      <c r="D172" s="151"/>
      <c r="E172" s="151"/>
      <c r="F172" s="151">
        <f t="shared" si="18"/>
        <v>0</v>
      </c>
      <c r="G172" s="151"/>
      <c r="H172" s="151"/>
      <c r="I172" s="151">
        <f t="shared" si="16"/>
        <v>0</v>
      </c>
      <c r="J172" s="151"/>
      <c r="K172" s="173">
        <f t="shared" si="17"/>
        <v>0</v>
      </c>
      <c r="L172" s="174"/>
      <c r="M172" s="151"/>
      <c r="P172" s="4"/>
      <c r="Q172" s="4"/>
    </row>
    <row r="173" s="1" customFormat="1" spans="1:17">
      <c r="A173" s="151"/>
      <c r="B173" s="151"/>
      <c r="C173" s="151"/>
      <c r="D173" s="151"/>
      <c r="E173" s="151"/>
      <c r="F173" s="151">
        <f t="shared" si="18"/>
        <v>0</v>
      </c>
      <c r="G173" s="151"/>
      <c r="H173" s="151"/>
      <c r="I173" s="151">
        <f t="shared" si="16"/>
        <v>0</v>
      </c>
      <c r="J173" s="151"/>
      <c r="K173" s="173">
        <f t="shared" si="17"/>
        <v>0</v>
      </c>
      <c r="L173" s="174"/>
      <c r="M173" s="151"/>
      <c r="P173" s="4"/>
      <c r="Q173" s="4"/>
    </row>
    <row r="174" s="1" customFormat="1" spans="1:17">
      <c r="A174" s="151"/>
      <c r="B174" s="151"/>
      <c r="C174" s="151"/>
      <c r="D174" s="151"/>
      <c r="E174" s="151"/>
      <c r="F174" s="151">
        <f t="shared" si="18"/>
        <v>0</v>
      </c>
      <c r="G174" s="151"/>
      <c r="H174" s="151"/>
      <c r="I174" s="151">
        <f t="shared" si="16"/>
        <v>0</v>
      </c>
      <c r="J174" s="151"/>
      <c r="K174" s="173">
        <f t="shared" si="17"/>
        <v>0</v>
      </c>
      <c r="L174" s="174"/>
      <c r="M174" s="151"/>
      <c r="P174" s="4"/>
      <c r="Q174" s="4"/>
    </row>
    <row r="175" s="1" customFormat="1" spans="1:17">
      <c r="A175" s="151"/>
      <c r="B175" s="151"/>
      <c r="C175" s="151"/>
      <c r="D175" s="151"/>
      <c r="E175" s="151"/>
      <c r="F175" s="151">
        <f t="shared" si="18"/>
        <v>0</v>
      </c>
      <c r="G175" s="151"/>
      <c r="H175" s="151"/>
      <c r="I175" s="151">
        <f t="shared" si="16"/>
        <v>0</v>
      </c>
      <c r="J175" s="151"/>
      <c r="K175" s="173">
        <f t="shared" si="17"/>
        <v>0</v>
      </c>
      <c r="L175" s="174"/>
      <c r="M175" s="151"/>
      <c r="P175" s="4"/>
      <c r="Q175" s="4"/>
    </row>
    <row r="176" s="1" customFormat="1" spans="1:17">
      <c r="A176" s="151"/>
      <c r="B176" s="151"/>
      <c r="C176" s="151"/>
      <c r="D176" s="151"/>
      <c r="E176" s="151"/>
      <c r="F176" s="151">
        <f t="shared" si="18"/>
        <v>0</v>
      </c>
      <c r="G176" s="151"/>
      <c r="H176" s="151"/>
      <c r="I176" s="151">
        <f t="shared" si="16"/>
        <v>0</v>
      </c>
      <c r="J176" s="151"/>
      <c r="K176" s="173">
        <f t="shared" si="17"/>
        <v>0</v>
      </c>
      <c r="L176" s="174"/>
      <c r="M176" s="151"/>
      <c r="P176" s="4"/>
      <c r="Q176" s="4"/>
    </row>
    <row r="177" s="1" customFormat="1" spans="1:17">
      <c r="A177" s="151"/>
      <c r="B177" s="151"/>
      <c r="C177" s="151"/>
      <c r="D177" s="151"/>
      <c r="E177" s="151"/>
      <c r="F177" s="151">
        <f t="shared" si="18"/>
        <v>0</v>
      </c>
      <c r="G177" s="151"/>
      <c r="H177" s="151"/>
      <c r="I177" s="151">
        <f t="shared" si="16"/>
        <v>0</v>
      </c>
      <c r="J177" s="151"/>
      <c r="K177" s="173">
        <f t="shared" si="17"/>
        <v>0</v>
      </c>
      <c r="L177" s="174"/>
      <c r="M177" s="151"/>
      <c r="P177" s="4"/>
      <c r="Q177" s="4"/>
    </row>
    <row r="178" s="1" customFormat="1" spans="1:17">
      <c r="A178" s="151"/>
      <c r="B178" s="151"/>
      <c r="C178" s="151"/>
      <c r="D178" s="151"/>
      <c r="E178" s="151"/>
      <c r="F178" s="151">
        <f t="shared" si="18"/>
        <v>0</v>
      </c>
      <c r="G178" s="151"/>
      <c r="H178" s="151"/>
      <c r="I178" s="151">
        <f t="shared" si="16"/>
        <v>0</v>
      </c>
      <c r="J178" s="151"/>
      <c r="K178" s="173">
        <f t="shared" si="17"/>
        <v>0</v>
      </c>
      <c r="L178" s="174"/>
      <c r="M178" s="151"/>
      <c r="P178" s="4"/>
      <c r="Q178" s="4"/>
    </row>
    <row r="179" s="1" customFormat="1" spans="1:17">
      <c r="A179" s="151"/>
      <c r="B179" s="151"/>
      <c r="C179" s="151"/>
      <c r="D179" s="151"/>
      <c r="E179" s="151"/>
      <c r="F179" s="151">
        <f t="shared" si="18"/>
        <v>0</v>
      </c>
      <c r="G179" s="151"/>
      <c r="H179" s="151"/>
      <c r="I179" s="151">
        <f t="shared" si="16"/>
        <v>0</v>
      </c>
      <c r="J179" s="151"/>
      <c r="K179" s="173">
        <f t="shared" si="17"/>
        <v>0</v>
      </c>
      <c r="L179" s="151"/>
      <c r="M179" s="151"/>
      <c r="P179" s="4"/>
      <c r="Q179" s="4"/>
    </row>
  </sheetData>
  <mergeCells count="52">
    <mergeCell ref="A1:K1"/>
    <mergeCell ref="A8:A9"/>
    <mergeCell ref="A126:A127"/>
    <mergeCell ref="A128:A129"/>
    <mergeCell ref="A131:A132"/>
    <mergeCell ref="A138:A139"/>
    <mergeCell ref="A141:A142"/>
    <mergeCell ref="A143:A144"/>
    <mergeCell ref="A145:A146"/>
    <mergeCell ref="A158:A159"/>
    <mergeCell ref="B8:B9"/>
    <mergeCell ref="B126:B127"/>
    <mergeCell ref="B128:B129"/>
    <mergeCell ref="B131:B132"/>
    <mergeCell ref="B138:B139"/>
    <mergeCell ref="B141:B142"/>
    <mergeCell ref="B143:B144"/>
    <mergeCell ref="B145:B146"/>
    <mergeCell ref="B158:B159"/>
    <mergeCell ref="C8:C9"/>
    <mergeCell ref="C126:C127"/>
    <mergeCell ref="C128:C129"/>
    <mergeCell ref="C131:C132"/>
    <mergeCell ref="C138:C139"/>
    <mergeCell ref="C141:C142"/>
    <mergeCell ref="C143:C144"/>
    <mergeCell ref="C145:C146"/>
    <mergeCell ref="C158:C159"/>
    <mergeCell ref="D8:D9"/>
    <mergeCell ref="E8:E9"/>
    <mergeCell ref="F8:F9"/>
    <mergeCell ref="G8:G9"/>
    <mergeCell ref="H8:H9"/>
    <mergeCell ref="H131:H132"/>
    <mergeCell ref="I8:I9"/>
    <mergeCell ref="J8:J9"/>
    <mergeCell ref="K8:K9"/>
    <mergeCell ref="L8:L9"/>
    <mergeCell ref="L10:L61"/>
    <mergeCell ref="L62:L68"/>
    <mergeCell ref="L69:L77"/>
    <mergeCell ref="L78:L81"/>
    <mergeCell ref="L82:L88"/>
    <mergeCell ref="L89:L99"/>
    <mergeCell ref="L100:L115"/>
    <mergeCell ref="L116:L122"/>
    <mergeCell ref="L123:L144"/>
    <mergeCell ref="L145:L152"/>
    <mergeCell ref="L153:L157"/>
    <mergeCell ref="L158:L169"/>
    <mergeCell ref="M8:M9"/>
    <mergeCell ref="M131:M132"/>
  </mergeCells>
  <conditionalFormatting sqref="B10:B151 B153:B162 B164:B166 B168:B169">
    <cfRule type="duplicateValues" dxfId="0" priority="1"/>
  </conditionalFormatting>
  <pageMargins left="0.75" right="0.75" top="1" bottom="1" header="0.5" footer="0.5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1"/>
  <sheetViews>
    <sheetView workbookViewId="0">
      <selection activeCell="M4" sqref="M4"/>
    </sheetView>
  </sheetViews>
  <sheetFormatPr defaultColWidth="9" defaultRowHeight="13.5"/>
  <cols>
    <col min="1" max="1" width="12" style="1612" customWidth="1"/>
    <col min="2" max="2" width="10.7083333333333" customWidth="1"/>
    <col min="3" max="3" width="17.2833333333333" customWidth="1"/>
    <col min="4" max="4" width="10.7083333333333" customWidth="1"/>
    <col min="5" max="5" width="14.25" customWidth="1"/>
    <col min="6" max="6" width="10.2833333333333" customWidth="1"/>
    <col min="7" max="7" width="11" customWidth="1"/>
    <col min="8" max="8" width="8.425" customWidth="1"/>
    <col min="9" max="9" width="8" customWidth="1"/>
    <col min="10" max="10" width="15.7083333333333" customWidth="1"/>
    <col min="11" max="11" width="13.2833333333333" customWidth="1"/>
    <col min="12" max="12" width="14.8583333333333" customWidth="1"/>
    <col min="13" max="13" width="39.375" customWidth="1"/>
  </cols>
  <sheetData>
    <row r="1" ht="25.5" spans="1:12">
      <c r="A1" s="1587" t="s">
        <v>18</v>
      </c>
      <c r="B1" s="1587"/>
      <c r="C1" s="1587"/>
      <c r="D1" s="1587"/>
      <c r="E1" s="1587"/>
      <c r="F1" s="1587"/>
      <c r="G1" s="1587"/>
      <c r="H1" s="1587"/>
      <c r="I1" s="1587"/>
      <c r="J1" s="1587"/>
      <c r="K1" s="1587"/>
      <c r="L1" s="1587"/>
    </row>
    <row r="2" ht="21" customHeight="1" spans="1:12">
      <c r="A2" s="1587"/>
      <c r="B2" s="1587"/>
      <c r="C2" s="1587"/>
      <c r="D2" s="1587"/>
      <c r="E2" s="1587"/>
      <c r="F2" s="1587"/>
      <c r="G2" s="1587"/>
      <c r="H2" s="1587"/>
      <c r="I2" s="1587"/>
      <c r="J2" s="1587"/>
      <c r="K2" s="1587"/>
      <c r="L2" s="1587"/>
    </row>
    <row r="3" ht="20.25" customHeight="1" spans="1:12">
      <c r="A3" s="1613" t="s">
        <v>19</v>
      </c>
      <c r="B3" s="1613"/>
      <c r="C3" s="1614" t="s">
        <v>20</v>
      </c>
      <c r="D3" s="1615"/>
      <c r="E3" s="1615">
        <v>800000000</v>
      </c>
      <c r="F3" s="1587"/>
      <c r="G3" s="1587"/>
      <c r="H3" s="896" t="s">
        <v>21</v>
      </c>
      <c r="I3" s="896"/>
      <c r="J3" s="1481">
        <f>SUM(J8:J42)</f>
        <v>89</v>
      </c>
      <c r="K3" s="1483"/>
      <c r="L3" s="1483">
        <f>SUM(L9:L202)</f>
        <v>233010000</v>
      </c>
    </row>
    <row r="4" ht="20.25" customHeight="1" spans="1:13">
      <c r="A4" s="1587"/>
      <c r="B4" s="1587"/>
      <c r="C4" s="1587"/>
      <c r="D4" s="1587"/>
      <c r="E4" s="1587"/>
      <c r="F4" s="1587"/>
      <c r="G4" s="1587"/>
      <c r="H4" s="896" t="s">
        <v>22</v>
      </c>
      <c r="I4" s="896"/>
      <c r="J4" s="1481" t="s">
        <v>23</v>
      </c>
      <c r="K4" s="1483"/>
      <c r="L4" s="1483">
        <v>270000000</v>
      </c>
      <c r="M4">
        <f>E3+L4</f>
        <v>1070000000</v>
      </c>
    </row>
    <row r="5" ht="20.25" customHeight="1" spans="1:12">
      <c r="A5" s="1587"/>
      <c r="B5" s="1587"/>
      <c r="C5" s="1587"/>
      <c r="D5" s="1587"/>
      <c r="E5" s="1587"/>
      <c r="F5" s="1587"/>
      <c r="G5" s="1587"/>
      <c r="H5" s="896" t="s">
        <v>17</v>
      </c>
      <c r="I5" s="896"/>
      <c r="J5" s="32"/>
      <c r="K5" s="32"/>
      <c r="L5" s="1483">
        <f>L4-L3</f>
        <v>36990000</v>
      </c>
    </row>
    <row r="6" spans="1:12">
      <c r="A6" s="11" t="s">
        <v>24</v>
      </c>
      <c r="B6" s="12" t="s">
        <v>25</v>
      </c>
      <c r="C6" s="12" t="s">
        <v>26</v>
      </c>
      <c r="D6" s="13" t="s">
        <v>27</v>
      </c>
      <c r="E6" s="13" t="s">
        <v>28</v>
      </c>
      <c r="F6" s="11" t="s">
        <v>29</v>
      </c>
      <c r="G6" s="14" t="s">
        <v>30</v>
      </c>
      <c r="H6" s="14" t="s">
        <v>31</v>
      </c>
      <c r="I6" s="14"/>
      <c r="J6" s="14" t="s">
        <v>32</v>
      </c>
      <c r="K6" s="688" t="s">
        <v>33</v>
      </c>
      <c r="L6" s="33" t="s">
        <v>34</v>
      </c>
    </row>
    <row r="7" spans="1:12">
      <c r="A7" s="11"/>
      <c r="B7" s="15"/>
      <c r="C7" s="15"/>
      <c r="D7" s="13"/>
      <c r="E7" s="13"/>
      <c r="F7" s="11"/>
      <c r="G7" s="14"/>
      <c r="H7" s="14"/>
      <c r="I7" s="14"/>
      <c r="J7" s="14"/>
      <c r="K7" s="688"/>
      <c r="L7" s="33"/>
    </row>
    <row r="8" spans="1:12">
      <c r="A8" s="1616">
        <v>261490</v>
      </c>
      <c r="B8" s="1590">
        <v>1242818</v>
      </c>
      <c r="C8" s="1590" t="s">
        <v>35</v>
      </c>
      <c r="D8" s="1591">
        <v>43053</v>
      </c>
      <c r="E8" s="1591">
        <v>43056</v>
      </c>
      <c r="F8" s="1590">
        <f t="shared" ref="F8:F35" si="0">E8-D8</f>
        <v>3</v>
      </c>
      <c r="G8" s="1590">
        <v>1</v>
      </c>
      <c r="H8" s="1590" t="s">
        <v>36</v>
      </c>
      <c r="I8" s="1590" t="s">
        <v>37</v>
      </c>
      <c r="J8" s="1590">
        <f t="shared" ref="J8:J35" si="1">G8*F8</f>
        <v>3</v>
      </c>
      <c r="K8" s="173">
        <v>2700000</v>
      </c>
      <c r="L8" s="173">
        <f t="shared" ref="L8:L35" si="2">K8*F8*G8</f>
        <v>8100000</v>
      </c>
    </row>
    <row r="9" spans="1:12">
      <c r="A9" s="1530" t="s">
        <v>38</v>
      </c>
      <c r="B9" s="1473">
        <v>1242766</v>
      </c>
      <c r="C9" s="1474" t="s">
        <v>39</v>
      </c>
      <c r="D9" s="1591">
        <v>43055</v>
      </c>
      <c r="E9" s="1591">
        <v>43057</v>
      </c>
      <c r="F9" s="1590">
        <f t="shared" ref="F9:F25" si="3">E9-D9</f>
        <v>2</v>
      </c>
      <c r="G9" s="1590">
        <v>4</v>
      </c>
      <c r="H9" s="1590" t="s">
        <v>40</v>
      </c>
      <c r="I9" s="1590" t="s">
        <v>37</v>
      </c>
      <c r="J9" s="1590">
        <f t="shared" ref="J9:J25" si="4">G9*F9</f>
        <v>8</v>
      </c>
      <c r="K9" s="173">
        <v>2700000</v>
      </c>
      <c r="L9" s="173">
        <f t="shared" ref="L9:L25" si="5">K9*F9*G9</f>
        <v>21600000</v>
      </c>
    </row>
    <row r="10" spans="1:12">
      <c r="A10" s="1616">
        <v>263252</v>
      </c>
      <c r="B10" s="1590">
        <v>1244711</v>
      </c>
      <c r="C10" s="1590" t="s">
        <v>41</v>
      </c>
      <c r="D10" s="1591">
        <v>43059</v>
      </c>
      <c r="E10" s="1591">
        <v>43061</v>
      </c>
      <c r="F10" s="1590">
        <f t="shared" si="3"/>
        <v>2</v>
      </c>
      <c r="G10" s="1590">
        <v>3</v>
      </c>
      <c r="H10" s="1590" t="s">
        <v>36</v>
      </c>
      <c r="I10" s="1590" t="s">
        <v>37</v>
      </c>
      <c r="J10" s="1590">
        <f t="shared" si="4"/>
        <v>6</v>
      </c>
      <c r="K10" s="173">
        <v>2700000</v>
      </c>
      <c r="L10" s="173">
        <f t="shared" si="5"/>
        <v>16200000</v>
      </c>
    </row>
    <row r="11" spans="1:12">
      <c r="A11" s="1616">
        <v>263528</v>
      </c>
      <c r="B11" s="1590">
        <v>1245572</v>
      </c>
      <c r="C11" s="1590" t="s">
        <v>42</v>
      </c>
      <c r="D11" s="1591">
        <v>43060</v>
      </c>
      <c r="E11" s="1591">
        <v>43061</v>
      </c>
      <c r="F11" s="1590">
        <f t="shared" si="3"/>
        <v>1</v>
      </c>
      <c r="G11" s="1590">
        <v>1</v>
      </c>
      <c r="H11" s="1590" t="s">
        <v>40</v>
      </c>
      <c r="I11" s="1590" t="s">
        <v>37</v>
      </c>
      <c r="J11" s="1590">
        <f t="shared" si="4"/>
        <v>1</v>
      </c>
      <c r="K11" s="173">
        <v>2700000</v>
      </c>
      <c r="L11" s="173">
        <f t="shared" si="5"/>
        <v>2700000</v>
      </c>
    </row>
    <row r="12" spans="1:12">
      <c r="A12" s="1616">
        <v>263497</v>
      </c>
      <c r="B12" s="1590">
        <v>1245323</v>
      </c>
      <c r="C12" s="1590" t="s">
        <v>43</v>
      </c>
      <c r="D12" s="1591">
        <v>43061</v>
      </c>
      <c r="E12" s="1591">
        <v>43063</v>
      </c>
      <c r="F12" s="1590">
        <f t="shared" si="3"/>
        <v>2</v>
      </c>
      <c r="G12" s="1590">
        <v>1</v>
      </c>
      <c r="H12" s="1590" t="s">
        <v>40</v>
      </c>
      <c r="I12" s="1590" t="s">
        <v>37</v>
      </c>
      <c r="J12" s="1590">
        <f t="shared" si="4"/>
        <v>2</v>
      </c>
      <c r="K12" s="173">
        <v>2700000</v>
      </c>
      <c r="L12" s="173">
        <f t="shared" si="5"/>
        <v>5400000</v>
      </c>
    </row>
    <row r="13" spans="1:12">
      <c r="A13" s="1616">
        <v>263499</v>
      </c>
      <c r="B13" s="1590">
        <v>1245365</v>
      </c>
      <c r="C13" s="1590" t="s">
        <v>44</v>
      </c>
      <c r="D13" s="1591">
        <v>43061</v>
      </c>
      <c r="E13" s="1591">
        <v>43062</v>
      </c>
      <c r="F13" s="1590">
        <f t="shared" si="3"/>
        <v>1</v>
      </c>
      <c r="G13" s="1590">
        <v>2</v>
      </c>
      <c r="H13" s="1590" t="s">
        <v>40</v>
      </c>
      <c r="I13" s="1590" t="s">
        <v>37</v>
      </c>
      <c r="J13" s="1590">
        <f t="shared" si="4"/>
        <v>2</v>
      </c>
      <c r="K13" s="173">
        <v>2700000</v>
      </c>
      <c r="L13" s="173">
        <f t="shared" si="5"/>
        <v>5400000</v>
      </c>
    </row>
    <row r="14" spans="1:12">
      <c r="A14" s="1616">
        <v>263544</v>
      </c>
      <c r="B14" s="1590">
        <v>1245598</v>
      </c>
      <c r="C14" s="1590" t="s">
        <v>45</v>
      </c>
      <c r="D14" s="1591">
        <v>43061</v>
      </c>
      <c r="E14" s="1591">
        <v>43063</v>
      </c>
      <c r="F14" s="1590">
        <f t="shared" si="3"/>
        <v>2</v>
      </c>
      <c r="G14" s="1590">
        <v>1</v>
      </c>
      <c r="H14" s="1590" t="s">
        <v>36</v>
      </c>
      <c r="I14" s="1590" t="s">
        <v>37</v>
      </c>
      <c r="J14" s="1590">
        <f t="shared" si="4"/>
        <v>2</v>
      </c>
      <c r="K14" s="1604">
        <v>2700000</v>
      </c>
      <c r="L14" s="173">
        <f t="shared" si="5"/>
        <v>5400000</v>
      </c>
    </row>
    <row r="15" spans="1:12">
      <c r="A15" s="1616">
        <v>263549</v>
      </c>
      <c r="B15" s="1590">
        <v>1245599</v>
      </c>
      <c r="C15" s="1590" t="s">
        <v>46</v>
      </c>
      <c r="D15" s="1591">
        <v>43061</v>
      </c>
      <c r="E15" s="1591">
        <v>43063</v>
      </c>
      <c r="F15" s="1590">
        <f t="shared" si="3"/>
        <v>2</v>
      </c>
      <c r="G15" s="1590">
        <v>1</v>
      </c>
      <c r="H15" s="1590" t="s">
        <v>36</v>
      </c>
      <c r="I15" s="1590" t="s">
        <v>37</v>
      </c>
      <c r="J15" s="1590">
        <f t="shared" si="4"/>
        <v>2</v>
      </c>
      <c r="K15" s="1590">
        <v>2700000</v>
      </c>
      <c r="L15" s="173">
        <f t="shared" si="5"/>
        <v>5400000</v>
      </c>
    </row>
    <row r="16" spans="1:12">
      <c r="A16" s="1616" t="s">
        <v>47</v>
      </c>
      <c r="B16" s="1590">
        <v>1243005</v>
      </c>
      <c r="C16" s="1590" t="s">
        <v>48</v>
      </c>
      <c r="D16" s="1591">
        <v>43062</v>
      </c>
      <c r="E16" s="1591">
        <v>43065</v>
      </c>
      <c r="F16" s="1590">
        <f t="shared" si="3"/>
        <v>3</v>
      </c>
      <c r="G16" s="1590">
        <v>2</v>
      </c>
      <c r="H16" s="1590" t="s">
        <v>36</v>
      </c>
      <c r="I16" s="1590" t="s">
        <v>37</v>
      </c>
      <c r="J16" s="1590">
        <f t="shared" si="4"/>
        <v>6</v>
      </c>
      <c r="K16" s="173">
        <v>2700000</v>
      </c>
      <c r="L16" s="173">
        <f t="shared" si="5"/>
        <v>16200000</v>
      </c>
    </row>
    <row r="17" spans="1:12">
      <c r="A17" s="1590">
        <v>263169</v>
      </c>
      <c r="B17" s="1590">
        <v>1244637</v>
      </c>
      <c r="C17" s="1590" t="s">
        <v>49</v>
      </c>
      <c r="D17" s="1591">
        <v>43063</v>
      </c>
      <c r="E17" s="1591">
        <v>43065</v>
      </c>
      <c r="F17" s="1590">
        <f t="shared" si="3"/>
        <v>2</v>
      </c>
      <c r="G17" s="1590">
        <v>4</v>
      </c>
      <c r="H17" s="1590" t="s">
        <v>36</v>
      </c>
      <c r="I17" s="1590" t="s">
        <v>37</v>
      </c>
      <c r="J17" s="1590">
        <f t="shared" si="4"/>
        <v>8</v>
      </c>
      <c r="K17" s="173">
        <v>2700000</v>
      </c>
      <c r="L17" s="173">
        <f t="shared" si="5"/>
        <v>21600000</v>
      </c>
    </row>
    <row r="18" spans="1:12">
      <c r="A18" s="1616" t="s">
        <v>50</v>
      </c>
      <c r="B18" s="1590">
        <v>1243591</v>
      </c>
      <c r="C18" s="1590" t="s">
        <v>51</v>
      </c>
      <c r="D18" s="1591">
        <v>43064</v>
      </c>
      <c r="E18" s="1591">
        <v>43066</v>
      </c>
      <c r="F18" s="1590">
        <f t="shared" si="3"/>
        <v>2</v>
      </c>
      <c r="G18" s="1590">
        <v>2</v>
      </c>
      <c r="H18" s="1590" t="s">
        <v>36</v>
      </c>
      <c r="I18" s="1590" t="s">
        <v>37</v>
      </c>
      <c r="J18" s="1590">
        <f t="shared" si="4"/>
        <v>4</v>
      </c>
      <c r="K18" s="173">
        <v>2700000</v>
      </c>
      <c r="L18" s="173">
        <f t="shared" si="5"/>
        <v>10800000</v>
      </c>
    </row>
    <row r="19" spans="1:12">
      <c r="A19" s="1616">
        <v>263550</v>
      </c>
      <c r="B19" s="1590">
        <v>1245605</v>
      </c>
      <c r="C19" s="1590" t="s">
        <v>52</v>
      </c>
      <c r="D19" s="1591">
        <v>43064</v>
      </c>
      <c r="E19" s="1591">
        <v>43065</v>
      </c>
      <c r="F19" s="1590">
        <f t="shared" si="3"/>
        <v>1</v>
      </c>
      <c r="G19" s="1590">
        <v>1</v>
      </c>
      <c r="H19" s="1590" t="s">
        <v>36</v>
      </c>
      <c r="I19" s="1590" t="s">
        <v>37</v>
      </c>
      <c r="J19" s="1590">
        <f t="shared" si="4"/>
        <v>1</v>
      </c>
      <c r="K19" s="1590">
        <v>2700000</v>
      </c>
      <c r="L19" s="173">
        <f t="shared" si="5"/>
        <v>2700000</v>
      </c>
    </row>
    <row r="20" spans="1:12">
      <c r="A20" s="1616">
        <v>263494</v>
      </c>
      <c r="B20" s="1590">
        <v>1245303</v>
      </c>
      <c r="C20" s="1591" t="s">
        <v>52</v>
      </c>
      <c r="D20" s="1591">
        <v>43065</v>
      </c>
      <c r="E20" s="1591">
        <v>43069</v>
      </c>
      <c r="F20" s="1590">
        <f t="shared" si="3"/>
        <v>4</v>
      </c>
      <c r="G20" s="1590">
        <v>1</v>
      </c>
      <c r="H20" s="1590" t="s">
        <v>53</v>
      </c>
      <c r="I20" s="1590" t="s">
        <v>37</v>
      </c>
      <c r="J20" s="1590">
        <f t="shared" si="4"/>
        <v>4</v>
      </c>
      <c r="K20" s="173">
        <v>2700000</v>
      </c>
      <c r="L20" s="173">
        <f t="shared" si="5"/>
        <v>10800000</v>
      </c>
    </row>
    <row r="21" spans="1:12">
      <c r="A21" s="1616">
        <v>262745</v>
      </c>
      <c r="B21" s="1590">
        <v>1243098</v>
      </c>
      <c r="C21" s="1590" t="s">
        <v>54</v>
      </c>
      <c r="D21" s="1591">
        <v>43066</v>
      </c>
      <c r="E21" s="1591">
        <v>43070</v>
      </c>
      <c r="F21" s="1590">
        <f t="shared" si="3"/>
        <v>4</v>
      </c>
      <c r="G21" s="1590">
        <v>1</v>
      </c>
      <c r="H21" s="1590" t="s">
        <v>36</v>
      </c>
      <c r="I21" s="1590" t="s">
        <v>37</v>
      </c>
      <c r="J21" s="1590">
        <f t="shared" si="4"/>
        <v>4</v>
      </c>
      <c r="K21" s="173">
        <v>2700000</v>
      </c>
      <c r="L21" s="173">
        <f t="shared" si="5"/>
        <v>10800000</v>
      </c>
    </row>
    <row r="22" spans="1:12">
      <c r="A22" s="1616">
        <v>263020</v>
      </c>
      <c r="B22" s="1590">
        <v>1244151</v>
      </c>
      <c r="C22" s="1590" t="s">
        <v>55</v>
      </c>
      <c r="D22" s="1591">
        <v>43066</v>
      </c>
      <c r="E22" s="1591">
        <v>43068</v>
      </c>
      <c r="F22" s="1590">
        <f t="shared" si="3"/>
        <v>2</v>
      </c>
      <c r="G22" s="1590">
        <v>1</v>
      </c>
      <c r="H22" s="1590" t="s">
        <v>40</v>
      </c>
      <c r="I22" s="1590" t="s">
        <v>37</v>
      </c>
      <c r="J22" s="1590">
        <f t="shared" si="4"/>
        <v>2</v>
      </c>
      <c r="K22" s="173">
        <v>2700000</v>
      </c>
      <c r="L22" s="173">
        <f t="shared" si="5"/>
        <v>5400000</v>
      </c>
    </row>
    <row r="23" spans="1:12">
      <c r="A23" s="1616">
        <v>262425</v>
      </c>
      <c r="B23" s="1590">
        <v>1242740</v>
      </c>
      <c r="C23" s="1590" t="s">
        <v>56</v>
      </c>
      <c r="D23" s="1591">
        <v>43067</v>
      </c>
      <c r="E23" s="1591">
        <v>43068</v>
      </c>
      <c r="F23" s="1590">
        <f t="shared" si="3"/>
        <v>1</v>
      </c>
      <c r="G23" s="1590">
        <v>1</v>
      </c>
      <c r="H23" s="1590" t="s">
        <v>36</v>
      </c>
      <c r="I23" s="1590" t="s">
        <v>37</v>
      </c>
      <c r="J23" s="1590">
        <f t="shared" si="4"/>
        <v>1</v>
      </c>
      <c r="K23" s="173">
        <v>2700000</v>
      </c>
      <c r="L23" s="173">
        <f t="shared" si="5"/>
        <v>2700000</v>
      </c>
    </row>
    <row r="24" spans="1:12">
      <c r="A24" s="1616">
        <v>263534</v>
      </c>
      <c r="B24" s="1590">
        <v>1245565</v>
      </c>
      <c r="C24" s="1590" t="s">
        <v>57</v>
      </c>
      <c r="D24" s="1591">
        <v>43067</v>
      </c>
      <c r="E24" s="1591">
        <v>43069</v>
      </c>
      <c r="F24" s="1590">
        <f t="shared" si="3"/>
        <v>2</v>
      </c>
      <c r="G24" s="1590">
        <v>1</v>
      </c>
      <c r="H24" s="1590" t="s">
        <v>40</v>
      </c>
      <c r="I24" s="1590" t="s">
        <v>37</v>
      </c>
      <c r="J24" s="1590">
        <f t="shared" si="4"/>
        <v>2</v>
      </c>
      <c r="K24" s="1604">
        <v>2700000</v>
      </c>
      <c r="L24" s="173">
        <f t="shared" si="5"/>
        <v>5400000</v>
      </c>
    </row>
    <row r="25" spans="1:12">
      <c r="A25" s="1616">
        <v>262998</v>
      </c>
      <c r="B25" s="1590">
        <v>1243242</v>
      </c>
      <c r="C25" s="1590" t="s">
        <v>58</v>
      </c>
      <c r="D25" s="1591">
        <v>43069</v>
      </c>
      <c r="E25" s="1591">
        <v>43072</v>
      </c>
      <c r="F25" s="1590">
        <f t="shared" si="3"/>
        <v>3</v>
      </c>
      <c r="G25" s="1590">
        <v>1</v>
      </c>
      <c r="H25" s="1590" t="s">
        <v>36</v>
      </c>
      <c r="I25" s="1590" t="s">
        <v>37</v>
      </c>
      <c r="J25" s="1590">
        <f t="shared" si="4"/>
        <v>3</v>
      </c>
      <c r="K25" s="173">
        <v>2700000</v>
      </c>
      <c r="L25" s="173">
        <f t="shared" si="5"/>
        <v>8100000</v>
      </c>
    </row>
    <row r="26" spans="1:12">
      <c r="A26" s="1616">
        <v>263720</v>
      </c>
      <c r="B26" s="1590">
        <v>1244147</v>
      </c>
      <c r="C26" s="1590" t="s">
        <v>59</v>
      </c>
      <c r="D26" s="1591">
        <v>43064</v>
      </c>
      <c r="E26" s="1591">
        <v>43067</v>
      </c>
      <c r="F26" s="1590">
        <f t="shared" si="0"/>
        <v>3</v>
      </c>
      <c r="G26" s="1590">
        <v>2</v>
      </c>
      <c r="H26" s="1590" t="s">
        <v>36</v>
      </c>
      <c r="I26" s="1590" t="s">
        <v>37</v>
      </c>
      <c r="J26" s="1590">
        <f t="shared" si="1"/>
        <v>6</v>
      </c>
      <c r="K26" s="1590">
        <v>2700000</v>
      </c>
      <c r="L26" s="173">
        <f t="shared" si="2"/>
        <v>16200000</v>
      </c>
    </row>
    <row r="27" spans="1:12">
      <c r="A27" s="1616">
        <v>264062</v>
      </c>
      <c r="B27" s="1590">
        <v>1246270</v>
      </c>
      <c r="C27" s="1590" t="s">
        <v>60</v>
      </c>
      <c r="D27" s="1591">
        <v>43064</v>
      </c>
      <c r="E27" s="1591">
        <v>43065</v>
      </c>
      <c r="F27" s="1590">
        <f t="shared" si="0"/>
        <v>1</v>
      </c>
      <c r="G27" s="1590">
        <v>1</v>
      </c>
      <c r="H27" s="1590" t="s">
        <v>40</v>
      </c>
      <c r="I27" s="1590" t="s">
        <v>37</v>
      </c>
      <c r="J27" s="1590">
        <f t="shared" si="1"/>
        <v>1</v>
      </c>
      <c r="K27" s="1590">
        <v>2700000</v>
      </c>
      <c r="L27" s="173">
        <f t="shared" si="2"/>
        <v>2700000</v>
      </c>
    </row>
    <row r="28" spans="1:12">
      <c r="A28" s="1616">
        <v>264141</v>
      </c>
      <c r="B28" s="1590">
        <v>1246490</v>
      </c>
      <c r="C28" s="1590" t="s">
        <v>61</v>
      </c>
      <c r="D28" s="1591">
        <v>43063</v>
      </c>
      <c r="E28" s="1591">
        <v>43065</v>
      </c>
      <c r="F28" s="1590">
        <f t="shared" si="0"/>
        <v>2</v>
      </c>
      <c r="G28" s="1590">
        <v>3</v>
      </c>
      <c r="H28" s="1590" t="s">
        <v>40</v>
      </c>
      <c r="I28" s="1590" t="s">
        <v>37</v>
      </c>
      <c r="J28" s="1590">
        <f t="shared" si="1"/>
        <v>6</v>
      </c>
      <c r="K28" s="1590">
        <v>2700000</v>
      </c>
      <c r="L28" s="173">
        <f t="shared" si="2"/>
        <v>16200000</v>
      </c>
    </row>
    <row r="29" spans="1:12">
      <c r="A29" s="1616">
        <v>264176</v>
      </c>
      <c r="B29" s="1590">
        <v>1246561</v>
      </c>
      <c r="C29" s="1590" t="s">
        <v>62</v>
      </c>
      <c r="D29" s="1591">
        <v>43063</v>
      </c>
      <c r="E29" s="1591">
        <v>43065</v>
      </c>
      <c r="F29" s="1590">
        <f t="shared" si="0"/>
        <v>2</v>
      </c>
      <c r="G29" s="1590">
        <v>1</v>
      </c>
      <c r="H29" s="1590" t="s">
        <v>36</v>
      </c>
      <c r="I29" s="1590" t="s">
        <v>37</v>
      </c>
      <c r="J29" s="1590">
        <f t="shared" si="1"/>
        <v>2</v>
      </c>
      <c r="K29" s="1590">
        <v>2700000</v>
      </c>
      <c r="L29" s="173">
        <f t="shared" si="2"/>
        <v>5400000</v>
      </c>
    </row>
    <row r="30" spans="1:12">
      <c r="A30" s="1616">
        <v>264145</v>
      </c>
      <c r="B30" s="1590">
        <v>1246492</v>
      </c>
      <c r="C30" s="1590" t="s">
        <v>63</v>
      </c>
      <c r="D30" s="1591">
        <v>43063</v>
      </c>
      <c r="E30" s="1591">
        <v>43064</v>
      </c>
      <c r="F30" s="1590">
        <f t="shared" si="0"/>
        <v>1</v>
      </c>
      <c r="G30" s="1590">
        <v>1</v>
      </c>
      <c r="H30" s="1590" t="s">
        <v>36</v>
      </c>
      <c r="I30" s="1590" t="s">
        <v>37</v>
      </c>
      <c r="J30" s="1590">
        <f t="shared" si="1"/>
        <v>1</v>
      </c>
      <c r="K30" s="1590">
        <v>2700000</v>
      </c>
      <c r="L30" s="173">
        <f t="shared" si="2"/>
        <v>2700000</v>
      </c>
    </row>
    <row r="31" spans="1:12">
      <c r="A31" s="1616">
        <v>264493</v>
      </c>
      <c r="B31" s="1590">
        <v>1246920</v>
      </c>
      <c r="C31" s="1590" t="s">
        <v>64</v>
      </c>
      <c r="D31" s="1591">
        <v>43065</v>
      </c>
      <c r="E31" s="1591">
        <v>43066</v>
      </c>
      <c r="F31" s="1590">
        <f t="shared" si="0"/>
        <v>1</v>
      </c>
      <c r="G31" s="1590">
        <v>1</v>
      </c>
      <c r="H31" s="1590" t="s">
        <v>40</v>
      </c>
      <c r="I31" s="1590" t="s">
        <v>37</v>
      </c>
      <c r="J31" s="1590">
        <f t="shared" si="1"/>
        <v>1</v>
      </c>
      <c r="K31" s="1590">
        <v>2700000</v>
      </c>
      <c r="L31" s="173">
        <f t="shared" si="2"/>
        <v>2700000</v>
      </c>
    </row>
    <row r="32" spans="1:12">
      <c r="A32" s="1616">
        <v>264495</v>
      </c>
      <c r="B32" s="1590">
        <v>1247001</v>
      </c>
      <c r="C32" s="1590" t="s">
        <v>65</v>
      </c>
      <c r="D32" s="1591">
        <v>43065</v>
      </c>
      <c r="E32" s="1591">
        <v>43066</v>
      </c>
      <c r="F32" s="1590">
        <f t="shared" si="0"/>
        <v>1</v>
      </c>
      <c r="G32" s="1590">
        <v>2</v>
      </c>
      <c r="H32" s="1590" t="s">
        <v>40</v>
      </c>
      <c r="I32" s="1590" t="s">
        <v>37</v>
      </c>
      <c r="J32" s="1590">
        <f t="shared" si="1"/>
        <v>2</v>
      </c>
      <c r="K32" s="1590">
        <v>2700000</v>
      </c>
      <c r="L32" s="173">
        <f t="shared" si="2"/>
        <v>5400000</v>
      </c>
    </row>
    <row r="33" spans="1:12">
      <c r="A33" s="1616">
        <v>264494</v>
      </c>
      <c r="B33" s="1590">
        <v>1247000</v>
      </c>
      <c r="C33" s="1590" t="s">
        <v>66</v>
      </c>
      <c r="D33" s="1591">
        <v>43065</v>
      </c>
      <c r="E33" s="1591">
        <v>43069</v>
      </c>
      <c r="F33" s="1590">
        <f t="shared" si="0"/>
        <v>4</v>
      </c>
      <c r="G33" s="1590">
        <v>1</v>
      </c>
      <c r="H33" s="1590" t="s">
        <v>36</v>
      </c>
      <c r="I33" s="1590" t="s">
        <v>37</v>
      </c>
      <c r="J33" s="1590">
        <f t="shared" si="1"/>
        <v>4</v>
      </c>
      <c r="K33" s="1590">
        <v>2700000</v>
      </c>
      <c r="L33" s="173">
        <f t="shared" si="2"/>
        <v>10800000</v>
      </c>
    </row>
    <row r="34" spans="1:12">
      <c r="A34" s="1616">
        <v>265022</v>
      </c>
      <c r="B34" s="1590">
        <v>1247590</v>
      </c>
      <c r="C34" s="1590" t="s">
        <v>67</v>
      </c>
      <c r="D34" s="1591">
        <v>43067</v>
      </c>
      <c r="E34" s="1591">
        <v>43069</v>
      </c>
      <c r="F34" s="1590">
        <f t="shared" si="0"/>
        <v>2</v>
      </c>
      <c r="G34" s="1590">
        <v>1</v>
      </c>
      <c r="H34" s="1590" t="s">
        <v>36</v>
      </c>
      <c r="I34" s="1590" t="s">
        <v>37</v>
      </c>
      <c r="J34" s="1590">
        <f t="shared" si="1"/>
        <v>2</v>
      </c>
      <c r="K34" s="1604">
        <v>2700000</v>
      </c>
      <c r="L34" s="173">
        <f t="shared" si="2"/>
        <v>5400000</v>
      </c>
    </row>
    <row r="35" spans="1:12">
      <c r="A35" s="1616">
        <v>265182</v>
      </c>
      <c r="B35" s="1590">
        <v>1247726</v>
      </c>
      <c r="C35" s="1590" t="s">
        <v>68</v>
      </c>
      <c r="D35" s="1591">
        <v>43068</v>
      </c>
      <c r="E35" s="1591">
        <v>43071</v>
      </c>
      <c r="F35" s="1590">
        <f t="shared" si="0"/>
        <v>3</v>
      </c>
      <c r="G35" s="1590">
        <v>1</v>
      </c>
      <c r="H35" s="1590" t="s">
        <v>40</v>
      </c>
      <c r="I35" s="1590" t="s">
        <v>37</v>
      </c>
      <c r="J35" s="1590">
        <f t="shared" si="1"/>
        <v>3</v>
      </c>
      <c r="K35" s="1590">
        <v>2970000</v>
      </c>
      <c r="L35" s="173">
        <f t="shared" si="2"/>
        <v>8910000</v>
      </c>
    </row>
    <row r="36" spans="1:12">
      <c r="A36" s="1616"/>
      <c r="B36" s="1590"/>
      <c r="C36" s="1590"/>
      <c r="D36" s="1590"/>
      <c r="E36" s="1590"/>
      <c r="F36" s="1590">
        <f t="shared" ref="F36:F41" si="6">E36-D36</f>
        <v>0</v>
      </c>
      <c r="G36" s="1590"/>
      <c r="H36" s="1590"/>
      <c r="I36" s="1590"/>
      <c r="J36" s="1590">
        <f t="shared" ref="J36:J41" si="7">G36*F36</f>
        <v>0</v>
      </c>
      <c r="K36" s="1590"/>
      <c r="L36" s="173">
        <f t="shared" ref="L36:L41" si="8">K36*F36*G36</f>
        <v>0</v>
      </c>
    </row>
    <row r="37" spans="1:12">
      <c r="A37" s="1616"/>
      <c r="B37" s="1590"/>
      <c r="C37" s="1590"/>
      <c r="D37" s="1590"/>
      <c r="E37" s="1590"/>
      <c r="F37" s="1590">
        <f t="shared" si="6"/>
        <v>0</v>
      </c>
      <c r="G37" s="1590"/>
      <c r="H37" s="1590"/>
      <c r="I37" s="1590"/>
      <c r="J37" s="1590">
        <f t="shared" si="7"/>
        <v>0</v>
      </c>
      <c r="K37" s="1590"/>
      <c r="L37" s="173">
        <f t="shared" si="8"/>
        <v>0</v>
      </c>
    </row>
    <row r="38" spans="1:12">
      <c r="A38" s="1616"/>
      <c r="B38" s="1590"/>
      <c r="C38" s="1590"/>
      <c r="D38" s="1590"/>
      <c r="E38" s="1590"/>
      <c r="F38" s="1590">
        <f t="shared" si="6"/>
        <v>0</v>
      </c>
      <c r="G38" s="1590"/>
      <c r="H38" s="1590"/>
      <c r="I38" s="1590"/>
      <c r="J38" s="1590">
        <f t="shared" si="7"/>
        <v>0</v>
      </c>
      <c r="K38" s="1590"/>
      <c r="L38" s="173">
        <f t="shared" si="8"/>
        <v>0</v>
      </c>
    </row>
    <row r="39" spans="1:12">
      <c r="A39" s="1616"/>
      <c r="B39" s="1590"/>
      <c r="C39" s="1590"/>
      <c r="D39" s="1590"/>
      <c r="E39" s="1590"/>
      <c r="F39" s="1590">
        <f t="shared" si="6"/>
        <v>0</v>
      </c>
      <c r="G39" s="1590"/>
      <c r="H39" s="1590"/>
      <c r="I39" s="1590"/>
      <c r="J39" s="1590">
        <f t="shared" si="7"/>
        <v>0</v>
      </c>
      <c r="K39" s="1590"/>
      <c r="L39" s="173">
        <f t="shared" si="8"/>
        <v>0</v>
      </c>
    </row>
    <row r="40" spans="1:12">
      <c r="A40" s="1616"/>
      <c r="B40" s="1590"/>
      <c r="C40" s="1590"/>
      <c r="D40" s="1590"/>
      <c r="E40" s="1590"/>
      <c r="F40" s="1590">
        <f t="shared" si="6"/>
        <v>0</v>
      </c>
      <c r="G40" s="1590"/>
      <c r="H40" s="1590"/>
      <c r="I40" s="1590"/>
      <c r="J40" s="1590">
        <f t="shared" si="7"/>
        <v>0</v>
      </c>
      <c r="K40" s="1590"/>
      <c r="L40" s="173">
        <f t="shared" si="8"/>
        <v>0</v>
      </c>
    </row>
    <row r="41" spans="1:12">
      <c r="A41" s="1616"/>
      <c r="B41" s="1590"/>
      <c r="C41" s="1590"/>
      <c r="D41" s="1590"/>
      <c r="E41" s="1590"/>
      <c r="F41" s="1590">
        <f t="shared" si="6"/>
        <v>0</v>
      </c>
      <c r="G41" s="1590"/>
      <c r="H41" s="1590"/>
      <c r="I41" s="1590"/>
      <c r="J41" s="1590">
        <f t="shared" si="7"/>
        <v>0</v>
      </c>
      <c r="K41" s="1590"/>
      <c r="L41" s="173">
        <f t="shared" si="8"/>
        <v>0</v>
      </c>
    </row>
  </sheetData>
  <sortState ref="A9:O25">
    <sortCondition ref="D9:D25"/>
  </sortState>
  <mergeCells count="16">
    <mergeCell ref="A1:L1"/>
    <mergeCell ref="A3:B3"/>
    <mergeCell ref="H3:I3"/>
    <mergeCell ref="H4:I4"/>
    <mergeCell ref="H5:I5"/>
    <mergeCell ref="A6:A7"/>
    <mergeCell ref="B6:B7"/>
    <mergeCell ref="C6:C7"/>
    <mergeCell ref="D6:D7"/>
    <mergeCell ref="E6:E7"/>
    <mergeCell ref="F6:F7"/>
    <mergeCell ref="G6:G7"/>
    <mergeCell ref="J6:J7"/>
    <mergeCell ref="K6:K7"/>
    <mergeCell ref="L6:L7"/>
    <mergeCell ref="H6:I7"/>
  </mergeCells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24"/>
  <sheetViews>
    <sheetView zoomScale="89" zoomScaleNormal="89" workbookViewId="0">
      <selection activeCell="L4" sqref="L4"/>
    </sheetView>
  </sheetViews>
  <sheetFormatPr defaultColWidth="9" defaultRowHeight="13.5"/>
  <cols>
    <col min="1" max="1" width="12" customWidth="1"/>
    <col min="2" max="2" width="10.7083333333333" customWidth="1"/>
    <col min="3" max="3" width="17.2833333333333" customWidth="1"/>
    <col min="4" max="4" width="10.7083333333333" customWidth="1"/>
    <col min="5" max="5" width="12.5666666666667" customWidth="1"/>
    <col min="6" max="6" width="10.2833333333333" customWidth="1"/>
    <col min="7" max="7" width="11" customWidth="1"/>
    <col min="8" max="8" width="8.425" customWidth="1"/>
    <col min="9" max="9" width="8" customWidth="1"/>
    <col min="10" max="10" width="15.7083333333333" customWidth="1"/>
    <col min="11" max="11" width="13.2833333333333" style="1586" customWidth="1"/>
    <col min="12" max="12" width="14.8583333333333" customWidth="1"/>
    <col min="13" max="13" width="18.25" customWidth="1"/>
    <col min="14" max="14" width="10.375"/>
    <col min="15" max="15" width="30.6083333333333" customWidth="1"/>
    <col min="16" max="16" width="14.325" customWidth="1"/>
  </cols>
  <sheetData>
    <row r="1" ht="25.5" spans="1:12">
      <c r="A1" s="1587" t="s">
        <v>69</v>
      </c>
      <c r="B1" s="1587"/>
      <c r="C1" s="1587"/>
      <c r="D1" s="1587"/>
      <c r="E1" s="1587"/>
      <c r="F1" s="1587"/>
      <c r="G1" s="1587"/>
      <c r="H1" s="1587"/>
      <c r="I1" s="1587"/>
      <c r="J1" s="1587"/>
      <c r="K1" s="1587"/>
      <c r="L1" s="1587"/>
    </row>
    <row r="2" ht="21" customHeight="1" spans="1:12">
      <c r="A2" s="1587"/>
      <c r="B2" s="1587"/>
      <c r="C2" s="1587"/>
      <c r="D2" s="1587"/>
      <c r="E2" s="1587"/>
      <c r="F2" s="1587"/>
      <c r="G2" s="1587"/>
      <c r="H2" s="1587"/>
      <c r="I2" s="1587"/>
      <c r="J2" s="1587"/>
      <c r="K2" s="1600"/>
      <c r="L2" s="1587"/>
    </row>
    <row r="3" ht="20.25" customHeight="1" spans="1:18">
      <c r="A3" s="6"/>
      <c r="B3" s="6"/>
      <c r="C3" s="1588"/>
      <c r="D3" s="1589"/>
      <c r="E3" s="1589"/>
      <c r="F3" s="9"/>
      <c r="G3" s="1587"/>
      <c r="H3" s="896" t="s">
        <v>21</v>
      </c>
      <c r="I3" s="896"/>
      <c r="J3" s="1481">
        <f>SUM(J9:J80)</f>
        <v>219</v>
      </c>
      <c r="K3" s="1482"/>
      <c r="L3" s="1483">
        <f>SUM(L9:L83)</f>
        <v>673880000</v>
      </c>
      <c r="Q3" s="28"/>
      <c r="R3" s="28"/>
    </row>
    <row r="4" ht="20.25" customHeight="1" spans="1:18">
      <c r="A4" s="1587"/>
      <c r="B4" s="1587"/>
      <c r="C4" s="1587"/>
      <c r="D4" s="1587"/>
      <c r="E4" s="1587"/>
      <c r="F4" s="1587"/>
      <c r="G4" s="1587"/>
      <c r="H4" s="896" t="s">
        <v>22</v>
      </c>
      <c r="I4" s="896"/>
      <c r="J4" s="1481" t="s">
        <v>70</v>
      </c>
      <c r="K4" s="1482"/>
      <c r="L4" s="1483">
        <v>636320000</v>
      </c>
      <c r="Q4" s="28"/>
      <c r="R4" s="28"/>
    </row>
    <row r="5" ht="20.25" customHeight="1" spans="1:18">
      <c r="A5" s="1587"/>
      <c r="B5" s="1587"/>
      <c r="C5" s="1587"/>
      <c r="D5" s="1587"/>
      <c r="E5" s="1587"/>
      <c r="F5" s="1587"/>
      <c r="G5" s="1587"/>
      <c r="H5" s="1359" t="s">
        <v>71</v>
      </c>
      <c r="I5" s="1375"/>
      <c r="J5" s="1481"/>
      <c r="K5" s="1482"/>
      <c r="L5" s="1483">
        <v>36990000</v>
      </c>
      <c r="Q5" s="28"/>
      <c r="R5" s="28"/>
    </row>
    <row r="6" ht="20.25" customHeight="1" spans="1:18">
      <c r="A6" s="1587"/>
      <c r="B6" s="1587"/>
      <c r="C6" s="1587"/>
      <c r="D6" s="1587"/>
      <c r="E6" s="1587"/>
      <c r="F6" s="1587"/>
      <c r="G6" s="1587"/>
      <c r="H6" s="896" t="s">
        <v>17</v>
      </c>
      <c r="I6" s="896"/>
      <c r="J6" s="32"/>
      <c r="K6" s="1499"/>
      <c r="L6" s="1483">
        <f>(L4-L3)+L5</f>
        <v>-570000</v>
      </c>
      <c r="M6" t="s">
        <v>72</v>
      </c>
      <c r="Q6" s="28"/>
      <c r="R6" s="28"/>
    </row>
    <row r="7" spans="1:18">
      <c r="A7" s="11" t="s">
        <v>24</v>
      </c>
      <c r="B7" s="12" t="s">
        <v>25</v>
      </c>
      <c r="C7" s="12" t="s">
        <v>26</v>
      </c>
      <c r="D7" s="13" t="s">
        <v>27</v>
      </c>
      <c r="E7" s="13" t="s">
        <v>28</v>
      </c>
      <c r="F7" s="11" t="s">
        <v>29</v>
      </c>
      <c r="G7" s="14" t="s">
        <v>30</v>
      </c>
      <c r="H7" s="14" t="s">
        <v>31</v>
      </c>
      <c r="I7" s="14"/>
      <c r="J7" s="14" t="s">
        <v>32</v>
      </c>
      <c r="K7" s="1052" t="s">
        <v>33</v>
      </c>
      <c r="L7" s="33" t="s">
        <v>34</v>
      </c>
      <c r="Q7" s="28"/>
      <c r="R7" s="28"/>
    </row>
    <row r="8" spans="1:18">
      <c r="A8" s="11"/>
      <c r="B8" s="15"/>
      <c r="C8" s="15"/>
      <c r="D8" s="13"/>
      <c r="E8" s="13"/>
      <c r="F8" s="11"/>
      <c r="G8" s="14"/>
      <c r="H8" s="14"/>
      <c r="I8" s="14"/>
      <c r="J8" s="14"/>
      <c r="K8" s="1052"/>
      <c r="L8" s="33"/>
      <c r="Q8" s="28"/>
      <c r="R8" s="28"/>
    </row>
    <row r="9" spans="1:18">
      <c r="A9" s="1590" t="s">
        <v>73</v>
      </c>
      <c r="B9" s="1590">
        <v>1242528</v>
      </c>
      <c r="C9" s="1590" t="s">
        <v>74</v>
      </c>
      <c r="D9" s="1591">
        <v>43070</v>
      </c>
      <c r="E9" s="1591">
        <v>43074</v>
      </c>
      <c r="F9" s="1590">
        <f t="shared" ref="F9:F31" si="0">E9-D9</f>
        <v>4</v>
      </c>
      <c r="G9" s="1590">
        <v>2</v>
      </c>
      <c r="H9" s="1590" t="s">
        <v>36</v>
      </c>
      <c r="I9" s="1590" t="s">
        <v>37</v>
      </c>
      <c r="J9" s="1590">
        <f t="shared" ref="J9:J35" si="1">G9*F9</f>
        <v>8</v>
      </c>
      <c r="K9" s="1601">
        <v>2700000</v>
      </c>
      <c r="L9" s="173">
        <f t="shared" ref="L9:L31" si="2">K9*F9*G9</f>
        <v>21600000</v>
      </c>
      <c r="Q9" s="28"/>
      <c r="R9" s="28"/>
    </row>
    <row r="10" ht="15" spans="1:18">
      <c r="A10" s="1592" t="s">
        <v>75</v>
      </c>
      <c r="B10" s="1592">
        <v>1243362</v>
      </c>
      <c r="C10" s="1592" t="s">
        <v>76</v>
      </c>
      <c r="D10" s="1591">
        <v>43070</v>
      </c>
      <c r="E10" s="1591">
        <v>43073</v>
      </c>
      <c r="F10" s="1590">
        <f t="shared" si="0"/>
        <v>3</v>
      </c>
      <c r="G10" s="1590">
        <v>2</v>
      </c>
      <c r="H10" s="1590" t="s">
        <v>77</v>
      </c>
      <c r="I10" s="1592" t="s">
        <v>37</v>
      </c>
      <c r="J10" s="1590">
        <f t="shared" si="1"/>
        <v>6</v>
      </c>
      <c r="K10" s="1601">
        <v>2700000</v>
      </c>
      <c r="L10" s="173">
        <f t="shared" si="2"/>
        <v>16200000</v>
      </c>
      <c r="O10" s="1602" t="s">
        <v>78</v>
      </c>
      <c r="P10" s="1602">
        <v>-570000</v>
      </c>
      <c r="Q10" s="28"/>
      <c r="R10" s="28"/>
    </row>
    <row r="11" ht="15" spans="1:18">
      <c r="A11" s="1590">
        <v>263573</v>
      </c>
      <c r="B11" s="1590">
        <v>1245489</v>
      </c>
      <c r="C11" s="1590" t="s">
        <v>79</v>
      </c>
      <c r="D11" s="1591">
        <v>43071</v>
      </c>
      <c r="E11" s="1591">
        <v>43072</v>
      </c>
      <c r="F11" s="1590">
        <f t="shared" si="0"/>
        <v>1</v>
      </c>
      <c r="G11" s="1590">
        <v>2</v>
      </c>
      <c r="H11" s="1590" t="s">
        <v>36</v>
      </c>
      <c r="I11" s="1590" t="s">
        <v>37</v>
      </c>
      <c r="J11" s="1590">
        <f t="shared" si="1"/>
        <v>2</v>
      </c>
      <c r="K11" s="1601">
        <v>2700000</v>
      </c>
      <c r="L11" s="173">
        <f t="shared" si="2"/>
        <v>5400000</v>
      </c>
      <c r="O11" s="1603" t="s">
        <v>80</v>
      </c>
      <c r="P11" s="1602">
        <v>-1076680000</v>
      </c>
      <c r="Q11" s="28"/>
      <c r="R11" s="28"/>
    </row>
    <row r="12" ht="15" spans="1:18">
      <c r="A12" s="1590">
        <v>262429</v>
      </c>
      <c r="B12" s="1590">
        <v>1243999</v>
      </c>
      <c r="C12" s="1590" t="s">
        <v>81</v>
      </c>
      <c r="D12" s="1591">
        <v>43072</v>
      </c>
      <c r="E12" s="1591">
        <v>43075</v>
      </c>
      <c r="F12" s="1590">
        <f t="shared" si="0"/>
        <v>3</v>
      </c>
      <c r="G12" s="1590">
        <v>1</v>
      </c>
      <c r="H12" s="1590" t="s">
        <v>77</v>
      </c>
      <c r="I12" s="1590" t="s">
        <v>37</v>
      </c>
      <c r="J12" s="1590">
        <f t="shared" si="1"/>
        <v>3</v>
      </c>
      <c r="K12" s="1601">
        <v>2700000</v>
      </c>
      <c r="L12" s="173">
        <f t="shared" si="2"/>
        <v>8100000</v>
      </c>
      <c r="O12" s="1603" t="s">
        <v>82</v>
      </c>
      <c r="P12" s="1602">
        <v>-1558660000</v>
      </c>
      <c r="Q12" s="28"/>
      <c r="R12" s="28"/>
    </row>
    <row r="13" ht="15" spans="1:18">
      <c r="A13" s="1590" t="s">
        <v>83</v>
      </c>
      <c r="B13" s="1590">
        <v>1243072</v>
      </c>
      <c r="C13" s="1590" t="s">
        <v>84</v>
      </c>
      <c r="D13" s="1591">
        <v>43073</v>
      </c>
      <c r="E13" s="1591">
        <v>43075</v>
      </c>
      <c r="F13" s="1590">
        <f t="shared" si="0"/>
        <v>2</v>
      </c>
      <c r="G13" s="1590">
        <v>3</v>
      </c>
      <c r="H13" s="1590" t="s">
        <v>36</v>
      </c>
      <c r="I13" s="1590" t="s">
        <v>37</v>
      </c>
      <c r="J13" s="1590">
        <f t="shared" si="1"/>
        <v>6</v>
      </c>
      <c r="K13" s="1601">
        <v>2700000</v>
      </c>
      <c r="L13" s="173">
        <f t="shared" si="2"/>
        <v>16200000</v>
      </c>
      <c r="O13" s="1603" t="s">
        <v>85</v>
      </c>
      <c r="P13" s="1602">
        <v>-957900000</v>
      </c>
      <c r="Q13" s="28"/>
      <c r="R13" s="28"/>
    </row>
    <row r="14" ht="15" spans="1:18">
      <c r="A14" s="1590">
        <v>264301</v>
      </c>
      <c r="B14" s="1590">
        <v>1246635</v>
      </c>
      <c r="C14" s="1590" t="s">
        <v>86</v>
      </c>
      <c r="D14" s="1591">
        <v>43073</v>
      </c>
      <c r="E14" s="1591">
        <v>43074</v>
      </c>
      <c r="F14" s="1590">
        <f t="shared" si="0"/>
        <v>1</v>
      </c>
      <c r="G14" s="1590">
        <v>1</v>
      </c>
      <c r="H14" s="1590" t="s">
        <v>36</v>
      </c>
      <c r="I14" s="1590" t="s">
        <v>37</v>
      </c>
      <c r="J14" s="1590">
        <f t="shared" si="1"/>
        <v>1</v>
      </c>
      <c r="K14" s="1604">
        <v>2700000</v>
      </c>
      <c r="L14" s="173">
        <f t="shared" si="2"/>
        <v>2700000</v>
      </c>
      <c r="O14" s="1602" t="s">
        <v>87</v>
      </c>
      <c r="P14" s="1602">
        <v>3112733300</v>
      </c>
      <c r="Q14" s="28"/>
      <c r="R14" s="28"/>
    </row>
    <row r="15" ht="15.75" spans="1:18">
      <c r="A15" s="1590">
        <v>262370</v>
      </c>
      <c r="B15" s="1590">
        <v>1243468</v>
      </c>
      <c r="C15" s="1590" t="s">
        <v>88</v>
      </c>
      <c r="D15" s="1591">
        <v>43076</v>
      </c>
      <c r="E15" s="1591">
        <v>43077</v>
      </c>
      <c r="F15" s="1590">
        <f t="shared" si="0"/>
        <v>1</v>
      </c>
      <c r="G15" s="1590">
        <v>1</v>
      </c>
      <c r="H15" s="1590" t="s">
        <v>36</v>
      </c>
      <c r="I15" s="1590" t="s">
        <v>37</v>
      </c>
      <c r="J15" s="1590">
        <f t="shared" si="1"/>
        <v>1</v>
      </c>
      <c r="K15" s="1601">
        <v>2700000</v>
      </c>
      <c r="L15" s="173">
        <f t="shared" si="2"/>
        <v>2700000</v>
      </c>
      <c r="O15" s="1605" t="s">
        <v>89</v>
      </c>
      <c r="P15" s="1605">
        <v>921256800</v>
      </c>
      <c r="Q15" s="28"/>
      <c r="R15" s="28"/>
    </row>
    <row r="16" ht="15.75" spans="1:18">
      <c r="A16" s="1590">
        <v>264027</v>
      </c>
      <c r="B16" s="1590">
        <v>1246172</v>
      </c>
      <c r="C16" s="1590" t="s">
        <v>90</v>
      </c>
      <c r="D16" s="1591">
        <v>43076</v>
      </c>
      <c r="E16" s="1591">
        <v>43077</v>
      </c>
      <c r="F16" s="1590">
        <f t="shared" si="0"/>
        <v>1</v>
      </c>
      <c r="G16" s="1590">
        <v>2</v>
      </c>
      <c r="H16" s="1590" t="s">
        <v>36</v>
      </c>
      <c r="I16" s="1590" t="s">
        <v>37</v>
      </c>
      <c r="J16" s="1590">
        <f t="shared" si="1"/>
        <v>2</v>
      </c>
      <c r="K16" s="1604">
        <v>2700000</v>
      </c>
      <c r="L16" s="173">
        <f t="shared" si="2"/>
        <v>5400000</v>
      </c>
      <c r="O16" s="1602" t="s">
        <v>91</v>
      </c>
      <c r="P16" s="1602">
        <f>SUM(P10:P15)</f>
        <v>440180100</v>
      </c>
      <c r="Q16" s="28"/>
      <c r="R16" s="28"/>
    </row>
    <row r="17" spans="1:18">
      <c r="A17" s="1590">
        <v>264528</v>
      </c>
      <c r="B17" s="1590">
        <v>1246989</v>
      </c>
      <c r="C17" s="1590" t="s">
        <v>92</v>
      </c>
      <c r="D17" s="1591">
        <v>43076</v>
      </c>
      <c r="E17" s="1591">
        <v>43081</v>
      </c>
      <c r="F17" s="1590">
        <f t="shared" si="0"/>
        <v>5</v>
      </c>
      <c r="G17" s="1590">
        <v>1</v>
      </c>
      <c r="H17" s="1590" t="s">
        <v>36</v>
      </c>
      <c r="I17" s="1590" t="s">
        <v>37</v>
      </c>
      <c r="J17" s="1590">
        <f t="shared" si="1"/>
        <v>5</v>
      </c>
      <c r="K17" s="1604">
        <v>2700000</v>
      </c>
      <c r="L17" s="173">
        <f t="shared" si="2"/>
        <v>13500000</v>
      </c>
      <c r="Q17" s="28"/>
      <c r="R17" s="28"/>
    </row>
    <row r="18" spans="1:18">
      <c r="A18" s="1590">
        <v>264600</v>
      </c>
      <c r="B18" s="1590">
        <v>1247048</v>
      </c>
      <c r="C18" s="1590" t="s">
        <v>93</v>
      </c>
      <c r="D18" s="1591">
        <v>43076</v>
      </c>
      <c r="E18" s="1591">
        <v>43081</v>
      </c>
      <c r="F18" s="1590">
        <f t="shared" si="0"/>
        <v>5</v>
      </c>
      <c r="G18" s="1590">
        <v>1</v>
      </c>
      <c r="H18" s="1590" t="s">
        <v>77</v>
      </c>
      <c r="I18" s="1590" t="s">
        <v>37</v>
      </c>
      <c r="J18" s="1590">
        <f t="shared" si="1"/>
        <v>5</v>
      </c>
      <c r="K18" s="1604">
        <v>2700000</v>
      </c>
      <c r="L18" s="173">
        <f t="shared" si="2"/>
        <v>13500000</v>
      </c>
      <c r="Q18" s="28"/>
      <c r="R18" s="28"/>
    </row>
    <row r="19" spans="1:18">
      <c r="A19" s="1590">
        <v>264317</v>
      </c>
      <c r="B19" s="1379">
        <v>1248385</v>
      </c>
      <c r="C19" s="1590" t="s">
        <v>94</v>
      </c>
      <c r="D19" s="1591">
        <v>43078</v>
      </c>
      <c r="E19" s="1591">
        <v>43081</v>
      </c>
      <c r="F19" s="1590">
        <v>1</v>
      </c>
      <c r="G19" s="1590">
        <v>1</v>
      </c>
      <c r="H19" s="1590" t="s">
        <v>36</v>
      </c>
      <c r="I19" s="1590" t="s">
        <v>37</v>
      </c>
      <c r="J19" s="1590">
        <f t="shared" si="1"/>
        <v>1</v>
      </c>
      <c r="K19" s="1604">
        <v>2700000</v>
      </c>
      <c r="L19" s="173">
        <f t="shared" si="2"/>
        <v>2700000</v>
      </c>
      <c r="Q19" s="28"/>
      <c r="R19" s="28"/>
    </row>
    <row r="20" spans="1:18">
      <c r="A20" s="1590">
        <v>262415</v>
      </c>
      <c r="B20" s="1590">
        <v>1242603</v>
      </c>
      <c r="C20" s="1590" t="s">
        <v>95</v>
      </c>
      <c r="D20" s="1591">
        <v>43079</v>
      </c>
      <c r="E20" s="1591">
        <v>43080</v>
      </c>
      <c r="F20" s="1590">
        <f t="shared" si="0"/>
        <v>1</v>
      </c>
      <c r="G20" s="1590">
        <v>1</v>
      </c>
      <c r="H20" s="1590" t="s">
        <v>77</v>
      </c>
      <c r="I20" s="1590" t="s">
        <v>37</v>
      </c>
      <c r="J20" s="1590">
        <f t="shared" si="1"/>
        <v>1</v>
      </c>
      <c r="K20" s="1601">
        <v>2700000</v>
      </c>
      <c r="L20" s="173">
        <f t="shared" si="2"/>
        <v>2700000</v>
      </c>
      <c r="Q20" s="28"/>
      <c r="R20" s="28"/>
    </row>
    <row r="21" spans="1:18">
      <c r="A21" s="1590">
        <v>262417</v>
      </c>
      <c r="B21" s="1590">
        <v>1243293</v>
      </c>
      <c r="C21" s="1590" t="s">
        <v>96</v>
      </c>
      <c r="D21" s="1591">
        <v>43081</v>
      </c>
      <c r="E21" s="1591">
        <v>43082</v>
      </c>
      <c r="F21" s="1590">
        <f t="shared" si="0"/>
        <v>1</v>
      </c>
      <c r="G21" s="1590">
        <v>1</v>
      </c>
      <c r="H21" s="1590" t="s">
        <v>36</v>
      </c>
      <c r="I21" s="1590" t="s">
        <v>37</v>
      </c>
      <c r="J21" s="1590">
        <f t="shared" si="1"/>
        <v>1</v>
      </c>
      <c r="K21" s="1601">
        <v>2700000</v>
      </c>
      <c r="L21" s="173">
        <f t="shared" si="2"/>
        <v>2700000</v>
      </c>
      <c r="Q21" s="28"/>
      <c r="R21" s="28"/>
    </row>
    <row r="22" spans="1:18">
      <c r="A22" s="1590" t="s">
        <v>97</v>
      </c>
      <c r="B22" s="1590">
        <v>1242236</v>
      </c>
      <c r="C22" s="1590" t="s">
        <v>98</v>
      </c>
      <c r="D22" s="1591">
        <v>43081</v>
      </c>
      <c r="E22" s="1591">
        <v>43085</v>
      </c>
      <c r="F22" s="1590">
        <f t="shared" si="0"/>
        <v>4</v>
      </c>
      <c r="G22" s="1590">
        <v>2</v>
      </c>
      <c r="H22" s="1590" t="s">
        <v>53</v>
      </c>
      <c r="I22" s="1590" t="s">
        <v>37</v>
      </c>
      <c r="J22" s="1590">
        <f t="shared" si="1"/>
        <v>8</v>
      </c>
      <c r="K22" s="1601">
        <v>2700000</v>
      </c>
      <c r="L22" s="173">
        <f t="shared" si="2"/>
        <v>21600000</v>
      </c>
      <c r="Q22" s="28"/>
      <c r="R22" s="28"/>
    </row>
    <row r="23" spans="1:18">
      <c r="A23" s="1590">
        <v>262397</v>
      </c>
      <c r="B23" s="1590">
        <v>1242900</v>
      </c>
      <c r="C23" s="1590" t="s">
        <v>99</v>
      </c>
      <c r="D23" s="1591">
        <v>43083</v>
      </c>
      <c r="E23" s="1591">
        <v>43086</v>
      </c>
      <c r="F23" s="1590">
        <f t="shared" si="0"/>
        <v>3</v>
      </c>
      <c r="G23" s="1590">
        <v>1</v>
      </c>
      <c r="H23" s="1590" t="s">
        <v>36</v>
      </c>
      <c r="I23" s="1590" t="s">
        <v>37</v>
      </c>
      <c r="J23" s="1590">
        <f t="shared" si="1"/>
        <v>3</v>
      </c>
      <c r="K23" s="1601">
        <v>2700000</v>
      </c>
      <c r="L23" s="173">
        <f t="shared" si="2"/>
        <v>8100000</v>
      </c>
      <c r="Q23" s="28"/>
      <c r="R23" s="28"/>
    </row>
    <row r="24" spans="1:18">
      <c r="A24" s="1590" t="s">
        <v>100</v>
      </c>
      <c r="B24" s="1590">
        <v>1243420</v>
      </c>
      <c r="C24" s="1590" t="s">
        <v>101</v>
      </c>
      <c r="D24" s="1591">
        <v>43083</v>
      </c>
      <c r="E24" s="1591">
        <v>43086</v>
      </c>
      <c r="F24" s="1590">
        <f t="shared" si="0"/>
        <v>3</v>
      </c>
      <c r="G24" s="1590">
        <v>2</v>
      </c>
      <c r="H24" s="1590" t="s">
        <v>36</v>
      </c>
      <c r="I24" s="1590" t="s">
        <v>37</v>
      </c>
      <c r="J24" s="1590">
        <f t="shared" si="1"/>
        <v>6</v>
      </c>
      <c r="K24" s="1601">
        <v>2700000</v>
      </c>
      <c r="L24" s="173">
        <f t="shared" si="2"/>
        <v>16200000</v>
      </c>
      <c r="Q24" s="28"/>
      <c r="R24" s="28"/>
    </row>
    <row r="25" spans="1:18">
      <c r="A25" s="1590">
        <v>262401</v>
      </c>
      <c r="B25" s="1590">
        <v>1243363</v>
      </c>
      <c r="C25" s="1590" t="s">
        <v>102</v>
      </c>
      <c r="D25" s="1591">
        <v>43085</v>
      </c>
      <c r="E25" s="1591">
        <v>43087</v>
      </c>
      <c r="F25" s="1590">
        <f t="shared" si="0"/>
        <v>2</v>
      </c>
      <c r="G25" s="1590">
        <v>1</v>
      </c>
      <c r="H25" s="1590" t="s">
        <v>77</v>
      </c>
      <c r="I25" s="1590" t="s">
        <v>37</v>
      </c>
      <c r="J25" s="1590">
        <f t="shared" si="1"/>
        <v>2</v>
      </c>
      <c r="K25" s="1601">
        <v>2700000</v>
      </c>
      <c r="L25" s="173">
        <f t="shared" si="2"/>
        <v>5400000</v>
      </c>
      <c r="Q25" s="28"/>
      <c r="R25" s="28"/>
    </row>
    <row r="26" spans="1:18">
      <c r="A26" s="1590">
        <v>263644</v>
      </c>
      <c r="B26" s="1590">
        <v>1245827</v>
      </c>
      <c r="C26" s="1590" t="s">
        <v>103</v>
      </c>
      <c r="D26" s="1591">
        <v>43085</v>
      </c>
      <c r="E26" s="1591">
        <v>43087</v>
      </c>
      <c r="F26" s="1590">
        <f t="shared" si="0"/>
        <v>2</v>
      </c>
      <c r="G26" s="1590">
        <v>2</v>
      </c>
      <c r="H26" s="1590" t="s">
        <v>36</v>
      </c>
      <c r="I26" s="1590" t="s">
        <v>37</v>
      </c>
      <c r="J26" s="1590">
        <f t="shared" si="1"/>
        <v>4</v>
      </c>
      <c r="K26" s="1601">
        <v>2700000</v>
      </c>
      <c r="L26" s="173">
        <f t="shared" si="2"/>
        <v>10800000</v>
      </c>
      <c r="Q26" s="28"/>
      <c r="R26" s="28"/>
    </row>
    <row r="27" spans="1:18">
      <c r="A27" s="1590">
        <v>264527</v>
      </c>
      <c r="B27" s="1590">
        <v>1246996</v>
      </c>
      <c r="C27" s="1590" t="s">
        <v>104</v>
      </c>
      <c r="D27" s="1591">
        <v>43085</v>
      </c>
      <c r="E27" s="1591">
        <v>43087</v>
      </c>
      <c r="F27" s="1590">
        <f t="shared" si="0"/>
        <v>2</v>
      </c>
      <c r="G27" s="1590">
        <v>1</v>
      </c>
      <c r="H27" s="1590" t="s">
        <v>36</v>
      </c>
      <c r="I27" s="1590" t="s">
        <v>37</v>
      </c>
      <c r="J27" s="1590">
        <f t="shared" si="1"/>
        <v>2</v>
      </c>
      <c r="K27" s="1604">
        <v>2700000</v>
      </c>
      <c r="L27" s="173">
        <f t="shared" si="2"/>
        <v>5400000</v>
      </c>
      <c r="Q27" s="28"/>
      <c r="R27" s="28"/>
    </row>
    <row r="28" spans="1:18">
      <c r="A28" s="1590">
        <v>263718</v>
      </c>
      <c r="B28" s="1590">
        <v>1245984</v>
      </c>
      <c r="C28" s="1591" t="s">
        <v>105</v>
      </c>
      <c r="D28" s="1591">
        <v>43087</v>
      </c>
      <c r="E28" s="1591">
        <v>43090</v>
      </c>
      <c r="F28" s="1590">
        <f t="shared" si="0"/>
        <v>3</v>
      </c>
      <c r="G28" s="1590">
        <v>2</v>
      </c>
      <c r="H28" s="1590" t="s">
        <v>77</v>
      </c>
      <c r="I28" s="1590" t="s">
        <v>37</v>
      </c>
      <c r="J28" s="1590">
        <f t="shared" si="1"/>
        <v>6</v>
      </c>
      <c r="K28" s="1604">
        <v>2700000</v>
      </c>
      <c r="L28" s="173">
        <f t="shared" si="2"/>
        <v>16200000</v>
      </c>
      <c r="Q28" s="28"/>
      <c r="R28" s="28"/>
    </row>
    <row r="29" spans="1:18">
      <c r="A29" s="1590" t="s">
        <v>106</v>
      </c>
      <c r="B29" s="1590">
        <v>1243481</v>
      </c>
      <c r="C29" s="1590" t="s">
        <v>107</v>
      </c>
      <c r="D29" s="1591">
        <v>43088</v>
      </c>
      <c r="E29" s="1591">
        <v>43092</v>
      </c>
      <c r="F29" s="1590">
        <f t="shared" si="0"/>
        <v>4</v>
      </c>
      <c r="G29" s="1590">
        <v>2</v>
      </c>
      <c r="H29" s="1590" t="s">
        <v>36</v>
      </c>
      <c r="I29" s="1590" t="s">
        <v>37</v>
      </c>
      <c r="J29" s="1590">
        <f t="shared" si="1"/>
        <v>8</v>
      </c>
      <c r="K29" s="1601">
        <v>2700000</v>
      </c>
      <c r="L29" s="173">
        <f t="shared" si="2"/>
        <v>21600000</v>
      </c>
      <c r="Q29" s="28"/>
      <c r="R29" s="28"/>
    </row>
    <row r="30" spans="1:18">
      <c r="A30" s="1590">
        <v>262407</v>
      </c>
      <c r="B30" s="1590">
        <v>1242706</v>
      </c>
      <c r="C30" s="1590" t="s">
        <v>108</v>
      </c>
      <c r="D30" s="1591">
        <v>43089</v>
      </c>
      <c r="E30" s="1591">
        <v>43092</v>
      </c>
      <c r="F30" s="1590">
        <f t="shared" si="0"/>
        <v>3</v>
      </c>
      <c r="G30" s="1590">
        <v>1</v>
      </c>
      <c r="H30" s="1590" t="s">
        <v>77</v>
      </c>
      <c r="I30" s="1590" t="s">
        <v>37</v>
      </c>
      <c r="J30" s="1590">
        <f t="shared" si="1"/>
        <v>3</v>
      </c>
      <c r="K30" s="1601">
        <v>2700000</v>
      </c>
      <c r="L30" s="173">
        <f t="shared" si="2"/>
        <v>8100000</v>
      </c>
      <c r="Q30" s="28"/>
      <c r="R30" s="28"/>
    </row>
    <row r="31" spans="1:18">
      <c r="A31" s="1462">
        <v>262376</v>
      </c>
      <c r="B31" s="1462">
        <v>1242481</v>
      </c>
      <c r="C31" s="1462" t="s">
        <v>109</v>
      </c>
      <c r="D31" s="1591">
        <v>43089</v>
      </c>
      <c r="E31" s="1591">
        <v>43093</v>
      </c>
      <c r="F31" s="1590">
        <f t="shared" si="0"/>
        <v>4</v>
      </c>
      <c r="G31" s="1593">
        <v>1</v>
      </c>
      <c r="H31" s="1594" t="s">
        <v>36</v>
      </c>
      <c r="I31" s="1594" t="s">
        <v>37</v>
      </c>
      <c r="J31" s="1590">
        <f t="shared" si="1"/>
        <v>4</v>
      </c>
      <c r="K31" s="1601">
        <v>2700000</v>
      </c>
      <c r="L31" s="173">
        <f t="shared" si="2"/>
        <v>10800000</v>
      </c>
      <c r="Q31" s="28"/>
      <c r="R31" s="28"/>
    </row>
    <row r="32" spans="1:18">
      <c r="A32" s="1464"/>
      <c r="B32" s="1464"/>
      <c r="C32" s="1464"/>
      <c r="D32" s="1591">
        <v>43093</v>
      </c>
      <c r="E32" s="1591">
        <v>43094</v>
      </c>
      <c r="F32" s="1590">
        <v>1</v>
      </c>
      <c r="G32" s="1593">
        <v>1</v>
      </c>
      <c r="H32" s="1595"/>
      <c r="I32" s="1595"/>
      <c r="J32" s="1590">
        <f t="shared" si="1"/>
        <v>1</v>
      </c>
      <c r="K32" s="1601">
        <v>4420000</v>
      </c>
      <c r="L32" s="173">
        <v>8920000</v>
      </c>
      <c r="Q32" s="28"/>
      <c r="R32" s="28"/>
    </row>
    <row r="33" spans="1:18">
      <c r="A33" s="1590">
        <v>262409</v>
      </c>
      <c r="B33" s="1590">
        <v>1243381</v>
      </c>
      <c r="C33" s="1590" t="s">
        <v>110</v>
      </c>
      <c r="D33" s="1591">
        <v>43090</v>
      </c>
      <c r="E33" s="1591">
        <v>43092</v>
      </c>
      <c r="F33" s="1590">
        <f>E33-D33</f>
        <v>2</v>
      </c>
      <c r="G33" s="1590">
        <v>1</v>
      </c>
      <c r="H33" s="1590" t="s">
        <v>77</v>
      </c>
      <c r="I33" s="1590" t="s">
        <v>37</v>
      </c>
      <c r="J33" s="1590">
        <f t="shared" si="1"/>
        <v>2</v>
      </c>
      <c r="K33" s="1601">
        <v>2700000</v>
      </c>
      <c r="L33" s="173">
        <f>K33*F33*G33</f>
        <v>5400000</v>
      </c>
      <c r="Q33" s="28"/>
      <c r="R33" s="28"/>
    </row>
    <row r="34" spans="1:18">
      <c r="A34" s="1590">
        <v>263512</v>
      </c>
      <c r="B34" s="1590">
        <v>1245376</v>
      </c>
      <c r="C34" s="1590" t="s">
        <v>111</v>
      </c>
      <c r="D34" s="1591">
        <v>43090</v>
      </c>
      <c r="E34" s="1591">
        <v>43092</v>
      </c>
      <c r="F34" s="1590">
        <f>E34-D34</f>
        <v>2</v>
      </c>
      <c r="G34" s="1590">
        <v>1</v>
      </c>
      <c r="H34" s="1590" t="s">
        <v>77</v>
      </c>
      <c r="I34" s="1590" t="s">
        <v>37</v>
      </c>
      <c r="J34" s="1590">
        <f t="shared" si="1"/>
        <v>2</v>
      </c>
      <c r="K34" s="1601">
        <v>2700000</v>
      </c>
      <c r="L34" s="173">
        <f>K34*F34*G34</f>
        <v>5400000</v>
      </c>
      <c r="Q34" s="28"/>
      <c r="R34" s="28"/>
    </row>
    <row r="35" spans="1:18">
      <c r="A35" s="1590">
        <v>264263</v>
      </c>
      <c r="B35" s="1590">
        <v>1246594</v>
      </c>
      <c r="C35" s="1590" t="s">
        <v>112</v>
      </c>
      <c r="D35" s="1591">
        <v>43091</v>
      </c>
      <c r="E35" s="1591">
        <v>43092</v>
      </c>
      <c r="F35" s="1590">
        <f>E35-D35</f>
        <v>1</v>
      </c>
      <c r="G35" s="1590">
        <v>3</v>
      </c>
      <c r="H35" s="1590" t="s">
        <v>77</v>
      </c>
      <c r="I35" s="1590" t="s">
        <v>37</v>
      </c>
      <c r="J35" s="1590">
        <f t="shared" si="1"/>
        <v>3</v>
      </c>
      <c r="K35" s="1604">
        <v>2700000</v>
      </c>
      <c r="L35" s="173">
        <f>K35*F35*G35</f>
        <v>8100000</v>
      </c>
      <c r="Q35" s="28"/>
      <c r="R35" s="28"/>
    </row>
    <row r="36" spans="1:18">
      <c r="A36" s="1596">
        <v>265047</v>
      </c>
      <c r="B36" s="1596">
        <v>1247418</v>
      </c>
      <c r="C36" s="1597" t="s">
        <v>113</v>
      </c>
      <c r="D36" s="1591">
        <v>43091</v>
      </c>
      <c r="E36" s="1591">
        <v>43093</v>
      </c>
      <c r="F36" s="1590">
        <f t="shared" ref="F36:F55" si="3">E36-D36</f>
        <v>2</v>
      </c>
      <c r="G36" s="1590">
        <v>2</v>
      </c>
      <c r="H36" s="1590" t="s">
        <v>36</v>
      </c>
      <c r="I36" s="1590" t="s">
        <v>37</v>
      </c>
      <c r="J36" s="1590">
        <f t="shared" ref="J36:J55" si="4">G36*F36</f>
        <v>4</v>
      </c>
      <c r="K36" s="1604">
        <v>2700000</v>
      </c>
      <c r="L36" s="173">
        <f t="shared" ref="L36:L55" si="5">K36*F36*G36</f>
        <v>10800000</v>
      </c>
      <c r="Q36" s="28"/>
      <c r="R36" s="28"/>
    </row>
    <row r="37" spans="1:18">
      <c r="A37" s="1598"/>
      <c r="B37" s="1598"/>
      <c r="C37" s="1599"/>
      <c r="D37" s="1591">
        <v>43093</v>
      </c>
      <c r="E37" s="1591">
        <v>43094</v>
      </c>
      <c r="F37" s="1590">
        <f t="shared" si="3"/>
        <v>1</v>
      </c>
      <c r="G37" s="1590">
        <v>2</v>
      </c>
      <c r="H37" s="1590" t="s">
        <v>36</v>
      </c>
      <c r="I37" s="1590" t="s">
        <v>37</v>
      </c>
      <c r="J37" s="1590">
        <f t="shared" si="4"/>
        <v>2</v>
      </c>
      <c r="K37" s="1604">
        <v>4420000</v>
      </c>
      <c r="L37" s="173">
        <f t="shared" si="5"/>
        <v>8840000</v>
      </c>
      <c r="Q37" s="28"/>
      <c r="R37" s="28"/>
    </row>
    <row r="38" spans="1:18">
      <c r="A38" s="1590">
        <v>265050</v>
      </c>
      <c r="B38" s="1590">
        <v>1247592</v>
      </c>
      <c r="C38" s="1590" t="s">
        <v>114</v>
      </c>
      <c r="D38" s="1591">
        <v>43092</v>
      </c>
      <c r="E38" s="1591">
        <v>43093</v>
      </c>
      <c r="F38" s="1590">
        <f t="shared" si="3"/>
        <v>1</v>
      </c>
      <c r="G38" s="1590">
        <v>1</v>
      </c>
      <c r="H38" s="1590" t="s">
        <v>77</v>
      </c>
      <c r="I38" s="1590" t="s">
        <v>37</v>
      </c>
      <c r="J38" s="1590">
        <f t="shared" si="4"/>
        <v>1</v>
      </c>
      <c r="K38" s="1604">
        <v>2700000</v>
      </c>
      <c r="L38" s="173">
        <f t="shared" si="5"/>
        <v>2700000</v>
      </c>
      <c r="Q38" s="28"/>
      <c r="R38" s="28"/>
    </row>
    <row r="39" spans="1:18">
      <c r="A39" s="1590">
        <v>265054</v>
      </c>
      <c r="B39" s="1590">
        <v>1247301</v>
      </c>
      <c r="C39" s="1590" t="s">
        <v>115</v>
      </c>
      <c r="D39" s="1591">
        <v>43092</v>
      </c>
      <c r="E39" s="1591">
        <v>43093</v>
      </c>
      <c r="F39" s="1590">
        <f t="shared" si="3"/>
        <v>1</v>
      </c>
      <c r="G39" s="1590">
        <v>3</v>
      </c>
      <c r="H39" s="1590" t="s">
        <v>77</v>
      </c>
      <c r="I39" s="1590" t="s">
        <v>37</v>
      </c>
      <c r="J39" s="1590">
        <f t="shared" si="4"/>
        <v>3</v>
      </c>
      <c r="K39" s="1604">
        <v>2700000</v>
      </c>
      <c r="L39" s="173">
        <f t="shared" si="5"/>
        <v>8100000</v>
      </c>
      <c r="Q39" s="28"/>
      <c r="R39" s="28"/>
    </row>
    <row r="40" spans="1:18">
      <c r="A40" s="1590">
        <v>265330</v>
      </c>
      <c r="B40" s="1590">
        <v>1248346</v>
      </c>
      <c r="C40" s="1590" t="s">
        <v>116</v>
      </c>
      <c r="D40" s="1591">
        <v>43088</v>
      </c>
      <c r="E40" s="1591">
        <v>43091</v>
      </c>
      <c r="F40" s="1590">
        <f t="shared" si="3"/>
        <v>3</v>
      </c>
      <c r="G40" s="1590">
        <v>1</v>
      </c>
      <c r="H40" s="1590" t="s">
        <v>36</v>
      </c>
      <c r="I40" s="1590" t="s">
        <v>37</v>
      </c>
      <c r="J40" s="1590">
        <f t="shared" si="4"/>
        <v>3</v>
      </c>
      <c r="K40" s="1604">
        <v>2700000</v>
      </c>
      <c r="L40" s="173">
        <f t="shared" si="5"/>
        <v>8100000</v>
      </c>
      <c r="Q40" s="28"/>
      <c r="R40" s="28"/>
    </row>
    <row r="41" spans="1:18">
      <c r="A41" s="1590">
        <v>265338</v>
      </c>
      <c r="B41" s="1590">
        <v>1248424</v>
      </c>
      <c r="C41" s="1590" t="s">
        <v>117</v>
      </c>
      <c r="D41" s="1591">
        <v>43089</v>
      </c>
      <c r="E41" s="1591">
        <v>43093</v>
      </c>
      <c r="F41" s="1590">
        <f t="shared" si="3"/>
        <v>4</v>
      </c>
      <c r="G41" s="1590">
        <v>1</v>
      </c>
      <c r="H41" s="1590" t="s">
        <v>36</v>
      </c>
      <c r="I41" s="1590" t="s">
        <v>37</v>
      </c>
      <c r="J41" s="1590">
        <f t="shared" si="4"/>
        <v>4</v>
      </c>
      <c r="K41" s="1604">
        <v>2700000</v>
      </c>
      <c r="L41" s="173">
        <f t="shared" si="5"/>
        <v>10800000</v>
      </c>
      <c r="Q41" s="28"/>
      <c r="R41" s="28"/>
    </row>
    <row r="42" spans="1:18">
      <c r="A42" s="1590">
        <v>265382</v>
      </c>
      <c r="B42" s="1590">
        <v>1248494</v>
      </c>
      <c r="C42" s="1590" t="s">
        <v>118</v>
      </c>
      <c r="D42" s="1591">
        <v>43080</v>
      </c>
      <c r="E42" s="1591">
        <v>43084</v>
      </c>
      <c r="F42" s="1590">
        <f t="shared" si="3"/>
        <v>4</v>
      </c>
      <c r="G42" s="1590">
        <v>1</v>
      </c>
      <c r="H42" s="1590" t="s">
        <v>53</v>
      </c>
      <c r="I42" s="1590" t="s">
        <v>37</v>
      </c>
      <c r="J42" s="1590">
        <f t="shared" si="4"/>
        <v>4</v>
      </c>
      <c r="K42" s="1604">
        <v>2700000</v>
      </c>
      <c r="L42" s="173">
        <f t="shared" si="5"/>
        <v>10800000</v>
      </c>
      <c r="Q42" s="28"/>
      <c r="R42" s="28"/>
    </row>
    <row r="43" spans="1:18">
      <c r="A43" s="1590">
        <v>265797</v>
      </c>
      <c r="B43" s="1590">
        <v>1249221</v>
      </c>
      <c r="C43" s="1590" t="s">
        <v>119</v>
      </c>
      <c r="D43" s="1591">
        <v>43071</v>
      </c>
      <c r="E43" s="1591">
        <v>43072</v>
      </c>
      <c r="F43" s="1590">
        <f t="shared" si="3"/>
        <v>1</v>
      </c>
      <c r="G43" s="1590">
        <v>1</v>
      </c>
      <c r="H43" s="1590" t="s">
        <v>53</v>
      </c>
      <c r="I43" s="1590" t="s">
        <v>37</v>
      </c>
      <c r="J43" s="1590">
        <f t="shared" si="4"/>
        <v>1</v>
      </c>
      <c r="K43" s="1604">
        <v>2700000</v>
      </c>
      <c r="L43" s="173">
        <f t="shared" si="5"/>
        <v>2700000</v>
      </c>
      <c r="Q43" s="28"/>
      <c r="R43" s="28"/>
    </row>
    <row r="44" spans="1:18">
      <c r="A44" s="1590">
        <v>265861</v>
      </c>
      <c r="B44" s="1590">
        <v>1249409</v>
      </c>
      <c r="C44" s="1590" t="s">
        <v>120</v>
      </c>
      <c r="D44" s="1591">
        <v>43072</v>
      </c>
      <c r="E44" s="1591">
        <v>43076</v>
      </c>
      <c r="F44" s="1590">
        <f t="shared" si="3"/>
        <v>4</v>
      </c>
      <c r="G44" s="1590">
        <v>1</v>
      </c>
      <c r="H44" s="1590" t="s">
        <v>36</v>
      </c>
      <c r="I44" s="1590" t="s">
        <v>37</v>
      </c>
      <c r="J44" s="1590">
        <f t="shared" si="4"/>
        <v>4</v>
      </c>
      <c r="K44" s="1604">
        <v>2700000</v>
      </c>
      <c r="L44" s="173">
        <f t="shared" si="5"/>
        <v>10800000</v>
      </c>
      <c r="Q44" s="28"/>
      <c r="R44" s="28"/>
    </row>
    <row r="45" spans="1:18">
      <c r="A45" s="1590">
        <v>265871</v>
      </c>
      <c r="B45" s="1590">
        <v>1249405</v>
      </c>
      <c r="C45" s="1590" t="s">
        <v>121</v>
      </c>
      <c r="D45" s="1591">
        <v>43090</v>
      </c>
      <c r="E45" s="1591">
        <v>43091</v>
      </c>
      <c r="F45" s="1590">
        <f t="shared" si="3"/>
        <v>1</v>
      </c>
      <c r="G45" s="1590">
        <v>3</v>
      </c>
      <c r="H45" s="1590" t="s">
        <v>36</v>
      </c>
      <c r="I45" s="1590" t="s">
        <v>37</v>
      </c>
      <c r="J45" s="1590">
        <f t="shared" si="4"/>
        <v>3</v>
      </c>
      <c r="K45" s="1604">
        <v>2700000</v>
      </c>
      <c r="L45" s="173">
        <f t="shared" si="5"/>
        <v>8100000</v>
      </c>
      <c r="Q45" s="28"/>
      <c r="R45" s="28"/>
    </row>
    <row r="46" spans="1:18">
      <c r="A46" s="1590">
        <v>265887</v>
      </c>
      <c r="B46" s="1590">
        <v>1249486</v>
      </c>
      <c r="C46" s="1590" t="s">
        <v>122</v>
      </c>
      <c r="D46" s="1591">
        <v>43073</v>
      </c>
      <c r="E46" s="1591">
        <v>43077</v>
      </c>
      <c r="F46" s="1590">
        <f t="shared" si="3"/>
        <v>4</v>
      </c>
      <c r="G46" s="1590">
        <v>1</v>
      </c>
      <c r="H46" s="1590" t="s">
        <v>36</v>
      </c>
      <c r="I46" s="1590" t="s">
        <v>37</v>
      </c>
      <c r="J46" s="1590">
        <f t="shared" si="4"/>
        <v>4</v>
      </c>
      <c r="K46" s="1604">
        <v>2700000</v>
      </c>
      <c r="L46" s="173">
        <f t="shared" si="5"/>
        <v>10800000</v>
      </c>
      <c r="Q46" s="28"/>
      <c r="R46" s="28"/>
    </row>
    <row r="47" spans="1:18">
      <c r="A47" s="1590" t="s">
        <v>123</v>
      </c>
      <c r="B47" s="1590">
        <v>1248580</v>
      </c>
      <c r="C47" s="1590" t="s">
        <v>124</v>
      </c>
      <c r="D47" s="1591">
        <v>43085</v>
      </c>
      <c r="E47" s="1591">
        <v>43086</v>
      </c>
      <c r="F47" s="1590">
        <f t="shared" si="3"/>
        <v>1</v>
      </c>
      <c r="G47" s="1590">
        <v>3</v>
      </c>
      <c r="H47" s="1590" t="s">
        <v>36</v>
      </c>
      <c r="I47" s="1590" t="s">
        <v>37</v>
      </c>
      <c r="J47" s="1590">
        <f t="shared" si="4"/>
        <v>3</v>
      </c>
      <c r="K47" s="1604">
        <v>2700000</v>
      </c>
      <c r="L47" s="173">
        <f t="shared" si="5"/>
        <v>8100000</v>
      </c>
      <c r="Q47" s="28"/>
      <c r="R47" s="28"/>
    </row>
    <row r="48" spans="1:18">
      <c r="A48" s="1590">
        <v>266008</v>
      </c>
      <c r="B48" s="1590">
        <v>1249830</v>
      </c>
      <c r="C48" s="1590" t="s">
        <v>125</v>
      </c>
      <c r="D48" s="1591">
        <v>43073</v>
      </c>
      <c r="E48" s="1591">
        <v>43075</v>
      </c>
      <c r="F48" s="1590">
        <f t="shared" si="3"/>
        <v>2</v>
      </c>
      <c r="G48" s="1590">
        <v>1</v>
      </c>
      <c r="H48" s="1590" t="s">
        <v>36</v>
      </c>
      <c r="I48" s="1590" t="s">
        <v>37</v>
      </c>
      <c r="J48" s="1590">
        <f t="shared" si="4"/>
        <v>2</v>
      </c>
      <c r="K48" s="1604">
        <v>2700000</v>
      </c>
      <c r="L48" s="173">
        <f t="shared" si="5"/>
        <v>5400000</v>
      </c>
      <c r="Q48" s="28"/>
      <c r="R48" s="28"/>
    </row>
    <row r="49" spans="1:18">
      <c r="A49" s="1590">
        <v>266023</v>
      </c>
      <c r="B49" s="1590">
        <v>1249757</v>
      </c>
      <c r="C49" s="1590" t="s">
        <v>126</v>
      </c>
      <c r="D49" s="1591">
        <v>43078</v>
      </c>
      <c r="E49" s="1591">
        <v>43080</v>
      </c>
      <c r="F49" s="1590">
        <f t="shared" si="3"/>
        <v>2</v>
      </c>
      <c r="G49" s="1590">
        <v>1</v>
      </c>
      <c r="H49" s="1590" t="s">
        <v>36</v>
      </c>
      <c r="I49" s="1590" t="s">
        <v>37</v>
      </c>
      <c r="J49" s="1590">
        <f t="shared" si="4"/>
        <v>2</v>
      </c>
      <c r="K49" s="1604">
        <v>2700000</v>
      </c>
      <c r="L49" s="173">
        <f t="shared" si="5"/>
        <v>5400000</v>
      </c>
      <c r="Q49" s="28"/>
      <c r="R49" s="28"/>
    </row>
    <row r="50" spans="1:18">
      <c r="A50" s="1590">
        <v>266168</v>
      </c>
      <c r="B50" s="1590">
        <v>1248853</v>
      </c>
      <c r="C50" s="1590" t="s">
        <v>127</v>
      </c>
      <c r="D50" s="1591">
        <v>43083</v>
      </c>
      <c r="E50" s="1591">
        <v>43088</v>
      </c>
      <c r="F50" s="1590">
        <f t="shared" si="3"/>
        <v>5</v>
      </c>
      <c r="G50" s="1590">
        <v>1</v>
      </c>
      <c r="H50" s="1590" t="s">
        <v>36</v>
      </c>
      <c r="I50" s="1590" t="s">
        <v>37</v>
      </c>
      <c r="J50" s="1590">
        <f t="shared" si="4"/>
        <v>5</v>
      </c>
      <c r="K50" s="1604">
        <v>2700000</v>
      </c>
      <c r="L50" s="173">
        <f t="shared" si="5"/>
        <v>13500000</v>
      </c>
      <c r="Q50" s="28"/>
      <c r="R50" s="28"/>
    </row>
    <row r="51" spans="1:18">
      <c r="A51" s="1590">
        <v>266276</v>
      </c>
      <c r="B51" s="1590">
        <v>1250128</v>
      </c>
      <c r="C51" s="1590" t="s">
        <v>128</v>
      </c>
      <c r="D51" s="1591">
        <v>43099</v>
      </c>
      <c r="E51" s="1591">
        <v>43101</v>
      </c>
      <c r="F51" s="1590">
        <f t="shared" si="3"/>
        <v>2</v>
      </c>
      <c r="G51" s="1590">
        <v>1</v>
      </c>
      <c r="H51" s="1590" t="s">
        <v>36</v>
      </c>
      <c r="I51" s="1590" t="s">
        <v>37</v>
      </c>
      <c r="J51" s="1590">
        <f t="shared" si="4"/>
        <v>2</v>
      </c>
      <c r="K51" s="1604">
        <v>4420000</v>
      </c>
      <c r="L51" s="173">
        <f t="shared" si="5"/>
        <v>8840000</v>
      </c>
      <c r="Q51" s="28"/>
      <c r="R51" s="28"/>
    </row>
    <row r="52" spans="1:18">
      <c r="A52" s="1590">
        <v>266280</v>
      </c>
      <c r="B52" s="1590">
        <v>1250035</v>
      </c>
      <c r="C52" s="1590" t="s">
        <v>129</v>
      </c>
      <c r="D52" s="1591">
        <v>43077</v>
      </c>
      <c r="E52" s="1591">
        <v>43079</v>
      </c>
      <c r="F52" s="1590">
        <f t="shared" si="3"/>
        <v>2</v>
      </c>
      <c r="G52" s="1590">
        <v>1</v>
      </c>
      <c r="H52" s="1590" t="s">
        <v>36</v>
      </c>
      <c r="I52" s="1590" t="s">
        <v>37</v>
      </c>
      <c r="J52" s="1590">
        <f t="shared" si="4"/>
        <v>2</v>
      </c>
      <c r="K52" s="1604">
        <v>2700000</v>
      </c>
      <c r="L52" s="173">
        <f t="shared" si="5"/>
        <v>5400000</v>
      </c>
      <c r="Q52" s="28"/>
      <c r="R52" s="28"/>
    </row>
    <row r="53" spans="1:18">
      <c r="A53" s="1590">
        <v>266311</v>
      </c>
      <c r="B53" s="1590">
        <v>1250140</v>
      </c>
      <c r="C53" s="1590" t="s">
        <v>130</v>
      </c>
      <c r="D53" s="1591">
        <v>43076</v>
      </c>
      <c r="E53" s="1591">
        <v>43078</v>
      </c>
      <c r="F53" s="1590">
        <f t="shared" si="3"/>
        <v>2</v>
      </c>
      <c r="G53" s="1590">
        <v>2</v>
      </c>
      <c r="H53" s="1590" t="s">
        <v>36</v>
      </c>
      <c r="I53" s="1590" t="s">
        <v>37</v>
      </c>
      <c r="J53" s="1590">
        <f t="shared" si="4"/>
        <v>4</v>
      </c>
      <c r="K53" s="1604">
        <v>2700000</v>
      </c>
      <c r="L53" s="173">
        <f t="shared" si="5"/>
        <v>10800000</v>
      </c>
      <c r="Q53" s="28"/>
      <c r="R53" s="28"/>
    </row>
    <row r="54" spans="1:18">
      <c r="A54" s="1590">
        <v>266345</v>
      </c>
      <c r="B54" s="1590">
        <v>1249512</v>
      </c>
      <c r="C54" s="1590" t="s">
        <v>131</v>
      </c>
      <c r="D54" s="1591">
        <v>43085</v>
      </c>
      <c r="E54" s="1591">
        <v>43087</v>
      </c>
      <c r="F54" s="1590">
        <f t="shared" si="3"/>
        <v>2</v>
      </c>
      <c r="G54" s="1590">
        <v>4</v>
      </c>
      <c r="H54" s="1590" t="s">
        <v>77</v>
      </c>
      <c r="I54" s="1590" t="s">
        <v>37</v>
      </c>
      <c r="J54" s="1590">
        <f t="shared" si="4"/>
        <v>8</v>
      </c>
      <c r="K54" s="1604">
        <v>2700000</v>
      </c>
      <c r="L54" s="173">
        <f t="shared" si="5"/>
        <v>21600000</v>
      </c>
      <c r="Q54" s="28"/>
      <c r="R54" s="28"/>
    </row>
    <row r="55" spans="1:18">
      <c r="A55" s="1590">
        <v>266457</v>
      </c>
      <c r="B55" s="1590">
        <v>1250403</v>
      </c>
      <c r="C55" s="1590" t="s">
        <v>132</v>
      </c>
      <c r="D55" s="1591">
        <v>43087</v>
      </c>
      <c r="E55" s="1591">
        <v>43090</v>
      </c>
      <c r="F55" s="1590">
        <f t="shared" si="3"/>
        <v>3</v>
      </c>
      <c r="G55" s="1590">
        <v>1</v>
      </c>
      <c r="H55" s="1590" t="s">
        <v>36</v>
      </c>
      <c r="I55" s="1590" t="s">
        <v>37</v>
      </c>
      <c r="J55" s="1590">
        <f t="shared" si="4"/>
        <v>3</v>
      </c>
      <c r="K55" s="1604">
        <v>2700000</v>
      </c>
      <c r="L55" s="173">
        <f t="shared" si="5"/>
        <v>8100000</v>
      </c>
      <c r="Q55" s="28"/>
      <c r="R55" s="28"/>
    </row>
    <row r="56" spans="1:18">
      <c r="A56" s="1590">
        <v>266471</v>
      </c>
      <c r="B56" s="1590">
        <v>1250472</v>
      </c>
      <c r="C56" s="1590" t="s">
        <v>133</v>
      </c>
      <c r="D56" s="1591">
        <v>43076</v>
      </c>
      <c r="E56" s="1591">
        <v>43078</v>
      </c>
      <c r="F56" s="1590">
        <f t="shared" ref="F56:F67" si="6">E56-D56</f>
        <v>2</v>
      </c>
      <c r="G56" s="1590">
        <v>1</v>
      </c>
      <c r="H56" s="1590" t="s">
        <v>36</v>
      </c>
      <c r="I56" s="1590" t="s">
        <v>37</v>
      </c>
      <c r="J56" s="1590">
        <f t="shared" ref="J56:J67" si="7">G56*F56</f>
        <v>2</v>
      </c>
      <c r="K56" s="1604">
        <v>2700000</v>
      </c>
      <c r="L56" s="173">
        <f t="shared" ref="L56:L67" si="8">K56*F56*G56</f>
        <v>5400000</v>
      </c>
      <c r="Q56" s="28"/>
      <c r="R56" s="28"/>
    </row>
    <row r="57" spans="1:18">
      <c r="A57" s="1590">
        <v>266503</v>
      </c>
      <c r="B57" s="1590">
        <v>1250520</v>
      </c>
      <c r="C57" s="1590" t="s">
        <v>134</v>
      </c>
      <c r="D57" s="1591">
        <v>43093</v>
      </c>
      <c r="E57" s="1591">
        <v>43095</v>
      </c>
      <c r="F57" s="1590">
        <f t="shared" si="6"/>
        <v>2</v>
      </c>
      <c r="G57" s="1590">
        <v>1</v>
      </c>
      <c r="H57" s="1590" t="s">
        <v>77</v>
      </c>
      <c r="I57" s="1590" t="s">
        <v>37</v>
      </c>
      <c r="J57" s="1590">
        <f t="shared" si="7"/>
        <v>2</v>
      </c>
      <c r="K57" s="1604">
        <v>4420000</v>
      </c>
      <c r="L57" s="173">
        <f t="shared" si="8"/>
        <v>8840000</v>
      </c>
      <c r="Q57" s="28"/>
      <c r="R57" s="28"/>
    </row>
    <row r="58" spans="1:18">
      <c r="A58" s="1590">
        <v>266514</v>
      </c>
      <c r="B58" s="1590">
        <v>1250673</v>
      </c>
      <c r="C58" s="1590" t="s">
        <v>135</v>
      </c>
      <c r="D58" s="1591">
        <v>43076</v>
      </c>
      <c r="E58" s="1591">
        <v>43079</v>
      </c>
      <c r="F58" s="1590">
        <f t="shared" si="6"/>
        <v>3</v>
      </c>
      <c r="G58" s="1590">
        <v>1</v>
      </c>
      <c r="H58" s="1590" t="s">
        <v>53</v>
      </c>
      <c r="I58" s="1590" t="s">
        <v>37</v>
      </c>
      <c r="J58" s="1590">
        <f t="shared" si="7"/>
        <v>3</v>
      </c>
      <c r="K58" s="1604">
        <v>2700000</v>
      </c>
      <c r="L58" s="173">
        <f t="shared" si="8"/>
        <v>8100000</v>
      </c>
      <c r="Q58" s="28"/>
      <c r="R58" s="28"/>
    </row>
    <row r="59" spans="1:18">
      <c r="A59" s="1590">
        <v>266616</v>
      </c>
      <c r="B59" s="1590">
        <v>1250751</v>
      </c>
      <c r="C59" s="1590" t="s">
        <v>136</v>
      </c>
      <c r="D59" s="1591">
        <v>43083</v>
      </c>
      <c r="E59" s="1591">
        <v>43084</v>
      </c>
      <c r="F59" s="1590">
        <f t="shared" si="6"/>
        <v>1</v>
      </c>
      <c r="G59" s="1590">
        <v>1</v>
      </c>
      <c r="H59" s="1590" t="s">
        <v>53</v>
      </c>
      <c r="I59" s="1590" t="s">
        <v>37</v>
      </c>
      <c r="J59" s="1590">
        <f t="shared" si="7"/>
        <v>1</v>
      </c>
      <c r="K59" s="1604">
        <v>2700000</v>
      </c>
      <c r="L59" s="173">
        <f t="shared" si="8"/>
        <v>2700000</v>
      </c>
      <c r="Q59" s="28"/>
      <c r="R59" s="28"/>
    </row>
    <row r="60" spans="1:18">
      <c r="A60" s="1590">
        <v>266621</v>
      </c>
      <c r="B60" s="1590">
        <v>1250897</v>
      </c>
      <c r="C60" s="1590" t="s">
        <v>137</v>
      </c>
      <c r="D60" s="1591">
        <v>43098</v>
      </c>
      <c r="E60" s="1591">
        <v>43101</v>
      </c>
      <c r="F60" s="1590">
        <f t="shared" si="6"/>
        <v>3</v>
      </c>
      <c r="G60" s="1590">
        <v>1</v>
      </c>
      <c r="H60" s="1590" t="s">
        <v>77</v>
      </c>
      <c r="I60" s="1590" t="s">
        <v>37</v>
      </c>
      <c r="J60" s="1590">
        <f t="shared" si="7"/>
        <v>3</v>
      </c>
      <c r="K60" s="1604">
        <v>4420000</v>
      </c>
      <c r="L60" s="173">
        <f t="shared" si="8"/>
        <v>13260000</v>
      </c>
      <c r="Q60" s="28"/>
      <c r="R60" s="28"/>
    </row>
    <row r="61" spans="1:18">
      <c r="A61" s="1590">
        <v>266633</v>
      </c>
      <c r="B61" s="1590">
        <v>1250826</v>
      </c>
      <c r="C61" s="1590" t="s">
        <v>138</v>
      </c>
      <c r="D61" s="1591">
        <v>43078</v>
      </c>
      <c r="E61" s="1591">
        <v>43080</v>
      </c>
      <c r="F61" s="1590">
        <f t="shared" si="6"/>
        <v>2</v>
      </c>
      <c r="G61" s="1590">
        <v>1</v>
      </c>
      <c r="H61" s="1590" t="s">
        <v>77</v>
      </c>
      <c r="I61" s="1590" t="s">
        <v>37</v>
      </c>
      <c r="J61" s="1590">
        <f t="shared" si="7"/>
        <v>2</v>
      </c>
      <c r="K61" s="1604">
        <v>2700000</v>
      </c>
      <c r="L61" s="173">
        <f t="shared" si="8"/>
        <v>5400000</v>
      </c>
      <c r="Q61" s="28"/>
      <c r="R61" s="28"/>
    </row>
    <row r="62" spans="1:18">
      <c r="A62" s="1590">
        <v>266640</v>
      </c>
      <c r="B62" s="1590">
        <v>1250831</v>
      </c>
      <c r="C62" s="1590" t="s">
        <v>139</v>
      </c>
      <c r="D62" s="1591">
        <v>43088</v>
      </c>
      <c r="E62" s="1591">
        <v>43089</v>
      </c>
      <c r="F62" s="1590">
        <f t="shared" si="6"/>
        <v>1</v>
      </c>
      <c r="G62" s="1590">
        <v>1</v>
      </c>
      <c r="H62" s="1590" t="s">
        <v>140</v>
      </c>
      <c r="I62" s="1590" t="s">
        <v>37</v>
      </c>
      <c r="J62" s="1590">
        <f t="shared" si="7"/>
        <v>1</v>
      </c>
      <c r="K62" s="1604">
        <v>2700000</v>
      </c>
      <c r="L62" s="173">
        <f t="shared" si="8"/>
        <v>2700000</v>
      </c>
      <c r="Q62" s="28"/>
      <c r="R62" s="28"/>
    </row>
    <row r="63" spans="1:18">
      <c r="A63" s="1590">
        <v>266688</v>
      </c>
      <c r="B63" s="1590">
        <v>1251113</v>
      </c>
      <c r="C63" s="1590" t="s">
        <v>141</v>
      </c>
      <c r="D63" s="1591">
        <v>43099</v>
      </c>
      <c r="E63" s="1591">
        <v>43101</v>
      </c>
      <c r="F63" s="1590">
        <f t="shared" si="6"/>
        <v>2</v>
      </c>
      <c r="G63" s="1590">
        <v>1</v>
      </c>
      <c r="H63" s="1590" t="s">
        <v>53</v>
      </c>
      <c r="I63" s="1590" t="s">
        <v>37</v>
      </c>
      <c r="J63" s="1590">
        <f t="shared" si="7"/>
        <v>2</v>
      </c>
      <c r="K63" s="1604">
        <v>4420000</v>
      </c>
      <c r="L63" s="173">
        <f t="shared" si="8"/>
        <v>8840000</v>
      </c>
      <c r="Q63" s="28"/>
      <c r="R63" s="28"/>
    </row>
    <row r="64" spans="1:18">
      <c r="A64" s="1590">
        <v>266689</v>
      </c>
      <c r="B64" s="1590">
        <v>1251117</v>
      </c>
      <c r="C64" s="1590" t="s">
        <v>142</v>
      </c>
      <c r="D64" s="1591">
        <v>43099</v>
      </c>
      <c r="E64" s="1591">
        <v>43101</v>
      </c>
      <c r="F64" s="1590">
        <f t="shared" si="6"/>
        <v>2</v>
      </c>
      <c r="G64" s="1590">
        <v>1</v>
      </c>
      <c r="H64" s="1590" t="s">
        <v>77</v>
      </c>
      <c r="I64" s="1590" t="s">
        <v>37</v>
      </c>
      <c r="J64" s="1590">
        <f t="shared" si="7"/>
        <v>2</v>
      </c>
      <c r="K64" s="1604">
        <v>4420000</v>
      </c>
      <c r="L64" s="173">
        <f t="shared" si="8"/>
        <v>8840000</v>
      </c>
      <c r="Q64" s="28"/>
      <c r="R64" s="28"/>
    </row>
    <row r="65" spans="1:18">
      <c r="A65" s="1606" t="s">
        <v>143</v>
      </c>
      <c r="B65" s="1606">
        <v>1251307</v>
      </c>
      <c r="C65" s="1606" t="s">
        <v>144</v>
      </c>
      <c r="D65" s="1591">
        <v>43092</v>
      </c>
      <c r="E65" s="1591">
        <v>43093</v>
      </c>
      <c r="F65" s="1590">
        <f t="shared" si="6"/>
        <v>1</v>
      </c>
      <c r="G65" s="1590">
        <v>3</v>
      </c>
      <c r="H65" s="1590" t="s">
        <v>77</v>
      </c>
      <c r="I65" s="1590" t="s">
        <v>37</v>
      </c>
      <c r="J65" s="1590">
        <f t="shared" si="7"/>
        <v>3</v>
      </c>
      <c r="K65" s="1604">
        <v>2700000</v>
      </c>
      <c r="L65" s="173">
        <f t="shared" si="8"/>
        <v>8100000</v>
      </c>
      <c r="Q65" s="28"/>
      <c r="R65" s="28"/>
    </row>
    <row r="66" spans="1:18">
      <c r="A66" s="1607"/>
      <c r="B66" s="1607"/>
      <c r="C66" s="1607"/>
      <c r="D66" s="1591">
        <v>43093</v>
      </c>
      <c r="E66" s="1591">
        <v>43095</v>
      </c>
      <c r="F66" s="1590">
        <f t="shared" si="6"/>
        <v>2</v>
      </c>
      <c r="G66" s="1590">
        <v>3</v>
      </c>
      <c r="H66" s="1590" t="s">
        <v>77</v>
      </c>
      <c r="I66" s="1590" t="s">
        <v>37</v>
      </c>
      <c r="J66" s="1590">
        <f t="shared" si="7"/>
        <v>6</v>
      </c>
      <c r="K66" s="1604">
        <v>4420000</v>
      </c>
      <c r="L66" s="173">
        <f t="shared" si="8"/>
        <v>26520000</v>
      </c>
      <c r="Q66" s="28"/>
      <c r="R66" s="28"/>
    </row>
    <row r="67" spans="1:18">
      <c r="A67" s="1590">
        <v>267005</v>
      </c>
      <c r="B67" s="1590">
        <v>1251488</v>
      </c>
      <c r="C67" s="1590" t="s">
        <v>145</v>
      </c>
      <c r="D67" s="1591">
        <v>43084</v>
      </c>
      <c r="E67" s="1591">
        <v>43087</v>
      </c>
      <c r="F67" s="1590">
        <f t="shared" si="6"/>
        <v>3</v>
      </c>
      <c r="G67" s="1590">
        <v>1</v>
      </c>
      <c r="H67" s="1590" t="s">
        <v>36</v>
      </c>
      <c r="I67" s="1590" t="s">
        <v>37</v>
      </c>
      <c r="J67" s="1590">
        <f t="shared" si="7"/>
        <v>3</v>
      </c>
      <c r="K67" s="1604">
        <v>2700000</v>
      </c>
      <c r="L67" s="173">
        <f t="shared" si="8"/>
        <v>8100000</v>
      </c>
      <c r="Q67" s="28"/>
      <c r="R67" s="28"/>
    </row>
    <row r="68" spans="1:18">
      <c r="A68" s="1608">
        <v>267019</v>
      </c>
      <c r="B68" s="1608">
        <v>1251412</v>
      </c>
      <c r="C68" s="1608" t="s">
        <v>146</v>
      </c>
      <c r="D68" s="1609">
        <v>43097</v>
      </c>
      <c r="E68" s="1609">
        <v>42737</v>
      </c>
      <c r="F68" s="1608">
        <v>5</v>
      </c>
      <c r="G68" s="1608">
        <v>1</v>
      </c>
      <c r="H68" s="1608" t="s">
        <v>53</v>
      </c>
      <c r="I68" s="1608" t="s">
        <v>37</v>
      </c>
      <c r="J68" s="1610">
        <v>1</v>
      </c>
      <c r="K68" s="1604">
        <v>4420000</v>
      </c>
      <c r="L68" s="1611">
        <v>22300000</v>
      </c>
      <c r="Q68" s="28"/>
      <c r="R68" s="28"/>
    </row>
    <row r="69" spans="1:18">
      <c r="A69" s="1590">
        <v>267034</v>
      </c>
      <c r="B69" s="1590">
        <v>1251750</v>
      </c>
      <c r="C69" s="1590" t="s">
        <v>147</v>
      </c>
      <c r="D69" s="1591">
        <v>43097</v>
      </c>
      <c r="E69" s="1591">
        <v>42736</v>
      </c>
      <c r="F69" s="1590">
        <v>4</v>
      </c>
      <c r="G69" s="1590">
        <v>1</v>
      </c>
      <c r="H69" s="1590" t="s">
        <v>77</v>
      </c>
      <c r="I69" s="1590" t="s">
        <v>148</v>
      </c>
      <c r="J69" s="1590">
        <f>G69*F69</f>
        <v>4</v>
      </c>
      <c r="K69" s="1604">
        <v>4420000</v>
      </c>
      <c r="L69" s="173">
        <f>K69*F69*G69</f>
        <v>17680000</v>
      </c>
      <c r="Q69" s="28"/>
      <c r="R69" s="28"/>
    </row>
    <row r="70" spans="1:18">
      <c r="A70" s="1606" t="s">
        <v>149</v>
      </c>
      <c r="B70" s="1606">
        <v>1252043</v>
      </c>
      <c r="C70" s="1606" t="s">
        <v>150</v>
      </c>
      <c r="D70" s="1591">
        <v>43091</v>
      </c>
      <c r="E70" s="1591">
        <v>43093</v>
      </c>
      <c r="F70" s="1590">
        <f>E70-D70</f>
        <v>2</v>
      </c>
      <c r="G70" s="1590">
        <v>2</v>
      </c>
      <c r="H70" s="1597" t="s">
        <v>151</v>
      </c>
      <c r="I70" s="1596" t="s">
        <v>37</v>
      </c>
      <c r="J70" s="1590">
        <f>G70*F70</f>
        <v>4</v>
      </c>
      <c r="K70" s="1604">
        <v>2700000</v>
      </c>
      <c r="L70" s="173">
        <f>K70*F70*G70</f>
        <v>10800000</v>
      </c>
      <c r="Q70" s="28"/>
      <c r="R70" s="28"/>
    </row>
    <row r="71" spans="1:18">
      <c r="A71" s="1607"/>
      <c r="B71" s="1607"/>
      <c r="C71" s="1607"/>
      <c r="D71" s="1591">
        <v>43093</v>
      </c>
      <c r="E71" s="1591">
        <v>43094</v>
      </c>
      <c r="F71" s="1590">
        <v>1</v>
      </c>
      <c r="G71" s="1590">
        <v>2</v>
      </c>
      <c r="H71" s="1599"/>
      <c r="I71" s="1598"/>
      <c r="J71" s="1590">
        <f>G71*F71</f>
        <v>2</v>
      </c>
      <c r="K71" s="1604">
        <v>4420000</v>
      </c>
      <c r="L71" s="173">
        <f>K71*F71*G71</f>
        <v>8840000</v>
      </c>
      <c r="Q71" s="28"/>
      <c r="R71" s="28"/>
    </row>
    <row r="72" spans="1:18">
      <c r="A72" s="1590">
        <v>267803</v>
      </c>
      <c r="B72" s="1590">
        <v>1252660</v>
      </c>
      <c r="C72" s="1590" t="s">
        <v>152</v>
      </c>
      <c r="D72" s="1591">
        <v>43099</v>
      </c>
      <c r="E72" s="1591">
        <v>43101</v>
      </c>
      <c r="F72" s="1590">
        <f t="shared" ref="F72:F84" si="9">E72-D72</f>
        <v>2</v>
      </c>
      <c r="G72" s="1590">
        <v>1</v>
      </c>
      <c r="H72" s="1590" t="s">
        <v>77</v>
      </c>
      <c r="I72" s="1590" t="s">
        <v>37</v>
      </c>
      <c r="J72" s="1590">
        <f>G72*F72</f>
        <v>2</v>
      </c>
      <c r="K72" s="1604">
        <v>4420000</v>
      </c>
      <c r="L72" s="173">
        <f>K72*F72*G72</f>
        <v>8840000</v>
      </c>
      <c r="Q72" s="28"/>
      <c r="R72" s="28"/>
    </row>
    <row r="73" spans="1:18">
      <c r="A73" s="1590">
        <v>267868</v>
      </c>
      <c r="B73" s="1590">
        <v>1252859</v>
      </c>
      <c r="C73" s="1590" t="s">
        <v>153</v>
      </c>
      <c r="D73" s="1591">
        <v>43099</v>
      </c>
      <c r="E73" s="1591">
        <v>43101</v>
      </c>
      <c r="F73" s="1590">
        <f t="shared" si="9"/>
        <v>2</v>
      </c>
      <c r="G73" s="1590">
        <v>1</v>
      </c>
      <c r="H73" s="1590" t="s">
        <v>77</v>
      </c>
      <c r="I73" s="1590" t="s">
        <v>37</v>
      </c>
      <c r="J73" s="1590">
        <f t="shared" ref="J73:J84" si="10">G73*F73</f>
        <v>2</v>
      </c>
      <c r="K73" s="1604">
        <v>4420000</v>
      </c>
      <c r="L73" s="173">
        <f t="shared" ref="L73:L84" si="11">K73*F73*G73</f>
        <v>8840000</v>
      </c>
      <c r="Q73" s="28"/>
      <c r="R73" s="28"/>
    </row>
    <row r="74" spans="1:18">
      <c r="A74" s="1590">
        <v>267893</v>
      </c>
      <c r="B74" s="1590">
        <v>1253169</v>
      </c>
      <c r="C74" s="1590" t="s">
        <v>154</v>
      </c>
      <c r="D74" s="1591">
        <v>43087</v>
      </c>
      <c r="E74" s="1591">
        <v>43089</v>
      </c>
      <c r="F74" s="1590">
        <f t="shared" si="9"/>
        <v>2</v>
      </c>
      <c r="G74" s="1590">
        <v>1</v>
      </c>
      <c r="H74" s="1590" t="s">
        <v>77</v>
      </c>
      <c r="I74" s="1590" t="s">
        <v>37</v>
      </c>
      <c r="J74" s="1590">
        <f t="shared" si="10"/>
        <v>2</v>
      </c>
      <c r="K74" s="1604">
        <v>2700000</v>
      </c>
      <c r="L74" s="173">
        <f t="shared" si="11"/>
        <v>5400000</v>
      </c>
      <c r="Q74" s="28"/>
      <c r="R74" s="28"/>
    </row>
    <row r="75" spans="1:18">
      <c r="A75" s="1590">
        <v>268353</v>
      </c>
      <c r="B75" s="1590">
        <v>1253737</v>
      </c>
      <c r="C75" s="1590" t="s">
        <v>155</v>
      </c>
      <c r="D75" s="1591">
        <v>43092</v>
      </c>
      <c r="E75" s="1591">
        <v>43093</v>
      </c>
      <c r="F75" s="1590">
        <f t="shared" si="9"/>
        <v>1</v>
      </c>
      <c r="G75" s="1590">
        <v>1</v>
      </c>
      <c r="H75" s="1590" t="s">
        <v>77</v>
      </c>
      <c r="I75" s="1590" t="s">
        <v>37</v>
      </c>
      <c r="J75" s="1590">
        <f t="shared" si="10"/>
        <v>1</v>
      </c>
      <c r="K75" s="1604">
        <v>2700000</v>
      </c>
      <c r="L75" s="173">
        <f t="shared" si="11"/>
        <v>2700000</v>
      </c>
      <c r="Q75" s="28"/>
      <c r="R75" s="28"/>
    </row>
    <row r="76" spans="1:18">
      <c r="A76" s="1590">
        <v>265782</v>
      </c>
      <c r="B76" s="1590">
        <v>1249038</v>
      </c>
      <c r="C76" s="1590" t="s">
        <v>156</v>
      </c>
      <c r="D76" s="1591">
        <v>43086</v>
      </c>
      <c r="E76" s="1591">
        <v>43088</v>
      </c>
      <c r="F76" s="1590">
        <f t="shared" si="9"/>
        <v>2</v>
      </c>
      <c r="G76" s="1590">
        <v>2</v>
      </c>
      <c r="H76" s="1590" t="s">
        <v>157</v>
      </c>
      <c r="I76" s="1590" t="s">
        <v>148</v>
      </c>
      <c r="J76" s="1590">
        <f t="shared" si="10"/>
        <v>4</v>
      </c>
      <c r="K76" s="1604">
        <v>2700000</v>
      </c>
      <c r="L76" s="173">
        <f t="shared" si="11"/>
        <v>10800000</v>
      </c>
      <c r="Q76" s="28"/>
      <c r="R76" s="28"/>
    </row>
    <row r="77" spans="1:18">
      <c r="A77" s="1590">
        <v>268745</v>
      </c>
      <c r="B77" s="1590">
        <v>1254477</v>
      </c>
      <c r="C77" s="1590" t="s">
        <v>158</v>
      </c>
      <c r="D77" s="1591">
        <v>43088</v>
      </c>
      <c r="E77" s="1591">
        <v>43090</v>
      </c>
      <c r="F77" s="1590">
        <f t="shared" si="9"/>
        <v>2</v>
      </c>
      <c r="G77" s="1590">
        <v>1</v>
      </c>
      <c r="H77" s="1590" t="s">
        <v>77</v>
      </c>
      <c r="I77" s="1590" t="s">
        <v>37</v>
      </c>
      <c r="J77" s="1590">
        <f t="shared" si="10"/>
        <v>2</v>
      </c>
      <c r="K77" s="1604">
        <v>2700000</v>
      </c>
      <c r="L77" s="173">
        <f t="shared" si="11"/>
        <v>5400000</v>
      </c>
      <c r="Q77" s="28"/>
      <c r="R77" s="28"/>
    </row>
    <row r="78" spans="1:18">
      <c r="A78" s="1590">
        <v>268774</v>
      </c>
      <c r="B78" s="1590">
        <v>1254341</v>
      </c>
      <c r="C78" s="1590" t="s">
        <v>159</v>
      </c>
      <c r="D78" s="1591">
        <v>43094</v>
      </c>
      <c r="E78" s="1591">
        <v>43096</v>
      </c>
      <c r="F78" s="1590">
        <f t="shared" si="9"/>
        <v>2</v>
      </c>
      <c r="G78" s="1590">
        <v>1</v>
      </c>
      <c r="H78" s="1590" t="s">
        <v>160</v>
      </c>
      <c r="I78" s="1590" t="s">
        <v>37</v>
      </c>
      <c r="J78" s="1590">
        <f t="shared" si="10"/>
        <v>2</v>
      </c>
      <c r="K78" s="1604">
        <v>4420000</v>
      </c>
      <c r="L78" s="173">
        <f t="shared" si="11"/>
        <v>8840000</v>
      </c>
      <c r="Q78" s="28"/>
      <c r="R78" s="28"/>
    </row>
    <row r="79" spans="1:18">
      <c r="A79" s="1590">
        <v>265815</v>
      </c>
      <c r="B79" s="1590">
        <v>1249258</v>
      </c>
      <c r="C79" s="1590" t="s">
        <v>161</v>
      </c>
      <c r="D79" s="1591">
        <v>43071</v>
      </c>
      <c r="E79" s="1591">
        <v>43072</v>
      </c>
      <c r="F79" s="1590">
        <f t="shared" si="9"/>
        <v>1</v>
      </c>
      <c r="G79" s="1590">
        <v>1</v>
      </c>
      <c r="H79" s="1590" t="s">
        <v>77</v>
      </c>
      <c r="I79" s="1590" t="s">
        <v>37</v>
      </c>
      <c r="J79" s="1590">
        <f t="shared" si="10"/>
        <v>1</v>
      </c>
      <c r="K79" s="1604">
        <v>2700000</v>
      </c>
      <c r="L79" s="1604">
        <f>K79*J79</f>
        <v>2700000</v>
      </c>
      <c r="Q79" s="28"/>
      <c r="R79" s="28"/>
    </row>
    <row r="80" spans="1:18">
      <c r="A80" s="1590">
        <v>269832</v>
      </c>
      <c r="B80" s="1590">
        <v>1256137</v>
      </c>
      <c r="C80" s="1590" t="s">
        <v>162</v>
      </c>
      <c r="D80" s="1591">
        <v>43093</v>
      </c>
      <c r="E80" s="1591">
        <v>43095</v>
      </c>
      <c r="F80" s="1590">
        <f t="shared" si="9"/>
        <v>2</v>
      </c>
      <c r="G80" s="1590">
        <v>1</v>
      </c>
      <c r="H80" s="1590" t="s">
        <v>40</v>
      </c>
      <c r="I80" s="1590" t="s">
        <v>37</v>
      </c>
      <c r="J80" s="1590">
        <f t="shared" si="10"/>
        <v>2</v>
      </c>
      <c r="K80" s="1601">
        <v>4420000</v>
      </c>
      <c r="L80" s="173">
        <f t="shared" si="11"/>
        <v>8840000</v>
      </c>
      <c r="Q80" s="28"/>
      <c r="R80" s="28"/>
    </row>
    <row r="81" spans="17:18">
      <c r="Q81" s="28"/>
      <c r="R81" s="28"/>
    </row>
    <row r="82" spans="17:18">
      <c r="Q82" s="28"/>
      <c r="R82" s="28"/>
    </row>
    <row r="83" spans="17:18">
      <c r="Q83" s="28"/>
      <c r="R83" s="28"/>
    </row>
    <row r="84" spans="17:18">
      <c r="Q84" s="28"/>
      <c r="R84" s="28"/>
    </row>
    <row r="85" spans="17:18">
      <c r="Q85" s="28"/>
      <c r="R85" s="28"/>
    </row>
    <row r="86" spans="17:18">
      <c r="Q86" s="28"/>
      <c r="R86" s="28"/>
    </row>
    <row r="87" spans="17:18">
      <c r="Q87" s="28"/>
      <c r="R87" s="28"/>
    </row>
    <row r="88" spans="17:18">
      <c r="Q88" s="28"/>
      <c r="R88" s="28"/>
    </row>
    <row r="89" spans="17:18">
      <c r="Q89" s="28"/>
      <c r="R89" s="28"/>
    </row>
    <row r="90" spans="17:18">
      <c r="Q90" s="28"/>
      <c r="R90" s="28"/>
    </row>
    <row r="91" spans="17:18">
      <c r="Q91" s="28"/>
      <c r="R91" s="28"/>
    </row>
    <row r="92" spans="17:18">
      <c r="Q92" s="28"/>
      <c r="R92" s="28"/>
    </row>
    <row r="93" spans="17:18">
      <c r="Q93" s="28"/>
      <c r="R93" s="28"/>
    </row>
    <row r="94" spans="17:18">
      <c r="Q94" s="28"/>
      <c r="R94" s="28"/>
    </row>
    <row r="95" spans="17:18">
      <c r="Q95" s="28"/>
      <c r="R95" s="28"/>
    </row>
    <row r="96" spans="17:18">
      <c r="Q96" s="28"/>
      <c r="R96" s="28"/>
    </row>
    <row r="97" spans="17:18">
      <c r="Q97" s="28"/>
      <c r="R97" s="28"/>
    </row>
    <row r="98" spans="17:18">
      <c r="Q98" s="28"/>
      <c r="R98" s="28"/>
    </row>
    <row r="99" spans="17:18">
      <c r="Q99" s="28"/>
      <c r="R99" s="28"/>
    </row>
    <row r="100" spans="17:18">
      <c r="Q100" s="28"/>
      <c r="R100" s="28"/>
    </row>
    <row r="101" spans="17:18">
      <c r="Q101" s="28"/>
      <c r="R101" s="28"/>
    </row>
    <row r="102" spans="17:18">
      <c r="Q102" s="28"/>
      <c r="R102" s="28"/>
    </row>
    <row r="103" spans="17:18">
      <c r="Q103" s="28"/>
      <c r="R103" s="28"/>
    </row>
    <row r="104" spans="17:18">
      <c r="Q104" s="28"/>
      <c r="R104" s="28"/>
    </row>
    <row r="105" spans="17:18">
      <c r="Q105" s="28"/>
      <c r="R105" s="28"/>
    </row>
    <row r="106" spans="17:18">
      <c r="Q106" s="28"/>
      <c r="R106" s="28"/>
    </row>
    <row r="107" spans="17:18">
      <c r="Q107" s="28"/>
      <c r="R107" s="28"/>
    </row>
    <row r="108" spans="17:18">
      <c r="Q108" s="28"/>
      <c r="R108" s="28"/>
    </row>
    <row r="109" spans="17:18">
      <c r="Q109" s="28"/>
      <c r="R109" s="28"/>
    </row>
    <row r="110" spans="17:18">
      <c r="Q110" s="28"/>
      <c r="R110" s="28"/>
    </row>
    <row r="111" spans="17:18">
      <c r="Q111" s="28"/>
      <c r="R111" s="28"/>
    </row>
    <row r="112" spans="17:18">
      <c r="Q112" s="28"/>
      <c r="R112" s="28"/>
    </row>
    <row r="113" spans="17:18">
      <c r="Q113" s="28"/>
      <c r="R113" s="28"/>
    </row>
    <row r="114" spans="17:18">
      <c r="Q114" s="28"/>
      <c r="R114" s="28"/>
    </row>
    <row r="115" spans="17:18">
      <c r="Q115" s="28"/>
      <c r="R115" s="28"/>
    </row>
    <row r="116" spans="17:18">
      <c r="Q116" s="28"/>
      <c r="R116" s="28"/>
    </row>
    <row r="117" spans="17:18">
      <c r="Q117" s="28"/>
      <c r="R117" s="28"/>
    </row>
    <row r="118" spans="17:18">
      <c r="Q118" s="28"/>
      <c r="R118" s="28"/>
    </row>
    <row r="119" spans="17:18">
      <c r="Q119" s="28"/>
      <c r="R119" s="28"/>
    </row>
    <row r="120" spans="17:18">
      <c r="Q120" s="28"/>
      <c r="R120" s="28"/>
    </row>
    <row r="121" spans="17:18">
      <c r="Q121" s="28"/>
      <c r="R121" s="28"/>
    </row>
    <row r="122" spans="17:18">
      <c r="Q122" s="28"/>
      <c r="R122" s="28"/>
    </row>
    <row r="123" spans="17:18">
      <c r="Q123" s="28"/>
      <c r="R123" s="28"/>
    </row>
    <row r="124" spans="17:18">
      <c r="Q124" s="28"/>
      <c r="R124" s="28"/>
    </row>
  </sheetData>
  <sortState ref="A8:O32">
    <sortCondition ref="D8:D32"/>
  </sortState>
  <mergeCells count="32">
    <mergeCell ref="A1:L1"/>
    <mergeCell ref="H3:I3"/>
    <mergeCell ref="H4:I4"/>
    <mergeCell ref="H5:I5"/>
    <mergeCell ref="H6:I6"/>
    <mergeCell ref="A7:A8"/>
    <mergeCell ref="A31:A32"/>
    <mergeCell ref="A36:A37"/>
    <mergeCell ref="A65:A66"/>
    <mergeCell ref="A70:A71"/>
    <mergeCell ref="B7:B8"/>
    <mergeCell ref="B31:B32"/>
    <mergeCell ref="B36:B37"/>
    <mergeCell ref="B65:B66"/>
    <mergeCell ref="B70:B71"/>
    <mergeCell ref="C7:C8"/>
    <mergeCell ref="C31:C32"/>
    <mergeCell ref="C36:C37"/>
    <mergeCell ref="C65:C66"/>
    <mergeCell ref="C70:C71"/>
    <mergeCell ref="D7:D8"/>
    <mergeCell ref="E7:E8"/>
    <mergeCell ref="F7:F8"/>
    <mergeCell ref="G7:G8"/>
    <mergeCell ref="H31:H32"/>
    <mergeCell ref="H70:H71"/>
    <mergeCell ref="I31:I32"/>
    <mergeCell ref="I70:I71"/>
    <mergeCell ref="J7:J8"/>
    <mergeCell ref="K7:K8"/>
    <mergeCell ref="L7:L8"/>
    <mergeCell ref="H7:I8"/>
  </mergeCells>
  <conditionalFormatting sqref="B9:B80">
    <cfRule type="duplicateValues" dxfId="0" priority="2"/>
  </conditionalFormatting>
  <pageMargins left="0.699305555555556" right="0.699305555555556" top="0.75" bottom="0.75" header="0.3" footer="0.3"/>
  <pageSetup paperSize="9" orientation="portrait"/>
  <headerFooter/>
  <ignoredErrors>
    <ignoredError sqref="L79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45"/>
  <sheetViews>
    <sheetView zoomScale="89" zoomScaleNormal="89" workbookViewId="0">
      <selection activeCell="L6" sqref="L6:L7"/>
    </sheetView>
  </sheetViews>
  <sheetFormatPr defaultColWidth="9" defaultRowHeight="13.5"/>
  <cols>
    <col min="1" max="1" width="13.8583333333333" style="1" customWidth="1"/>
    <col min="2" max="2" width="8.25" style="1" customWidth="1"/>
    <col min="3" max="3" width="49" style="1" customWidth="1"/>
    <col min="4" max="4" width="8.425" style="1" customWidth="1"/>
    <col min="5" max="5" width="9.70833333333333" style="1" customWidth="1"/>
    <col min="6" max="6" width="5.375" style="1" customWidth="1"/>
    <col min="7" max="7" width="6" style="1" customWidth="1"/>
    <col min="8" max="8" width="5.70833333333333" style="1" customWidth="1"/>
    <col min="9" max="9" width="4.85833333333333" style="1" customWidth="1"/>
    <col min="10" max="10" width="11.125" style="1" customWidth="1"/>
    <col min="11" max="11" width="11.5666666666667" style="1" customWidth="1"/>
    <col min="12" max="12" width="21.3416666666667" style="1" customWidth="1"/>
    <col min="13" max="13" width="10.7083333333333" style="1" customWidth="1"/>
    <col min="14" max="14" width="14.2833333333333" style="1" customWidth="1"/>
    <col min="15" max="15" width="16" style="1008" customWidth="1"/>
    <col min="16" max="16" width="12.5666666666667" style="1" customWidth="1"/>
    <col min="17" max="16384" width="9" style="1"/>
  </cols>
  <sheetData>
    <row r="1" customFormat="1" ht="25.5" spans="1:20">
      <c r="A1" s="5" t="s">
        <v>163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1"/>
      <c r="N1" s="1"/>
      <c r="O1" s="1008"/>
      <c r="P1" s="1"/>
      <c r="S1" s="28">
        <v>1250570</v>
      </c>
      <c r="T1" s="28">
        <v>5800000</v>
      </c>
    </row>
    <row r="2" s="1" customFormat="1" ht="21" customHeight="1" spans="1:20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S2" s="28">
        <v>1242725</v>
      </c>
      <c r="T2" s="28">
        <v>27720000</v>
      </c>
    </row>
    <row r="3" s="1" customFormat="1" ht="20.25" customHeight="1" spans="1:20">
      <c r="A3" s="6"/>
      <c r="B3" s="6"/>
      <c r="C3" s="7"/>
      <c r="D3" s="8"/>
      <c r="E3" s="8"/>
      <c r="F3" s="9"/>
      <c r="G3" s="5"/>
      <c r="H3" s="896" t="s">
        <v>21</v>
      </c>
      <c r="I3" s="896"/>
      <c r="J3" s="29">
        <f ca="1">SUM(J8:J170:J111)</f>
        <v>357</v>
      </c>
      <c r="K3" s="30"/>
      <c r="L3" s="30">
        <f>SUM(L8:L253)</f>
        <v>1076680000</v>
      </c>
      <c r="M3" s="1" t="s">
        <v>164</v>
      </c>
      <c r="S3" s="28">
        <v>1243476</v>
      </c>
      <c r="T3" s="28">
        <v>5800000</v>
      </c>
    </row>
    <row r="4" s="1" customFormat="1" ht="20.25" customHeight="1" spans="1:20">
      <c r="A4" s="5"/>
      <c r="B4" s="5"/>
      <c r="C4" s="5"/>
      <c r="D4" s="5"/>
      <c r="E4" s="5"/>
      <c r="F4" s="5"/>
      <c r="G4" s="5"/>
      <c r="H4" s="896" t="s">
        <v>22</v>
      </c>
      <c r="I4" s="896"/>
      <c r="J4" s="29" t="s">
        <v>165</v>
      </c>
      <c r="K4" s="30"/>
      <c r="L4" s="30">
        <v>3112733300</v>
      </c>
      <c r="S4" s="28">
        <v>1250578</v>
      </c>
      <c r="T4" s="28">
        <v>5800000</v>
      </c>
    </row>
    <row r="5" customFormat="1" ht="20.25" customHeight="1" spans="1:20">
      <c r="A5" s="5"/>
      <c r="B5" s="5"/>
      <c r="C5" s="5"/>
      <c r="D5" s="5"/>
      <c r="E5" s="5"/>
      <c r="F5" s="5"/>
      <c r="G5" s="5"/>
      <c r="H5" s="896" t="s">
        <v>17</v>
      </c>
      <c r="I5" s="896"/>
      <c r="J5" s="32"/>
      <c r="K5" s="32"/>
      <c r="L5" s="1554">
        <f>L4-L3+'Dec, 17'!L6</f>
        <v>2035483300</v>
      </c>
      <c r="M5" s="1"/>
      <c r="N5" s="1484"/>
      <c r="O5" s="1008"/>
      <c r="P5" s="1"/>
      <c r="S5" s="28">
        <v>1249871</v>
      </c>
      <c r="T5" s="28">
        <v>17400000</v>
      </c>
    </row>
    <row r="6" s="1" customFormat="1" spans="1:20">
      <c r="A6" s="11" t="s">
        <v>24</v>
      </c>
      <c r="B6" s="12" t="s">
        <v>25</v>
      </c>
      <c r="C6" s="12" t="s">
        <v>26</v>
      </c>
      <c r="D6" s="13" t="s">
        <v>27</v>
      </c>
      <c r="E6" s="13" t="s">
        <v>28</v>
      </c>
      <c r="F6" s="11" t="s">
        <v>29</v>
      </c>
      <c r="G6" s="14" t="s">
        <v>30</v>
      </c>
      <c r="H6" s="14" t="s">
        <v>31</v>
      </c>
      <c r="I6" s="14"/>
      <c r="J6" s="14" t="s">
        <v>32</v>
      </c>
      <c r="K6" s="688" t="s">
        <v>33</v>
      </c>
      <c r="L6" s="33" t="s">
        <v>34</v>
      </c>
      <c r="M6" s="33" t="s">
        <v>166</v>
      </c>
      <c r="N6" s="33" t="s">
        <v>167</v>
      </c>
      <c r="O6" s="1500" t="s">
        <v>168</v>
      </c>
      <c r="S6" s="28">
        <v>1244186</v>
      </c>
      <c r="T6" s="28">
        <v>9240000</v>
      </c>
    </row>
    <row r="7" s="1" customFormat="1" spans="1:20">
      <c r="A7" s="11"/>
      <c r="B7" s="15"/>
      <c r="C7" s="15"/>
      <c r="D7" s="13"/>
      <c r="E7" s="13"/>
      <c r="F7" s="11"/>
      <c r="G7" s="14"/>
      <c r="H7" s="14"/>
      <c r="I7" s="14"/>
      <c r="J7" s="14"/>
      <c r="K7" s="688"/>
      <c r="L7" s="33"/>
      <c r="M7" s="33"/>
      <c r="N7" s="33"/>
      <c r="O7" s="1500"/>
      <c r="P7" s="1484"/>
      <c r="S7" s="28">
        <v>1250753</v>
      </c>
      <c r="T7" s="28">
        <v>55440000</v>
      </c>
    </row>
    <row r="8" s="1" customFormat="1" spans="1:20">
      <c r="A8" s="1541">
        <v>273872</v>
      </c>
      <c r="B8" s="1541">
        <v>1260494</v>
      </c>
      <c r="C8" s="1541" t="s">
        <v>169</v>
      </c>
      <c r="D8" s="1542">
        <v>43111</v>
      </c>
      <c r="E8" s="1542">
        <v>43112</v>
      </c>
      <c r="F8" s="1541">
        <f t="shared" ref="F8:F18" si="0">E8-D8</f>
        <v>1</v>
      </c>
      <c r="G8" s="1541">
        <v>1</v>
      </c>
      <c r="H8" s="1541" t="s">
        <v>77</v>
      </c>
      <c r="I8" s="1541" t="s">
        <v>37</v>
      </c>
      <c r="J8" s="1541">
        <f t="shared" ref="J8:J71" si="1">G8*F8</f>
        <v>1</v>
      </c>
      <c r="K8" s="1555">
        <v>2900000</v>
      </c>
      <c r="L8" s="1556">
        <f t="shared" ref="L8:L71" si="2">K8*F8*G8</f>
        <v>2900000</v>
      </c>
      <c r="M8" s="1541"/>
      <c r="N8" s="1557">
        <f t="shared" ref="N8:N71" si="3">M8-L8</f>
        <v>-2900000</v>
      </c>
      <c r="O8" s="1558">
        <f>SUM(L8:L30)</f>
        <v>225020000</v>
      </c>
      <c r="P8" s="1">
        <f>VLOOKUP(B8,S:T,2,0)</f>
        <v>2900000</v>
      </c>
      <c r="Q8" s="1">
        <f>N8+P8</f>
        <v>0</v>
      </c>
      <c r="S8" s="28">
        <v>1248942</v>
      </c>
      <c r="T8" s="28">
        <v>5800000</v>
      </c>
    </row>
    <row r="9" s="1" customFormat="1" spans="1:20">
      <c r="A9" s="1541">
        <v>262423</v>
      </c>
      <c r="B9" s="1541">
        <v>1243378</v>
      </c>
      <c r="C9" s="1542" t="s">
        <v>170</v>
      </c>
      <c r="D9" s="1542">
        <v>42757</v>
      </c>
      <c r="E9" s="1542">
        <v>42761</v>
      </c>
      <c r="F9" s="1541">
        <f t="shared" si="0"/>
        <v>4</v>
      </c>
      <c r="G9" s="1541">
        <v>1</v>
      </c>
      <c r="H9" s="1541" t="s">
        <v>171</v>
      </c>
      <c r="I9" s="1541" t="s">
        <v>37</v>
      </c>
      <c r="J9" s="1541">
        <f t="shared" si="1"/>
        <v>4</v>
      </c>
      <c r="K9" s="1556">
        <v>2900000</v>
      </c>
      <c r="L9" s="1556">
        <f t="shared" si="2"/>
        <v>11600000</v>
      </c>
      <c r="M9" s="1541"/>
      <c r="N9" s="1557">
        <f t="shared" si="3"/>
        <v>-11600000</v>
      </c>
      <c r="O9" s="1558"/>
      <c r="P9" s="1">
        <f t="shared" ref="P9:P34" si="4">VLOOKUP(B9,S:T,2,0)</f>
        <v>11600000</v>
      </c>
      <c r="Q9" s="1">
        <f t="shared" ref="Q9:Q34" si="5">N9+P9</f>
        <v>0</v>
      </c>
      <c r="S9" s="28">
        <v>1244361</v>
      </c>
      <c r="T9" s="28">
        <v>5800000</v>
      </c>
    </row>
    <row r="10" s="1" customFormat="1" spans="1:20">
      <c r="A10" s="1543">
        <v>262427</v>
      </c>
      <c r="B10" s="1543">
        <v>1243649</v>
      </c>
      <c r="C10" s="1544">
        <v>262427</v>
      </c>
      <c r="D10" s="1542">
        <v>42751</v>
      </c>
      <c r="E10" s="1542">
        <v>42752</v>
      </c>
      <c r="F10" s="1541">
        <f t="shared" si="0"/>
        <v>1</v>
      </c>
      <c r="G10" s="1541">
        <v>1</v>
      </c>
      <c r="H10" s="1541" t="s">
        <v>171</v>
      </c>
      <c r="I10" s="1541" t="s">
        <v>37</v>
      </c>
      <c r="J10" s="1541">
        <f t="shared" si="1"/>
        <v>1</v>
      </c>
      <c r="K10" s="1556">
        <v>2900000</v>
      </c>
      <c r="L10" s="1556">
        <f t="shared" si="2"/>
        <v>2900000</v>
      </c>
      <c r="M10" s="1541"/>
      <c r="N10" s="1557">
        <f t="shared" si="3"/>
        <v>-2900000</v>
      </c>
      <c r="O10" s="1558"/>
      <c r="P10" s="1">
        <f t="shared" si="4"/>
        <v>2900000</v>
      </c>
      <c r="Q10" s="1">
        <f t="shared" si="5"/>
        <v>0</v>
      </c>
      <c r="S10" s="28">
        <v>1244247</v>
      </c>
      <c r="T10" s="28">
        <v>23200000</v>
      </c>
    </row>
    <row r="11" s="1" customFormat="1" spans="1:20">
      <c r="A11" s="1541" t="s">
        <v>172</v>
      </c>
      <c r="B11" s="1541">
        <v>1244247</v>
      </c>
      <c r="C11" s="1541" t="s">
        <v>173</v>
      </c>
      <c r="D11" s="1542">
        <v>42747</v>
      </c>
      <c r="E11" s="1542">
        <v>42749</v>
      </c>
      <c r="F11" s="1541">
        <f t="shared" si="0"/>
        <v>2</v>
      </c>
      <c r="G11" s="1541">
        <v>4</v>
      </c>
      <c r="H11" s="1541" t="s">
        <v>36</v>
      </c>
      <c r="I11" s="1541" t="s">
        <v>37</v>
      </c>
      <c r="J11" s="1541">
        <f t="shared" si="1"/>
        <v>8</v>
      </c>
      <c r="K11" s="1556">
        <v>2900000</v>
      </c>
      <c r="L11" s="1556">
        <f t="shared" si="2"/>
        <v>23200000</v>
      </c>
      <c r="M11" s="1556"/>
      <c r="N11" s="1557">
        <f t="shared" si="3"/>
        <v>-23200000</v>
      </c>
      <c r="O11" s="1558"/>
      <c r="P11" s="1">
        <f t="shared" si="4"/>
        <v>23200000</v>
      </c>
      <c r="Q11" s="1">
        <f t="shared" si="5"/>
        <v>0</v>
      </c>
      <c r="S11" s="28">
        <v>1243319</v>
      </c>
      <c r="T11" s="28">
        <v>8700000</v>
      </c>
    </row>
    <row r="12" s="1" customFormat="1" spans="1:20">
      <c r="A12" s="1541">
        <v>265200</v>
      </c>
      <c r="B12" s="1541">
        <v>1247872</v>
      </c>
      <c r="C12" s="1541" t="s">
        <v>174</v>
      </c>
      <c r="D12" s="1542">
        <v>42748</v>
      </c>
      <c r="E12" s="1542">
        <v>42751</v>
      </c>
      <c r="F12" s="1541">
        <f t="shared" si="0"/>
        <v>3</v>
      </c>
      <c r="G12" s="1541">
        <v>1</v>
      </c>
      <c r="H12" s="1541" t="s">
        <v>77</v>
      </c>
      <c r="I12" s="1541" t="s">
        <v>37</v>
      </c>
      <c r="J12" s="1541">
        <f t="shared" si="1"/>
        <v>3</v>
      </c>
      <c r="K12" s="1556">
        <v>2900000</v>
      </c>
      <c r="L12" s="1556">
        <f t="shared" si="2"/>
        <v>8700000</v>
      </c>
      <c r="M12" s="1541"/>
      <c r="N12" s="1557">
        <f t="shared" si="3"/>
        <v>-8700000</v>
      </c>
      <c r="O12" s="1558"/>
      <c r="P12" s="1">
        <f t="shared" si="4"/>
        <v>8700000</v>
      </c>
      <c r="Q12" s="1">
        <f t="shared" si="5"/>
        <v>0</v>
      </c>
      <c r="S12" s="28">
        <v>1250321</v>
      </c>
      <c r="T12" s="28">
        <v>2900000</v>
      </c>
    </row>
    <row r="13" s="1" customFormat="1" spans="1:20">
      <c r="A13" s="1541">
        <v>263164</v>
      </c>
      <c r="B13" s="1541">
        <v>1244300</v>
      </c>
      <c r="C13" s="1541" t="s">
        <v>175</v>
      </c>
      <c r="D13" s="1542">
        <v>42751</v>
      </c>
      <c r="E13" s="1542">
        <v>42755</v>
      </c>
      <c r="F13" s="1541">
        <f t="shared" si="0"/>
        <v>4</v>
      </c>
      <c r="G13" s="1541">
        <v>1</v>
      </c>
      <c r="H13" s="1541" t="s">
        <v>36</v>
      </c>
      <c r="I13" s="1541" t="s">
        <v>37</v>
      </c>
      <c r="J13" s="1541">
        <f t="shared" si="1"/>
        <v>4</v>
      </c>
      <c r="K13" s="1556">
        <v>2900000</v>
      </c>
      <c r="L13" s="1556">
        <f t="shared" si="2"/>
        <v>11600000</v>
      </c>
      <c r="M13" s="1541"/>
      <c r="N13" s="1557">
        <f t="shared" si="3"/>
        <v>-11600000</v>
      </c>
      <c r="O13" s="1558"/>
      <c r="P13" s="1">
        <f t="shared" si="4"/>
        <v>11600000</v>
      </c>
      <c r="Q13" s="1">
        <f t="shared" si="5"/>
        <v>0</v>
      </c>
      <c r="S13" s="28">
        <v>1249225</v>
      </c>
      <c r="T13" s="28">
        <v>2900000</v>
      </c>
    </row>
    <row r="14" s="1" customFormat="1" spans="1:20">
      <c r="A14" s="1541">
        <v>266454</v>
      </c>
      <c r="B14" s="1541">
        <v>1250400</v>
      </c>
      <c r="C14" s="1541" t="s">
        <v>176</v>
      </c>
      <c r="D14" s="1542">
        <v>42746</v>
      </c>
      <c r="E14" s="1542">
        <v>42749</v>
      </c>
      <c r="F14" s="1541">
        <f t="shared" si="0"/>
        <v>3</v>
      </c>
      <c r="G14" s="1541">
        <v>1</v>
      </c>
      <c r="H14" s="1541" t="s">
        <v>36</v>
      </c>
      <c r="I14" s="1541" t="s">
        <v>37</v>
      </c>
      <c r="J14" s="1541">
        <f t="shared" si="1"/>
        <v>3</v>
      </c>
      <c r="K14" s="1555">
        <v>2900000</v>
      </c>
      <c r="L14" s="1556">
        <f t="shared" si="2"/>
        <v>8700000</v>
      </c>
      <c r="M14" s="1541"/>
      <c r="N14" s="1557">
        <f t="shared" si="3"/>
        <v>-8700000</v>
      </c>
      <c r="O14" s="1558"/>
      <c r="P14" s="1">
        <f t="shared" si="4"/>
        <v>8700000</v>
      </c>
      <c r="Q14" s="1">
        <f t="shared" si="5"/>
        <v>0</v>
      </c>
      <c r="S14" s="28">
        <v>1245959</v>
      </c>
      <c r="T14" s="28">
        <v>5800000</v>
      </c>
    </row>
    <row r="15" s="1" customFormat="1" spans="1:20">
      <c r="A15" s="1541">
        <v>267356</v>
      </c>
      <c r="B15" s="1541">
        <v>1252642</v>
      </c>
      <c r="C15" s="1541" t="s">
        <v>177</v>
      </c>
      <c r="D15" s="1542">
        <v>42749</v>
      </c>
      <c r="E15" s="1542">
        <v>42751</v>
      </c>
      <c r="F15" s="1541">
        <f t="shared" si="0"/>
        <v>2</v>
      </c>
      <c r="G15" s="1541">
        <v>2</v>
      </c>
      <c r="H15" s="1541" t="s">
        <v>53</v>
      </c>
      <c r="I15" s="1559" t="s">
        <v>37</v>
      </c>
      <c r="J15" s="1541">
        <f t="shared" si="1"/>
        <v>4</v>
      </c>
      <c r="K15" s="1541">
        <v>2900000</v>
      </c>
      <c r="L15" s="1556">
        <f t="shared" si="2"/>
        <v>11600000</v>
      </c>
      <c r="M15" s="1541"/>
      <c r="N15" s="1557">
        <f t="shared" si="3"/>
        <v>-11600000</v>
      </c>
      <c r="O15" s="1558"/>
      <c r="P15" s="1">
        <f t="shared" si="4"/>
        <v>11600000</v>
      </c>
      <c r="Q15" s="1">
        <f t="shared" si="5"/>
        <v>0</v>
      </c>
      <c r="S15" s="28">
        <v>1274688</v>
      </c>
      <c r="T15" s="28">
        <v>9240000</v>
      </c>
    </row>
    <row r="16" s="1" customFormat="1" spans="1:20">
      <c r="A16" s="1541">
        <v>269517</v>
      </c>
      <c r="B16" s="1541">
        <v>1255767</v>
      </c>
      <c r="C16" s="1541" t="s">
        <v>178</v>
      </c>
      <c r="D16" s="1542">
        <v>42746</v>
      </c>
      <c r="E16" s="1542">
        <v>42749</v>
      </c>
      <c r="F16" s="1541">
        <f t="shared" si="0"/>
        <v>3</v>
      </c>
      <c r="G16" s="1541">
        <v>1</v>
      </c>
      <c r="H16" s="1541" t="s">
        <v>53</v>
      </c>
      <c r="I16" s="1541" t="s">
        <v>148</v>
      </c>
      <c r="J16" s="1541">
        <f t="shared" si="1"/>
        <v>3</v>
      </c>
      <c r="K16" s="1541">
        <v>2900000</v>
      </c>
      <c r="L16" s="1556">
        <f t="shared" si="2"/>
        <v>8700000</v>
      </c>
      <c r="M16" s="1541"/>
      <c r="N16" s="1557">
        <f t="shared" si="3"/>
        <v>-8700000</v>
      </c>
      <c r="O16" s="1558"/>
      <c r="P16" s="1">
        <f t="shared" si="4"/>
        <v>8700000</v>
      </c>
      <c r="Q16" s="1">
        <f t="shared" si="5"/>
        <v>0</v>
      </c>
      <c r="S16" s="28">
        <v>1262686</v>
      </c>
      <c r="T16" s="28">
        <v>11600000</v>
      </c>
    </row>
    <row r="17" s="1" customFormat="1" spans="1:20">
      <c r="A17" s="1541" t="s">
        <v>179</v>
      </c>
      <c r="B17" s="1541">
        <v>1259384</v>
      </c>
      <c r="C17" s="1541" t="s">
        <v>180</v>
      </c>
      <c r="D17" s="1542">
        <v>43114</v>
      </c>
      <c r="E17" s="1542">
        <v>43115</v>
      </c>
      <c r="F17" s="1541">
        <f t="shared" si="0"/>
        <v>1</v>
      </c>
      <c r="G17" s="1541">
        <v>2</v>
      </c>
      <c r="H17" s="1541" t="s">
        <v>53</v>
      </c>
      <c r="I17" s="1541" t="s">
        <v>37</v>
      </c>
      <c r="J17" s="1541">
        <f t="shared" si="1"/>
        <v>2</v>
      </c>
      <c r="K17" s="1555">
        <v>2900000</v>
      </c>
      <c r="L17" s="1556">
        <f t="shared" si="2"/>
        <v>5800000</v>
      </c>
      <c r="M17" s="1541"/>
      <c r="N17" s="1557">
        <f t="shared" si="3"/>
        <v>-5800000</v>
      </c>
      <c r="O17" s="1558"/>
      <c r="P17" s="1">
        <f t="shared" si="4"/>
        <v>5800000</v>
      </c>
      <c r="Q17" s="1">
        <f t="shared" si="5"/>
        <v>0</v>
      </c>
      <c r="S17" s="28">
        <v>1277087</v>
      </c>
      <c r="T17" s="28">
        <v>17400000</v>
      </c>
    </row>
    <row r="18" s="1" customFormat="1" spans="1:20">
      <c r="A18" s="1541">
        <v>273527</v>
      </c>
      <c r="B18" s="1541">
        <v>1259449</v>
      </c>
      <c r="C18" s="1541" t="s">
        <v>181</v>
      </c>
      <c r="D18" s="1542">
        <v>43112</v>
      </c>
      <c r="E18" s="1542">
        <v>43115</v>
      </c>
      <c r="F18" s="1541">
        <f t="shared" si="0"/>
        <v>3</v>
      </c>
      <c r="G18" s="1541">
        <v>1</v>
      </c>
      <c r="H18" s="1541" t="s">
        <v>53</v>
      </c>
      <c r="I18" s="1541" t="s">
        <v>37</v>
      </c>
      <c r="J18" s="1541">
        <f t="shared" si="1"/>
        <v>3</v>
      </c>
      <c r="K18" s="1555">
        <v>2900000</v>
      </c>
      <c r="L18" s="1556">
        <f t="shared" si="2"/>
        <v>8700000</v>
      </c>
      <c r="M18" s="1541"/>
      <c r="N18" s="1557">
        <f t="shared" si="3"/>
        <v>-8700000</v>
      </c>
      <c r="O18" s="1558"/>
      <c r="P18" s="1">
        <f t="shared" si="4"/>
        <v>8700000</v>
      </c>
      <c r="Q18" s="1">
        <f t="shared" si="5"/>
        <v>0</v>
      </c>
      <c r="S18" s="28">
        <v>1280622</v>
      </c>
      <c r="T18" s="28">
        <v>8700000</v>
      </c>
    </row>
    <row r="19" s="1" customFormat="1" spans="1:20">
      <c r="A19" s="1545">
        <v>267357</v>
      </c>
      <c r="B19" s="1545">
        <v>1252645</v>
      </c>
      <c r="C19" s="1545" t="s">
        <v>182</v>
      </c>
      <c r="D19" s="1542">
        <v>42749</v>
      </c>
      <c r="E19" s="1542">
        <v>42751</v>
      </c>
      <c r="F19" s="1541">
        <v>1</v>
      </c>
      <c r="G19" s="1541">
        <v>4</v>
      </c>
      <c r="H19" s="1541" t="s">
        <v>53</v>
      </c>
      <c r="I19" s="1559" t="s">
        <v>37</v>
      </c>
      <c r="J19" s="1541">
        <f t="shared" si="1"/>
        <v>4</v>
      </c>
      <c r="K19" s="1541">
        <v>2900000</v>
      </c>
      <c r="L19" s="1560">
        <f t="shared" si="2"/>
        <v>11600000</v>
      </c>
      <c r="M19" s="1545"/>
      <c r="N19" s="1561">
        <f t="shared" si="3"/>
        <v>-11600000</v>
      </c>
      <c r="O19" s="1558"/>
      <c r="P19" s="1">
        <f t="shared" si="4"/>
        <v>11600000</v>
      </c>
      <c r="Q19" s="1">
        <f t="shared" si="5"/>
        <v>0</v>
      </c>
      <c r="S19" s="28">
        <v>1253363</v>
      </c>
      <c r="T19" s="28">
        <v>9240000</v>
      </c>
    </row>
    <row r="20" s="1" customFormat="1" spans="1:20">
      <c r="A20" s="1546">
        <v>269823</v>
      </c>
      <c r="B20" s="1547">
        <v>1255998</v>
      </c>
      <c r="C20" s="1548" t="s">
        <v>183</v>
      </c>
      <c r="D20" s="1542">
        <v>42745</v>
      </c>
      <c r="E20" s="1542">
        <v>42746</v>
      </c>
      <c r="F20" s="1541">
        <f t="shared" ref="F20:F84" si="6">E20-D20</f>
        <v>1</v>
      </c>
      <c r="G20" s="1541">
        <v>1</v>
      </c>
      <c r="H20" s="1547" t="s">
        <v>77</v>
      </c>
      <c r="I20" s="1547" t="s">
        <v>37</v>
      </c>
      <c r="J20" s="1541">
        <f t="shared" si="1"/>
        <v>1</v>
      </c>
      <c r="K20" s="1555">
        <v>4620000</v>
      </c>
      <c r="L20" s="1556">
        <f t="shared" si="2"/>
        <v>4620000</v>
      </c>
      <c r="M20" s="1541"/>
      <c r="N20" s="1557">
        <f t="shared" si="3"/>
        <v>-4620000</v>
      </c>
      <c r="O20" s="1558"/>
      <c r="P20" s="1">
        <f t="shared" si="4"/>
        <v>10420000</v>
      </c>
      <c r="Q20" s="1">
        <f t="shared" si="5"/>
        <v>5800000</v>
      </c>
      <c r="S20" s="28">
        <v>1257814</v>
      </c>
      <c r="T20" s="28">
        <v>26100000</v>
      </c>
    </row>
    <row r="21" s="1" customFormat="1" spans="1:20">
      <c r="A21" s="1549"/>
      <c r="B21" s="1550"/>
      <c r="C21" s="1551"/>
      <c r="D21" s="1542">
        <v>42746</v>
      </c>
      <c r="E21" s="1542">
        <v>42748</v>
      </c>
      <c r="F21" s="1541">
        <v>1</v>
      </c>
      <c r="G21" s="1541">
        <v>2</v>
      </c>
      <c r="H21" s="1550"/>
      <c r="I21" s="1550"/>
      <c r="J21" s="1541">
        <f t="shared" si="1"/>
        <v>2</v>
      </c>
      <c r="K21" s="1555">
        <v>2900000</v>
      </c>
      <c r="L21" s="1556">
        <f t="shared" si="2"/>
        <v>5800000</v>
      </c>
      <c r="M21" s="1541"/>
      <c r="N21" s="1557">
        <f t="shared" si="3"/>
        <v>-5800000</v>
      </c>
      <c r="O21" s="1558"/>
      <c r="Q21" s="1">
        <f t="shared" si="5"/>
        <v>-5800000</v>
      </c>
      <c r="S21" s="28">
        <v>1270761</v>
      </c>
      <c r="T21" s="28">
        <v>4620000</v>
      </c>
    </row>
    <row r="22" s="1" customFormat="1" spans="1:20">
      <c r="A22" s="1541">
        <v>267921</v>
      </c>
      <c r="B22" s="1541">
        <v>1253197</v>
      </c>
      <c r="C22" s="1541" t="s">
        <v>184</v>
      </c>
      <c r="D22" s="1542">
        <v>42748</v>
      </c>
      <c r="E22" s="1542">
        <v>42751</v>
      </c>
      <c r="F22" s="1541">
        <f t="shared" si="6"/>
        <v>3</v>
      </c>
      <c r="G22" s="1541">
        <v>1</v>
      </c>
      <c r="H22" s="1541" t="s">
        <v>36</v>
      </c>
      <c r="I22" s="1541" t="s">
        <v>37</v>
      </c>
      <c r="J22" s="1541">
        <f t="shared" si="1"/>
        <v>3</v>
      </c>
      <c r="K22" s="1555">
        <v>2900000</v>
      </c>
      <c r="L22" s="1556">
        <f t="shared" si="2"/>
        <v>8700000</v>
      </c>
      <c r="M22" s="1541"/>
      <c r="N22" s="1557">
        <f t="shared" si="3"/>
        <v>-8700000</v>
      </c>
      <c r="O22" s="1558"/>
      <c r="P22" s="1">
        <f t="shared" si="4"/>
        <v>8700000</v>
      </c>
      <c r="Q22" s="1">
        <f t="shared" si="5"/>
        <v>0</v>
      </c>
      <c r="S22" s="28">
        <v>1255985</v>
      </c>
      <c r="T22" s="28">
        <v>8700000</v>
      </c>
    </row>
    <row r="23" s="1" customFormat="1" spans="1:20">
      <c r="A23" s="1541">
        <v>270897</v>
      </c>
      <c r="B23" s="1541">
        <v>1257104</v>
      </c>
      <c r="C23" s="1541" t="s">
        <v>185</v>
      </c>
      <c r="D23" s="1542">
        <v>42749</v>
      </c>
      <c r="E23" s="1542">
        <v>42754</v>
      </c>
      <c r="F23" s="1541">
        <f t="shared" si="6"/>
        <v>5</v>
      </c>
      <c r="G23" s="1541">
        <v>1</v>
      </c>
      <c r="H23" s="1541" t="s">
        <v>53</v>
      </c>
      <c r="I23" s="1541" t="s">
        <v>37</v>
      </c>
      <c r="J23" s="1541">
        <f t="shared" si="1"/>
        <v>5</v>
      </c>
      <c r="K23" s="1555">
        <v>2900000</v>
      </c>
      <c r="L23" s="1556">
        <f t="shared" si="2"/>
        <v>14500000</v>
      </c>
      <c r="M23" s="1541"/>
      <c r="N23" s="1557">
        <f t="shared" si="3"/>
        <v>-14500000</v>
      </c>
      <c r="O23" s="1558"/>
      <c r="P23" s="1">
        <f t="shared" si="4"/>
        <v>14500000</v>
      </c>
      <c r="Q23" s="1">
        <f t="shared" si="5"/>
        <v>0</v>
      </c>
      <c r="S23" s="28">
        <v>1270569</v>
      </c>
      <c r="T23" s="28">
        <v>5800000</v>
      </c>
    </row>
    <row r="24" s="1" customFormat="1" spans="1:20">
      <c r="A24" s="1541">
        <v>273904</v>
      </c>
      <c r="B24" s="1541">
        <v>1260550</v>
      </c>
      <c r="C24" s="1541" t="s">
        <v>186</v>
      </c>
      <c r="D24" s="1542">
        <v>43113</v>
      </c>
      <c r="E24" s="1542">
        <v>43116</v>
      </c>
      <c r="F24" s="1541">
        <f t="shared" si="6"/>
        <v>3</v>
      </c>
      <c r="G24" s="1541">
        <v>1</v>
      </c>
      <c r="H24" s="1541" t="s">
        <v>36</v>
      </c>
      <c r="I24" s="1541" t="s">
        <v>37</v>
      </c>
      <c r="J24" s="1541">
        <f t="shared" si="1"/>
        <v>3</v>
      </c>
      <c r="K24" s="1555">
        <v>2900000</v>
      </c>
      <c r="L24" s="1556">
        <f t="shared" si="2"/>
        <v>8700000</v>
      </c>
      <c r="M24" s="1541"/>
      <c r="N24" s="1557">
        <f t="shared" si="3"/>
        <v>-8700000</v>
      </c>
      <c r="O24" s="1558"/>
      <c r="P24" s="1">
        <f t="shared" si="4"/>
        <v>8700000</v>
      </c>
      <c r="Q24" s="1">
        <f t="shared" si="5"/>
        <v>0</v>
      </c>
      <c r="S24" s="28">
        <v>1260625</v>
      </c>
      <c r="T24" s="28">
        <v>11600000</v>
      </c>
    </row>
    <row r="25" s="1" customFormat="1" spans="1:20">
      <c r="A25" s="1541">
        <v>268263</v>
      </c>
      <c r="B25" s="1541">
        <v>1253387</v>
      </c>
      <c r="C25" s="1541" t="s">
        <v>187</v>
      </c>
      <c r="D25" s="1542">
        <v>42750</v>
      </c>
      <c r="E25" s="1542">
        <v>42753</v>
      </c>
      <c r="F25" s="1541">
        <f t="shared" si="6"/>
        <v>3</v>
      </c>
      <c r="G25" s="1541">
        <v>1</v>
      </c>
      <c r="H25" s="1541" t="s">
        <v>53</v>
      </c>
      <c r="I25" s="1541" t="s">
        <v>37</v>
      </c>
      <c r="J25" s="1541">
        <f t="shared" si="1"/>
        <v>3</v>
      </c>
      <c r="K25" s="1541">
        <v>2900000</v>
      </c>
      <c r="L25" s="1556">
        <f t="shared" si="2"/>
        <v>8700000</v>
      </c>
      <c r="M25" s="1541"/>
      <c r="N25" s="1557">
        <f t="shared" si="3"/>
        <v>-8700000</v>
      </c>
      <c r="O25" s="1558"/>
      <c r="P25" s="1">
        <f t="shared" si="4"/>
        <v>8700000</v>
      </c>
      <c r="Q25" s="1">
        <f t="shared" si="5"/>
        <v>0</v>
      </c>
      <c r="S25" s="28">
        <v>1243124</v>
      </c>
      <c r="T25" s="28">
        <v>35000000</v>
      </c>
    </row>
    <row r="26" s="1" customFormat="1" spans="1:20">
      <c r="A26" s="1541">
        <v>268305</v>
      </c>
      <c r="B26" s="1541">
        <v>1253476</v>
      </c>
      <c r="C26" s="1541" t="s">
        <v>188</v>
      </c>
      <c r="D26" s="1542">
        <v>42751</v>
      </c>
      <c r="E26" s="1542">
        <v>42754</v>
      </c>
      <c r="F26" s="1541">
        <f t="shared" si="6"/>
        <v>3</v>
      </c>
      <c r="G26" s="1541">
        <v>1</v>
      </c>
      <c r="H26" s="1541" t="s">
        <v>53</v>
      </c>
      <c r="I26" s="1541" t="s">
        <v>37</v>
      </c>
      <c r="J26" s="1541">
        <f t="shared" si="1"/>
        <v>3</v>
      </c>
      <c r="K26" s="1541">
        <v>2900000</v>
      </c>
      <c r="L26" s="1556">
        <f t="shared" si="2"/>
        <v>8700000</v>
      </c>
      <c r="M26" s="1541"/>
      <c r="N26" s="1557">
        <f t="shared" si="3"/>
        <v>-8700000</v>
      </c>
      <c r="O26" s="1558"/>
      <c r="P26" s="1">
        <f t="shared" si="4"/>
        <v>8700000</v>
      </c>
      <c r="Q26" s="1">
        <f t="shared" si="5"/>
        <v>0</v>
      </c>
      <c r="S26" s="28">
        <v>1278807</v>
      </c>
      <c r="T26" s="28">
        <v>5800000</v>
      </c>
    </row>
    <row r="27" s="1" customFormat="1" spans="1:20">
      <c r="A27" s="1541">
        <v>269226</v>
      </c>
      <c r="B27" s="1541">
        <v>1255379</v>
      </c>
      <c r="C27" s="1541" t="s">
        <v>189</v>
      </c>
      <c r="D27" s="1542">
        <v>42751</v>
      </c>
      <c r="E27" s="1542">
        <v>42754</v>
      </c>
      <c r="F27" s="1541">
        <f t="shared" si="6"/>
        <v>3</v>
      </c>
      <c r="G27" s="1541">
        <v>1</v>
      </c>
      <c r="H27" s="1541" t="s">
        <v>53</v>
      </c>
      <c r="I27" s="1541" t="s">
        <v>37</v>
      </c>
      <c r="J27" s="1541">
        <f t="shared" si="1"/>
        <v>3</v>
      </c>
      <c r="K27" s="1555">
        <v>2900000</v>
      </c>
      <c r="L27" s="1556">
        <f t="shared" si="2"/>
        <v>8700000</v>
      </c>
      <c r="M27" s="1541"/>
      <c r="N27" s="1557">
        <f t="shared" si="3"/>
        <v>-8700000</v>
      </c>
      <c r="O27" s="1558"/>
      <c r="P27" s="1">
        <f t="shared" si="4"/>
        <v>8700000</v>
      </c>
      <c r="Q27" s="1">
        <f t="shared" si="5"/>
        <v>0</v>
      </c>
      <c r="S27" s="28">
        <v>1262328</v>
      </c>
      <c r="T27" s="28">
        <v>11600000</v>
      </c>
    </row>
    <row r="28" s="1" customFormat="1" spans="1:20">
      <c r="A28" s="1541">
        <v>269316</v>
      </c>
      <c r="B28" s="1541">
        <v>1255529</v>
      </c>
      <c r="C28" s="1541" t="s">
        <v>190</v>
      </c>
      <c r="D28" s="1542">
        <v>42750</v>
      </c>
      <c r="E28" s="1542">
        <v>42752</v>
      </c>
      <c r="F28" s="1541">
        <f t="shared" si="6"/>
        <v>2</v>
      </c>
      <c r="G28" s="1541">
        <v>1</v>
      </c>
      <c r="H28" s="1541" t="s">
        <v>53</v>
      </c>
      <c r="I28" s="1541" t="s">
        <v>148</v>
      </c>
      <c r="J28" s="1541">
        <f t="shared" si="1"/>
        <v>2</v>
      </c>
      <c r="K28" s="1541">
        <v>2900000</v>
      </c>
      <c r="L28" s="1556">
        <f t="shared" si="2"/>
        <v>5800000</v>
      </c>
      <c r="M28" s="1541"/>
      <c r="N28" s="1557">
        <f t="shared" si="3"/>
        <v>-5800000</v>
      </c>
      <c r="O28" s="1558"/>
      <c r="P28" s="1">
        <f t="shared" si="4"/>
        <v>5800000</v>
      </c>
      <c r="Q28" s="1">
        <f t="shared" si="5"/>
        <v>0</v>
      </c>
      <c r="S28" s="28">
        <v>1257104</v>
      </c>
      <c r="T28" s="28">
        <v>14500000</v>
      </c>
    </row>
    <row r="29" s="1" customFormat="1" spans="1:20">
      <c r="A29" s="1541">
        <v>269524</v>
      </c>
      <c r="B29" s="1541">
        <v>1255657</v>
      </c>
      <c r="C29" s="1541" t="s">
        <v>191</v>
      </c>
      <c r="D29" s="1542">
        <v>42750</v>
      </c>
      <c r="E29" s="1542">
        <v>42752</v>
      </c>
      <c r="F29" s="1541">
        <f t="shared" si="6"/>
        <v>2</v>
      </c>
      <c r="G29" s="1541">
        <v>1</v>
      </c>
      <c r="H29" s="1541" t="s">
        <v>53</v>
      </c>
      <c r="I29" s="1541" t="s">
        <v>148</v>
      </c>
      <c r="J29" s="1541">
        <f t="shared" si="1"/>
        <v>2</v>
      </c>
      <c r="K29" s="1541">
        <v>2900000</v>
      </c>
      <c r="L29" s="1556">
        <f t="shared" si="2"/>
        <v>5800000</v>
      </c>
      <c r="M29" s="1541"/>
      <c r="N29" s="1557">
        <f t="shared" si="3"/>
        <v>-5800000</v>
      </c>
      <c r="O29" s="1558"/>
      <c r="P29" s="1">
        <f t="shared" si="4"/>
        <v>5800000</v>
      </c>
      <c r="Q29" s="1">
        <f t="shared" si="5"/>
        <v>0</v>
      </c>
      <c r="S29" s="28">
        <v>1256463</v>
      </c>
      <c r="T29" s="28">
        <v>8700000</v>
      </c>
    </row>
    <row r="30" s="1" customFormat="1" spans="1:20">
      <c r="A30" s="1541">
        <v>270909</v>
      </c>
      <c r="B30" s="1541">
        <v>1257170</v>
      </c>
      <c r="C30" s="1541" t="s">
        <v>192</v>
      </c>
      <c r="D30" s="1542">
        <v>42748</v>
      </c>
      <c r="E30" s="1542">
        <v>42750</v>
      </c>
      <c r="F30" s="1541">
        <f t="shared" si="6"/>
        <v>2</v>
      </c>
      <c r="G30" s="1541">
        <v>5</v>
      </c>
      <c r="H30" s="1541" t="s">
        <v>53</v>
      </c>
      <c r="I30" s="1541" t="s">
        <v>37</v>
      </c>
      <c r="J30" s="1541">
        <f t="shared" si="1"/>
        <v>10</v>
      </c>
      <c r="K30" s="1541">
        <v>2900000</v>
      </c>
      <c r="L30" s="1556">
        <f t="shared" si="2"/>
        <v>29000000</v>
      </c>
      <c r="M30" s="1541"/>
      <c r="N30" s="1557">
        <f t="shared" si="3"/>
        <v>-29000000</v>
      </c>
      <c r="O30" s="1558"/>
      <c r="P30" s="1">
        <f t="shared" si="4"/>
        <v>29000000</v>
      </c>
      <c r="Q30" s="1">
        <f t="shared" si="5"/>
        <v>0</v>
      </c>
      <c r="S30" s="28">
        <v>1275415</v>
      </c>
      <c r="T30" s="28">
        <v>2900000</v>
      </c>
    </row>
    <row r="31" s="1" customFormat="1" spans="1:20">
      <c r="A31" s="1541">
        <v>262996</v>
      </c>
      <c r="B31" s="1541">
        <v>1244186</v>
      </c>
      <c r="C31" s="1541" t="s">
        <v>193</v>
      </c>
      <c r="D31" s="1542">
        <v>42740</v>
      </c>
      <c r="E31" s="1542">
        <v>42742</v>
      </c>
      <c r="F31" s="1541">
        <f t="shared" si="6"/>
        <v>2</v>
      </c>
      <c r="G31" s="1541">
        <v>1</v>
      </c>
      <c r="H31" s="1541" t="s">
        <v>171</v>
      </c>
      <c r="I31" s="1541" t="s">
        <v>37</v>
      </c>
      <c r="J31" s="1541">
        <f t="shared" si="1"/>
        <v>2</v>
      </c>
      <c r="K31" s="1556">
        <v>4620000</v>
      </c>
      <c r="L31" s="1556">
        <f t="shared" si="2"/>
        <v>9240000</v>
      </c>
      <c r="M31" s="1541"/>
      <c r="N31" s="1557">
        <f t="shared" si="3"/>
        <v>-9240000</v>
      </c>
      <c r="O31" s="1562">
        <f>SUM(L31:L42)</f>
        <v>129360000</v>
      </c>
      <c r="P31" s="1">
        <f t="shared" si="4"/>
        <v>9240000</v>
      </c>
      <c r="Q31" s="1">
        <f t="shared" si="5"/>
        <v>0</v>
      </c>
      <c r="S31" s="28">
        <v>1272524</v>
      </c>
      <c r="T31" s="28">
        <v>2900000</v>
      </c>
    </row>
    <row r="32" s="1" customFormat="1" spans="1:20">
      <c r="A32" s="1541" t="s">
        <v>194</v>
      </c>
      <c r="B32" s="1541">
        <v>1245516</v>
      </c>
      <c r="C32" s="1541" t="s">
        <v>195</v>
      </c>
      <c r="D32" s="1542">
        <v>42739</v>
      </c>
      <c r="E32" s="1542">
        <v>42741</v>
      </c>
      <c r="F32" s="1541">
        <f t="shared" si="6"/>
        <v>2</v>
      </c>
      <c r="G32" s="1541">
        <v>2</v>
      </c>
      <c r="H32" s="1541" t="s">
        <v>36</v>
      </c>
      <c r="I32" s="1541" t="s">
        <v>37</v>
      </c>
      <c r="J32" s="1541">
        <f t="shared" si="1"/>
        <v>4</v>
      </c>
      <c r="K32" s="1556">
        <v>4620000</v>
      </c>
      <c r="L32" s="1556">
        <f t="shared" si="2"/>
        <v>18480000</v>
      </c>
      <c r="M32" s="1541"/>
      <c r="N32" s="1557">
        <f t="shared" si="3"/>
        <v>-18480000</v>
      </c>
      <c r="O32" s="1562"/>
      <c r="P32" s="1">
        <f t="shared" si="4"/>
        <v>18480000</v>
      </c>
      <c r="Q32" s="1">
        <f t="shared" si="5"/>
        <v>0</v>
      </c>
      <c r="S32" s="28">
        <v>1250143</v>
      </c>
      <c r="T32" s="28">
        <v>8700000</v>
      </c>
    </row>
    <row r="33" s="1" customFormat="1" spans="1:20">
      <c r="A33" s="1541">
        <v>264299</v>
      </c>
      <c r="B33" s="1541">
        <v>1246589</v>
      </c>
      <c r="C33" s="1541" t="s">
        <v>196</v>
      </c>
      <c r="D33" s="1542">
        <v>42738</v>
      </c>
      <c r="E33" s="1542">
        <v>42740</v>
      </c>
      <c r="F33" s="1541">
        <f t="shared" si="6"/>
        <v>2</v>
      </c>
      <c r="G33" s="1541">
        <v>1</v>
      </c>
      <c r="H33" s="1541" t="s">
        <v>53</v>
      </c>
      <c r="I33" s="1541" t="s">
        <v>37</v>
      </c>
      <c r="J33" s="1541">
        <f t="shared" si="1"/>
        <v>2</v>
      </c>
      <c r="K33" s="1556">
        <v>4620000</v>
      </c>
      <c r="L33" s="1556">
        <f t="shared" si="2"/>
        <v>9240000</v>
      </c>
      <c r="M33" s="1541"/>
      <c r="N33" s="1557">
        <f t="shared" si="3"/>
        <v>-9240000</v>
      </c>
      <c r="O33" s="1562"/>
      <c r="P33" s="1">
        <f t="shared" si="4"/>
        <v>9240000</v>
      </c>
      <c r="Q33" s="1">
        <f t="shared" si="5"/>
        <v>0</v>
      </c>
      <c r="S33" s="28">
        <v>1264352</v>
      </c>
      <c r="T33" s="28">
        <v>8700000</v>
      </c>
    </row>
    <row r="34" s="1" customFormat="1" spans="1:20">
      <c r="A34" s="1541">
        <v>267328</v>
      </c>
      <c r="B34" s="1541">
        <v>1252599</v>
      </c>
      <c r="C34" s="1541" t="s">
        <v>197</v>
      </c>
      <c r="D34" s="1542">
        <v>42742</v>
      </c>
      <c r="E34" s="1542">
        <v>42744</v>
      </c>
      <c r="F34" s="1541">
        <f t="shared" si="6"/>
        <v>2</v>
      </c>
      <c r="G34" s="1541">
        <v>2</v>
      </c>
      <c r="H34" s="1541" t="s">
        <v>53</v>
      </c>
      <c r="I34" s="1541" t="s">
        <v>37</v>
      </c>
      <c r="J34" s="1541">
        <f t="shared" si="1"/>
        <v>4</v>
      </c>
      <c r="K34" s="1541">
        <v>4620000</v>
      </c>
      <c r="L34" s="1556">
        <f t="shared" si="2"/>
        <v>18480000</v>
      </c>
      <c r="M34" s="1541"/>
      <c r="N34" s="1557">
        <f t="shared" si="3"/>
        <v>-18480000</v>
      </c>
      <c r="O34" s="1562"/>
      <c r="P34" s="1">
        <f t="shared" si="4"/>
        <v>18480000</v>
      </c>
      <c r="Q34" s="1">
        <f t="shared" si="5"/>
        <v>0</v>
      </c>
      <c r="S34" s="28">
        <v>1275112</v>
      </c>
      <c r="T34" s="28">
        <v>4620000</v>
      </c>
    </row>
    <row r="35" s="1" customFormat="1" spans="1:20">
      <c r="A35" s="1541">
        <v>268261</v>
      </c>
      <c r="B35" s="1541">
        <v>1253363</v>
      </c>
      <c r="C35" s="1541" t="s">
        <v>198</v>
      </c>
      <c r="D35" s="1542">
        <v>42739</v>
      </c>
      <c r="E35" s="1542">
        <v>42741</v>
      </c>
      <c r="F35" s="1541">
        <f t="shared" si="6"/>
        <v>2</v>
      </c>
      <c r="G35" s="1541">
        <v>1</v>
      </c>
      <c r="H35" s="1541" t="s">
        <v>53</v>
      </c>
      <c r="I35" s="1541" t="s">
        <v>37</v>
      </c>
      <c r="J35" s="1541">
        <f t="shared" si="1"/>
        <v>2</v>
      </c>
      <c r="K35" s="1541">
        <v>4620000</v>
      </c>
      <c r="L35" s="1556">
        <f t="shared" si="2"/>
        <v>9240000</v>
      </c>
      <c r="M35" s="1541"/>
      <c r="N35" s="1557">
        <f t="shared" si="3"/>
        <v>-9240000</v>
      </c>
      <c r="O35" s="1562"/>
      <c r="P35" s="1">
        <f t="shared" ref="P35:P66" si="7">VLOOKUP(B35,S:T,2,0)</f>
        <v>9240000</v>
      </c>
      <c r="Q35" s="1">
        <f t="shared" ref="Q35:Q66" si="8">N35+P35</f>
        <v>0</v>
      </c>
      <c r="S35" s="28">
        <v>1271663</v>
      </c>
      <c r="T35" s="28">
        <v>17000000</v>
      </c>
    </row>
    <row r="36" s="1" customFormat="1" spans="1:20">
      <c r="A36" s="1541">
        <v>268775</v>
      </c>
      <c r="B36" s="1541">
        <v>1254017</v>
      </c>
      <c r="C36" s="1541" t="s">
        <v>199</v>
      </c>
      <c r="D36" s="1542">
        <v>42736</v>
      </c>
      <c r="E36" s="1542">
        <v>42738</v>
      </c>
      <c r="F36" s="1541">
        <f t="shared" si="6"/>
        <v>2</v>
      </c>
      <c r="G36" s="1541">
        <v>1</v>
      </c>
      <c r="H36" s="1541" t="s">
        <v>53</v>
      </c>
      <c r="I36" s="1541" t="s">
        <v>37</v>
      </c>
      <c r="J36" s="1541">
        <f t="shared" si="1"/>
        <v>2</v>
      </c>
      <c r="K36" s="1555">
        <v>4620000</v>
      </c>
      <c r="L36" s="1556">
        <f t="shared" si="2"/>
        <v>9240000</v>
      </c>
      <c r="M36" s="1541"/>
      <c r="N36" s="1557">
        <f t="shared" si="3"/>
        <v>-9240000</v>
      </c>
      <c r="O36" s="1562"/>
      <c r="P36" s="1">
        <f t="shared" si="7"/>
        <v>9240000</v>
      </c>
      <c r="Q36" s="1">
        <f t="shared" si="8"/>
        <v>0</v>
      </c>
      <c r="S36" s="28">
        <v>1282334</v>
      </c>
      <c r="T36" s="28">
        <v>2900000</v>
      </c>
    </row>
    <row r="37" s="1" customFormat="1" spans="1:20">
      <c r="A37" s="1541">
        <v>268777</v>
      </c>
      <c r="B37" s="1541">
        <v>1254035</v>
      </c>
      <c r="C37" s="1541" t="s">
        <v>200</v>
      </c>
      <c r="D37" s="1542">
        <v>42736</v>
      </c>
      <c r="E37" s="1542">
        <v>42738</v>
      </c>
      <c r="F37" s="1541">
        <f t="shared" si="6"/>
        <v>2</v>
      </c>
      <c r="G37" s="1541">
        <v>1</v>
      </c>
      <c r="H37" s="1541" t="s">
        <v>53</v>
      </c>
      <c r="I37" s="1541" t="s">
        <v>37</v>
      </c>
      <c r="J37" s="1541">
        <f t="shared" si="1"/>
        <v>2</v>
      </c>
      <c r="K37" s="1555">
        <v>4620000</v>
      </c>
      <c r="L37" s="1556">
        <f t="shared" si="2"/>
        <v>9240000</v>
      </c>
      <c r="M37" s="1541"/>
      <c r="N37" s="1557">
        <f t="shared" si="3"/>
        <v>-9240000</v>
      </c>
      <c r="O37" s="1562"/>
      <c r="P37" s="1">
        <f t="shared" si="7"/>
        <v>9240000</v>
      </c>
      <c r="Q37" s="1">
        <f t="shared" si="8"/>
        <v>0</v>
      </c>
      <c r="S37" s="28">
        <v>1258006</v>
      </c>
      <c r="T37" s="28">
        <v>5800000</v>
      </c>
    </row>
    <row r="38" s="1" customFormat="1" spans="1:20">
      <c r="A38" s="1541">
        <v>268779</v>
      </c>
      <c r="B38" s="1541">
        <v>1253967</v>
      </c>
      <c r="C38" s="1541" t="s">
        <v>201</v>
      </c>
      <c r="D38" s="1542">
        <v>42738</v>
      </c>
      <c r="E38" s="1542">
        <v>42740</v>
      </c>
      <c r="F38" s="1541">
        <f t="shared" si="6"/>
        <v>2</v>
      </c>
      <c r="G38" s="1541">
        <v>1</v>
      </c>
      <c r="H38" s="1541" t="s">
        <v>53</v>
      </c>
      <c r="I38" s="1541" t="s">
        <v>37</v>
      </c>
      <c r="J38" s="1541">
        <f t="shared" si="1"/>
        <v>2</v>
      </c>
      <c r="K38" s="1555">
        <v>4620000</v>
      </c>
      <c r="L38" s="1556">
        <f t="shared" si="2"/>
        <v>9240000</v>
      </c>
      <c r="M38" s="1541"/>
      <c r="N38" s="1557">
        <f t="shared" si="3"/>
        <v>-9240000</v>
      </c>
      <c r="O38" s="1562"/>
      <c r="P38" s="1">
        <f t="shared" si="7"/>
        <v>9240000</v>
      </c>
      <c r="Q38" s="1">
        <f t="shared" si="8"/>
        <v>0</v>
      </c>
      <c r="S38" s="28">
        <v>1249854</v>
      </c>
      <c r="T38" s="28">
        <v>11600000</v>
      </c>
    </row>
    <row r="39" s="1" customFormat="1" spans="1:20">
      <c r="A39" s="1541">
        <v>269105</v>
      </c>
      <c r="B39" s="1541">
        <v>1255110</v>
      </c>
      <c r="C39" s="1541" t="s">
        <v>202</v>
      </c>
      <c r="D39" s="1542">
        <v>42736</v>
      </c>
      <c r="E39" s="1542">
        <v>42738</v>
      </c>
      <c r="F39" s="1541">
        <f t="shared" si="6"/>
        <v>2</v>
      </c>
      <c r="G39" s="1541">
        <v>1</v>
      </c>
      <c r="H39" s="1541" t="s">
        <v>53</v>
      </c>
      <c r="I39" s="1541" t="s">
        <v>37</v>
      </c>
      <c r="J39" s="1541">
        <f t="shared" si="1"/>
        <v>2</v>
      </c>
      <c r="K39" s="1541">
        <v>4620000</v>
      </c>
      <c r="L39" s="1556">
        <f t="shared" si="2"/>
        <v>9240000</v>
      </c>
      <c r="M39" s="1541"/>
      <c r="N39" s="1557">
        <f t="shared" si="3"/>
        <v>-9240000</v>
      </c>
      <c r="O39" s="1562"/>
      <c r="P39" s="1">
        <f t="shared" si="7"/>
        <v>9240000</v>
      </c>
      <c r="Q39" s="1">
        <f t="shared" si="8"/>
        <v>0</v>
      </c>
      <c r="S39" s="28">
        <v>1274806</v>
      </c>
      <c r="T39" s="28">
        <v>5800000</v>
      </c>
    </row>
    <row r="40" s="1" customFormat="1" spans="1:20">
      <c r="A40" s="1541" t="s">
        <v>203</v>
      </c>
      <c r="B40" s="1541">
        <v>1255831</v>
      </c>
      <c r="C40" s="1541" t="s">
        <v>204</v>
      </c>
      <c r="D40" s="1542">
        <v>42736</v>
      </c>
      <c r="E40" s="1542">
        <v>42737</v>
      </c>
      <c r="F40" s="1541">
        <f t="shared" si="6"/>
        <v>1</v>
      </c>
      <c r="G40" s="1541">
        <v>2</v>
      </c>
      <c r="H40" s="1541" t="s">
        <v>77</v>
      </c>
      <c r="I40" s="1541" t="s">
        <v>37</v>
      </c>
      <c r="J40" s="1541">
        <f t="shared" si="1"/>
        <v>2</v>
      </c>
      <c r="K40" s="1541">
        <v>4620000</v>
      </c>
      <c r="L40" s="1556">
        <f t="shared" si="2"/>
        <v>9240000</v>
      </c>
      <c r="M40" s="1541"/>
      <c r="N40" s="1557">
        <f t="shared" si="3"/>
        <v>-9240000</v>
      </c>
      <c r="O40" s="1562"/>
      <c r="P40" s="1">
        <f t="shared" si="7"/>
        <v>9240000</v>
      </c>
      <c r="Q40" s="1">
        <f t="shared" si="8"/>
        <v>0</v>
      </c>
      <c r="S40" s="28">
        <v>1256429</v>
      </c>
      <c r="T40" s="28">
        <v>11600000</v>
      </c>
    </row>
    <row r="41" s="1" customFormat="1" spans="1:20">
      <c r="A41" s="1541">
        <v>271353</v>
      </c>
      <c r="B41" s="1541">
        <v>1257939</v>
      </c>
      <c r="C41" s="1541" t="s">
        <v>205</v>
      </c>
      <c r="D41" s="1542">
        <v>42736</v>
      </c>
      <c r="E41" s="1542">
        <v>42738</v>
      </c>
      <c r="F41" s="1541">
        <f t="shared" si="6"/>
        <v>2</v>
      </c>
      <c r="G41" s="1541">
        <v>1</v>
      </c>
      <c r="H41" s="1541" t="s">
        <v>77</v>
      </c>
      <c r="I41" s="1541" t="s">
        <v>37</v>
      </c>
      <c r="J41" s="1541">
        <f t="shared" si="1"/>
        <v>2</v>
      </c>
      <c r="K41" s="1555">
        <v>4620000</v>
      </c>
      <c r="L41" s="1556">
        <f t="shared" si="2"/>
        <v>9240000</v>
      </c>
      <c r="M41" s="1541"/>
      <c r="N41" s="1557">
        <f t="shared" si="3"/>
        <v>-9240000</v>
      </c>
      <c r="O41" s="1562"/>
      <c r="P41" s="1">
        <f t="shared" si="7"/>
        <v>9240000</v>
      </c>
      <c r="Q41" s="1">
        <f t="shared" si="8"/>
        <v>0</v>
      </c>
      <c r="S41" s="28">
        <v>1282818</v>
      </c>
      <c r="T41" s="28">
        <v>8700000</v>
      </c>
    </row>
    <row r="42" s="1" customFormat="1" spans="1:20">
      <c r="A42" s="1541">
        <v>271477</v>
      </c>
      <c r="B42" s="1541">
        <v>1258085</v>
      </c>
      <c r="C42" s="1541" t="s">
        <v>206</v>
      </c>
      <c r="D42" s="1542">
        <v>42737</v>
      </c>
      <c r="E42" s="1542">
        <v>42739</v>
      </c>
      <c r="F42" s="1541">
        <f t="shared" si="6"/>
        <v>2</v>
      </c>
      <c r="G42" s="1541">
        <v>1</v>
      </c>
      <c r="H42" s="1541" t="s">
        <v>53</v>
      </c>
      <c r="I42" s="1541" t="s">
        <v>148</v>
      </c>
      <c r="J42" s="1541">
        <f t="shared" si="1"/>
        <v>2</v>
      </c>
      <c r="K42" s="1541">
        <v>4620000</v>
      </c>
      <c r="L42" s="1556">
        <f t="shared" si="2"/>
        <v>9240000</v>
      </c>
      <c r="M42" s="1541"/>
      <c r="N42" s="1557">
        <f t="shared" si="3"/>
        <v>-9240000</v>
      </c>
      <c r="O42" s="1562"/>
      <c r="P42" s="1">
        <f t="shared" si="7"/>
        <v>9240000</v>
      </c>
      <c r="Q42" s="1">
        <f t="shared" si="8"/>
        <v>0</v>
      </c>
      <c r="S42" s="28">
        <v>1248348</v>
      </c>
      <c r="T42" s="28">
        <v>11600000</v>
      </c>
    </row>
    <row r="43" s="1" customFormat="1" spans="1:20">
      <c r="A43" s="1541">
        <v>268549</v>
      </c>
      <c r="B43" s="1541">
        <v>1253912</v>
      </c>
      <c r="C43" s="1541" t="s">
        <v>207</v>
      </c>
      <c r="D43" s="1542">
        <v>42750</v>
      </c>
      <c r="E43" s="1542">
        <v>42752</v>
      </c>
      <c r="F43" s="1541">
        <f t="shared" si="6"/>
        <v>2</v>
      </c>
      <c r="G43" s="1541">
        <v>1</v>
      </c>
      <c r="H43" s="1541" t="s">
        <v>53</v>
      </c>
      <c r="I43" s="1541" t="s">
        <v>37</v>
      </c>
      <c r="J43" s="1541">
        <f t="shared" si="1"/>
        <v>2</v>
      </c>
      <c r="K43" s="1555">
        <v>2900000</v>
      </c>
      <c r="L43" s="1556">
        <f t="shared" si="2"/>
        <v>5800000</v>
      </c>
      <c r="M43" s="1541"/>
      <c r="N43" s="1557">
        <f t="shared" si="3"/>
        <v>-5800000</v>
      </c>
      <c r="O43" s="1563">
        <f>SUM(L43:L79)</f>
        <v>406200000</v>
      </c>
      <c r="P43" s="1">
        <f t="shared" si="7"/>
        <v>5800000</v>
      </c>
      <c r="Q43" s="1">
        <f t="shared" si="8"/>
        <v>0</v>
      </c>
      <c r="S43" s="28">
        <v>1244713</v>
      </c>
      <c r="T43" s="28">
        <v>17400000</v>
      </c>
    </row>
    <row r="44" s="1" customFormat="1" spans="1:20">
      <c r="A44" s="1541">
        <v>269535</v>
      </c>
      <c r="B44" s="1541">
        <v>1255804</v>
      </c>
      <c r="C44" s="1541" t="s">
        <v>208</v>
      </c>
      <c r="D44" s="1542">
        <v>42754</v>
      </c>
      <c r="E44" s="1542">
        <v>42756</v>
      </c>
      <c r="F44" s="1541">
        <f t="shared" si="6"/>
        <v>2</v>
      </c>
      <c r="G44" s="1541">
        <v>1</v>
      </c>
      <c r="H44" s="1541" t="s">
        <v>77</v>
      </c>
      <c r="I44" s="1541" t="s">
        <v>37</v>
      </c>
      <c r="J44" s="1541">
        <f t="shared" si="1"/>
        <v>2</v>
      </c>
      <c r="K44" s="1541">
        <v>2900000</v>
      </c>
      <c r="L44" s="1556">
        <f t="shared" si="2"/>
        <v>5800000</v>
      </c>
      <c r="M44" s="1541"/>
      <c r="N44" s="1557">
        <f t="shared" si="3"/>
        <v>-5800000</v>
      </c>
      <c r="O44" s="1564"/>
      <c r="P44" s="1">
        <f t="shared" si="7"/>
        <v>5800000</v>
      </c>
      <c r="Q44" s="1">
        <f t="shared" si="8"/>
        <v>0</v>
      </c>
      <c r="S44" s="28">
        <v>1250372</v>
      </c>
      <c r="T44" s="28">
        <v>11600000</v>
      </c>
    </row>
    <row r="45" s="1" customFormat="1" spans="1:20">
      <c r="A45" s="1541">
        <v>270531</v>
      </c>
      <c r="B45" s="1541">
        <v>1256543</v>
      </c>
      <c r="C45" s="1541" t="s">
        <v>209</v>
      </c>
      <c r="D45" s="1542">
        <v>42754</v>
      </c>
      <c r="E45" s="1542">
        <v>42757</v>
      </c>
      <c r="F45" s="1541">
        <f t="shared" si="6"/>
        <v>3</v>
      </c>
      <c r="G45" s="1541">
        <v>1</v>
      </c>
      <c r="H45" s="1541" t="s">
        <v>53</v>
      </c>
      <c r="I45" s="1541" t="s">
        <v>37</v>
      </c>
      <c r="J45" s="1541">
        <f t="shared" si="1"/>
        <v>3</v>
      </c>
      <c r="K45" s="1541">
        <v>2900000</v>
      </c>
      <c r="L45" s="1556">
        <f t="shared" si="2"/>
        <v>8700000</v>
      </c>
      <c r="M45" s="1541"/>
      <c r="N45" s="1557">
        <f t="shared" si="3"/>
        <v>-8700000</v>
      </c>
      <c r="O45" s="1564"/>
      <c r="P45" s="1">
        <f t="shared" si="7"/>
        <v>8700000</v>
      </c>
      <c r="Q45" s="1">
        <f t="shared" si="8"/>
        <v>0</v>
      </c>
      <c r="S45" s="28">
        <v>1267435</v>
      </c>
      <c r="T45" s="28">
        <v>17400000</v>
      </c>
    </row>
    <row r="46" s="1" customFormat="1" spans="1:20">
      <c r="A46" s="1541">
        <v>270879</v>
      </c>
      <c r="B46" s="1541">
        <v>1257039</v>
      </c>
      <c r="C46" s="1541" t="s">
        <v>210</v>
      </c>
      <c r="D46" s="1542">
        <v>42751</v>
      </c>
      <c r="E46" s="1542">
        <v>42753</v>
      </c>
      <c r="F46" s="1541">
        <f t="shared" si="6"/>
        <v>2</v>
      </c>
      <c r="G46" s="1541">
        <v>2</v>
      </c>
      <c r="H46" s="1541" t="s">
        <v>53</v>
      </c>
      <c r="I46" s="1541" t="s">
        <v>37</v>
      </c>
      <c r="J46" s="1541">
        <f t="shared" si="1"/>
        <v>4</v>
      </c>
      <c r="K46" s="1541">
        <v>2900000</v>
      </c>
      <c r="L46" s="1556">
        <f t="shared" si="2"/>
        <v>11600000</v>
      </c>
      <c r="M46" s="1541"/>
      <c r="N46" s="1557">
        <f t="shared" si="3"/>
        <v>-11600000</v>
      </c>
      <c r="O46" s="1564"/>
      <c r="P46" s="1">
        <f t="shared" si="7"/>
        <v>11600000</v>
      </c>
      <c r="Q46" s="1">
        <f t="shared" si="8"/>
        <v>0</v>
      </c>
      <c r="S46" s="28">
        <v>1249436</v>
      </c>
      <c r="T46" s="28">
        <v>5800000</v>
      </c>
    </row>
    <row r="47" s="1" customFormat="1" spans="1:20">
      <c r="A47" s="1541" t="s">
        <v>211</v>
      </c>
      <c r="B47" s="1541">
        <v>1255967</v>
      </c>
      <c r="C47" s="1541" t="s">
        <v>212</v>
      </c>
      <c r="D47" s="1542">
        <v>42751</v>
      </c>
      <c r="E47" s="1542">
        <v>42753</v>
      </c>
      <c r="F47" s="1541">
        <f t="shared" si="6"/>
        <v>2</v>
      </c>
      <c r="G47" s="1541">
        <v>2</v>
      </c>
      <c r="H47" s="1541" t="s">
        <v>53</v>
      </c>
      <c r="I47" s="1541" t="s">
        <v>37</v>
      </c>
      <c r="J47" s="1541">
        <f t="shared" si="1"/>
        <v>4</v>
      </c>
      <c r="K47" s="1555">
        <v>2900000</v>
      </c>
      <c r="L47" s="1556">
        <f t="shared" si="2"/>
        <v>11600000</v>
      </c>
      <c r="M47" s="1541"/>
      <c r="N47" s="1557">
        <f t="shared" si="3"/>
        <v>-11600000</v>
      </c>
      <c r="O47" s="1564"/>
      <c r="P47" s="1">
        <f t="shared" si="7"/>
        <v>11600000</v>
      </c>
      <c r="Q47" s="1">
        <f t="shared" si="8"/>
        <v>0</v>
      </c>
      <c r="S47" s="28">
        <v>1275882</v>
      </c>
      <c r="T47" s="28">
        <v>5800000</v>
      </c>
    </row>
    <row r="48" s="1" customFormat="1" spans="1:20">
      <c r="A48" s="1541">
        <v>268539</v>
      </c>
      <c r="B48" s="1541">
        <v>1253733</v>
      </c>
      <c r="C48" s="1541" t="s">
        <v>213</v>
      </c>
      <c r="D48" s="1542">
        <v>42752</v>
      </c>
      <c r="E48" s="1542">
        <v>42754</v>
      </c>
      <c r="F48" s="1541">
        <f t="shared" si="6"/>
        <v>2</v>
      </c>
      <c r="G48" s="1541">
        <v>1</v>
      </c>
      <c r="H48" s="1541" t="s">
        <v>77</v>
      </c>
      <c r="I48" s="1541" t="s">
        <v>37</v>
      </c>
      <c r="J48" s="1541">
        <f t="shared" si="1"/>
        <v>2</v>
      </c>
      <c r="K48" s="1555">
        <v>2900000</v>
      </c>
      <c r="L48" s="1556">
        <f t="shared" si="2"/>
        <v>5800000</v>
      </c>
      <c r="M48" s="1541"/>
      <c r="N48" s="1557">
        <f t="shared" si="3"/>
        <v>-5800000</v>
      </c>
      <c r="O48" s="1564"/>
      <c r="P48" s="1">
        <f t="shared" si="7"/>
        <v>5800000</v>
      </c>
      <c r="Q48" s="1">
        <f t="shared" si="8"/>
        <v>0</v>
      </c>
      <c r="S48" s="28">
        <v>1252642</v>
      </c>
      <c r="T48" s="28">
        <v>11600000</v>
      </c>
    </row>
    <row r="49" s="1" customFormat="1" spans="1:20">
      <c r="A49" s="1541" t="s">
        <v>214</v>
      </c>
      <c r="B49" s="1541">
        <v>1259340</v>
      </c>
      <c r="C49" s="1541" t="s">
        <v>215</v>
      </c>
      <c r="D49" s="1542">
        <v>43118</v>
      </c>
      <c r="E49" s="1542">
        <v>43121</v>
      </c>
      <c r="F49" s="1541">
        <f t="shared" si="6"/>
        <v>3</v>
      </c>
      <c r="G49" s="1541">
        <v>2</v>
      </c>
      <c r="H49" s="1541" t="s">
        <v>53</v>
      </c>
      <c r="I49" s="1541" t="s">
        <v>37</v>
      </c>
      <c r="J49" s="1557">
        <f t="shared" si="1"/>
        <v>6</v>
      </c>
      <c r="K49" s="1555">
        <v>2900000</v>
      </c>
      <c r="L49" s="1556">
        <f t="shared" si="2"/>
        <v>17400000</v>
      </c>
      <c r="M49" s="1541"/>
      <c r="N49" s="1557">
        <f t="shared" si="3"/>
        <v>-17400000</v>
      </c>
      <c r="O49" s="1564"/>
      <c r="P49" s="1">
        <f t="shared" si="7"/>
        <v>17400000</v>
      </c>
      <c r="Q49" s="1">
        <f t="shared" si="8"/>
        <v>0</v>
      </c>
      <c r="S49" s="28">
        <v>1255410</v>
      </c>
      <c r="T49" s="28">
        <v>26100000</v>
      </c>
    </row>
    <row r="50" s="1" customFormat="1" spans="1:20">
      <c r="A50" s="1541">
        <v>271463</v>
      </c>
      <c r="B50" s="1541">
        <v>1258006</v>
      </c>
      <c r="C50" s="1541" t="s">
        <v>216</v>
      </c>
      <c r="D50" s="1542">
        <v>42752</v>
      </c>
      <c r="E50" s="1542">
        <v>42754</v>
      </c>
      <c r="F50" s="1541">
        <f t="shared" si="6"/>
        <v>2</v>
      </c>
      <c r="G50" s="1541">
        <v>1</v>
      </c>
      <c r="H50" s="1541" t="s">
        <v>53</v>
      </c>
      <c r="I50" s="1541" t="s">
        <v>37</v>
      </c>
      <c r="J50" s="1541">
        <f t="shared" si="1"/>
        <v>2</v>
      </c>
      <c r="K50" s="1555">
        <v>2900000</v>
      </c>
      <c r="L50" s="1556">
        <f t="shared" si="2"/>
        <v>5800000</v>
      </c>
      <c r="M50" s="1541"/>
      <c r="N50" s="1557">
        <f t="shared" si="3"/>
        <v>-5800000</v>
      </c>
      <c r="O50" s="1564"/>
      <c r="P50" s="1">
        <f t="shared" si="7"/>
        <v>5800000</v>
      </c>
      <c r="Q50" s="1">
        <f t="shared" si="8"/>
        <v>0</v>
      </c>
      <c r="S50" s="28">
        <v>1262151</v>
      </c>
      <c r="T50" s="28">
        <v>70080000</v>
      </c>
    </row>
    <row r="51" s="1" customFormat="1" spans="1:20">
      <c r="A51" s="1541">
        <v>270915</v>
      </c>
      <c r="B51" s="1541">
        <v>1257264</v>
      </c>
      <c r="C51" s="1541" t="s">
        <v>217</v>
      </c>
      <c r="D51" s="1542">
        <v>42751</v>
      </c>
      <c r="E51" s="1542">
        <v>42755</v>
      </c>
      <c r="F51" s="1541">
        <f t="shared" si="6"/>
        <v>4</v>
      </c>
      <c r="G51" s="1541">
        <v>3</v>
      </c>
      <c r="H51" s="1541" t="s">
        <v>53</v>
      </c>
      <c r="I51" s="1541" t="s">
        <v>37</v>
      </c>
      <c r="J51" s="1541">
        <f t="shared" si="1"/>
        <v>12</v>
      </c>
      <c r="K51" s="1541">
        <v>2900000</v>
      </c>
      <c r="L51" s="1556">
        <f t="shared" si="2"/>
        <v>34800000</v>
      </c>
      <c r="M51" s="1541"/>
      <c r="N51" s="1557">
        <f t="shared" si="3"/>
        <v>-34800000</v>
      </c>
      <c r="O51" s="1564"/>
      <c r="P51" s="1">
        <f t="shared" si="7"/>
        <v>34800000</v>
      </c>
      <c r="Q51" s="1">
        <f t="shared" si="8"/>
        <v>0</v>
      </c>
      <c r="S51" s="28">
        <v>1255668</v>
      </c>
      <c r="T51" s="28">
        <v>11600000</v>
      </c>
    </row>
    <row r="52" s="1" customFormat="1" spans="1:20">
      <c r="A52" s="1541" t="s">
        <v>218</v>
      </c>
      <c r="B52" s="1541">
        <v>1260077</v>
      </c>
      <c r="C52" s="1541" t="s">
        <v>219</v>
      </c>
      <c r="D52" s="1542">
        <v>43118</v>
      </c>
      <c r="E52" s="1542">
        <v>43120</v>
      </c>
      <c r="F52" s="1541">
        <f t="shared" si="6"/>
        <v>2</v>
      </c>
      <c r="G52" s="1541">
        <v>2</v>
      </c>
      <c r="H52" s="1541" t="s">
        <v>53</v>
      </c>
      <c r="I52" s="1541" t="s">
        <v>37</v>
      </c>
      <c r="J52" s="1541">
        <f t="shared" si="1"/>
        <v>4</v>
      </c>
      <c r="K52" s="1555">
        <v>2900000</v>
      </c>
      <c r="L52" s="1556">
        <f t="shared" si="2"/>
        <v>11600000</v>
      </c>
      <c r="M52" s="1541"/>
      <c r="N52" s="1557">
        <f t="shared" si="3"/>
        <v>-11600000</v>
      </c>
      <c r="O52" s="1564"/>
      <c r="P52" s="1">
        <f t="shared" si="7"/>
        <v>11600000</v>
      </c>
      <c r="Q52" s="1">
        <f t="shared" si="8"/>
        <v>0</v>
      </c>
      <c r="S52" s="28">
        <v>1264985</v>
      </c>
      <c r="T52" s="28">
        <v>5800000</v>
      </c>
    </row>
    <row r="53" s="1" customFormat="1" spans="1:20">
      <c r="A53" s="1541">
        <v>265812</v>
      </c>
      <c r="B53" s="1541">
        <v>1249214</v>
      </c>
      <c r="C53" s="1541" t="s">
        <v>220</v>
      </c>
      <c r="D53" s="1542">
        <v>42753</v>
      </c>
      <c r="E53" s="1542">
        <v>42755</v>
      </c>
      <c r="F53" s="1541">
        <f t="shared" si="6"/>
        <v>2</v>
      </c>
      <c r="G53" s="1541">
        <v>1</v>
      </c>
      <c r="H53" s="1541" t="s">
        <v>53</v>
      </c>
      <c r="I53" s="1541" t="s">
        <v>37</v>
      </c>
      <c r="J53" s="1541">
        <f t="shared" si="1"/>
        <v>2</v>
      </c>
      <c r="K53" s="1541">
        <v>2900000</v>
      </c>
      <c r="L53" s="1556">
        <f t="shared" si="2"/>
        <v>5800000</v>
      </c>
      <c r="M53" s="1541"/>
      <c r="N53" s="1557">
        <f t="shared" si="3"/>
        <v>-5800000</v>
      </c>
      <c r="O53" s="1564"/>
      <c r="P53" s="1">
        <f t="shared" si="7"/>
        <v>5800000</v>
      </c>
      <c r="Q53" s="1">
        <f t="shared" si="8"/>
        <v>0</v>
      </c>
      <c r="S53" s="28">
        <v>1282326</v>
      </c>
      <c r="T53" s="28">
        <v>5800000</v>
      </c>
    </row>
    <row r="54" s="1" customFormat="1" spans="1:20">
      <c r="A54" s="1541">
        <v>268550</v>
      </c>
      <c r="B54" s="1541">
        <v>1253911</v>
      </c>
      <c r="C54" s="1541" t="s">
        <v>207</v>
      </c>
      <c r="D54" s="1542">
        <v>42752</v>
      </c>
      <c r="E54" s="1542">
        <v>42754</v>
      </c>
      <c r="F54" s="1541">
        <f t="shared" si="6"/>
        <v>2</v>
      </c>
      <c r="G54" s="1541">
        <v>1</v>
      </c>
      <c r="H54" s="1541" t="s">
        <v>53</v>
      </c>
      <c r="I54" s="1541" t="s">
        <v>37</v>
      </c>
      <c r="J54" s="1541">
        <f t="shared" si="1"/>
        <v>2</v>
      </c>
      <c r="K54" s="1555">
        <v>2900000</v>
      </c>
      <c r="L54" s="1556">
        <f t="shared" si="2"/>
        <v>5800000</v>
      </c>
      <c r="M54" s="1541"/>
      <c r="N54" s="1557">
        <f t="shared" si="3"/>
        <v>-5800000</v>
      </c>
      <c r="O54" s="1564"/>
      <c r="P54" s="1">
        <f t="shared" si="7"/>
        <v>5800000</v>
      </c>
      <c r="Q54" s="1">
        <f t="shared" si="8"/>
        <v>0</v>
      </c>
      <c r="S54" s="28">
        <v>1264716</v>
      </c>
      <c r="T54" s="28">
        <v>17840000</v>
      </c>
    </row>
    <row r="55" s="1" customFormat="1" spans="1:20">
      <c r="A55" s="1541" t="s">
        <v>221</v>
      </c>
      <c r="B55" s="1541">
        <v>1255286</v>
      </c>
      <c r="C55" s="1541" t="s">
        <v>222</v>
      </c>
      <c r="D55" s="1542">
        <v>42754</v>
      </c>
      <c r="E55" s="1542">
        <v>42755</v>
      </c>
      <c r="F55" s="1541">
        <f t="shared" si="6"/>
        <v>1</v>
      </c>
      <c r="G55" s="1541">
        <v>3</v>
      </c>
      <c r="H55" s="1541" t="s">
        <v>53</v>
      </c>
      <c r="I55" s="1541" t="s">
        <v>37</v>
      </c>
      <c r="J55" s="1541">
        <f t="shared" si="1"/>
        <v>3</v>
      </c>
      <c r="K55" s="1555">
        <v>2900000</v>
      </c>
      <c r="L55" s="1556">
        <f t="shared" si="2"/>
        <v>8700000</v>
      </c>
      <c r="M55" s="1541"/>
      <c r="N55" s="1557">
        <f t="shared" si="3"/>
        <v>-8700000</v>
      </c>
      <c r="O55" s="1564"/>
      <c r="P55" s="1">
        <f t="shared" si="7"/>
        <v>8700000</v>
      </c>
      <c r="Q55" s="1">
        <f t="shared" si="8"/>
        <v>0</v>
      </c>
      <c r="S55" s="28">
        <v>1274460</v>
      </c>
      <c r="T55" s="28">
        <v>8500000</v>
      </c>
    </row>
    <row r="56" s="1" customFormat="1" spans="1:20">
      <c r="A56" s="1552">
        <v>263000</v>
      </c>
      <c r="B56" s="1552">
        <v>1243124</v>
      </c>
      <c r="C56" s="1541" t="s">
        <v>223</v>
      </c>
      <c r="D56" s="1542">
        <v>42754</v>
      </c>
      <c r="E56" s="1542">
        <v>42759</v>
      </c>
      <c r="F56" s="1541">
        <f t="shared" si="6"/>
        <v>5</v>
      </c>
      <c r="G56" s="1541">
        <v>2</v>
      </c>
      <c r="H56" s="1541" t="s">
        <v>77</v>
      </c>
      <c r="I56" s="1541" t="s">
        <v>37</v>
      </c>
      <c r="J56" s="1541">
        <f t="shared" si="1"/>
        <v>10</v>
      </c>
      <c r="K56" s="1556">
        <v>2900000</v>
      </c>
      <c r="L56" s="1556">
        <f t="shared" si="2"/>
        <v>29000000</v>
      </c>
      <c r="M56" s="1541"/>
      <c r="N56" s="1557">
        <f t="shared" si="3"/>
        <v>-29000000</v>
      </c>
      <c r="O56" s="1564"/>
      <c r="P56" s="1">
        <f t="shared" si="7"/>
        <v>35000000</v>
      </c>
      <c r="Q56" s="1">
        <f t="shared" si="8"/>
        <v>6000000</v>
      </c>
      <c r="S56" s="28">
        <v>1252645</v>
      </c>
      <c r="T56" s="28">
        <v>11600000</v>
      </c>
    </row>
    <row r="57" s="1" customFormat="1" spans="1:20">
      <c r="A57" s="1553"/>
      <c r="B57" s="1553"/>
      <c r="C57" s="1541"/>
      <c r="D57" s="1542">
        <v>42754</v>
      </c>
      <c r="E57" s="1542">
        <v>42759</v>
      </c>
      <c r="F57" s="1541">
        <f t="shared" si="6"/>
        <v>5</v>
      </c>
      <c r="G57" s="1541">
        <v>1</v>
      </c>
      <c r="H57" s="1541" t="s">
        <v>224</v>
      </c>
      <c r="I57" s="1541"/>
      <c r="J57" s="1541">
        <f t="shared" si="1"/>
        <v>5</v>
      </c>
      <c r="K57" s="1556">
        <v>1200000</v>
      </c>
      <c r="L57" s="1556">
        <f t="shared" si="2"/>
        <v>6000000</v>
      </c>
      <c r="M57" s="1541"/>
      <c r="N57" s="1557">
        <f t="shared" si="3"/>
        <v>-6000000</v>
      </c>
      <c r="O57" s="1564"/>
      <c r="Q57" s="1">
        <f t="shared" si="8"/>
        <v>-6000000</v>
      </c>
      <c r="S57" s="28">
        <v>1275416</v>
      </c>
      <c r="T57" s="28">
        <v>2900000</v>
      </c>
    </row>
    <row r="58" s="1" customFormat="1" spans="1:20">
      <c r="A58" s="1541">
        <v>274873</v>
      </c>
      <c r="B58" s="1541">
        <v>1264865</v>
      </c>
      <c r="C58" s="1541" t="s">
        <v>225</v>
      </c>
      <c r="D58" s="1542">
        <v>43120</v>
      </c>
      <c r="E58" s="1542">
        <v>43121</v>
      </c>
      <c r="F58" s="1541">
        <f t="shared" si="6"/>
        <v>1</v>
      </c>
      <c r="G58" s="1541">
        <v>1</v>
      </c>
      <c r="H58" s="1541" t="s">
        <v>53</v>
      </c>
      <c r="I58" s="1541" t="s">
        <v>37</v>
      </c>
      <c r="J58" s="1541">
        <f t="shared" si="1"/>
        <v>1</v>
      </c>
      <c r="K58" s="1555">
        <v>2900000</v>
      </c>
      <c r="L58" s="1556">
        <f t="shared" si="2"/>
        <v>2900000</v>
      </c>
      <c r="M58" s="1541"/>
      <c r="N58" s="1557">
        <f t="shared" si="3"/>
        <v>-2900000</v>
      </c>
      <c r="O58" s="1564"/>
      <c r="P58" s="1">
        <f t="shared" si="7"/>
        <v>2900000</v>
      </c>
      <c r="Q58" s="1">
        <f t="shared" si="8"/>
        <v>0</v>
      </c>
      <c r="S58" s="28">
        <v>1247690</v>
      </c>
      <c r="T58" s="28">
        <v>5800000</v>
      </c>
    </row>
    <row r="59" s="1" customFormat="1" spans="1:20">
      <c r="A59" s="1541">
        <v>270528</v>
      </c>
      <c r="B59" s="1541">
        <v>1256471</v>
      </c>
      <c r="C59" s="1541" t="s">
        <v>226</v>
      </c>
      <c r="D59" s="1542">
        <v>42755</v>
      </c>
      <c r="E59" s="1542">
        <v>42758</v>
      </c>
      <c r="F59" s="1541">
        <f t="shared" si="6"/>
        <v>3</v>
      </c>
      <c r="G59" s="1541">
        <v>1</v>
      </c>
      <c r="H59" s="1541" t="s">
        <v>77</v>
      </c>
      <c r="I59" s="1541" t="s">
        <v>37</v>
      </c>
      <c r="J59" s="1541">
        <f t="shared" si="1"/>
        <v>3</v>
      </c>
      <c r="K59" s="1541">
        <v>2900000</v>
      </c>
      <c r="L59" s="1556">
        <f t="shared" si="2"/>
        <v>8700000</v>
      </c>
      <c r="M59" s="1565"/>
      <c r="N59" s="1557">
        <f t="shared" si="3"/>
        <v>-8700000</v>
      </c>
      <c r="O59" s="1564"/>
      <c r="P59" s="1">
        <f t="shared" si="7"/>
        <v>8700000</v>
      </c>
      <c r="Q59" s="1">
        <f t="shared" si="8"/>
        <v>0</v>
      </c>
      <c r="S59" s="28">
        <v>1251898</v>
      </c>
      <c r="T59" s="28">
        <v>5800000</v>
      </c>
    </row>
    <row r="60" s="1" customFormat="1" spans="1:20">
      <c r="A60" s="1541">
        <v>269533</v>
      </c>
      <c r="B60" s="1541">
        <v>1255799</v>
      </c>
      <c r="C60" s="1541" t="s">
        <v>208</v>
      </c>
      <c r="D60" s="1542">
        <v>42756</v>
      </c>
      <c r="E60" s="1542">
        <v>42757</v>
      </c>
      <c r="F60" s="1541">
        <f t="shared" si="6"/>
        <v>1</v>
      </c>
      <c r="G60" s="1541">
        <v>1</v>
      </c>
      <c r="H60" s="1541" t="s">
        <v>77</v>
      </c>
      <c r="I60" s="1541" t="s">
        <v>37</v>
      </c>
      <c r="J60" s="1541">
        <f t="shared" si="1"/>
        <v>1</v>
      </c>
      <c r="K60" s="1541">
        <v>2900000</v>
      </c>
      <c r="L60" s="1556">
        <f t="shared" si="2"/>
        <v>2900000</v>
      </c>
      <c r="M60" s="1541"/>
      <c r="N60" s="1557">
        <f t="shared" si="3"/>
        <v>-2900000</v>
      </c>
      <c r="O60" s="1564"/>
      <c r="P60" s="1">
        <f t="shared" si="7"/>
        <v>2900000</v>
      </c>
      <c r="Q60" s="1">
        <f t="shared" si="8"/>
        <v>0</v>
      </c>
      <c r="S60" s="28">
        <v>1273332</v>
      </c>
      <c r="T60" s="28">
        <v>5800000</v>
      </c>
    </row>
    <row r="61" s="1" customFormat="1" spans="1:20">
      <c r="A61" s="1541">
        <v>270529</v>
      </c>
      <c r="B61" s="1541">
        <v>1256525</v>
      </c>
      <c r="C61" s="1541" t="s">
        <v>227</v>
      </c>
      <c r="D61" s="1542">
        <v>42757</v>
      </c>
      <c r="E61" s="1542">
        <v>42759</v>
      </c>
      <c r="F61" s="1541">
        <f t="shared" si="6"/>
        <v>2</v>
      </c>
      <c r="G61" s="1541">
        <v>1</v>
      </c>
      <c r="H61" s="1541" t="s">
        <v>77</v>
      </c>
      <c r="I61" s="1541" t="s">
        <v>37</v>
      </c>
      <c r="J61" s="1541">
        <f t="shared" si="1"/>
        <v>2</v>
      </c>
      <c r="K61" s="1541">
        <v>2900000</v>
      </c>
      <c r="L61" s="1556">
        <f t="shared" si="2"/>
        <v>5800000</v>
      </c>
      <c r="M61" s="1541"/>
      <c r="N61" s="1557">
        <f t="shared" si="3"/>
        <v>-5800000</v>
      </c>
      <c r="O61" s="1564"/>
      <c r="P61" s="1">
        <f t="shared" si="7"/>
        <v>5800000</v>
      </c>
      <c r="Q61" s="1">
        <f t="shared" si="8"/>
        <v>0</v>
      </c>
      <c r="S61" s="28">
        <v>1275078</v>
      </c>
      <c r="T61" s="28">
        <v>5800000</v>
      </c>
    </row>
    <row r="62" s="1" customFormat="1" spans="1:20">
      <c r="A62" s="1541">
        <v>270880</v>
      </c>
      <c r="B62" s="1541">
        <v>1257041</v>
      </c>
      <c r="C62" s="1541" t="s">
        <v>228</v>
      </c>
      <c r="D62" s="1542">
        <v>42755</v>
      </c>
      <c r="E62" s="1542">
        <v>42757</v>
      </c>
      <c r="F62" s="1541">
        <f t="shared" si="6"/>
        <v>2</v>
      </c>
      <c r="G62" s="1541">
        <v>1</v>
      </c>
      <c r="H62" s="1541" t="s">
        <v>77</v>
      </c>
      <c r="I62" s="1541" t="s">
        <v>37</v>
      </c>
      <c r="J62" s="1541">
        <f t="shared" si="1"/>
        <v>2</v>
      </c>
      <c r="K62" s="1541">
        <v>2900000</v>
      </c>
      <c r="L62" s="1556">
        <f t="shared" si="2"/>
        <v>5800000</v>
      </c>
      <c r="M62" s="1541"/>
      <c r="N62" s="1557">
        <f t="shared" si="3"/>
        <v>-5800000</v>
      </c>
      <c r="O62" s="1564"/>
      <c r="P62" s="1">
        <f t="shared" si="7"/>
        <v>5800000</v>
      </c>
      <c r="Q62" s="1">
        <f t="shared" si="8"/>
        <v>0</v>
      </c>
      <c r="S62" s="28">
        <v>1257039</v>
      </c>
      <c r="T62" s="28">
        <v>11600000</v>
      </c>
    </row>
    <row r="63" s="1" customFormat="1" spans="1:20">
      <c r="A63" s="1541">
        <v>266500</v>
      </c>
      <c r="B63" s="1541">
        <v>1250518</v>
      </c>
      <c r="C63" s="1541" t="s">
        <v>229</v>
      </c>
      <c r="D63" s="1542">
        <v>42755</v>
      </c>
      <c r="E63" s="1542">
        <v>42757</v>
      </c>
      <c r="F63" s="1541">
        <f t="shared" si="6"/>
        <v>2</v>
      </c>
      <c r="G63" s="1541">
        <v>1</v>
      </c>
      <c r="H63" s="1541" t="s">
        <v>36</v>
      </c>
      <c r="I63" s="1541" t="s">
        <v>37</v>
      </c>
      <c r="J63" s="1541">
        <f t="shared" si="1"/>
        <v>2</v>
      </c>
      <c r="K63" s="1555">
        <v>2900000</v>
      </c>
      <c r="L63" s="1556">
        <f t="shared" si="2"/>
        <v>5800000</v>
      </c>
      <c r="M63" s="1541"/>
      <c r="N63" s="1557">
        <f t="shared" si="3"/>
        <v>-5800000</v>
      </c>
      <c r="O63" s="1564"/>
      <c r="P63" s="1">
        <f t="shared" si="7"/>
        <v>5800000</v>
      </c>
      <c r="Q63" s="1">
        <f t="shared" si="8"/>
        <v>0</v>
      </c>
      <c r="S63" s="28">
        <v>1280786</v>
      </c>
      <c r="T63" s="28">
        <v>14500000</v>
      </c>
    </row>
    <row r="64" s="1" customFormat="1" spans="1:20">
      <c r="A64" s="1541">
        <v>271034</v>
      </c>
      <c r="B64" s="1541">
        <v>1257342</v>
      </c>
      <c r="C64" s="1541" t="s">
        <v>230</v>
      </c>
      <c r="D64" s="1542">
        <v>42756</v>
      </c>
      <c r="E64" s="1542">
        <v>42760</v>
      </c>
      <c r="F64" s="1541">
        <f t="shared" si="6"/>
        <v>4</v>
      </c>
      <c r="G64" s="1541">
        <v>2</v>
      </c>
      <c r="H64" s="1541" t="s">
        <v>53</v>
      </c>
      <c r="I64" s="1541" t="s">
        <v>37</v>
      </c>
      <c r="J64" s="1541">
        <f t="shared" si="1"/>
        <v>8</v>
      </c>
      <c r="K64" s="1541">
        <v>2900000</v>
      </c>
      <c r="L64" s="1556">
        <f t="shared" si="2"/>
        <v>23200000</v>
      </c>
      <c r="M64" s="1541"/>
      <c r="N64" s="1557">
        <f t="shared" si="3"/>
        <v>-23200000</v>
      </c>
      <c r="O64" s="1564"/>
      <c r="P64" s="1">
        <f t="shared" si="7"/>
        <v>23200000</v>
      </c>
      <c r="Q64" s="1">
        <f t="shared" si="8"/>
        <v>0</v>
      </c>
      <c r="S64" s="28">
        <v>1257723</v>
      </c>
      <c r="T64" s="28">
        <v>23100000</v>
      </c>
    </row>
    <row r="65" s="1" customFormat="1" spans="1:20">
      <c r="A65" s="1541" t="s">
        <v>231</v>
      </c>
      <c r="B65" s="1541">
        <v>1257571</v>
      </c>
      <c r="C65" s="1541" t="s">
        <v>232</v>
      </c>
      <c r="D65" s="1542">
        <v>42756</v>
      </c>
      <c r="E65" s="1542">
        <v>42760</v>
      </c>
      <c r="F65" s="1541">
        <f t="shared" si="6"/>
        <v>4</v>
      </c>
      <c r="G65" s="1541">
        <v>3</v>
      </c>
      <c r="H65" s="1541" t="s">
        <v>53</v>
      </c>
      <c r="I65" s="1541" t="s">
        <v>37</v>
      </c>
      <c r="J65" s="1541">
        <f t="shared" si="1"/>
        <v>12</v>
      </c>
      <c r="K65" s="1555">
        <v>2900000</v>
      </c>
      <c r="L65" s="1556">
        <f t="shared" si="2"/>
        <v>34800000</v>
      </c>
      <c r="M65" s="1541"/>
      <c r="N65" s="1557">
        <f t="shared" si="3"/>
        <v>-34800000</v>
      </c>
      <c r="O65" s="1564"/>
      <c r="P65" s="1">
        <f t="shared" si="7"/>
        <v>34800000</v>
      </c>
      <c r="Q65" s="1">
        <f t="shared" si="8"/>
        <v>0</v>
      </c>
      <c r="S65" s="28">
        <v>1251784</v>
      </c>
      <c r="T65" s="28">
        <v>8700000</v>
      </c>
    </row>
    <row r="66" s="1" customFormat="1" spans="1:20">
      <c r="A66" s="1541">
        <v>271490</v>
      </c>
      <c r="B66" s="1541">
        <v>1258161</v>
      </c>
      <c r="C66" s="1541" t="s">
        <v>233</v>
      </c>
      <c r="D66" s="1542">
        <v>42756</v>
      </c>
      <c r="E66" s="1542">
        <v>42760</v>
      </c>
      <c r="F66" s="1541">
        <f t="shared" si="6"/>
        <v>4</v>
      </c>
      <c r="G66" s="1541">
        <v>1</v>
      </c>
      <c r="H66" s="1541" t="s">
        <v>53</v>
      </c>
      <c r="I66" s="1541" t="s">
        <v>148</v>
      </c>
      <c r="J66" s="1541">
        <f t="shared" si="1"/>
        <v>4</v>
      </c>
      <c r="K66" s="1541">
        <v>2900000</v>
      </c>
      <c r="L66" s="1556">
        <f t="shared" si="2"/>
        <v>11600000</v>
      </c>
      <c r="M66" s="1541"/>
      <c r="N66" s="1557">
        <f t="shared" si="3"/>
        <v>-11600000</v>
      </c>
      <c r="O66" s="1564"/>
      <c r="P66" s="1">
        <f t="shared" si="7"/>
        <v>11600000</v>
      </c>
      <c r="Q66" s="1">
        <f t="shared" si="8"/>
        <v>0</v>
      </c>
      <c r="S66" s="28">
        <v>1247078</v>
      </c>
      <c r="T66" s="28">
        <v>18480000</v>
      </c>
    </row>
    <row r="67" s="1" customFormat="1" spans="1:20">
      <c r="A67" s="1541">
        <v>265327</v>
      </c>
      <c r="B67" s="1541">
        <v>1248348</v>
      </c>
      <c r="C67" s="1541" t="s">
        <v>234</v>
      </c>
      <c r="D67" s="1542">
        <v>42756</v>
      </c>
      <c r="E67" s="1542">
        <v>42758</v>
      </c>
      <c r="F67" s="1541">
        <f t="shared" si="6"/>
        <v>2</v>
      </c>
      <c r="G67" s="1541">
        <v>2</v>
      </c>
      <c r="H67" s="1541" t="s">
        <v>77</v>
      </c>
      <c r="I67" s="1541" t="s">
        <v>37</v>
      </c>
      <c r="J67" s="1541">
        <f t="shared" si="1"/>
        <v>4</v>
      </c>
      <c r="K67" s="1556">
        <v>2900000</v>
      </c>
      <c r="L67" s="1556">
        <f t="shared" si="2"/>
        <v>11600000</v>
      </c>
      <c r="M67" s="1541"/>
      <c r="N67" s="1557">
        <f t="shared" si="3"/>
        <v>-11600000</v>
      </c>
      <c r="O67" s="1564"/>
      <c r="P67" s="1">
        <f t="shared" ref="P67:P98" si="9">VLOOKUP(B67,S:T,2,0)</f>
        <v>11600000</v>
      </c>
      <c r="Q67" s="1">
        <f t="shared" ref="Q67:Q109" si="10">N67+P67</f>
        <v>0</v>
      </c>
      <c r="S67" s="28">
        <v>1247871</v>
      </c>
      <c r="T67" s="28">
        <v>5800000</v>
      </c>
    </row>
    <row r="68" s="1" customFormat="1" spans="1:20">
      <c r="A68" s="1541">
        <v>265779</v>
      </c>
      <c r="B68" s="1541">
        <v>1249011</v>
      </c>
      <c r="C68" s="1541" t="s">
        <v>235</v>
      </c>
      <c r="D68" s="1542">
        <v>42756</v>
      </c>
      <c r="E68" s="1542">
        <v>42757</v>
      </c>
      <c r="F68" s="1541">
        <f t="shared" si="6"/>
        <v>1</v>
      </c>
      <c r="G68" s="1541">
        <v>1</v>
      </c>
      <c r="H68" s="1541" t="s">
        <v>53</v>
      </c>
      <c r="I68" s="1541" t="s">
        <v>37</v>
      </c>
      <c r="J68" s="1541">
        <f t="shared" si="1"/>
        <v>1</v>
      </c>
      <c r="K68" s="1541">
        <v>2900000</v>
      </c>
      <c r="L68" s="1556">
        <f t="shared" si="2"/>
        <v>2900000</v>
      </c>
      <c r="M68" s="1541"/>
      <c r="N68" s="1557">
        <f t="shared" si="3"/>
        <v>-2900000</v>
      </c>
      <c r="O68" s="1564"/>
      <c r="P68" s="1">
        <f t="shared" si="9"/>
        <v>2900000</v>
      </c>
      <c r="Q68" s="1">
        <f t="shared" si="10"/>
        <v>0</v>
      </c>
      <c r="S68" s="28">
        <v>1261934</v>
      </c>
      <c r="T68" s="28">
        <v>4620000</v>
      </c>
    </row>
    <row r="69" s="1" customFormat="1" spans="1:20">
      <c r="A69" s="1541">
        <v>266684</v>
      </c>
      <c r="B69" s="1541">
        <v>1250918</v>
      </c>
      <c r="C69" s="1541" t="s">
        <v>236</v>
      </c>
      <c r="D69" s="1542">
        <v>42756</v>
      </c>
      <c r="E69" s="1542">
        <v>42759</v>
      </c>
      <c r="F69" s="1541">
        <f t="shared" si="6"/>
        <v>3</v>
      </c>
      <c r="G69" s="1541">
        <v>1</v>
      </c>
      <c r="H69" s="1541" t="s">
        <v>53</v>
      </c>
      <c r="I69" s="1541" t="s">
        <v>37</v>
      </c>
      <c r="J69" s="1541">
        <f t="shared" si="1"/>
        <v>3</v>
      </c>
      <c r="K69" s="1541">
        <v>2900000</v>
      </c>
      <c r="L69" s="1556">
        <f t="shared" si="2"/>
        <v>8700000</v>
      </c>
      <c r="M69" s="1541"/>
      <c r="N69" s="1557">
        <f t="shared" si="3"/>
        <v>-8700000</v>
      </c>
      <c r="O69" s="1564"/>
      <c r="P69" s="1">
        <f t="shared" si="9"/>
        <v>8700000</v>
      </c>
      <c r="Q69" s="1">
        <f t="shared" si="10"/>
        <v>0</v>
      </c>
      <c r="S69" s="28">
        <v>1263557</v>
      </c>
      <c r="T69" s="28">
        <v>17400000</v>
      </c>
    </row>
    <row r="70" s="1" customFormat="1" spans="1:20">
      <c r="A70" s="1541">
        <v>267325</v>
      </c>
      <c r="B70" s="1541">
        <v>1252546</v>
      </c>
      <c r="C70" s="1541" t="s">
        <v>237</v>
      </c>
      <c r="D70" s="1542">
        <v>42758</v>
      </c>
      <c r="E70" s="1542">
        <v>42760</v>
      </c>
      <c r="F70" s="1541">
        <f t="shared" si="6"/>
        <v>2</v>
      </c>
      <c r="G70" s="1541">
        <v>3</v>
      </c>
      <c r="H70" s="1541" t="s">
        <v>53</v>
      </c>
      <c r="I70" s="1541" t="s">
        <v>37</v>
      </c>
      <c r="J70" s="1541">
        <f t="shared" si="1"/>
        <v>6</v>
      </c>
      <c r="K70" s="1541">
        <v>2900000</v>
      </c>
      <c r="L70" s="1556">
        <f t="shared" si="2"/>
        <v>17400000</v>
      </c>
      <c r="M70" s="1541"/>
      <c r="N70" s="1557">
        <f t="shared" si="3"/>
        <v>-17400000</v>
      </c>
      <c r="O70" s="1564"/>
      <c r="P70" s="1">
        <f t="shared" si="9"/>
        <v>17400000</v>
      </c>
      <c r="Q70" s="1">
        <f t="shared" si="10"/>
        <v>0</v>
      </c>
      <c r="S70" s="28">
        <v>1278900</v>
      </c>
      <c r="T70" s="28">
        <v>2900000</v>
      </c>
    </row>
    <row r="71" s="1" customFormat="1" spans="1:20">
      <c r="A71" s="1541">
        <v>267330</v>
      </c>
      <c r="B71" s="1541">
        <v>1252601</v>
      </c>
      <c r="C71" s="1541" t="s">
        <v>238</v>
      </c>
      <c r="D71" s="1542">
        <v>42759</v>
      </c>
      <c r="E71" s="1542">
        <v>42761</v>
      </c>
      <c r="F71" s="1541">
        <f t="shared" si="6"/>
        <v>2</v>
      </c>
      <c r="G71" s="1541">
        <v>1</v>
      </c>
      <c r="H71" s="1541" t="s">
        <v>77</v>
      </c>
      <c r="I71" s="1541" t="s">
        <v>37</v>
      </c>
      <c r="J71" s="1541">
        <f t="shared" si="1"/>
        <v>2</v>
      </c>
      <c r="K71" s="1541">
        <v>2900000</v>
      </c>
      <c r="L71" s="1556">
        <f t="shared" si="2"/>
        <v>5800000</v>
      </c>
      <c r="M71" s="1541"/>
      <c r="N71" s="1557">
        <f t="shared" si="3"/>
        <v>-5800000</v>
      </c>
      <c r="O71" s="1564"/>
      <c r="P71" s="1">
        <f t="shared" si="9"/>
        <v>5800000</v>
      </c>
      <c r="Q71" s="1">
        <f t="shared" si="10"/>
        <v>0</v>
      </c>
      <c r="S71" s="28">
        <v>1273109</v>
      </c>
      <c r="T71" s="28">
        <v>17400000</v>
      </c>
    </row>
    <row r="72" s="151" customFormat="1" ht="15.75" customHeight="1" spans="1:20">
      <c r="A72" s="1559">
        <v>267334</v>
      </c>
      <c r="B72" s="1559">
        <v>1252620</v>
      </c>
      <c r="C72" s="1559" t="s">
        <v>239</v>
      </c>
      <c r="D72" s="1566">
        <v>42755</v>
      </c>
      <c r="E72" s="1566">
        <v>42758</v>
      </c>
      <c r="F72" s="1559">
        <f t="shared" si="6"/>
        <v>3</v>
      </c>
      <c r="G72" s="1559">
        <v>1</v>
      </c>
      <c r="H72" s="1559" t="s">
        <v>240</v>
      </c>
      <c r="I72" s="1559" t="s">
        <v>37</v>
      </c>
      <c r="J72" s="1559">
        <f t="shared" ref="J72:J111" si="11">G72*F72</f>
        <v>3</v>
      </c>
      <c r="K72" s="1559">
        <v>2900000</v>
      </c>
      <c r="L72" s="1571">
        <f t="shared" ref="L72:L111" si="12">K72*F72*G72</f>
        <v>8700000</v>
      </c>
      <c r="M72" s="1559"/>
      <c r="N72" s="1572">
        <f t="shared" ref="N72:N111" si="13">M72-L72</f>
        <v>-8700000</v>
      </c>
      <c r="O72" s="1564"/>
      <c r="P72" s="1">
        <f t="shared" si="9"/>
        <v>8700000</v>
      </c>
      <c r="Q72" s="1">
        <f t="shared" si="10"/>
        <v>0</v>
      </c>
      <c r="S72" s="28">
        <v>1244848</v>
      </c>
      <c r="T72" s="28">
        <v>8700000</v>
      </c>
    </row>
    <row r="73" s="1" customFormat="1" spans="1:20">
      <c r="A73" s="1541">
        <v>262993</v>
      </c>
      <c r="B73" s="1541">
        <v>1243221</v>
      </c>
      <c r="C73" s="1541" t="s">
        <v>241</v>
      </c>
      <c r="D73" s="1542">
        <v>42758</v>
      </c>
      <c r="E73" s="1542">
        <v>42763</v>
      </c>
      <c r="F73" s="1541">
        <f t="shared" si="6"/>
        <v>5</v>
      </c>
      <c r="G73" s="1541">
        <v>1</v>
      </c>
      <c r="H73" s="1541" t="s">
        <v>171</v>
      </c>
      <c r="I73" s="1541" t="s">
        <v>37</v>
      </c>
      <c r="J73" s="1541">
        <f t="shared" si="11"/>
        <v>5</v>
      </c>
      <c r="K73" s="1556">
        <v>2900000</v>
      </c>
      <c r="L73" s="1556">
        <f t="shared" si="12"/>
        <v>14500000</v>
      </c>
      <c r="M73" s="1541"/>
      <c r="N73" s="1557">
        <f t="shared" si="13"/>
        <v>-14500000</v>
      </c>
      <c r="O73" s="1564"/>
      <c r="P73" s="1">
        <f t="shared" si="9"/>
        <v>14500000</v>
      </c>
      <c r="Q73" s="1">
        <f t="shared" si="10"/>
        <v>0</v>
      </c>
      <c r="S73" s="28">
        <v>1260523</v>
      </c>
      <c r="T73" s="28">
        <v>13860000</v>
      </c>
    </row>
    <row r="74" s="1" customFormat="1" spans="1:20">
      <c r="A74" s="1541">
        <v>265332</v>
      </c>
      <c r="B74" s="1541">
        <v>1248418</v>
      </c>
      <c r="C74" s="1541" t="s">
        <v>242</v>
      </c>
      <c r="D74" s="1542">
        <v>42759</v>
      </c>
      <c r="E74" s="1542">
        <v>42761</v>
      </c>
      <c r="F74" s="1541">
        <f t="shared" si="6"/>
        <v>2</v>
      </c>
      <c r="G74" s="1541">
        <v>1</v>
      </c>
      <c r="H74" s="1541" t="s">
        <v>77</v>
      </c>
      <c r="I74" s="1541" t="s">
        <v>37</v>
      </c>
      <c r="J74" s="1541">
        <f t="shared" si="11"/>
        <v>2</v>
      </c>
      <c r="K74" s="1555">
        <v>2900000</v>
      </c>
      <c r="L74" s="1556">
        <f t="shared" si="12"/>
        <v>5800000</v>
      </c>
      <c r="M74" s="1541"/>
      <c r="N74" s="1557">
        <f t="shared" si="13"/>
        <v>-5800000</v>
      </c>
      <c r="O74" s="1564"/>
      <c r="P74" s="1">
        <f t="shared" si="9"/>
        <v>5800000</v>
      </c>
      <c r="Q74" s="1">
        <f t="shared" si="10"/>
        <v>0</v>
      </c>
      <c r="S74" s="28">
        <v>1278582</v>
      </c>
      <c r="T74" s="28">
        <v>8700000</v>
      </c>
    </row>
    <row r="75" s="1" customFormat="1" spans="1:20">
      <c r="A75" s="1541">
        <v>266049</v>
      </c>
      <c r="B75" s="1541">
        <v>1249854</v>
      </c>
      <c r="C75" s="1541" t="s">
        <v>243</v>
      </c>
      <c r="D75" s="1542">
        <v>42759</v>
      </c>
      <c r="E75" s="1542">
        <v>42763</v>
      </c>
      <c r="F75" s="1541">
        <f t="shared" si="6"/>
        <v>4</v>
      </c>
      <c r="G75" s="1541">
        <v>1</v>
      </c>
      <c r="H75" s="1541" t="s">
        <v>53</v>
      </c>
      <c r="I75" s="1541" t="s">
        <v>37</v>
      </c>
      <c r="J75" s="1541">
        <f t="shared" si="11"/>
        <v>4</v>
      </c>
      <c r="K75" s="1541">
        <v>2900000</v>
      </c>
      <c r="L75" s="1556">
        <f t="shared" si="12"/>
        <v>11600000</v>
      </c>
      <c r="M75" s="1541"/>
      <c r="N75" s="1557">
        <f t="shared" si="13"/>
        <v>-11600000</v>
      </c>
      <c r="O75" s="1564"/>
      <c r="P75" s="1">
        <f t="shared" si="9"/>
        <v>11600000</v>
      </c>
      <c r="Q75" s="1">
        <f t="shared" si="10"/>
        <v>0</v>
      </c>
      <c r="S75" s="28">
        <v>1281914</v>
      </c>
      <c r="T75" s="28">
        <v>58000000</v>
      </c>
    </row>
    <row r="76" s="1" customFormat="1" spans="1:20">
      <c r="A76" s="1541">
        <v>266075</v>
      </c>
      <c r="B76" s="1541">
        <v>1249864</v>
      </c>
      <c r="C76" s="1541" t="s">
        <v>244</v>
      </c>
      <c r="D76" s="1542">
        <v>42759</v>
      </c>
      <c r="E76" s="1542">
        <v>42763</v>
      </c>
      <c r="F76" s="1541">
        <f t="shared" si="6"/>
        <v>4</v>
      </c>
      <c r="G76" s="1541">
        <v>1</v>
      </c>
      <c r="H76" s="1541" t="s">
        <v>53</v>
      </c>
      <c r="I76" s="1541" t="s">
        <v>37</v>
      </c>
      <c r="J76" s="1541">
        <f t="shared" si="11"/>
        <v>4</v>
      </c>
      <c r="K76" s="1541">
        <v>2900000</v>
      </c>
      <c r="L76" s="1556">
        <f t="shared" si="12"/>
        <v>11600000</v>
      </c>
      <c r="M76" s="1541"/>
      <c r="N76" s="1557">
        <f t="shared" si="13"/>
        <v>-11600000</v>
      </c>
      <c r="O76" s="1564"/>
      <c r="P76" s="1">
        <f t="shared" si="9"/>
        <v>11600000</v>
      </c>
      <c r="Q76" s="1">
        <f t="shared" si="10"/>
        <v>0</v>
      </c>
      <c r="S76" s="28">
        <v>1282853</v>
      </c>
      <c r="T76" s="28">
        <v>8700000</v>
      </c>
    </row>
    <row r="77" s="1" customFormat="1" spans="1:20">
      <c r="A77" s="1541">
        <v>266495</v>
      </c>
      <c r="B77" s="1541">
        <v>1250493</v>
      </c>
      <c r="C77" s="1541" t="s">
        <v>245</v>
      </c>
      <c r="D77" s="1542">
        <v>42759</v>
      </c>
      <c r="E77" s="1542">
        <v>42761</v>
      </c>
      <c r="F77" s="1541">
        <f t="shared" si="6"/>
        <v>2</v>
      </c>
      <c r="G77" s="1541">
        <v>1</v>
      </c>
      <c r="H77" s="1541" t="s">
        <v>36</v>
      </c>
      <c r="I77" s="1541" t="s">
        <v>37</v>
      </c>
      <c r="J77" s="1541">
        <f t="shared" si="11"/>
        <v>2</v>
      </c>
      <c r="K77" s="1555">
        <v>2900000</v>
      </c>
      <c r="L77" s="1556">
        <f t="shared" si="12"/>
        <v>5800000</v>
      </c>
      <c r="M77" s="1541"/>
      <c r="N77" s="1557">
        <f t="shared" si="13"/>
        <v>-5800000</v>
      </c>
      <c r="O77" s="1564"/>
      <c r="P77" s="1">
        <f t="shared" si="9"/>
        <v>5800000</v>
      </c>
      <c r="Q77" s="1">
        <f t="shared" si="10"/>
        <v>0</v>
      </c>
      <c r="S77" s="28">
        <v>1275090</v>
      </c>
      <c r="T77" s="28">
        <v>4620000</v>
      </c>
    </row>
    <row r="78" s="1" customFormat="1" spans="1:20">
      <c r="A78" s="1541">
        <v>263176</v>
      </c>
      <c r="B78" s="1541">
        <v>1244628</v>
      </c>
      <c r="C78" s="1541" t="s">
        <v>246</v>
      </c>
      <c r="D78" s="1542">
        <v>42759</v>
      </c>
      <c r="E78" s="1542">
        <v>42761</v>
      </c>
      <c r="F78" s="1541">
        <f t="shared" si="6"/>
        <v>2</v>
      </c>
      <c r="G78" s="1541">
        <v>3</v>
      </c>
      <c r="H78" s="1541" t="s">
        <v>77</v>
      </c>
      <c r="I78" s="1541" t="s">
        <v>37</v>
      </c>
      <c r="J78" s="1541">
        <f t="shared" si="11"/>
        <v>6</v>
      </c>
      <c r="K78" s="1556">
        <v>2900000</v>
      </c>
      <c r="L78" s="1556">
        <f t="shared" si="12"/>
        <v>17400000</v>
      </c>
      <c r="M78" s="1541"/>
      <c r="N78" s="1557">
        <f t="shared" si="13"/>
        <v>-17400000</v>
      </c>
      <c r="O78" s="1564"/>
      <c r="P78" s="1">
        <f t="shared" si="9"/>
        <v>17400000</v>
      </c>
      <c r="Q78" s="1">
        <f t="shared" si="10"/>
        <v>0</v>
      </c>
      <c r="S78" s="28">
        <v>1276232</v>
      </c>
      <c r="T78" s="28">
        <v>8700000</v>
      </c>
    </row>
    <row r="79" s="1" customFormat="1" spans="1:20">
      <c r="A79" s="1541">
        <v>266315</v>
      </c>
      <c r="B79" s="1541">
        <v>1250143</v>
      </c>
      <c r="C79" s="1541" t="s">
        <v>247</v>
      </c>
      <c r="D79" s="1542">
        <v>42755</v>
      </c>
      <c r="E79" s="1542">
        <v>42758</v>
      </c>
      <c r="F79" s="1541">
        <f t="shared" si="6"/>
        <v>3</v>
      </c>
      <c r="G79" s="1541">
        <v>1</v>
      </c>
      <c r="H79" s="1541" t="s">
        <v>53</v>
      </c>
      <c r="I79" s="1541" t="s">
        <v>37</v>
      </c>
      <c r="J79" s="1541">
        <f t="shared" si="11"/>
        <v>3</v>
      </c>
      <c r="K79" s="1541">
        <v>2900000</v>
      </c>
      <c r="L79" s="1556">
        <f t="shared" si="12"/>
        <v>8700000</v>
      </c>
      <c r="M79" s="1541"/>
      <c r="N79" s="1557">
        <f t="shared" si="13"/>
        <v>-8700000</v>
      </c>
      <c r="O79" s="1573"/>
      <c r="P79" s="1">
        <f t="shared" si="9"/>
        <v>8700000</v>
      </c>
      <c r="Q79" s="1">
        <f t="shared" si="10"/>
        <v>0</v>
      </c>
      <c r="S79" s="28">
        <v>1270968</v>
      </c>
      <c r="T79" s="28">
        <v>13860000</v>
      </c>
    </row>
    <row r="80" s="1" customFormat="1" spans="1:20">
      <c r="A80" s="1567">
        <v>263165</v>
      </c>
      <c r="B80" s="1567">
        <v>1244361</v>
      </c>
      <c r="C80" s="1567" t="s">
        <v>248</v>
      </c>
      <c r="D80" s="1568">
        <v>42761</v>
      </c>
      <c r="E80" s="1568">
        <v>42763</v>
      </c>
      <c r="F80" s="1567">
        <f t="shared" si="6"/>
        <v>2</v>
      </c>
      <c r="G80" s="1567">
        <v>1</v>
      </c>
      <c r="H80" s="1567" t="s">
        <v>36</v>
      </c>
      <c r="I80" s="1567" t="s">
        <v>37</v>
      </c>
      <c r="J80" s="1567">
        <f t="shared" si="11"/>
        <v>2</v>
      </c>
      <c r="K80" s="1574">
        <v>2900000</v>
      </c>
      <c r="L80" s="1574">
        <f t="shared" si="12"/>
        <v>5800000</v>
      </c>
      <c r="M80" s="1567"/>
      <c r="N80" s="1575">
        <f t="shared" si="13"/>
        <v>-5800000</v>
      </c>
      <c r="O80" s="1576">
        <f>SUM(L80:L98)</f>
        <v>211700000</v>
      </c>
      <c r="P80" s="1">
        <f t="shared" si="9"/>
        <v>5800000</v>
      </c>
      <c r="Q80" s="1">
        <f t="shared" si="10"/>
        <v>0</v>
      </c>
      <c r="S80" s="28">
        <v>1278439</v>
      </c>
      <c r="T80" s="28">
        <v>5800000</v>
      </c>
    </row>
    <row r="81" s="1" customFormat="1" spans="1:20">
      <c r="A81" s="1567" t="s">
        <v>249</v>
      </c>
      <c r="B81" s="1567">
        <v>1257814</v>
      </c>
      <c r="C81" s="1567" t="s">
        <v>250</v>
      </c>
      <c r="D81" s="1568">
        <v>42760</v>
      </c>
      <c r="E81" s="1568">
        <v>42763</v>
      </c>
      <c r="F81" s="1567">
        <f t="shared" si="6"/>
        <v>3</v>
      </c>
      <c r="G81" s="1567">
        <v>3</v>
      </c>
      <c r="H81" s="1567" t="s">
        <v>53</v>
      </c>
      <c r="I81" s="1567" t="s">
        <v>37</v>
      </c>
      <c r="J81" s="1567">
        <f t="shared" si="11"/>
        <v>9</v>
      </c>
      <c r="K81" s="1577">
        <v>2900000</v>
      </c>
      <c r="L81" s="1574">
        <f t="shared" si="12"/>
        <v>26100000</v>
      </c>
      <c r="M81" s="1567"/>
      <c r="N81" s="1575">
        <f t="shared" si="13"/>
        <v>-26100000</v>
      </c>
      <c r="O81" s="1578"/>
      <c r="P81" s="1">
        <f t="shared" si="9"/>
        <v>26100000</v>
      </c>
      <c r="Q81" s="1">
        <f t="shared" si="10"/>
        <v>0</v>
      </c>
      <c r="S81" s="28">
        <v>1278997</v>
      </c>
      <c r="T81" s="28">
        <v>23200000</v>
      </c>
    </row>
    <row r="82" s="1" customFormat="1" spans="1:20">
      <c r="A82" s="1567">
        <v>262999</v>
      </c>
      <c r="B82" s="1567">
        <v>1242817</v>
      </c>
      <c r="C82" s="1567" t="s">
        <v>251</v>
      </c>
      <c r="D82" s="1568">
        <v>42764</v>
      </c>
      <c r="E82" s="1568">
        <v>42767</v>
      </c>
      <c r="F82" s="1567">
        <f t="shared" si="6"/>
        <v>3</v>
      </c>
      <c r="G82" s="1567">
        <v>1</v>
      </c>
      <c r="H82" s="1567" t="s">
        <v>171</v>
      </c>
      <c r="I82" s="1567" t="s">
        <v>37</v>
      </c>
      <c r="J82" s="1567">
        <f t="shared" si="11"/>
        <v>3</v>
      </c>
      <c r="K82" s="1574">
        <v>2900000</v>
      </c>
      <c r="L82" s="1574">
        <f t="shared" si="12"/>
        <v>8700000</v>
      </c>
      <c r="M82" s="1567"/>
      <c r="N82" s="1575">
        <f t="shared" si="13"/>
        <v>-8700000</v>
      </c>
      <c r="O82" s="1578"/>
      <c r="P82" s="1">
        <f t="shared" si="9"/>
        <v>8700000</v>
      </c>
      <c r="Q82" s="1">
        <f t="shared" si="10"/>
        <v>0</v>
      </c>
      <c r="S82" s="28">
        <v>1257649</v>
      </c>
      <c r="T82" s="28">
        <v>5800000</v>
      </c>
    </row>
    <row r="83" s="1" customFormat="1" spans="1:20">
      <c r="A83" s="1567">
        <v>263032</v>
      </c>
      <c r="B83" s="1567">
        <v>1244293</v>
      </c>
      <c r="C83" s="1567" t="s">
        <v>252</v>
      </c>
      <c r="D83" s="1568">
        <v>42764</v>
      </c>
      <c r="E83" s="1568">
        <v>42766</v>
      </c>
      <c r="F83" s="1567">
        <f t="shared" si="6"/>
        <v>2</v>
      </c>
      <c r="G83" s="1567">
        <v>1</v>
      </c>
      <c r="H83" s="1567" t="s">
        <v>36</v>
      </c>
      <c r="I83" s="1567" t="s">
        <v>37</v>
      </c>
      <c r="J83" s="1567">
        <f t="shared" si="11"/>
        <v>2</v>
      </c>
      <c r="K83" s="1574">
        <v>2900000</v>
      </c>
      <c r="L83" s="1574">
        <f t="shared" si="12"/>
        <v>5800000</v>
      </c>
      <c r="M83" s="1574"/>
      <c r="N83" s="1575">
        <f t="shared" si="13"/>
        <v>-5800000</v>
      </c>
      <c r="O83" s="1578"/>
      <c r="P83" s="1">
        <f t="shared" si="9"/>
        <v>5800000</v>
      </c>
      <c r="Q83" s="1">
        <f t="shared" si="10"/>
        <v>0</v>
      </c>
      <c r="S83" s="28">
        <v>1255110</v>
      </c>
      <c r="T83" s="28">
        <v>9240000</v>
      </c>
    </row>
    <row r="84" s="1" customFormat="1" spans="1:20">
      <c r="A84" s="1567" t="s">
        <v>253</v>
      </c>
      <c r="B84" s="1567">
        <v>1250399</v>
      </c>
      <c r="C84" s="1567" t="s">
        <v>254</v>
      </c>
      <c r="D84" s="1568">
        <v>42764</v>
      </c>
      <c r="E84" s="1568">
        <v>42767</v>
      </c>
      <c r="F84" s="1567">
        <f t="shared" si="6"/>
        <v>3</v>
      </c>
      <c r="G84" s="1567">
        <v>4</v>
      </c>
      <c r="H84" s="1567" t="s">
        <v>77</v>
      </c>
      <c r="I84" s="1567" t="s">
        <v>37</v>
      </c>
      <c r="J84" s="1567">
        <f t="shared" si="11"/>
        <v>12</v>
      </c>
      <c r="K84" s="1577">
        <v>2900000</v>
      </c>
      <c r="L84" s="1574">
        <f t="shared" si="12"/>
        <v>34800000</v>
      </c>
      <c r="M84" s="1567"/>
      <c r="N84" s="1575">
        <f t="shared" si="13"/>
        <v>-34800000</v>
      </c>
      <c r="O84" s="1578"/>
      <c r="P84" s="1">
        <f t="shared" si="9"/>
        <v>34800000</v>
      </c>
      <c r="Q84" s="1">
        <f t="shared" si="10"/>
        <v>0</v>
      </c>
      <c r="S84" s="28">
        <v>1272714</v>
      </c>
      <c r="T84" s="28">
        <v>5800000</v>
      </c>
    </row>
    <row r="85" s="1" customFormat="1" spans="1:20">
      <c r="A85" s="1567">
        <v>263167</v>
      </c>
      <c r="B85" s="1567">
        <v>1244368</v>
      </c>
      <c r="C85" s="1567" t="s">
        <v>248</v>
      </c>
      <c r="D85" s="1568">
        <v>42763</v>
      </c>
      <c r="E85" s="1568">
        <v>42766</v>
      </c>
      <c r="F85" s="1567">
        <f t="shared" ref="F85:F111" si="14">E85-D85</f>
        <v>3</v>
      </c>
      <c r="G85" s="1567">
        <v>1</v>
      </c>
      <c r="H85" s="1567" t="s">
        <v>36</v>
      </c>
      <c r="I85" s="1567" t="s">
        <v>37</v>
      </c>
      <c r="J85" s="1567">
        <f t="shared" si="11"/>
        <v>3</v>
      </c>
      <c r="K85" s="1574">
        <v>2900000</v>
      </c>
      <c r="L85" s="1574">
        <f t="shared" si="12"/>
        <v>8700000</v>
      </c>
      <c r="M85" s="1567"/>
      <c r="N85" s="1575">
        <f t="shared" si="13"/>
        <v>-8700000</v>
      </c>
      <c r="O85" s="1578"/>
      <c r="P85" s="1">
        <f t="shared" si="9"/>
        <v>8700000</v>
      </c>
      <c r="Q85" s="1">
        <f t="shared" si="10"/>
        <v>0</v>
      </c>
      <c r="S85" s="28">
        <v>1272279</v>
      </c>
      <c r="T85" s="28">
        <v>8600000</v>
      </c>
    </row>
    <row r="86" s="1" customFormat="1" spans="1:20">
      <c r="A86" s="1567">
        <v>265196</v>
      </c>
      <c r="B86" s="1567">
        <v>1247743</v>
      </c>
      <c r="C86" s="1567" t="s">
        <v>255</v>
      </c>
      <c r="D86" s="1568">
        <v>42763</v>
      </c>
      <c r="E86" s="1568">
        <v>42766</v>
      </c>
      <c r="F86" s="1567">
        <f t="shared" si="14"/>
        <v>3</v>
      </c>
      <c r="G86" s="1567">
        <v>1</v>
      </c>
      <c r="H86" s="1567" t="s">
        <v>53</v>
      </c>
      <c r="I86" s="1567" t="s">
        <v>37</v>
      </c>
      <c r="J86" s="1567">
        <f t="shared" si="11"/>
        <v>3</v>
      </c>
      <c r="K86" s="1574">
        <v>2900000</v>
      </c>
      <c r="L86" s="1574">
        <f t="shared" si="12"/>
        <v>8700000</v>
      </c>
      <c r="M86" s="1567"/>
      <c r="N86" s="1575">
        <f t="shared" si="13"/>
        <v>-8700000</v>
      </c>
      <c r="O86" s="1578"/>
      <c r="P86" s="1">
        <f t="shared" si="9"/>
        <v>8700000</v>
      </c>
      <c r="Q86" s="1">
        <f t="shared" si="10"/>
        <v>0</v>
      </c>
      <c r="S86" s="28">
        <v>1271435</v>
      </c>
      <c r="T86" s="28">
        <v>2900000</v>
      </c>
    </row>
    <row r="87" s="1" customFormat="1" spans="1:20">
      <c r="A87" s="1567">
        <v>268439</v>
      </c>
      <c r="B87" s="1567">
        <v>1253786</v>
      </c>
      <c r="C87" s="1567" t="s">
        <v>256</v>
      </c>
      <c r="D87" s="1568">
        <v>42763</v>
      </c>
      <c r="E87" s="1568">
        <v>42767</v>
      </c>
      <c r="F87" s="1567">
        <f t="shared" si="14"/>
        <v>4</v>
      </c>
      <c r="G87" s="1567">
        <v>1</v>
      </c>
      <c r="H87" s="1567" t="s">
        <v>77</v>
      </c>
      <c r="I87" s="1567" t="s">
        <v>37</v>
      </c>
      <c r="J87" s="1567">
        <f t="shared" si="11"/>
        <v>4</v>
      </c>
      <c r="K87" s="1567">
        <v>2900000</v>
      </c>
      <c r="L87" s="1574">
        <f t="shared" si="12"/>
        <v>11600000</v>
      </c>
      <c r="M87" s="1567"/>
      <c r="N87" s="1575">
        <f t="shared" si="13"/>
        <v>-11600000</v>
      </c>
      <c r="O87" s="1578"/>
      <c r="P87" s="1">
        <f t="shared" si="9"/>
        <v>11600000</v>
      </c>
      <c r="Q87" s="1">
        <f t="shared" si="10"/>
        <v>0</v>
      </c>
      <c r="S87" s="28">
        <v>1282633</v>
      </c>
      <c r="T87" s="28">
        <v>8700000</v>
      </c>
    </row>
    <row r="88" s="1" customFormat="1" spans="1:20">
      <c r="A88" s="1567" t="s">
        <v>257</v>
      </c>
      <c r="B88" s="1567">
        <v>1253909</v>
      </c>
      <c r="C88" s="1567" t="s">
        <v>258</v>
      </c>
      <c r="D88" s="1568">
        <v>42763</v>
      </c>
      <c r="E88" s="1568">
        <v>42765</v>
      </c>
      <c r="F88" s="1567">
        <f t="shared" si="14"/>
        <v>2</v>
      </c>
      <c r="G88" s="1567">
        <v>2</v>
      </c>
      <c r="H88" s="1567" t="s">
        <v>53</v>
      </c>
      <c r="I88" s="1567" t="s">
        <v>37</v>
      </c>
      <c r="J88" s="1567">
        <f t="shared" si="11"/>
        <v>4</v>
      </c>
      <c r="K88" s="1577">
        <v>2900000</v>
      </c>
      <c r="L88" s="1574">
        <f t="shared" si="12"/>
        <v>11600000</v>
      </c>
      <c r="M88" s="1567"/>
      <c r="N88" s="1575">
        <f t="shared" si="13"/>
        <v>-11600000</v>
      </c>
      <c r="O88" s="1578"/>
      <c r="P88" s="1">
        <f t="shared" si="9"/>
        <v>11600000</v>
      </c>
      <c r="Q88" s="1">
        <f t="shared" si="10"/>
        <v>0</v>
      </c>
      <c r="S88" s="28">
        <v>1244628</v>
      </c>
      <c r="T88" s="28">
        <v>17400000</v>
      </c>
    </row>
    <row r="89" s="1" customFormat="1" spans="1:20">
      <c r="A89" s="1567" t="s">
        <v>259</v>
      </c>
      <c r="B89" s="1567">
        <v>1253910</v>
      </c>
      <c r="C89" s="1567" t="s">
        <v>258</v>
      </c>
      <c r="D89" s="1568">
        <v>42760</v>
      </c>
      <c r="E89" s="1568">
        <v>42762</v>
      </c>
      <c r="F89" s="1567">
        <f t="shared" si="14"/>
        <v>2</v>
      </c>
      <c r="G89" s="1567">
        <v>2</v>
      </c>
      <c r="H89" s="1567" t="s">
        <v>36</v>
      </c>
      <c r="I89" s="1567" t="s">
        <v>37</v>
      </c>
      <c r="J89" s="1567">
        <f t="shared" si="11"/>
        <v>4</v>
      </c>
      <c r="K89" s="1577">
        <v>2900000</v>
      </c>
      <c r="L89" s="1574">
        <f t="shared" si="12"/>
        <v>11600000</v>
      </c>
      <c r="M89" s="1567"/>
      <c r="N89" s="1575">
        <f t="shared" si="13"/>
        <v>-11600000</v>
      </c>
      <c r="O89" s="1578"/>
      <c r="P89" s="1">
        <f t="shared" si="9"/>
        <v>11600000</v>
      </c>
      <c r="Q89" s="1">
        <f t="shared" si="10"/>
        <v>0</v>
      </c>
      <c r="S89" s="28">
        <v>1252620</v>
      </c>
      <c r="T89" s="28">
        <v>8700000</v>
      </c>
    </row>
    <row r="90" s="1" customFormat="1" spans="1:20">
      <c r="A90" s="1567">
        <v>270469</v>
      </c>
      <c r="B90" s="1567">
        <v>1256429</v>
      </c>
      <c r="C90" s="1567" t="s">
        <v>260</v>
      </c>
      <c r="D90" s="1568">
        <v>42761</v>
      </c>
      <c r="E90" s="1568">
        <v>42763</v>
      </c>
      <c r="F90" s="1567">
        <f t="shared" si="14"/>
        <v>2</v>
      </c>
      <c r="G90" s="1567">
        <v>2</v>
      </c>
      <c r="H90" s="1567" t="s">
        <v>77</v>
      </c>
      <c r="I90" s="1567" t="s">
        <v>37</v>
      </c>
      <c r="J90" s="1567">
        <f t="shared" si="11"/>
        <v>4</v>
      </c>
      <c r="K90" s="1567">
        <v>2900000</v>
      </c>
      <c r="L90" s="1574">
        <f t="shared" si="12"/>
        <v>11600000</v>
      </c>
      <c r="M90" s="1567"/>
      <c r="N90" s="1575">
        <f t="shared" si="13"/>
        <v>-11600000</v>
      </c>
      <c r="O90" s="1578"/>
      <c r="P90" s="1">
        <f t="shared" si="9"/>
        <v>11600000</v>
      </c>
      <c r="Q90" s="1">
        <f t="shared" si="10"/>
        <v>0</v>
      </c>
      <c r="S90" s="28">
        <v>1278923</v>
      </c>
      <c r="T90" s="28">
        <v>5800000</v>
      </c>
    </row>
    <row r="91" s="1" customFormat="1" spans="1:20">
      <c r="A91" s="1567">
        <v>271647</v>
      </c>
      <c r="B91" s="1567">
        <v>1258590</v>
      </c>
      <c r="C91" s="1567" t="s">
        <v>261</v>
      </c>
      <c r="D91" s="1568">
        <v>43128</v>
      </c>
      <c r="E91" s="1568">
        <v>43130</v>
      </c>
      <c r="F91" s="1567">
        <f t="shared" si="14"/>
        <v>2</v>
      </c>
      <c r="G91" s="1567">
        <v>3</v>
      </c>
      <c r="H91" s="1567" t="s">
        <v>77</v>
      </c>
      <c r="I91" s="1567" t="s">
        <v>37</v>
      </c>
      <c r="J91" s="1567">
        <f t="shared" si="11"/>
        <v>6</v>
      </c>
      <c r="K91" s="1567">
        <v>2900000</v>
      </c>
      <c r="L91" s="1574">
        <f t="shared" si="12"/>
        <v>17400000</v>
      </c>
      <c r="M91" s="1567"/>
      <c r="N91" s="1575">
        <f t="shared" si="13"/>
        <v>-17400000</v>
      </c>
      <c r="O91" s="1578"/>
      <c r="P91" s="1">
        <f t="shared" si="9"/>
        <v>17400000</v>
      </c>
      <c r="Q91" s="1">
        <f t="shared" si="10"/>
        <v>0</v>
      </c>
      <c r="S91" s="28">
        <v>1277220</v>
      </c>
      <c r="T91" s="28">
        <v>17400000</v>
      </c>
    </row>
    <row r="92" s="1" customFormat="1" spans="1:20">
      <c r="A92" s="1567">
        <v>270471</v>
      </c>
      <c r="B92" s="1567">
        <v>1256458</v>
      </c>
      <c r="C92" s="1567" t="s">
        <v>262</v>
      </c>
      <c r="D92" s="1568">
        <v>42764</v>
      </c>
      <c r="E92" s="1568">
        <v>42766</v>
      </c>
      <c r="F92" s="1567">
        <f t="shared" si="14"/>
        <v>2</v>
      </c>
      <c r="G92" s="1567">
        <v>1</v>
      </c>
      <c r="H92" s="1567" t="s">
        <v>77</v>
      </c>
      <c r="I92" s="1567" t="s">
        <v>37</v>
      </c>
      <c r="J92" s="1567">
        <f t="shared" si="11"/>
        <v>2</v>
      </c>
      <c r="K92" s="1567">
        <v>2900000</v>
      </c>
      <c r="L92" s="1574">
        <f t="shared" si="12"/>
        <v>5800000</v>
      </c>
      <c r="M92" s="1567"/>
      <c r="N92" s="1575">
        <f t="shared" si="13"/>
        <v>-5800000</v>
      </c>
      <c r="O92" s="1578"/>
      <c r="P92" s="1">
        <f t="shared" si="9"/>
        <v>5800000</v>
      </c>
      <c r="Q92" s="1">
        <f t="shared" si="10"/>
        <v>0</v>
      </c>
      <c r="S92" s="28">
        <v>1250622</v>
      </c>
      <c r="T92" s="28">
        <v>19040000</v>
      </c>
    </row>
    <row r="93" s="1" customFormat="1" spans="1:20">
      <c r="A93" s="1567">
        <v>270472</v>
      </c>
      <c r="B93" s="1567">
        <v>1256459</v>
      </c>
      <c r="C93" s="1567" t="s">
        <v>263</v>
      </c>
      <c r="D93" s="1568">
        <v>42764</v>
      </c>
      <c r="E93" s="1568">
        <v>42766</v>
      </c>
      <c r="F93" s="1567">
        <f t="shared" si="14"/>
        <v>2</v>
      </c>
      <c r="G93" s="1567">
        <v>1</v>
      </c>
      <c r="H93" s="1567" t="s">
        <v>77</v>
      </c>
      <c r="I93" s="1567" t="s">
        <v>37</v>
      </c>
      <c r="J93" s="1567">
        <f t="shared" si="11"/>
        <v>2</v>
      </c>
      <c r="K93" s="1567">
        <v>2900000</v>
      </c>
      <c r="L93" s="1574">
        <f t="shared" si="12"/>
        <v>5800000</v>
      </c>
      <c r="M93" s="1567"/>
      <c r="N93" s="1575">
        <f t="shared" si="13"/>
        <v>-5800000</v>
      </c>
      <c r="O93" s="1578"/>
      <c r="P93" s="1">
        <f t="shared" si="9"/>
        <v>5800000</v>
      </c>
      <c r="Q93" s="1">
        <f t="shared" si="10"/>
        <v>0</v>
      </c>
      <c r="S93" s="28">
        <v>1273516</v>
      </c>
      <c r="T93" s="28">
        <v>5800000</v>
      </c>
    </row>
    <row r="94" s="1" customFormat="1" ht="15.75" customHeight="1" spans="1:20">
      <c r="A94" s="1567" t="s">
        <v>264</v>
      </c>
      <c r="B94" s="1567">
        <v>1259968</v>
      </c>
      <c r="C94" s="1567" t="s">
        <v>265</v>
      </c>
      <c r="D94" s="1568">
        <v>43128</v>
      </c>
      <c r="E94" s="1568">
        <v>43130</v>
      </c>
      <c r="F94" s="1567">
        <f t="shared" si="14"/>
        <v>2</v>
      </c>
      <c r="G94" s="1567">
        <v>2</v>
      </c>
      <c r="H94" s="1567" t="s">
        <v>77</v>
      </c>
      <c r="I94" s="1567" t="s">
        <v>37</v>
      </c>
      <c r="J94" s="1567">
        <f t="shared" si="11"/>
        <v>4</v>
      </c>
      <c r="K94" s="1577">
        <v>2900000</v>
      </c>
      <c r="L94" s="1574">
        <f t="shared" si="12"/>
        <v>11600000</v>
      </c>
      <c r="M94" s="1567"/>
      <c r="N94" s="1575">
        <f t="shared" si="13"/>
        <v>-11600000</v>
      </c>
      <c r="O94" s="1578"/>
      <c r="P94" s="1">
        <f t="shared" si="9"/>
        <v>11600000</v>
      </c>
      <c r="Q94" s="1">
        <f t="shared" si="10"/>
        <v>0</v>
      </c>
      <c r="S94" s="28">
        <v>1272491</v>
      </c>
      <c r="T94" s="28">
        <v>5800000</v>
      </c>
    </row>
    <row r="95" s="1" customFormat="1" spans="1:20">
      <c r="A95" s="1567" t="s">
        <v>266</v>
      </c>
      <c r="B95" s="1567">
        <v>1260625</v>
      </c>
      <c r="C95" s="1567" t="s">
        <v>267</v>
      </c>
      <c r="D95" s="1568">
        <v>43127</v>
      </c>
      <c r="E95" s="1568">
        <v>43129</v>
      </c>
      <c r="F95" s="1567">
        <f t="shared" si="14"/>
        <v>2</v>
      </c>
      <c r="G95" s="1567">
        <v>2</v>
      </c>
      <c r="H95" s="1567" t="s">
        <v>53</v>
      </c>
      <c r="I95" s="1567" t="s">
        <v>37</v>
      </c>
      <c r="J95" s="1567">
        <f t="shared" si="11"/>
        <v>4</v>
      </c>
      <c r="K95" s="1577">
        <v>2900000</v>
      </c>
      <c r="L95" s="1574">
        <f t="shared" si="12"/>
        <v>11600000</v>
      </c>
      <c r="M95" s="1567"/>
      <c r="N95" s="1575">
        <f t="shared" si="13"/>
        <v>-11600000</v>
      </c>
      <c r="O95" s="1578"/>
      <c r="P95" s="1">
        <f t="shared" si="9"/>
        <v>11600000</v>
      </c>
      <c r="Q95" s="1">
        <f t="shared" si="10"/>
        <v>0</v>
      </c>
      <c r="S95" s="28">
        <v>1261843</v>
      </c>
      <c r="T95" s="28">
        <v>9240000</v>
      </c>
    </row>
    <row r="96" s="1" customFormat="1" spans="1:20">
      <c r="A96" s="1567">
        <v>273972</v>
      </c>
      <c r="B96" s="1567">
        <v>1260861</v>
      </c>
      <c r="C96" s="1567" t="s">
        <v>268</v>
      </c>
      <c r="D96" s="1568">
        <v>43128</v>
      </c>
      <c r="E96" s="1568">
        <v>43130</v>
      </c>
      <c r="F96" s="1567">
        <f t="shared" si="14"/>
        <v>2</v>
      </c>
      <c r="G96" s="1567">
        <v>1</v>
      </c>
      <c r="H96" s="1567" t="s">
        <v>269</v>
      </c>
      <c r="I96" s="1567" t="s">
        <v>148</v>
      </c>
      <c r="J96" s="1567">
        <f t="shared" si="11"/>
        <v>2</v>
      </c>
      <c r="K96" s="1567">
        <v>2900000</v>
      </c>
      <c r="L96" s="1574">
        <f t="shared" si="12"/>
        <v>5800000</v>
      </c>
      <c r="M96" s="1567"/>
      <c r="N96" s="1575">
        <f t="shared" si="13"/>
        <v>-5800000</v>
      </c>
      <c r="O96" s="1578"/>
      <c r="P96" s="1">
        <f t="shared" si="9"/>
        <v>5800000</v>
      </c>
      <c r="Q96" s="1">
        <f t="shared" si="10"/>
        <v>0</v>
      </c>
      <c r="S96" s="28">
        <v>1261943</v>
      </c>
      <c r="T96" s="28">
        <v>4620000</v>
      </c>
    </row>
    <row r="97" s="1" customFormat="1" spans="1:20">
      <c r="A97" s="1567">
        <v>274183</v>
      </c>
      <c r="B97" s="1567">
        <v>1261565</v>
      </c>
      <c r="C97" s="1567" t="s">
        <v>270</v>
      </c>
      <c r="D97" s="1568">
        <v>43129</v>
      </c>
      <c r="E97" s="1568">
        <v>43130</v>
      </c>
      <c r="F97" s="1567">
        <f t="shared" si="14"/>
        <v>1</v>
      </c>
      <c r="G97" s="1567">
        <v>1</v>
      </c>
      <c r="H97" s="1567" t="s">
        <v>53</v>
      </c>
      <c r="I97" s="1567" t="s">
        <v>148</v>
      </c>
      <c r="J97" s="1567">
        <f t="shared" si="11"/>
        <v>1</v>
      </c>
      <c r="K97" s="1567">
        <v>2900000</v>
      </c>
      <c r="L97" s="1574">
        <f t="shared" si="12"/>
        <v>2900000</v>
      </c>
      <c r="M97" s="1567"/>
      <c r="N97" s="1575">
        <f t="shared" si="13"/>
        <v>-2900000</v>
      </c>
      <c r="O97" s="1578"/>
      <c r="P97" s="1">
        <f t="shared" si="9"/>
        <v>2900000</v>
      </c>
      <c r="Q97" s="1">
        <f t="shared" si="10"/>
        <v>0</v>
      </c>
      <c r="S97" s="28">
        <v>1278757</v>
      </c>
      <c r="T97" s="28">
        <v>11600000</v>
      </c>
    </row>
    <row r="98" s="1" customFormat="1" spans="1:20">
      <c r="A98" s="1567">
        <v>274874</v>
      </c>
      <c r="B98" s="1567">
        <v>1264985</v>
      </c>
      <c r="C98" s="1567" t="s">
        <v>271</v>
      </c>
      <c r="D98" s="1568">
        <v>43126</v>
      </c>
      <c r="E98" s="1568">
        <v>43128</v>
      </c>
      <c r="F98" s="1567">
        <f t="shared" si="14"/>
        <v>2</v>
      </c>
      <c r="G98" s="1567">
        <v>1</v>
      </c>
      <c r="H98" s="1567" t="s">
        <v>36</v>
      </c>
      <c r="I98" s="1567" t="s">
        <v>37</v>
      </c>
      <c r="J98" s="1567">
        <f t="shared" si="11"/>
        <v>2</v>
      </c>
      <c r="K98" s="1577">
        <v>2900000</v>
      </c>
      <c r="L98" s="1574">
        <f t="shared" si="12"/>
        <v>5800000</v>
      </c>
      <c r="M98" s="1567"/>
      <c r="N98" s="1575">
        <f t="shared" si="13"/>
        <v>-5800000</v>
      </c>
      <c r="O98" s="1579"/>
      <c r="P98" s="1">
        <f t="shared" si="9"/>
        <v>5800000</v>
      </c>
      <c r="Q98" s="1">
        <f t="shared" si="10"/>
        <v>0</v>
      </c>
      <c r="S98" s="28">
        <v>1253387</v>
      </c>
      <c r="T98" s="28">
        <v>8700000</v>
      </c>
    </row>
    <row r="99" s="1" customFormat="1" spans="1:20">
      <c r="A99" s="1569">
        <v>263378</v>
      </c>
      <c r="B99" s="1569">
        <v>1244848</v>
      </c>
      <c r="C99" s="1569" t="s">
        <v>272</v>
      </c>
      <c r="D99" s="1570">
        <v>42765</v>
      </c>
      <c r="E99" s="1570">
        <v>42768</v>
      </c>
      <c r="F99" s="1569">
        <f t="shared" si="14"/>
        <v>3</v>
      </c>
      <c r="G99" s="1569">
        <v>1</v>
      </c>
      <c r="H99" s="1569" t="s">
        <v>77</v>
      </c>
      <c r="I99" s="1569" t="s">
        <v>37</v>
      </c>
      <c r="J99" s="1569">
        <f t="shared" si="11"/>
        <v>3</v>
      </c>
      <c r="K99" s="1580">
        <v>2900000</v>
      </c>
      <c r="L99" s="1580">
        <f t="shared" si="12"/>
        <v>8700000</v>
      </c>
      <c r="M99" s="1569"/>
      <c r="N99" s="1581">
        <f t="shared" si="13"/>
        <v>-8700000</v>
      </c>
      <c r="O99" s="1582">
        <f>SUM(L99:L108)</f>
        <v>87000000</v>
      </c>
      <c r="P99" s="1">
        <f>VLOOKUP(B99,S:T,2,0)</f>
        <v>8700000</v>
      </c>
      <c r="Q99" s="1">
        <f t="shared" si="10"/>
        <v>0</v>
      </c>
      <c r="S99" s="28">
        <v>1273118</v>
      </c>
      <c r="T99" s="28">
        <v>2900000</v>
      </c>
    </row>
    <row r="100" s="1" customFormat="1" spans="1:20">
      <c r="A100" s="1569">
        <v>263717</v>
      </c>
      <c r="B100" s="1569">
        <v>1245959</v>
      </c>
      <c r="C100" s="1569" t="s">
        <v>273</v>
      </c>
      <c r="D100" s="1570">
        <v>42766</v>
      </c>
      <c r="E100" s="1570">
        <v>42768</v>
      </c>
      <c r="F100" s="1569">
        <f t="shared" si="14"/>
        <v>2</v>
      </c>
      <c r="G100" s="1569">
        <v>1</v>
      </c>
      <c r="H100" s="1569" t="s">
        <v>53</v>
      </c>
      <c r="I100" s="1569" t="s">
        <v>37</v>
      </c>
      <c r="J100" s="1569">
        <f t="shared" si="11"/>
        <v>2</v>
      </c>
      <c r="K100" s="1580">
        <v>2900000</v>
      </c>
      <c r="L100" s="1580">
        <f t="shared" si="12"/>
        <v>5800000</v>
      </c>
      <c r="M100" s="1569"/>
      <c r="N100" s="1581">
        <f t="shared" si="13"/>
        <v>-5800000</v>
      </c>
      <c r="O100" s="1583"/>
      <c r="P100" s="1">
        <f>VLOOKUP(B100,S:T,2,0)</f>
        <v>5800000</v>
      </c>
      <c r="Q100" s="1">
        <f t="shared" si="10"/>
        <v>0</v>
      </c>
      <c r="S100" s="28">
        <v>1277020</v>
      </c>
      <c r="T100" s="28">
        <v>8700000</v>
      </c>
    </row>
    <row r="101" s="1" customFormat="1" spans="1:20">
      <c r="A101" s="1569">
        <v>265993</v>
      </c>
      <c r="B101" s="1569">
        <v>1249582</v>
      </c>
      <c r="C101" s="1569" t="s">
        <v>274</v>
      </c>
      <c r="D101" s="1570">
        <v>42766</v>
      </c>
      <c r="E101" s="1570">
        <v>42770</v>
      </c>
      <c r="F101" s="1569">
        <f t="shared" si="14"/>
        <v>4</v>
      </c>
      <c r="G101" s="1569">
        <v>1</v>
      </c>
      <c r="H101" s="1569" t="s">
        <v>53</v>
      </c>
      <c r="I101" s="1569" t="s">
        <v>37</v>
      </c>
      <c r="J101" s="1569">
        <f t="shared" si="11"/>
        <v>4</v>
      </c>
      <c r="K101" s="1569">
        <v>2900000</v>
      </c>
      <c r="L101" s="1580">
        <f t="shared" si="12"/>
        <v>11600000</v>
      </c>
      <c r="M101" s="1569"/>
      <c r="N101" s="1581">
        <f t="shared" si="13"/>
        <v>-11600000</v>
      </c>
      <c r="O101" s="1583"/>
      <c r="P101" s="1">
        <f>VLOOKUP(B101,S:T,2,0)</f>
        <v>11600000</v>
      </c>
      <c r="Q101" s="1">
        <f t="shared" si="10"/>
        <v>0</v>
      </c>
      <c r="S101" s="28">
        <v>1250170</v>
      </c>
      <c r="T101" s="28">
        <v>17400000</v>
      </c>
    </row>
    <row r="102" s="1" customFormat="1" spans="1:20">
      <c r="A102" s="1569">
        <v>265999</v>
      </c>
      <c r="B102" s="1569">
        <v>1249590</v>
      </c>
      <c r="C102" s="1569" t="s">
        <v>275</v>
      </c>
      <c r="D102" s="1570">
        <v>42766</v>
      </c>
      <c r="E102" s="1570">
        <v>42770</v>
      </c>
      <c r="F102" s="1569">
        <f t="shared" si="14"/>
        <v>4</v>
      </c>
      <c r="G102" s="1569">
        <v>1</v>
      </c>
      <c r="H102" s="1569" t="s">
        <v>77</v>
      </c>
      <c r="I102" s="1569" t="s">
        <v>37</v>
      </c>
      <c r="J102" s="1569">
        <f t="shared" si="11"/>
        <v>4</v>
      </c>
      <c r="K102" s="1569">
        <v>2900000</v>
      </c>
      <c r="L102" s="1580">
        <f t="shared" si="12"/>
        <v>11600000</v>
      </c>
      <c r="M102" s="1569"/>
      <c r="N102" s="1581">
        <f t="shared" si="13"/>
        <v>-11600000</v>
      </c>
      <c r="O102" s="1583"/>
      <c r="P102" s="1">
        <f>VLOOKUP(B102,S:T,2,0)</f>
        <v>11600000</v>
      </c>
      <c r="Q102" s="1">
        <f t="shared" si="10"/>
        <v>0</v>
      </c>
      <c r="S102" s="28">
        <v>1275440</v>
      </c>
      <c r="T102" s="28">
        <v>11600000</v>
      </c>
    </row>
    <row r="103" s="1" customFormat="1" spans="1:20">
      <c r="A103" s="1569">
        <v>266002</v>
      </c>
      <c r="B103" s="1569">
        <v>1249666</v>
      </c>
      <c r="C103" s="1569" t="s">
        <v>276</v>
      </c>
      <c r="D103" s="1570">
        <v>42766</v>
      </c>
      <c r="E103" s="1570">
        <v>42768</v>
      </c>
      <c r="F103" s="1569">
        <f t="shared" si="14"/>
        <v>2</v>
      </c>
      <c r="G103" s="1569">
        <v>1</v>
      </c>
      <c r="H103" s="1569" t="s">
        <v>53</v>
      </c>
      <c r="I103" s="1569" t="s">
        <v>37</v>
      </c>
      <c r="J103" s="1569">
        <f t="shared" si="11"/>
        <v>2</v>
      </c>
      <c r="K103" s="1569">
        <v>2900000</v>
      </c>
      <c r="L103" s="1580">
        <f t="shared" si="12"/>
        <v>5800000</v>
      </c>
      <c r="M103" s="1569"/>
      <c r="N103" s="1581">
        <f t="shared" si="13"/>
        <v>-5800000</v>
      </c>
      <c r="O103" s="1583"/>
      <c r="P103" s="1">
        <f>VLOOKUP(B103,S:T,2,0)</f>
        <v>5800000</v>
      </c>
      <c r="Q103" s="1">
        <f t="shared" si="10"/>
        <v>0</v>
      </c>
      <c r="S103" s="28">
        <v>1252712</v>
      </c>
      <c r="T103" s="28">
        <v>8700000</v>
      </c>
    </row>
    <row r="104" s="1" customFormat="1" spans="1:20">
      <c r="A104" s="1569">
        <v>266009</v>
      </c>
      <c r="B104" s="1569">
        <v>1249137</v>
      </c>
      <c r="C104" s="1569" t="s">
        <v>277</v>
      </c>
      <c r="D104" s="1570">
        <v>42766</v>
      </c>
      <c r="E104" s="1570">
        <v>42769</v>
      </c>
      <c r="F104" s="1569">
        <f t="shared" si="14"/>
        <v>3</v>
      </c>
      <c r="G104" s="1569">
        <v>1</v>
      </c>
      <c r="H104" s="1569" t="s">
        <v>36</v>
      </c>
      <c r="I104" s="1569" t="s">
        <v>37</v>
      </c>
      <c r="J104" s="1569">
        <f t="shared" si="11"/>
        <v>3</v>
      </c>
      <c r="K104" s="1584">
        <v>2900000</v>
      </c>
      <c r="L104" s="1580">
        <f t="shared" si="12"/>
        <v>8700000</v>
      </c>
      <c r="M104" s="1569"/>
      <c r="N104" s="1581">
        <f t="shared" si="13"/>
        <v>-8700000</v>
      </c>
      <c r="O104" s="1583"/>
      <c r="P104" s="1">
        <f>VLOOKUP(B104,S:T,2,0)</f>
        <v>8700000</v>
      </c>
      <c r="Q104" s="1">
        <f t="shared" si="10"/>
        <v>0</v>
      </c>
      <c r="S104" s="28">
        <v>1264468</v>
      </c>
      <c r="T104" s="28">
        <v>13860000</v>
      </c>
    </row>
    <row r="105" s="1" customFormat="1" spans="1:20">
      <c r="A105" s="1569">
        <v>266451</v>
      </c>
      <c r="B105" s="1569">
        <v>1250372</v>
      </c>
      <c r="C105" s="1569" t="s">
        <v>278</v>
      </c>
      <c r="D105" s="1570">
        <v>42765</v>
      </c>
      <c r="E105" s="1570">
        <v>42769</v>
      </c>
      <c r="F105" s="1569">
        <f t="shared" si="14"/>
        <v>4</v>
      </c>
      <c r="G105" s="1569">
        <v>1</v>
      </c>
      <c r="H105" s="1569" t="s">
        <v>36</v>
      </c>
      <c r="I105" s="1569" t="s">
        <v>37</v>
      </c>
      <c r="J105" s="1569">
        <f t="shared" si="11"/>
        <v>4</v>
      </c>
      <c r="K105" s="1584">
        <v>2900000</v>
      </c>
      <c r="L105" s="1580">
        <f t="shared" si="12"/>
        <v>11600000</v>
      </c>
      <c r="M105" s="1569"/>
      <c r="N105" s="1581">
        <f t="shared" si="13"/>
        <v>-11600000</v>
      </c>
      <c r="O105" s="1583"/>
      <c r="P105" s="1">
        <f>VLOOKUP(B105,S:T,2,0)</f>
        <v>11600000</v>
      </c>
      <c r="Q105" s="1">
        <f t="shared" si="10"/>
        <v>0</v>
      </c>
      <c r="S105" s="28">
        <v>1271438</v>
      </c>
      <c r="T105" s="28">
        <v>2900000</v>
      </c>
    </row>
    <row r="106" s="1" customFormat="1" spans="1:20">
      <c r="A106" s="1569">
        <v>266629</v>
      </c>
      <c r="B106" s="1569">
        <v>1250776</v>
      </c>
      <c r="C106" s="1569" t="s">
        <v>279</v>
      </c>
      <c r="D106" s="1570">
        <v>42765</v>
      </c>
      <c r="E106" s="1570">
        <v>42768</v>
      </c>
      <c r="F106" s="1569">
        <f t="shared" si="14"/>
        <v>3</v>
      </c>
      <c r="G106" s="1569">
        <v>1</v>
      </c>
      <c r="H106" s="1569" t="s">
        <v>53</v>
      </c>
      <c r="I106" s="1569" t="s">
        <v>37</v>
      </c>
      <c r="J106" s="1569">
        <f t="shared" si="11"/>
        <v>3</v>
      </c>
      <c r="K106" s="1569">
        <v>2900000</v>
      </c>
      <c r="L106" s="1580">
        <f t="shared" si="12"/>
        <v>8700000</v>
      </c>
      <c r="M106" s="1569"/>
      <c r="N106" s="1581">
        <f t="shared" si="13"/>
        <v>-8700000</v>
      </c>
      <c r="O106" s="1583"/>
      <c r="P106" s="1">
        <f>VLOOKUP(B106,S:T,2,0)</f>
        <v>8700000</v>
      </c>
      <c r="Q106" s="1">
        <f t="shared" si="10"/>
        <v>0</v>
      </c>
      <c r="S106" s="28">
        <v>1276433</v>
      </c>
      <c r="T106" s="28">
        <v>13860000</v>
      </c>
    </row>
    <row r="107" s="1" customFormat="1" spans="1:20">
      <c r="A107" s="1569">
        <v>267012</v>
      </c>
      <c r="B107" s="1569">
        <v>1251635</v>
      </c>
      <c r="C107" s="1569" t="s">
        <v>280</v>
      </c>
      <c r="D107" s="1570">
        <v>42766</v>
      </c>
      <c r="E107" s="1570">
        <v>42768</v>
      </c>
      <c r="F107" s="1569">
        <f t="shared" si="14"/>
        <v>2</v>
      </c>
      <c r="G107" s="1569">
        <v>1</v>
      </c>
      <c r="H107" s="1569" t="s">
        <v>77</v>
      </c>
      <c r="I107" s="1569" t="s">
        <v>37</v>
      </c>
      <c r="J107" s="1569">
        <f t="shared" si="11"/>
        <v>2</v>
      </c>
      <c r="K107" s="1569">
        <v>2900000</v>
      </c>
      <c r="L107" s="1580">
        <f t="shared" si="12"/>
        <v>5800000</v>
      </c>
      <c r="M107" s="1569"/>
      <c r="N107" s="1581">
        <f t="shared" si="13"/>
        <v>-5800000</v>
      </c>
      <c r="O107" s="1583"/>
      <c r="P107" s="1">
        <f>VLOOKUP(B107,S:T,2,0)</f>
        <v>5800000</v>
      </c>
      <c r="Q107" s="1">
        <f t="shared" si="10"/>
        <v>0</v>
      </c>
      <c r="S107" s="28">
        <v>1256937</v>
      </c>
      <c r="T107" s="28">
        <v>56000000</v>
      </c>
    </row>
    <row r="108" s="1" customFormat="1" spans="1:20">
      <c r="A108" s="1569">
        <v>267038</v>
      </c>
      <c r="B108" s="1569">
        <v>1251857</v>
      </c>
      <c r="C108" s="1569" t="s">
        <v>281</v>
      </c>
      <c r="D108" s="1570">
        <v>42765</v>
      </c>
      <c r="E108" s="1570">
        <v>42768</v>
      </c>
      <c r="F108" s="1569">
        <f t="shared" si="14"/>
        <v>3</v>
      </c>
      <c r="G108" s="1569">
        <v>1</v>
      </c>
      <c r="H108" s="1569" t="s">
        <v>77</v>
      </c>
      <c r="I108" s="1569" t="s">
        <v>37</v>
      </c>
      <c r="J108" s="1569">
        <f t="shared" si="11"/>
        <v>3</v>
      </c>
      <c r="K108" s="1569">
        <v>2900000</v>
      </c>
      <c r="L108" s="1580">
        <f t="shared" si="12"/>
        <v>8700000</v>
      </c>
      <c r="M108" s="1569"/>
      <c r="N108" s="1581">
        <f t="shared" si="13"/>
        <v>-8700000</v>
      </c>
      <c r="O108" s="1585"/>
      <c r="P108" s="1">
        <f>VLOOKUP(B108,S:T,2,0)</f>
        <v>8700000</v>
      </c>
      <c r="Q108" s="1">
        <f t="shared" si="10"/>
        <v>0</v>
      </c>
      <c r="S108" s="28">
        <v>1273937</v>
      </c>
      <c r="T108" s="28">
        <v>17400000</v>
      </c>
    </row>
    <row r="109" s="1" customFormat="1" spans="1:20">
      <c r="A109" s="175">
        <v>266318</v>
      </c>
      <c r="B109" s="175">
        <v>1250170</v>
      </c>
      <c r="C109" s="175" t="s">
        <v>282</v>
      </c>
      <c r="D109" s="177">
        <v>43126</v>
      </c>
      <c r="E109" s="177">
        <v>43129</v>
      </c>
      <c r="F109" s="175">
        <f t="shared" si="14"/>
        <v>3</v>
      </c>
      <c r="G109" s="175">
        <v>2</v>
      </c>
      <c r="H109" s="175" t="s">
        <v>77</v>
      </c>
      <c r="I109" s="175" t="s">
        <v>37</v>
      </c>
      <c r="J109" s="175">
        <f t="shared" si="11"/>
        <v>6</v>
      </c>
      <c r="K109" s="175">
        <v>2900000</v>
      </c>
      <c r="L109" s="185">
        <f t="shared" si="12"/>
        <v>17400000</v>
      </c>
      <c r="M109" s="175"/>
      <c r="N109" s="1005">
        <f t="shared" si="13"/>
        <v>-17400000</v>
      </c>
      <c r="O109" s="187">
        <v>17400000</v>
      </c>
      <c r="P109" s="1">
        <f>VLOOKUP(B109,S:T,2,0)</f>
        <v>17400000</v>
      </c>
      <c r="Q109" s="1">
        <f t="shared" si="10"/>
        <v>0</v>
      </c>
      <c r="S109" s="28">
        <v>1280704</v>
      </c>
      <c r="T109" s="28">
        <v>8700000</v>
      </c>
    </row>
    <row r="110" s="1" customFormat="1" spans="1:20">
      <c r="A110" s="151"/>
      <c r="B110" s="151"/>
      <c r="C110" s="151"/>
      <c r="D110" s="151"/>
      <c r="E110" s="151"/>
      <c r="F110" s="151">
        <f t="shared" si="14"/>
        <v>0</v>
      </c>
      <c r="G110" s="151"/>
      <c r="H110" s="151"/>
      <c r="I110" s="151"/>
      <c r="J110" s="151">
        <f t="shared" si="11"/>
        <v>0</v>
      </c>
      <c r="K110" s="151"/>
      <c r="L110" s="173">
        <f t="shared" si="12"/>
        <v>0</v>
      </c>
      <c r="M110" s="151"/>
      <c r="N110" s="174">
        <f t="shared" si="13"/>
        <v>0</v>
      </c>
      <c r="O110" s="1467"/>
      <c r="S110" s="28">
        <v>1278583</v>
      </c>
      <c r="T110" s="28">
        <v>11600000</v>
      </c>
    </row>
    <row r="111" s="1" customFormat="1" spans="1:20">
      <c r="A111" s="151"/>
      <c r="B111" s="151"/>
      <c r="C111" s="151"/>
      <c r="D111" s="151"/>
      <c r="E111" s="151"/>
      <c r="F111" s="151">
        <f t="shared" si="14"/>
        <v>0</v>
      </c>
      <c r="G111" s="151"/>
      <c r="H111" s="151"/>
      <c r="I111" s="151"/>
      <c r="J111" s="151">
        <f t="shared" si="11"/>
        <v>0</v>
      </c>
      <c r="K111" s="151"/>
      <c r="L111" s="173">
        <f t="shared" si="12"/>
        <v>0</v>
      </c>
      <c r="M111" s="151"/>
      <c r="N111" s="174">
        <f t="shared" si="13"/>
        <v>0</v>
      </c>
      <c r="O111" s="1467"/>
      <c r="S111" s="28">
        <v>1243378</v>
      </c>
      <c r="T111" s="28">
        <v>11600000</v>
      </c>
    </row>
    <row r="112" spans="19:20">
      <c r="S112" s="28">
        <v>1245516</v>
      </c>
      <c r="T112" s="28">
        <v>18480000</v>
      </c>
    </row>
    <row r="113" spans="19:20">
      <c r="S113" s="28">
        <v>1242648</v>
      </c>
      <c r="T113" s="28">
        <v>5800000</v>
      </c>
    </row>
    <row r="114" spans="2:20">
      <c r="B114" s="1541" t="s">
        <v>283</v>
      </c>
      <c r="C114" s="1" t="str">
        <f ca="1">PHONETIC(B114:B215)</f>
        <v>,1260494,1243378,1243649,1244247,1247872,1244300,1250400,1252642,1255767,1259384,1259449,1252645,1255998,1253197,1257104,1260550,1253387,1253476,1255379,1255529,1255657,1257170,1244186,1245516,1246589,1252599,1253363,1254017,1254035,1253967,1255110,1255831,1257939,1258085,1253912,1255804,1256543,1257039,1255967,1253733,1259340,1258006,1257264,1260077,1249214,1253911,1255286,1243124,1264865,1256471,1255799,1256525,1257041,1250518,1257342,1257571,1258161,1248348,1249011,1250918,1252546,1252601,1252620,1243221,1248418,1249854,1249864,1250493,1244628,1250143,1244361,1257814,1242817,1244293,1250399,1244368,1247743,1253786,1253909,1253910,1256429,1258590,1256458,1256459,1259968,1260625,1260861,1261565,1264985,1244848,1245959,1249582,1249590,1249666,1249137,1250372,1250776,1251635,1251857,1250170</v>
      </c>
      <c r="S114" s="28">
        <v>1248121</v>
      </c>
      <c r="T114" s="28">
        <v>2900000</v>
      </c>
    </row>
    <row r="115" spans="2:20">
      <c r="B115" s="1541" t="s">
        <v>284</v>
      </c>
      <c r="S115" s="28">
        <v>1242817</v>
      </c>
      <c r="T115" s="28">
        <v>8700000</v>
      </c>
    </row>
    <row r="116" spans="2:20">
      <c r="B116" s="1543" t="s">
        <v>285</v>
      </c>
      <c r="S116" s="28">
        <v>1247872</v>
      </c>
      <c r="T116" s="28">
        <v>8700000</v>
      </c>
    </row>
    <row r="117" spans="2:20">
      <c r="B117" s="1541" t="s">
        <v>286</v>
      </c>
      <c r="S117" s="28">
        <v>1245373</v>
      </c>
      <c r="T117" s="28">
        <v>17400000</v>
      </c>
    </row>
    <row r="118" spans="2:20">
      <c r="B118" s="1541" t="s">
        <v>287</v>
      </c>
      <c r="S118" s="28">
        <v>1246083</v>
      </c>
      <c r="T118" s="28">
        <v>8700000</v>
      </c>
    </row>
    <row r="119" spans="2:20">
      <c r="B119" s="1541" t="s">
        <v>288</v>
      </c>
      <c r="S119" s="28">
        <v>1261251</v>
      </c>
      <c r="T119" s="28">
        <v>8700000</v>
      </c>
    </row>
    <row r="120" spans="2:20">
      <c r="B120" s="1541" t="s">
        <v>289</v>
      </c>
      <c r="S120" s="28">
        <v>1255967</v>
      </c>
      <c r="T120" s="28">
        <v>11600000</v>
      </c>
    </row>
    <row r="121" spans="2:20">
      <c r="B121" s="1541" t="s">
        <v>290</v>
      </c>
      <c r="S121" s="28">
        <v>1277109</v>
      </c>
      <c r="T121" s="28">
        <v>11600000</v>
      </c>
    </row>
    <row r="122" spans="2:20">
      <c r="B122" s="1541" t="s">
        <v>291</v>
      </c>
      <c r="S122" s="28">
        <v>1251241</v>
      </c>
      <c r="T122" s="28">
        <v>27720000</v>
      </c>
    </row>
    <row r="123" spans="2:20">
      <c r="B123" s="1541" t="s">
        <v>292</v>
      </c>
      <c r="S123" s="28">
        <v>1258961</v>
      </c>
      <c r="T123" s="28">
        <v>13860000</v>
      </c>
    </row>
    <row r="124" spans="2:20">
      <c r="B124" s="1541" t="s">
        <v>293</v>
      </c>
      <c r="S124" s="28">
        <v>1279834</v>
      </c>
      <c r="T124" s="28">
        <v>2900000</v>
      </c>
    </row>
    <row r="125" spans="2:20">
      <c r="B125" s="1545" t="s">
        <v>294</v>
      </c>
      <c r="S125" s="28">
        <v>1264148</v>
      </c>
      <c r="T125" s="28">
        <v>9240000</v>
      </c>
    </row>
    <row r="126" spans="2:20">
      <c r="B126" s="1547" t="s">
        <v>295</v>
      </c>
      <c r="S126" s="28">
        <v>1276233</v>
      </c>
      <c r="T126" s="28">
        <v>8700000</v>
      </c>
    </row>
    <row r="127" spans="2:20">
      <c r="B127" s="1550"/>
      <c r="S127" s="28">
        <v>1263063</v>
      </c>
      <c r="T127" s="28">
        <v>5800000</v>
      </c>
    </row>
    <row r="128" spans="2:20">
      <c r="B128" s="1541" t="s">
        <v>296</v>
      </c>
      <c r="S128" s="28">
        <v>1258085</v>
      </c>
      <c r="T128" s="28">
        <v>9240000</v>
      </c>
    </row>
    <row r="129" spans="2:20">
      <c r="B129" s="1541" t="s">
        <v>297</v>
      </c>
      <c r="S129" s="28">
        <v>1280252</v>
      </c>
      <c r="T129" s="28">
        <v>8700000</v>
      </c>
    </row>
    <row r="130" spans="2:20">
      <c r="B130" s="1541" t="s">
        <v>298</v>
      </c>
      <c r="S130" s="28">
        <v>1243324</v>
      </c>
      <c r="T130" s="28">
        <v>8700000</v>
      </c>
    </row>
    <row r="131" spans="2:20">
      <c r="B131" s="1541" t="s">
        <v>299</v>
      </c>
      <c r="S131" s="28">
        <v>1249126</v>
      </c>
      <c r="T131" s="28">
        <v>2900000</v>
      </c>
    </row>
    <row r="132" spans="2:20">
      <c r="B132" s="1541" t="s">
        <v>300</v>
      </c>
      <c r="S132" s="28">
        <v>1255804</v>
      </c>
      <c r="T132" s="28">
        <v>5800000</v>
      </c>
    </row>
    <row r="133" spans="2:20">
      <c r="B133" s="1541" t="s">
        <v>301</v>
      </c>
      <c r="S133" s="28">
        <v>1253912</v>
      </c>
      <c r="T133" s="28">
        <v>5800000</v>
      </c>
    </row>
    <row r="134" spans="2:20">
      <c r="B134" s="1541" t="s">
        <v>302</v>
      </c>
      <c r="S134" s="28">
        <v>1275123</v>
      </c>
      <c r="T134" s="28">
        <v>4620000</v>
      </c>
    </row>
    <row r="135" spans="2:20">
      <c r="B135" s="1541" t="s">
        <v>303</v>
      </c>
      <c r="S135" s="28">
        <v>1260550</v>
      </c>
      <c r="T135" s="28">
        <v>8700000</v>
      </c>
    </row>
    <row r="136" spans="2:20">
      <c r="B136" s="1541" t="s">
        <v>304</v>
      </c>
      <c r="S136" s="28">
        <v>1257264</v>
      </c>
      <c r="T136" s="28">
        <v>34800000</v>
      </c>
    </row>
    <row r="137" spans="2:20">
      <c r="B137" s="1541" t="s">
        <v>305</v>
      </c>
      <c r="S137" s="28">
        <v>1256285</v>
      </c>
      <c r="T137" s="28">
        <v>11600000</v>
      </c>
    </row>
    <row r="138" spans="2:20">
      <c r="B138" s="1541" t="s">
        <v>306</v>
      </c>
      <c r="S138" s="28">
        <v>1264008</v>
      </c>
      <c r="T138" s="28">
        <v>9240000</v>
      </c>
    </row>
    <row r="139" spans="2:20">
      <c r="B139" s="1541" t="s">
        <v>307</v>
      </c>
      <c r="S139" s="28">
        <v>1252332</v>
      </c>
      <c r="T139" s="28">
        <v>26100000</v>
      </c>
    </row>
    <row r="140" spans="2:20">
      <c r="B140" s="1541" t="s">
        <v>308</v>
      </c>
      <c r="S140" s="28">
        <v>1252601</v>
      </c>
      <c r="T140" s="28">
        <v>5800000</v>
      </c>
    </row>
    <row r="141" spans="2:20">
      <c r="B141" s="1541" t="s">
        <v>309</v>
      </c>
      <c r="S141" s="28">
        <v>1281429</v>
      </c>
      <c r="T141" s="28">
        <v>8700000</v>
      </c>
    </row>
    <row r="142" spans="2:20">
      <c r="B142" s="1541" t="s">
        <v>310</v>
      </c>
      <c r="S142" s="28">
        <v>1256471</v>
      </c>
      <c r="T142" s="28">
        <v>8700000</v>
      </c>
    </row>
    <row r="143" spans="2:20">
      <c r="B143" s="1541" t="s">
        <v>311</v>
      </c>
      <c r="S143" s="28">
        <v>1277384</v>
      </c>
      <c r="T143" s="28">
        <v>17400000</v>
      </c>
    </row>
    <row r="144" spans="2:20">
      <c r="B144" s="1541" t="s">
        <v>312</v>
      </c>
      <c r="S144" s="28">
        <v>1251857</v>
      </c>
      <c r="T144" s="28">
        <v>8700000</v>
      </c>
    </row>
    <row r="145" spans="2:20">
      <c r="B145" s="1541" t="s">
        <v>313</v>
      </c>
      <c r="S145" s="28">
        <v>1253786</v>
      </c>
      <c r="T145" s="28">
        <v>11600000</v>
      </c>
    </row>
    <row r="146" spans="2:20">
      <c r="B146" s="1541" t="s">
        <v>314</v>
      </c>
      <c r="S146" s="28">
        <v>1276743</v>
      </c>
      <c r="T146" s="28">
        <v>2900000</v>
      </c>
    </row>
    <row r="147" spans="2:20">
      <c r="B147" s="1541" t="s">
        <v>315</v>
      </c>
      <c r="S147" s="28">
        <v>1273125</v>
      </c>
      <c r="T147" s="28">
        <v>8700000</v>
      </c>
    </row>
    <row r="148" spans="2:20">
      <c r="B148" s="1541" t="s">
        <v>316</v>
      </c>
      <c r="S148" s="28">
        <v>1255767</v>
      </c>
      <c r="T148" s="28">
        <v>8700000</v>
      </c>
    </row>
    <row r="149" spans="2:20">
      <c r="B149" s="1541" t="s">
        <v>317</v>
      </c>
      <c r="S149" s="28">
        <v>1250707</v>
      </c>
      <c r="T149" s="28">
        <v>5800000</v>
      </c>
    </row>
    <row r="150" spans="2:20">
      <c r="B150" s="1541" t="s">
        <v>318</v>
      </c>
      <c r="S150" s="28">
        <v>1244368</v>
      </c>
      <c r="T150" s="28">
        <v>8700000</v>
      </c>
    </row>
    <row r="151" spans="2:20">
      <c r="B151" s="1541" t="s">
        <v>319</v>
      </c>
      <c r="S151" s="28">
        <v>1250399</v>
      </c>
      <c r="T151" s="28">
        <v>34800000</v>
      </c>
    </row>
    <row r="152" spans="2:20">
      <c r="B152" s="1541" t="s">
        <v>320</v>
      </c>
      <c r="S152" s="28">
        <v>1248045</v>
      </c>
      <c r="T152" s="28">
        <v>5800000</v>
      </c>
    </row>
    <row r="153" spans="2:20">
      <c r="B153" s="1541" t="s">
        <v>321</v>
      </c>
      <c r="S153" s="28">
        <v>1244894</v>
      </c>
      <c r="T153" s="28">
        <v>8700000</v>
      </c>
    </row>
    <row r="154" spans="2:20">
      <c r="B154" s="1541" t="s">
        <v>322</v>
      </c>
      <c r="S154" s="28">
        <v>1249863</v>
      </c>
      <c r="T154" s="28">
        <v>17400000</v>
      </c>
    </row>
    <row r="155" spans="2:20">
      <c r="B155" s="1541" t="s">
        <v>323</v>
      </c>
      <c r="S155" s="28">
        <v>1248177</v>
      </c>
      <c r="T155" s="28">
        <v>2900000</v>
      </c>
    </row>
    <row r="156" spans="2:20">
      <c r="B156" s="1541" t="s">
        <v>324</v>
      </c>
      <c r="S156" s="28">
        <v>1249011</v>
      </c>
      <c r="T156" s="28">
        <v>2900000</v>
      </c>
    </row>
    <row r="157" spans="2:20">
      <c r="B157" s="1541" t="s">
        <v>325</v>
      </c>
      <c r="S157" s="28">
        <v>1243221</v>
      </c>
      <c r="T157" s="28">
        <v>14500000</v>
      </c>
    </row>
    <row r="158" spans="2:20">
      <c r="B158" s="1541" t="s">
        <v>326</v>
      </c>
      <c r="S158" s="28">
        <v>1250776</v>
      </c>
      <c r="T158" s="28">
        <v>8700000</v>
      </c>
    </row>
    <row r="159" spans="2:20">
      <c r="B159" s="1541" t="s">
        <v>327</v>
      </c>
      <c r="S159" s="28">
        <v>1250593</v>
      </c>
      <c r="T159" s="28">
        <v>5800000</v>
      </c>
    </row>
    <row r="160" spans="2:20">
      <c r="B160" s="1541" t="s">
        <v>328</v>
      </c>
      <c r="S160" s="28">
        <v>1253967</v>
      </c>
      <c r="T160" s="28">
        <v>9240000</v>
      </c>
    </row>
    <row r="161" spans="2:20">
      <c r="B161" s="1541" t="s">
        <v>329</v>
      </c>
      <c r="S161" s="28">
        <v>1250518</v>
      </c>
      <c r="T161" s="28">
        <v>5800000</v>
      </c>
    </row>
    <row r="162" spans="2:20">
      <c r="B162" s="1552" t="s">
        <v>330</v>
      </c>
      <c r="S162" s="28">
        <v>1244293</v>
      </c>
      <c r="T162" s="28">
        <v>5800000</v>
      </c>
    </row>
    <row r="163" spans="2:20">
      <c r="B163" s="1553"/>
      <c r="S163" s="28">
        <v>1245821</v>
      </c>
      <c r="T163" s="28">
        <v>8700000</v>
      </c>
    </row>
    <row r="164" spans="2:20">
      <c r="B164" s="1541" t="s">
        <v>331</v>
      </c>
      <c r="S164" s="28">
        <v>1250149</v>
      </c>
      <c r="T164" s="28">
        <v>8700000</v>
      </c>
    </row>
    <row r="165" spans="2:20">
      <c r="B165" s="1541" t="s">
        <v>332</v>
      </c>
      <c r="S165" s="28">
        <v>1246589</v>
      </c>
      <c r="T165" s="28">
        <v>9240000</v>
      </c>
    </row>
    <row r="166" spans="2:20">
      <c r="B166" s="1541" t="s">
        <v>333</v>
      </c>
      <c r="S166" s="28">
        <v>1275753</v>
      </c>
      <c r="T166" s="28">
        <v>13900000</v>
      </c>
    </row>
    <row r="167" spans="2:20">
      <c r="B167" s="1541" t="s">
        <v>334</v>
      </c>
      <c r="S167" s="28">
        <v>1249404</v>
      </c>
      <c r="T167" s="28">
        <v>11600000</v>
      </c>
    </row>
    <row r="168" spans="2:20">
      <c r="B168" s="1541" t="s">
        <v>335</v>
      </c>
      <c r="S168" s="28">
        <v>1275166</v>
      </c>
      <c r="T168" s="28">
        <v>2900000</v>
      </c>
    </row>
    <row r="169" spans="2:20">
      <c r="B169" s="1541" t="s">
        <v>336</v>
      </c>
      <c r="S169" s="28">
        <v>1249590</v>
      </c>
      <c r="T169" s="28">
        <v>11600000</v>
      </c>
    </row>
    <row r="170" spans="2:20">
      <c r="B170" s="1541" t="s">
        <v>337</v>
      </c>
      <c r="S170" s="28">
        <v>1268574</v>
      </c>
      <c r="T170" s="28">
        <v>9240000</v>
      </c>
    </row>
    <row r="171" spans="2:20">
      <c r="B171" s="1541" t="s">
        <v>338</v>
      </c>
      <c r="S171" s="28">
        <v>1257150</v>
      </c>
      <c r="T171" s="28">
        <v>4620000</v>
      </c>
    </row>
    <row r="172" spans="2:20">
      <c r="B172" s="1541" t="s">
        <v>339</v>
      </c>
      <c r="S172" s="28">
        <v>1275859</v>
      </c>
      <c r="T172" s="28">
        <v>17400000</v>
      </c>
    </row>
    <row r="173" spans="2:20">
      <c r="B173" s="1541" t="s">
        <v>340</v>
      </c>
      <c r="S173" s="28">
        <v>1279162</v>
      </c>
      <c r="T173" s="28">
        <v>23200000</v>
      </c>
    </row>
    <row r="174" spans="2:20">
      <c r="B174" s="1541" t="s">
        <v>341</v>
      </c>
      <c r="S174" s="28">
        <v>1279019</v>
      </c>
      <c r="T174" s="28">
        <v>8700000</v>
      </c>
    </row>
    <row r="175" spans="2:20">
      <c r="B175" s="1541" t="s">
        <v>342</v>
      </c>
      <c r="S175" s="28">
        <v>1271983</v>
      </c>
      <c r="T175" s="28">
        <v>4620000</v>
      </c>
    </row>
    <row r="176" spans="2:20">
      <c r="B176" s="1541" t="s">
        <v>343</v>
      </c>
      <c r="S176" s="28">
        <v>1257041</v>
      </c>
      <c r="T176" s="28">
        <v>5800000</v>
      </c>
    </row>
    <row r="177" spans="2:20">
      <c r="B177" s="1541" t="s">
        <v>344</v>
      </c>
      <c r="S177" s="28">
        <v>1275418</v>
      </c>
      <c r="T177" s="28">
        <v>2900000</v>
      </c>
    </row>
    <row r="178" spans="2:20">
      <c r="B178" s="1559" t="s">
        <v>345</v>
      </c>
      <c r="S178" s="28">
        <v>1279245</v>
      </c>
      <c r="T178" s="28">
        <v>5800000</v>
      </c>
    </row>
    <row r="179" spans="2:20">
      <c r="B179" s="1541" t="s">
        <v>346</v>
      </c>
      <c r="S179" s="28">
        <v>1268631</v>
      </c>
      <c r="T179" s="28">
        <v>2900000</v>
      </c>
    </row>
    <row r="180" spans="2:20">
      <c r="B180" s="1541" t="s">
        <v>347</v>
      </c>
      <c r="S180" s="28">
        <v>1257170</v>
      </c>
      <c r="T180" s="28">
        <v>29000000</v>
      </c>
    </row>
    <row r="181" spans="2:20">
      <c r="B181" s="1541" t="s">
        <v>348</v>
      </c>
      <c r="S181" s="28">
        <v>1276646</v>
      </c>
      <c r="T181" s="28">
        <v>5800000</v>
      </c>
    </row>
    <row r="182" spans="2:20">
      <c r="B182" s="1541" t="s">
        <v>349</v>
      </c>
      <c r="S182" s="28">
        <v>1282411</v>
      </c>
      <c r="T182" s="28">
        <v>2900000</v>
      </c>
    </row>
    <row r="183" spans="2:20">
      <c r="B183" s="1541" t="s">
        <v>350</v>
      </c>
      <c r="S183" s="28">
        <v>1256543</v>
      </c>
      <c r="T183" s="28">
        <v>8700000</v>
      </c>
    </row>
    <row r="184" spans="2:20">
      <c r="B184" s="1541" t="s">
        <v>351</v>
      </c>
      <c r="S184" s="28">
        <v>1278985</v>
      </c>
      <c r="T184" s="28">
        <v>2900000</v>
      </c>
    </row>
    <row r="185" spans="2:20">
      <c r="B185" s="1541" t="s">
        <v>352</v>
      </c>
      <c r="S185" s="28">
        <v>1253910</v>
      </c>
      <c r="T185" s="28">
        <v>11600000</v>
      </c>
    </row>
    <row r="186" spans="2:20">
      <c r="B186" s="1567" t="s">
        <v>353</v>
      </c>
      <c r="S186" s="28">
        <v>1279987</v>
      </c>
      <c r="T186" s="28">
        <v>11600000</v>
      </c>
    </row>
    <row r="187" spans="2:20">
      <c r="B187" s="1567" t="s">
        <v>354</v>
      </c>
      <c r="S187" s="28">
        <v>1278092</v>
      </c>
      <c r="T187" s="28">
        <v>17400000</v>
      </c>
    </row>
    <row r="188" spans="2:20">
      <c r="B188" s="1567" t="s">
        <v>355</v>
      </c>
      <c r="S188" s="28">
        <v>1249848</v>
      </c>
      <c r="T188" s="28">
        <v>5800000</v>
      </c>
    </row>
    <row r="189" spans="2:20">
      <c r="B189" s="1567" t="s">
        <v>356</v>
      </c>
      <c r="S189" s="28">
        <v>1255799</v>
      </c>
      <c r="T189" s="28">
        <v>2900000</v>
      </c>
    </row>
    <row r="190" spans="2:20">
      <c r="B190" s="1567" t="s">
        <v>357</v>
      </c>
      <c r="S190" s="28">
        <v>1257342</v>
      </c>
      <c r="T190" s="28">
        <v>23200000</v>
      </c>
    </row>
    <row r="191" spans="2:20">
      <c r="B191" s="1567" t="s">
        <v>358</v>
      </c>
      <c r="S191" s="28">
        <v>1257571</v>
      </c>
      <c r="T191" s="28">
        <v>34800000</v>
      </c>
    </row>
    <row r="192" spans="2:20">
      <c r="B192" s="1567" t="s">
        <v>359</v>
      </c>
      <c r="S192" s="28">
        <v>1257136</v>
      </c>
      <c r="T192" s="28">
        <v>9240000</v>
      </c>
    </row>
    <row r="193" spans="2:20">
      <c r="B193" s="1567" t="s">
        <v>360</v>
      </c>
      <c r="S193" s="28">
        <v>1270263</v>
      </c>
      <c r="T193" s="28">
        <v>8700000</v>
      </c>
    </row>
    <row r="194" spans="2:20">
      <c r="B194" s="1567" t="s">
        <v>361</v>
      </c>
      <c r="S194" s="28">
        <v>1253558</v>
      </c>
      <c r="T194" s="28">
        <v>17400000</v>
      </c>
    </row>
    <row r="195" spans="2:20">
      <c r="B195" s="1567" t="s">
        <v>362</v>
      </c>
      <c r="S195" s="28">
        <v>1250117</v>
      </c>
      <c r="T195" s="28">
        <v>26100000</v>
      </c>
    </row>
    <row r="196" spans="2:20">
      <c r="B196" s="1567" t="s">
        <v>363</v>
      </c>
      <c r="S196" s="28">
        <v>1274969</v>
      </c>
      <c r="T196" s="28">
        <v>4620000</v>
      </c>
    </row>
    <row r="197" spans="2:20">
      <c r="B197" s="1567" t="s">
        <v>364</v>
      </c>
      <c r="S197" s="28">
        <v>1258590</v>
      </c>
      <c r="T197" s="28">
        <v>17400000</v>
      </c>
    </row>
    <row r="198" spans="2:20">
      <c r="B198" s="1567" t="s">
        <v>365</v>
      </c>
      <c r="S198" s="28">
        <v>1279197</v>
      </c>
      <c r="T198" s="28">
        <v>11600000</v>
      </c>
    </row>
    <row r="199" spans="2:20">
      <c r="B199" s="1567" t="s">
        <v>366</v>
      </c>
      <c r="S199" s="28">
        <v>1249582</v>
      </c>
      <c r="T199" s="28">
        <v>11600000</v>
      </c>
    </row>
    <row r="200" spans="2:20">
      <c r="B200" s="1567" t="s">
        <v>367</v>
      </c>
      <c r="S200" s="28">
        <v>1272845</v>
      </c>
      <c r="T200" s="28">
        <v>8700000</v>
      </c>
    </row>
    <row r="201" spans="2:20">
      <c r="B201" s="1567" t="s">
        <v>368</v>
      </c>
      <c r="S201" s="28">
        <v>1278945</v>
      </c>
      <c r="T201" s="28">
        <v>8700000</v>
      </c>
    </row>
    <row r="202" spans="2:20">
      <c r="B202" s="1567" t="s">
        <v>369</v>
      </c>
      <c r="S202" s="28">
        <v>1256841</v>
      </c>
      <c r="T202" s="28">
        <v>8700000</v>
      </c>
    </row>
    <row r="203" spans="2:20">
      <c r="B203" s="1567" t="s">
        <v>370</v>
      </c>
      <c r="S203" s="28">
        <v>1280133</v>
      </c>
      <c r="T203" s="28">
        <v>2900000</v>
      </c>
    </row>
    <row r="204" spans="2:20">
      <c r="B204" s="1567" t="s">
        <v>371</v>
      </c>
      <c r="S204" s="28">
        <v>1252599</v>
      </c>
      <c r="T204" s="28">
        <v>18480000</v>
      </c>
    </row>
    <row r="205" spans="2:20">
      <c r="B205" s="1569" t="s">
        <v>372</v>
      </c>
      <c r="S205" s="28">
        <v>1251368</v>
      </c>
      <c r="T205" s="28">
        <v>23200000</v>
      </c>
    </row>
    <row r="206" spans="2:20">
      <c r="B206" s="1569" t="s">
        <v>373</v>
      </c>
      <c r="S206" s="28">
        <v>1250492</v>
      </c>
      <c r="T206" s="28">
        <v>8700000</v>
      </c>
    </row>
    <row r="207" spans="2:20">
      <c r="B207" s="1569" t="s">
        <v>374</v>
      </c>
      <c r="S207" s="28">
        <v>1262208</v>
      </c>
      <c r="T207" s="28">
        <v>18480000</v>
      </c>
    </row>
    <row r="208" spans="2:20">
      <c r="B208" s="1569" t="s">
        <v>375</v>
      </c>
      <c r="S208" s="28">
        <v>1259340</v>
      </c>
      <c r="T208" s="28">
        <v>17400000</v>
      </c>
    </row>
    <row r="209" spans="2:20">
      <c r="B209" s="1569" t="s">
        <v>376</v>
      </c>
      <c r="S209" s="28">
        <v>1253197</v>
      </c>
      <c r="T209" s="28">
        <v>8700000</v>
      </c>
    </row>
    <row r="210" spans="2:20">
      <c r="B210" s="1569" t="s">
        <v>377</v>
      </c>
      <c r="S210" s="28">
        <v>1273363</v>
      </c>
      <c r="T210" s="28">
        <v>8700000</v>
      </c>
    </row>
    <row r="211" spans="2:20">
      <c r="B211" s="1569" t="s">
        <v>378</v>
      </c>
      <c r="S211" s="28">
        <v>1277557</v>
      </c>
      <c r="T211" s="28">
        <v>17400000</v>
      </c>
    </row>
    <row r="212" spans="2:20">
      <c r="B212" s="1569" t="s">
        <v>379</v>
      </c>
      <c r="S212" s="28">
        <v>1279572</v>
      </c>
      <c r="T212" s="28">
        <v>8700000</v>
      </c>
    </row>
    <row r="213" spans="2:20">
      <c r="B213" s="1569" t="s">
        <v>380</v>
      </c>
      <c r="S213" s="28">
        <v>1255831</v>
      </c>
      <c r="T213" s="28">
        <v>9240000</v>
      </c>
    </row>
    <row r="214" spans="2:20">
      <c r="B214" s="1569" t="s">
        <v>381</v>
      </c>
      <c r="S214" s="28">
        <v>1251603</v>
      </c>
      <c r="T214" s="28">
        <v>34800000</v>
      </c>
    </row>
    <row r="215" spans="2:20">
      <c r="B215" s="175" t="s">
        <v>382</v>
      </c>
      <c r="S215" s="28">
        <v>1251646</v>
      </c>
      <c r="T215" s="28">
        <v>11600000</v>
      </c>
    </row>
    <row r="216" spans="19:20">
      <c r="S216" s="28">
        <v>1260494</v>
      </c>
      <c r="T216" s="28">
        <v>2900000</v>
      </c>
    </row>
    <row r="217" spans="19:20">
      <c r="S217" s="28">
        <v>1259449</v>
      </c>
      <c r="T217" s="28">
        <v>8700000</v>
      </c>
    </row>
    <row r="218" spans="19:20">
      <c r="S218" s="28">
        <v>1279346</v>
      </c>
      <c r="T218" s="28">
        <v>87000000</v>
      </c>
    </row>
    <row r="219" spans="19:20">
      <c r="S219" s="28">
        <v>1263763</v>
      </c>
      <c r="T219" s="28">
        <v>15040000</v>
      </c>
    </row>
    <row r="220" spans="19:20">
      <c r="S220" s="28">
        <v>1256458</v>
      </c>
      <c r="T220" s="28">
        <v>5800000</v>
      </c>
    </row>
    <row r="221" spans="19:20">
      <c r="S221" s="28">
        <v>1258161</v>
      </c>
      <c r="T221" s="28">
        <v>11600000</v>
      </c>
    </row>
    <row r="222" spans="19:20">
      <c r="S222" s="28">
        <v>1273455</v>
      </c>
      <c r="T222" s="28">
        <v>5800000</v>
      </c>
    </row>
    <row r="223" spans="19:20">
      <c r="S223" s="28">
        <v>1264865</v>
      </c>
      <c r="T223" s="28">
        <v>2900000</v>
      </c>
    </row>
    <row r="224" spans="19:20">
      <c r="S224" s="28">
        <v>1246780</v>
      </c>
      <c r="T224" s="28">
        <v>8700000</v>
      </c>
    </row>
    <row r="225" spans="19:20">
      <c r="S225" s="28">
        <v>1274125</v>
      </c>
      <c r="T225" s="28">
        <v>23200000</v>
      </c>
    </row>
    <row r="226" spans="19:20">
      <c r="S226" s="28">
        <v>1277640</v>
      </c>
      <c r="T226" s="28">
        <v>5800000</v>
      </c>
    </row>
    <row r="227" spans="19:20">
      <c r="S227" s="28">
        <v>1278493</v>
      </c>
      <c r="T227" s="28">
        <v>26100000</v>
      </c>
    </row>
    <row r="228" spans="19:20">
      <c r="S228" s="28">
        <v>1264570</v>
      </c>
      <c r="T228" s="28">
        <v>9240000</v>
      </c>
    </row>
    <row r="229" spans="19:20">
      <c r="S229" s="28">
        <v>1262157</v>
      </c>
      <c r="T229" s="28">
        <v>17200000</v>
      </c>
    </row>
    <row r="230" spans="19:20">
      <c r="S230" s="28">
        <v>1254377</v>
      </c>
      <c r="T230" s="28">
        <v>8700000</v>
      </c>
    </row>
    <row r="231" spans="19:20">
      <c r="S231" s="28">
        <v>1277818</v>
      </c>
      <c r="T231" s="28">
        <v>5800000</v>
      </c>
    </row>
    <row r="232" spans="19:20">
      <c r="S232" s="28">
        <v>1248343</v>
      </c>
      <c r="T232" s="28">
        <v>17400000</v>
      </c>
    </row>
    <row r="233" spans="19:20">
      <c r="S233" s="28">
        <v>1277749</v>
      </c>
      <c r="T233" s="28">
        <v>8700000</v>
      </c>
    </row>
    <row r="234" spans="19:20">
      <c r="S234" s="28">
        <v>1271575</v>
      </c>
      <c r="T234" s="28">
        <v>5800000</v>
      </c>
    </row>
    <row r="235" spans="19:20">
      <c r="S235" s="28">
        <v>1277380</v>
      </c>
      <c r="T235" s="28">
        <v>8700000</v>
      </c>
    </row>
    <row r="236" spans="19:20">
      <c r="S236" s="28">
        <v>1253733</v>
      </c>
      <c r="T236" s="28">
        <v>5800000</v>
      </c>
    </row>
    <row r="237" spans="19:20">
      <c r="S237" s="28">
        <v>1283600</v>
      </c>
      <c r="T237" s="28">
        <v>5800000</v>
      </c>
    </row>
    <row r="238" spans="19:20">
      <c r="S238" s="28">
        <v>1274197</v>
      </c>
      <c r="T238" s="28">
        <v>5800000</v>
      </c>
    </row>
    <row r="239" spans="19:20">
      <c r="S239" s="28">
        <v>1250493</v>
      </c>
      <c r="T239" s="28">
        <v>5800000</v>
      </c>
    </row>
    <row r="240" spans="19:20">
      <c r="S240" s="28">
        <v>1262936</v>
      </c>
      <c r="T240" s="28">
        <v>18480000</v>
      </c>
    </row>
    <row r="241" spans="19:20">
      <c r="S241" s="28">
        <v>1251635</v>
      </c>
      <c r="T241" s="28">
        <v>5800000</v>
      </c>
    </row>
    <row r="242" spans="19:20">
      <c r="S242" s="28">
        <v>1281310</v>
      </c>
      <c r="T242" s="28">
        <v>8700000</v>
      </c>
    </row>
    <row r="243" spans="19:20">
      <c r="S243" s="28">
        <v>1255379</v>
      </c>
      <c r="T243" s="28">
        <v>8700000</v>
      </c>
    </row>
    <row r="244" spans="19:20">
      <c r="S244" s="28">
        <v>1253593</v>
      </c>
      <c r="T244" s="28">
        <v>11600000</v>
      </c>
    </row>
    <row r="245" spans="19:20">
      <c r="S245" s="28">
        <v>1277191</v>
      </c>
      <c r="T245" s="28">
        <v>5800000</v>
      </c>
    </row>
    <row r="246" spans="19:20">
      <c r="S246" s="28">
        <v>1278144</v>
      </c>
      <c r="T246" s="28">
        <v>5800000</v>
      </c>
    </row>
    <row r="247" spans="19:20">
      <c r="S247" s="28">
        <v>1261565</v>
      </c>
      <c r="T247" s="28">
        <v>2900000</v>
      </c>
    </row>
    <row r="248" spans="19:20">
      <c r="S248" s="28">
        <v>1283056</v>
      </c>
      <c r="T248" s="28">
        <v>23200000</v>
      </c>
    </row>
    <row r="249" spans="19:20">
      <c r="S249" s="28">
        <v>1260861</v>
      </c>
      <c r="T249" s="28">
        <v>5800000</v>
      </c>
    </row>
    <row r="250" spans="19:20">
      <c r="S250" s="28">
        <v>1256908</v>
      </c>
      <c r="T250" s="28">
        <v>8700000</v>
      </c>
    </row>
    <row r="251" spans="19:20">
      <c r="S251" s="28">
        <v>1278946</v>
      </c>
      <c r="T251" s="28">
        <v>8700000</v>
      </c>
    </row>
    <row r="252" spans="19:20">
      <c r="S252" s="28">
        <v>1268083</v>
      </c>
      <c r="T252" s="28">
        <v>8700000</v>
      </c>
    </row>
    <row r="253" spans="19:20">
      <c r="S253" s="28">
        <v>1253476</v>
      </c>
      <c r="T253" s="28">
        <v>8700000</v>
      </c>
    </row>
    <row r="254" spans="19:20">
      <c r="S254" s="28">
        <v>1254017</v>
      </c>
      <c r="T254" s="28">
        <v>9240000</v>
      </c>
    </row>
    <row r="255" spans="19:20">
      <c r="S255" s="28">
        <v>1275099</v>
      </c>
      <c r="T255" s="28">
        <v>4620000</v>
      </c>
    </row>
    <row r="256" spans="19:20">
      <c r="S256" s="28">
        <v>1259384</v>
      </c>
      <c r="T256" s="28">
        <v>5800000</v>
      </c>
    </row>
    <row r="257" spans="19:20">
      <c r="S257" s="28">
        <v>1281193</v>
      </c>
      <c r="T257" s="28">
        <v>8700000</v>
      </c>
    </row>
    <row r="258" spans="19:20">
      <c r="S258" s="28">
        <v>1250977</v>
      </c>
      <c r="T258" s="28">
        <v>8700000</v>
      </c>
    </row>
    <row r="259" spans="19:20">
      <c r="S259" s="28">
        <v>1263569</v>
      </c>
      <c r="T259" s="28">
        <v>18480000</v>
      </c>
    </row>
    <row r="260" spans="19:20">
      <c r="S260" s="28">
        <v>1277549</v>
      </c>
      <c r="T260" s="28">
        <v>2900000</v>
      </c>
    </row>
    <row r="261" spans="19:20">
      <c r="S261" s="28">
        <v>1262215</v>
      </c>
      <c r="T261" s="28">
        <v>13860000</v>
      </c>
    </row>
    <row r="262" spans="19:20">
      <c r="S262" s="28">
        <v>1281734</v>
      </c>
      <c r="T262" s="28">
        <v>5800000</v>
      </c>
    </row>
    <row r="263" spans="19:20">
      <c r="S263" s="28">
        <v>1249666</v>
      </c>
      <c r="T263" s="28">
        <v>5800000</v>
      </c>
    </row>
    <row r="264" spans="19:20">
      <c r="S264" s="28">
        <v>1278986</v>
      </c>
      <c r="T264" s="28">
        <v>2900000</v>
      </c>
    </row>
    <row r="265" spans="19:20">
      <c r="S265" s="28">
        <v>1273330</v>
      </c>
      <c r="T265" s="28">
        <v>5800000</v>
      </c>
    </row>
    <row r="266" spans="19:20">
      <c r="S266" s="28">
        <v>1247373</v>
      </c>
      <c r="T266" s="28">
        <v>15040000</v>
      </c>
    </row>
    <row r="267" spans="19:20">
      <c r="S267" s="28">
        <v>1257701</v>
      </c>
      <c r="T267" s="28">
        <v>9240000</v>
      </c>
    </row>
    <row r="268" spans="19:20">
      <c r="S268" s="28">
        <v>1259968</v>
      </c>
      <c r="T268" s="28">
        <v>11600000</v>
      </c>
    </row>
    <row r="269" spans="19:20">
      <c r="S269" s="28">
        <v>1245003</v>
      </c>
      <c r="T269" s="28">
        <v>5800000</v>
      </c>
    </row>
    <row r="270" spans="19:20">
      <c r="S270" s="28">
        <v>1262716</v>
      </c>
      <c r="T270" s="28">
        <v>8700000</v>
      </c>
    </row>
    <row r="271" spans="19:20">
      <c r="S271" s="28">
        <v>1253911</v>
      </c>
      <c r="T271" s="28">
        <v>5800000</v>
      </c>
    </row>
    <row r="272" spans="19:20">
      <c r="S272" s="28">
        <v>1258574</v>
      </c>
      <c r="T272" s="28">
        <v>9240000</v>
      </c>
    </row>
    <row r="273" spans="19:20">
      <c r="S273" s="28">
        <v>1280841</v>
      </c>
      <c r="T273" s="28">
        <v>8700000</v>
      </c>
    </row>
    <row r="274" spans="19:20">
      <c r="S274" s="28">
        <v>1282713</v>
      </c>
      <c r="T274" s="28">
        <v>17400000</v>
      </c>
    </row>
    <row r="275" spans="19:20">
      <c r="S275" s="28">
        <v>1248418</v>
      </c>
      <c r="T275" s="28">
        <v>5800000</v>
      </c>
    </row>
    <row r="276" spans="19:20">
      <c r="S276" s="28">
        <v>1243649</v>
      </c>
      <c r="T276" s="28">
        <v>2900000</v>
      </c>
    </row>
    <row r="277" spans="19:20">
      <c r="S277" s="28">
        <v>1249898</v>
      </c>
      <c r="T277" s="28">
        <v>11600000</v>
      </c>
    </row>
    <row r="278" spans="19:20">
      <c r="S278" s="28">
        <v>1277489</v>
      </c>
      <c r="T278" s="28">
        <v>8700000</v>
      </c>
    </row>
    <row r="279" spans="19:20">
      <c r="S279" s="28">
        <v>1255657</v>
      </c>
      <c r="T279" s="28">
        <v>5800000</v>
      </c>
    </row>
    <row r="280" spans="19:20">
      <c r="S280" s="28">
        <v>1272838</v>
      </c>
      <c r="T280" s="28">
        <v>11600000</v>
      </c>
    </row>
    <row r="281" spans="19:20">
      <c r="S281" s="28">
        <v>1272437</v>
      </c>
      <c r="T281" s="28">
        <v>9240000</v>
      </c>
    </row>
    <row r="282" spans="19:20">
      <c r="S282" s="28">
        <v>1261932</v>
      </c>
      <c r="T282" s="28">
        <v>4620000</v>
      </c>
    </row>
    <row r="283" spans="19:20">
      <c r="S283" s="28">
        <v>1277223</v>
      </c>
      <c r="T283" s="28">
        <v>8700000</v>
      </c>
    </row>
    <row r="284" spans="19:20">
      <c r="S284" s="28">
        <v>1269695</v>
      </c>
      <c r="T284" s="28">
        <v>8700000</v>
      </c>
    </row>
    <row r="285" spans="19:20">
      <c r="S285" s="28">
        <v>1251195</v>
      </c>
      <c r="T285" s="28">
        <v>17400000</v>
      </c>
    </row>
    <row r="286" spans="19:20">
      <c r="S286" s="28">
        <v>1262158</v>
      </c>
      <c r="T286" s="28">
        <v>22460000</v>
      </c>
    </row>
    <row r="287" spans="19:20">
      <c r="S287" s="28">
        <v>1249864</v>
      </c>
      <c r="T287" s="28">
        <v>11600000</v>
      </c>
    </row>
    <row r="288" spans="19:20">
      <c r="S288" s="28">
        <v>1275918</v>
      </c>
      <c r="T288" s="28">
        <v>5800000</v>
      </c>
    </row>
    <row r="289" spans="19:20">
      <c r="S289" s="28">
        <v>1251779</v>
      </c>
      <c r="T289" s="28">
        <v>26100000</v>
      </c>
    </row>
    <row r="290" spans="19:20">
      <c r="S290" s="28">
        <v>1260077</v>
      </c>
      <c r="T290" s="28">
        <v>11600000</v>
      </c>
    </row>
    <row r="291" spans="19:20">
      <c r="S291" s="28">
        <v>1281803</v>
      </c>
      <c r="T291" s="28">
        <v>8700000</v>
      </c>
    </row>
    <row r="292" spans="19:20">
      <c r="S292" s="28">
        <v>1257939</v>
      </c>
      <c r="T292" s="28">
        <v>9240000</v>
      </c>
    </row>
    <row r="293" spans="19:20">
      <c r="S293" s="28">
        <v>1282052</v>
      </c>
      <c r="T293" s="28">
        <v>5800000</v>
      </c>
    </row>
    <row r="294" spans="19:20">
      <c r="S294" s="28">
        <v>1256459</v>
      </c>
      <c r="T294" s="28">
        <v>5800000</v>
      </c>
    </row>
    <row r="295" spans="19:20">
      <c r="S295" s="28">
        <v>1252546</v>
      </c>
      <c r="T295" s="28">
        <v>17400000</v>
      </c>
    </row>
    <row r="296" spans="19:20">
      <c r="S296" s="28">
        <v>1255998</v>
      </c>
      <c r="T296" s="28">
        <v>10420000</v>
      </c>
    </row>
    <row r="297" spans="19:20">
      <c r="S297" s="28">
        <v>1249214</v>
      </c>
      <c r="T297" s="28">
        <v>5800000</v>
      </c>
    </row>
    <row r="298" spans="19:20">
      <c r="S298" s="28">
        <v>1278477</v>
      </c>
      <c r="T298" s="28">
        <v>5800000</v>
      </c>
    </row>
    <row r="299" spans="19:20">
      <c r="S299" s="28">
        <v>1250577</v>
      </c>
      <c r="T299" s="28">
        <v>5800000</v>
      </c>
    </row>
    <row r="300" spans="19:20">
      <c r="S300" s="28">
        <v>1246206</v>
      </c>
      <c r="T300" s="28">
        <v>5800000</v>
      </c>
    </row>
    <row r="301" spans="19:20">
      <c r="S301" s="28">
        <v>1250617</v>
      </c>
      <c r="T301" s="28">
        <v>11600000</v>
      </c>
    </row>
    <row r="302" spans="19:20">
      <c r="S302" s="28">
        <v>1249724</v>
      </c>
      <c r="T302" s="28">
        <v>5800000</v>
      </c>
    </row>
    <row r="303" spans="19:20">
      <c r="S303" s="28">
        <v>1247743</v>
      </c>
      <c r="T303" s="28">
        <v>8700000</v>
      </c>
    </row>
    <row r="304" spans="19:20">
      <c r="S304" s="28">
        <v>1253909</v>
      </c>
      <c r="T304" s="28">
        <v>11600000</v>
      </c>
    </row>
    <row r="305" spans="19:20">
      <c r="S305" s="28">
        <v>1263060</v>
      </c>
      <c r="T305" s="28">
        <v>5800000</v>
      </c>
    </row>
    <row r="306" spans="19:20">
      <c r="S306" s="28">
        <v>1256525</v>
      </c>
      <c r="T306" s="28">
        <v>5800000</v>
      </c>
    </row>
    <row r="307" spans="19:20">
      <c r="S307" s="28">
        <v>1278377</v>
      </c>
      <c r="T307" s="28">
        <v>8700000</v>
      </c>
    </row>
    <row r="308" spans="19:20">
      <c r="S308" s="28">
        <v>1277398</v>
      </c>
      <c r="T308" s="28">
        <v>8700000</v>
      </c>
    </row>
    <row r="309" spans="19:20">
      <c r="S309" s="28">
        <v>1255529</v>
      </c>
      <c r="T309" s="28">
        <v>5800000</v>
      </c>
    </row>
    <row r="310" spans="19:20">
      <c r="S310" s="28">
        <v>1255672</v>
      </c>
      <c r="T310" s="28">
        <v>11600000</v>
      </c>
    </row>
    <row r="311" spans="19:20">
      <c r="S311" s="28">
        <v>1260693</v>
      </c>
      <c r="T311" s="28">
        <v>9240000</v>
      </c>
    </row>
    <row r="312" spans="19:20">
      <c r="S312" s="28">
        <v>1249137</v>
      </c>
      <c r="T312" s="28">
        <v>8700000</v>
      </c>
    </row>
    <row r="313" spans="19:20">
      <c r="S313" s="28">
        <v>1244540</v>
      </c>
      <c r="T313" s="28">
        <v>8700000</v>
      </c>
    </row>
    <row r="314" spans="19:20">
      <c r="S314" s="28">
        <v>1272512</v>
      </c>
      <c r="T314" s="28">
        <v>8700000</v>
      </c>
    </row>
    <row r="315" spans="19:20">
      <c r="S315" s="28">
        <v>1278400</v>
      </c>
      <c r="T315" s="28">
        <v>5800000</v>
      </c>
    </row>
    <row r="316" spans="19:20">
      <c r="S316" s="28">
        <v>1263979</v>
      </c>
      <c r="T316" s="28">
        <v>4620000</v>
      </c>
    </row>
    <row r="317" spans="19:20">
      <c r="S317" s="28">
        <v>1271699</v>
      </c>
      <c r="T317" s="28">
        <v>2900000</v>
      </c>
    </row>
    <row r="318" spans="19:20">
      <c r="S318" s="28">
        <v>1261958</v>
      </c>
      <c r="T318" s="28">
        <v>5800000</v>
      </c>
    </row>
    <row r="319" spans="19:20">
      <c r="S319" s="28">
        <v>1249129</v>
      </c>
      <c r="T319" s="28">
        <v>2900000</v>
      </c>
    </row>
    <row r="320" spans="19:20">
      <c r="S320" s="28">
        <v>1279823</v>
      </c>
      <c r="T320" s="28">
        <v>2900000</v>
      </c>
    </row>
    <row r="321" spans="19:20">
      <c r="S321" s="28">
        <v>1274164</v>
      </c>
      <c r="T321" s="28">
        <v>11600000</v>
      </c>
    </row>
    <row r="322" spans="19:20">
      <c r="S322" s="28">
        <v>1250400</v>
      </c>
      <c r="T322" s="28">
        <v>8700000</v>
      </c>
    </row>
    <row r="323" spans="19:20">
      <c r="S323" s="28">
        <v>1279119</v>
      </c>
      <c r="T323" s="28">
        <v>17400000</v>
      </c>
    </row>
    <row r="324" spans="19:20">
      <c r="S324" s="28">
        <v>1273331</v>
      </c>
      <c r="T324" s="28">
        <v>5800000</v>
      </c>
    </row>
    <row r="325" spans="19:20">
      <c r="S325" s="28">
        <v>1254035</v>
      </c>
      <c r="T325" s="28">
        <v>9240000</v>
      </c>
    </row>
    <row r="326" spans="19:20">
      <c r="S326" s="28">
        <v>1275326</v>
      </c>
      <c r="T326" s="28">
        <v>8700000</v>
      </c>
    </row>
    <row r="327" spans="19:20">
      <c r="S327" s="28">
        <v>1256116</v>
      </c>
      <c r="T327" s="28">
        <v>8700000</v>
      </c>
    </row>
    <row r="328" spans="19:20">
      <c r="S328" s="28">
        <v>1272266</v>
      </c>
      <c r="T328" s="28">
        <v>8700000</v>
      </c>
    </row>
    <row r="329" spans="19:20">
      <c r="S329" s="28">
        <v>1282093</v>
      </c>
      <c r="T329" s="28">
        <v>5800000</v>
      </c>
    </row>
    <row r="330" spans="19:20">
      <c r="S330" s="28">
        <v>1265648</v>
      </c>
      <c r="T330" s="28">
        <v>61920000</v>
      </c>
    </row>
    <row r="331" spans="19:20">
      <c r="S331" s="28">
        <v>1281008</v>
      </c>
      <c r="T331" s="28">
        <v>8700000</v>
      </c>
    </row>
    <row r="332" spans="19:20">
      <c r="S332" s="28">
        <v>1265774</v>
      </c>
      <c r="T332" s="28">
        <v>13120000</v>
      </c>
    </row>
    <row r="333" spans="19:20">
      <c r="S333" s="28">
        <v>1263693</v>
      </c>
      <c r="T333" s="28">
        <v>11600000</v>
      </c>
    </row>
    <row r="334" spans="19:20">
      <c r="S334" s="28">
        <v>1255286</v>
      </c>
      <c r="T334" s="28">
        <v>8700000</v>
      </c>
    </row>
    <row r="335" spans="19:20">
      <c r="S335" s="28">
        <v>1282279</v>
      </c>
      <c r="T335" s="28">
        <v>2900000</v>
      </c>
    </row>
    <row r="336" spans="19:20">
      <c r="S336" s="28">
        <v>1273580</v>
      </c>
      <c r="T336" s="28">
        <v>5800000</v>
      </c>
    </row>
    <row r="337" spans="19:20">
      <c r="S337" s="28">
        <v>1268708</v>
      </c>
      <c r="T337" s="28">
        <v>15040000</v>
      </c>
    </row>
    <row r="338" spans="19:20">
      <c r="S338" s="28">
        <v>1251897</v>
      </c>
      <c r="T338" s="28">
        <v>5800000</v>
      </c>
    </row>
    <row r="339" spans="19:20">
      <c r="S339" s="28">
        <v>1273749</v>
      </c>
      <c r="T339" s="28">
        <v>5800000</v>
      </c>
    </row>
    <row r="340" spans="19:20">
      <c r="S340" s="28">
        <v>1279488</v>
      </c>
      <c r="T340" s="28">
        <v>5800000</v>
      </c>
    </row>
    <row r="341" spans="19:20">
      <c r="S341" s="28">
        <v>1250918</v>
      </c>
      <c r="T341" s="28">
        <v>8700000</v>
      </c>
    </row>
    <row r="342" spans="19:20">
      <c r="S342" s="28">
        <v>1278827</v>
      </c>
      <c r="T342" s="28">
        <v>17400000</v>
      </c>
    </row>
    <row r="343" spans="19:20">
      <c r="S343" s="28">
        <v>1244300</v>
      </c>
      <c r="T343" s="28">
        <v>11600000</v>
      </c>
    </row>
    <row r="344" spans="19:20">
      <c r="S344" s="28">
        <v>1262256</v>
      </c>
      <c r="T344" s="28">
        <v>8600000</v>
      </c>
    </row>
    <row r="345" spans="19:20">
      <c r="S345" s="28">
        <v>1274124</v>
      </c>
      <c r="T345" s="28">
        <v>2900000</v>
      </c>
    </row>
  </sheetData>
  <mergeCells count="32">
    <mergeCell ref="A1:L1"/>
    <mergeCell ref="H3:I3"/>
    <mergeCell ref="H4:I4"/>
    <mergeCell ref="H5:I5"/>
    <mergeCell ref="A6:A7"/>
    <mergeCell ref="A20:A21"/>
    <mergeCell ref="A56:A57"/>
    <mergeCell ref="B6:B7"/>
    <mergeCell ref="B20:B21"/>
    <mergeCell ref="B56:B57"/>
    <mergeCell ref="B126:B127"/>
    <mergeCell ref="B162:B163"/>
    <mergeCell ref="C6:C7"/>
    <mergeCell ref="C20:C21"/>
    <mergeCell ref="D6:D7"/>
    <mergeCell ref="E6:E7"/>
    <mergeCell ref="F6:F7"/>
    <mergeCell ref="G6:G7"/>
    <mergeCell ref="H20:H21"/>
    <mergeCell ref="I20:I21"/>
    <mergeCell ref="J6:J7"/>
    <mergeCell ref="K6:K7"/>
    <mergeCell ref="L6:L7"/>
    <mergeCell ref="M6:M7"/>
    <mergeCell ref="N6:N7"/>
    <mergeCell ref="O6:O7"/>
    <mergeCell ref="O8:O30"/>
    <mergeCell ref="O31:O42"/>
    <mergeCell ref="O43:O79"/>
    <mergeCell ref="O80:O98"/>
    <mergeCell ref="O99:O108"/>
    <mergeCell ref="H6:I7"/>
  </mergeCells>
  <conditionalFormatting sqref="B8:B109">
    <cfRule type="duplicateValues" dxfId="0" priority="2"/>
  </conditionalFormatting>
  <conditionalFormatting sqref="B114:B215">
    <cfRule type="duplicateValues" dxfId="0" priority="1"/>
  </conditionalFormatting>
  <pageMargins left="0.75" right="0.75" top="1" bottom="1" header="0.511805555555556" footer="0.511805555555556"/>
  <headerFooter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60"/>
  <sheetViews>
    <sheetView zoomScale="86" zoomScaleNormal="86" workbookViewId="0">
      <selection activeCell="L4" sqref="L4"/>
    </sheetView>
  </sheetViews>
  <sheetFormatPr defaultColWidth="9" defaultRowHeight="13.5"/>
  <cols>
    <col min="1" max="1" width="9" style="1"/>
    <col min="2" max="2" width="12" style="1" customWidth="1"/>
    <col min="3" max="3" width="56.1416666666667" style="1" customWidth="1"/>
    <col min="4" max="9" width="9" style="1"/>
    <col min="10" max="10" width="13.2833333333333" style="1" customWidth="1"/>
    <col min="11" max="11" width="12" style="1" customWidth="1"/>
    <col min="12" max="12" width="15.7083333333333" style="1" customWidth="1"/>
    <col min="13" max="13" width="9" style="1"/>
    <col min="14" max="14" width="15" style="1" customWidth="1"/>
    <col min="15" max="16384" width="9" style="1"/>
  </cols>
  <sheetData>
    <row r="1" s="1" customFormat="1" ht="25.5" spans="1:14">
      <c r="A1" s="5" t="s">
        <v>383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N1" s="1495"/>
    </row>
    <row r="2" s="1" customFormat="1" ht="25.5" spans="1:15">
      <c r="A2" s="1486"/>
      <c r="B2" s="5"/>
      <c r="C2" s="5"/>
      <c r="D2" s="5"/>
      <c r="E2" s="5"/>
      <c r="F2" s="5"/>
      <c r="G2" s="5"/>
      <c r="H2" s="5"/>
      <c r="I2" s="5"/>
      <c r="J2" s="5"/>
      <c r="K2" s="1048"/>
      <c r="L2" s="1048"/>
      <c r="N2" s="1496"/>
      <c r="O2" s="1496"/>
    </row>
    <row r="3" s="1" customFormat="1" ht="25.5" spans="1:15">
      <c r="A3" s="1487"/>
      <c r="B3" s="6"/>
      <c r="C3" s="7"/>
      <c r="D3" s="8"/>
      <c r="E3" s="8"/>
      <c r="F3" s="9"/>
      <c r="G3" s="5"/>
      <c r="H3" s="896" t="s">
        <v>21</v>
      </c>
      <c r="I3" s="896"/>
      <c r="J3" s="29">
        <f>SUM(J8:J245)</f>
        <v>427</v>
      </c>
      <c r="K3" s="1049"/>
      <c r="L3" s="1049">
        <f>SUM(L8:L159)</f>
        <v>1558660000</v>
      </c>
      <c r="M3" s="1497" t="s">
        <v>384</v>
      </c>
      <c r="N3" s="1498"/>
      <c r="O3" s="1498"/>
    </row>
    <row r="4" s="1" customFormat="1" ht="25.5" spans="1:14">
      <c r="A4" s="1486"/>
      <c r="B4" s="5"/>
      <c r="C4" s="5"/>
      <c r="D4" s="5"/>
      <c r="E4" s="5"/>
      <c r="F4" s="5"/>
      <c r="G4" s="5"/>
      <c r="H4" s="896" t="s">
        <v>22</v>
      </c>
      <c r="I4" s="896"/>
      <c r="J4" s="29"/>
      <c r="K4" s="1049"/>
      <c r="L4" s="1049">
        <f>'Jan，18'!L5</f>
        <v>2035483300</v>
      </c>
      <c r="M4" s="1484"/>
      <c r="N4" s="1495"/>
    </row>
    <row r="5" s="1" customFormat="1" ht="25.5" spans="1:15">
      <c r="A5" s="1486"/>
      <c r="B5" s="5"/>
      <c r="C5" s="5"/>
      <c r="D5" s="5"/>
      <c r="E5" s="5"/>
      <c r="F5" s="5"/>
      <c r="G5" s="5"/>
      <c r="H5" s="896" t="s">
        <v>17</v>
      </c>
      <c r="I5" s="896"/>
      <c r="J5" s="32"/>
      <c r="K5" s="1499"/>
      <c r="L5" s="1049">
        <f>L4-L3+M154</f>
        <v>476823300</v>
      </c>
      <c r="M5" s="1484"/>
      <c r="N5" s="1495"/>
      <c r="O5" s="1495"/>
    </row>
    <row r="6" s="1" customFormat="1" spans="1:15">
      <c r="A6" s="1488" t="s">
        <v>24</v>
      </c>
      <c r="B6" s="12" t="s">
        <v>25</v>
      </c>
      <c r="C6" s="12" t="s">
        <v>26</v>
      </c>
      <c r="D6" s="13" t="s">
        <v>27</v>
      </c>
      <c r="E6" s="13" t="s">
        <v>28</v>
      </c>
      <c r="F6" s="11" t="s">
        <v>29</v>
      </c>
      <c r="G6" s="14" t="s">
        <v>30</v>
      </c>
      <c r="H6" s="14" t="s">
        <v>31</v>
      </c>
      <c r="I6" s="14"/>
      <c r="J6" s="14" t="s">
        <v>32</v>
      </c>
      <c r="K6" s="1052" t="s">
        <v>33</v>
      </c>
      <c r="L6" s="1500" t="s">
        <v>34</v>
      </c>
      <c r="M6" s="33" t="s">
        <v>166</v>
      </c>
      <c r="N6" s="1501" t="s">
        <v>167</v>
      </c>
      <c r="O6" s="33" t="s">
        <v>168</v>
      </c>
    </row>
    <row r="7" s="1" customFormat="1" spans="1:15">
      <c r="A7" s="1488"/>
      <c r="B7" s="15"/>
      <c r="C7" s="15"/>
      <c r="D7" s="13"/>
      <c r="E7" s="13"/>
      <c r="F7" s="11"/>
      <c r="G7" s="14"/>
      <c r="H7" s="14"/>
      <c r="I7" s="14"/>
      <c r="J7" s="14"/>
      <c r="K7" s="1052"/>
      <c r="L7" s="1500"/>
      <c r="M7" s="33"/>
      <c r="N7" s="1501"/>
      <c r="O7" s="33"/>
    </row>
    <row r="8" s="1" customFormat="1" spans="1:15">
      <c r="A8" s="1489" t="s">
        <v>385</v>
      </c>
      <c r="B8" s="1071">
        <v>1244713</v>
      </c>
      <c r="C8" s="1071" t="s">
        <v>386</v>
      </c>
      <c r="D8" s="1452">
        <v>42767</v>
      </c>
      <c r="E8" s="1452">
        <v>42769</v>
      </c>
      <c r="F8" s="1071">
        <f t="shared" ref="F8:F71" si="0">E8-D8</f>
        <v>2</v>
      </c>
      <c r="G8" s="1071">
        <v>3</v>
      </c>
      <c r="H8" s="1071" t="s">
        <v>40</v>
      </c>
      <c r="I8" s="1071" t="s">
        <v>387</v>
      </c>
      <c r="J8" s="1071">
        <f t="shared" ref="J8:J71" si="1">G8*F8</f>
        <v>6</v>
      </c>
      <c r="K8" s="1502">
        <v>2900000</v>
      </c>
      <c r="L8" s="1503">
        <f t="shared" ref="L8:L71" si="2">K8*F8*G8</f>
        <v>17400000</v>
      </c>
      <c r="M8" s="1071"/>
      <c r="N8" s="1504">
        <f t="shared" ref="N8:N71" si="3">M8-L8</f>
        <v>-17400000</v>
      </c>
      <c r="O8" s="1469"/>
    </row>
    <row r="9" s="1" customFormat="1" spans="1:15">
      <c r="A9" s="1489">
        <v>263382</v>
      </c>
      <c r="B9" s="1071">
        <v>1245003</v>
      </c>
      <c r="C9" s="1071" t="s">
        <v>388</v>
      </c>
      <c r="D9" s="1452">
        <v>42767</v>
      </c>
      <c r="E9" s="1452">
        <v>42769</v>
      </c>
      <c r="F9" s="1071">
        <f t="shared" si="0"/>
        <v>2</v>
      </c>
      <c r="G9" s="1071">
        <v>1</v>
      </c>
      <c r="H9" s="1071" t="s">
        <v>36</v>
      </c>
      <c r="I9" s="1071" t="s">
        <v>37</v>
      </c>
      <c r="J9" s="1071">
        <f t="shared" si="1"/>
        <v>2</v>
      </c>
      <c r="K9" s="1502">
        <v>2900000</v>
      </c>
      <c r="L9" s="1503">
        <f t="shared" si="2"/>
        <v>5800000</v>
      </c>
      <c r="M9" s="1071"/>
      <c r="N9" s="1504">
        <f t="shared" si="3"/>
        <v>-5800000</v>
      </c>
      <c r="O9" s="1470"/>
    </row>
    <row r="10" s="1" customFormat="1" spans="1:15">
      <c r="A10" s="1489">
        <v>263643</v>
      </c>
      <c r="B10" s="1071">
        <v>1245821</v>
      </c>
      <c r="C10" s="1071" t="s">
        <v>103</v>
      </c>
      <c r="D10" s="1452">
        <v>42767</v>
      </c>
      <c r="E10" s="1452">
        <v>42770</v>
      </c>
      <c r="F10" s="1071">
        <f t="shared" si="0"/>
        <v>3</v>
      </c>
      <c r="G10" s="1071">
        <v>1</v>
      </c>
      <c r="H10" s="1071" t="s">
        <v>40</v>
      </c>
      <c r="I10" s="1071" t="s">
        <v>37</v>
      </c>
      <c r="J10" s="1071">
        <f t="shared" si="1"/>
        <v>3</v>
      </c>
      <c r="K10" s="1502">
        <v>2900000</v>
      </c>
      <c r="L10" s="1503">
        <f t="shared" si="2"/>
        <v>8700000</v>
      </c>
      <c r="M10" s="1071"/>
      <c r="N10" s="1504">
        <f t="shared" si="3"/>
        <v>-8700000</v>
      </c>
      <c r="O10" s="1470"/>
    </row>
    <row r="11" s="1" customFormat="1" spans="1:15">
      <c r="A11" s="1489">
        <v>269552</v>
      </c>
      <c r="B11" s="1071">
        <v>1255672</v>
      </c>
      <c r="C11" s="1071" t="s">
        <v>389</v>
      </c>
      <c r="D11" s="1452">
        <v>42767</v>
      </c>
      <c r="E11" s="1452">
        <v>42771</v>
      </c>
      <c r="F11" s="1071">
        <f t="shared" si="0"/>
        <v>4</v>
      </c>
      <c r="G11" s="1071">
        <v>1</v>
      </c>
      <c r="H11" s="1071" t="s">
        <v>53</v>
      </c>
      <c r="I11" s="1071" t="s">
        <v>148</v>
      </c>
      <c r="J11" s="1071">
        <f t="shared" si="1"/>
        <v>4</v>
      </c>
      <c r="K11" s="1459">
        <v>2900000</v>
      </c>
      <c r="L11" s="1503">
        <f t="shared" si="2"/>
        <v>11600000</v>
      </c>
      <c r="M11" s="1071"/>
      <c r="N11" s="1504">
        <f t="shared" si="3"/>
        <v>-11600000</v>
      </c>
      <c r="O11" s="1470"/>
    </row>
    <row r="12" s="1" customFormat="1" spans="1:15">
      <c r="A12" s="1489">
        <v>269556</v>
      </c>
      <c r="B12" s="1071">
        <v>1255668</v>
      </c>
      <c r="C12" s="1071" t="s">
        <v>390</v>
      </c>
      <c r="D12" s="1452">
        <v>42767</v>
      </c>
      <c r="E12" s="1452">
        <v>42771</v>
      </c>
      <c r="F12" s="1071">
        <f t="shared" si="0"/>
        <v>4</v>
      </c>
      <c r="G12" s="1071">
        <v>1</v>
      </c>
      <c r="H12" s="1071" t="s">
        <v>391</v>
      </c>
      <c r="I12" s="1071" t="s">
        <v>392</v>
      </c>
      <c r="J12" s="1071">
        <f t="shared" si="1"/>
        <v>4</v>
      </c>
      <c r="K12" s="1459">
        <v>2900000</v>
      </c>
      <c r="L12" s="1503">
        <f t="shared" si="2"/>
        <v>11600000</v>
      </c>
      <c r="M12" s="1071"/>
      <c r="N12" s="1504">
        <f t="shared" si="3"/>
        <v>-11600000</v>
      </c>
      <c r="O12" s="1470"/>
    </row>
    <row r="13" s="1" customFormat="1" spans="1:15">
      <c r="A13" s="1489">
        <v>269822</v>
      </c>
      <c r="B13" s="1071">
        <v>1255985</v>
      </c>
      <c r="C13" s="1071" t="s">
        <v>393</v>
      </c>
      <c r="D13" s="1452">
        <v>42767</v>
      </c>
      <c r="E13" s="1452">
        <v>42770</v>
      </c>
      <c r="F13" s="1071">
        <f t="shared" si="0"/>
        <v>3</v>
      </c>
      <c r="G13" s="1071">
        <v>1</v>
      </c>
      <c r="H13" s="1071" t="s">
        <v>40</v>
      </c>
      <c r="I13" s="1071" t="s">
        <v>37</v>
      </c>
      <c r="J13" s="1071">
        <f t="shared" si="1"/>
        <v>3</v>
      </c>
      <c r="K13" s="1459">
        <v>2900000</v>
      </c>
      <c r="L13" s="1503">
        <f t="shared" si="2"/>
        <v>8700000</v>
      </c>
      <c r="M13" s="1071"/>
      <c r="N13" s="1504">
        <f t="shared" si="3"/>
        <v>-8700000</v>
      </c>
      <c r="O13" s="1470"/>
    </row>
    <row r="14" s="1" customFormat="1" spans="1:15">
      <c r="A14" s="1489">
        <v>270796</v>
      </c>
      <c r="B14" s="1071">
        <v>1256841</v>
      </c>
      <c r="C14" s="1071" t="s">
        <v>394</v>
      </c>
      <c r="D14" s="1452">
        <v>42767</v>
      </c>
      <c r="E14" s="1452">
        <v>42770</v>
      </c>
      <c r="F14" s="1453">
        <f t="shared" si="0"/>
        <v>3</v>
      </c>
      <c r="G14" s="1453">
        <v>1</v>
      </c>
      <c r="H14" s="1453" t="s">
        <v>40</v>
      </c>
      <c r="I14" s="1453" t="s">
        <v>37</v>
      </c>
      <c r="J14" s="1071">
        <f t="shared" si="1"/>
        <v>3</v>
      </c>
      <c r="K14" s="1505">
        <v>2900000</v>
      </c>
      <c r="L14" s="1503">
        <f t="shared" si="2"/>
        <v>8700000</v>
      </c>
      <c r="M14" s="895"/>
      <c r="N14" s="1504">
        <f t="shared" si="3"/>
        <v>-8700000</v>
      </c>
      <c r="O14" s="1470"/>
    </row>
    <row r="15" s="1" customFormat="1" spans="1:15">
      <c r="A15" s="1489">
        <v>270806</v>
      </c>
      <c r="B15" s="1071">
        <v>1256908</v>
      </c>
      <c r="C15" s="1071" t="s">
        <v>395</v>
      </c>
      <c r="D15" s="1452">
        <v>42767</v>
      </c>
      <c r="E15" s="1452">
        <v>42770</v>
      </c>
      <c r="F15" s="1071">
        <f t="shared" si="0"/>
        <v>3</v>
      </c>
      <c r="G15" s="1071">
        <v>1</v>
      </c>
      <c r="H15" s="1071" t="s">
        <v>40</v>
      </c>
      <c r="I15" s="1071" t="s">
        <v>37</v>
      </c>
      <c r="J15" s="1071">
        <f t="shared" si="1"/>
        <v>3</v>
      </c>
      <c r="K15" s="1459">
        <v>2900000</v>
      </c>
      <c r="L15" s="1503">
        <f t="shared" si="2"/>
        <v>8700000</v>
      </c>
      <c r="M15" s="1071"/>
      <c r="N15" s="1504">
        <f t="shared" si="3"/>
        <v>-8700000</v>
      </c>
      <c r="O15" s="1470"/>
    </row>
    <row r="16" s="1" customFormat="1" spans="1:15">
      <c r="A16" s="1489" t="s">
        <v>396</v>
      </c>
      <c r="B16" s="1071">
        <v>1243476</v>
      </c>
      <c r="C16" s="1071" t="s">
        <v>397</v>
      </c>
      <c r="D16" s="1452">
        <v>42768</v>
      </c>
      <c r="E16" s="1452">
        <v>42769</v>
      </c>
      <c r="F16" s="1071">
        <f t="shared" si="0"/>
        <v>1</v>
      </c>
      <c r="G16" s="1071">
        <v>2</v>
      </c>
      <c r="H16" s="1071" t="s">
        <v>36</v>
      </c>
      <c r="I16" s="1071" t="s">
        <v>37</v>
      </c>
      <c r="J16" s="1071">
        <f t="shared" si="1"/>
        <v>2</v>
      </c>
      <c r="K16" s="1502">
        <v>2900000</v>
      </c>
      <c r="L16" s="1503">
        <f t="shared" si="2"/>
        <v>5800000</v>
      </c>
      <c r="M16" s="1071"/>
      <c r="N16" s="1504">
        <f t="shared" si="3"/>
        <v>-5800000</v>
      </c>
      <c r="O16" s="1470"/>
    </row>
    <row r="17" s="1" customFormat="1" spans="1:15">
      <c r="A17" s="1489">
        <v>265317</v>
      </c>
      <c r="B17" s="1071">
        <v>1248343</v>
      </c>
      <c r="C17" s="1071" t="s">
        <v>398</v>
      </c>
      <c r="D17" s="1452">
        <v>42768</v>
      </c>
      <c r="E17" s="1452">
        <v>42770</v>
      </c>
      <c r="F17" s="1071">
        <f t="shared" si="0"/>
        <v>2</v>
      </c>
      <c r="G17" s="1071">
        <v>3</v>
      </c>
      <c r="H17" s="1071" t="s">
        <v>36</v>
      </c>
      <c r="I17" s="1071" t="s">
        <v>37</v>
      </c>
      <c r="J17" s="1071">
        <f t="shared" si="1"/>
        <v>6</v>
      </c>
      <c r="K17" s="1459">
        <v>2900000</v>
      </c>
      <c r="L17" s="1503">
        <f t="shared" si="2"/>
        <v>17400000</v>
      </c>
      <c r="M17" s="1071"/>
      <c r="N17" s="1504">
        <f t="shared" si="3"/>
        <v>-17400000</v>
      </c>
      <c r="O17" s="1470"/>
    </row>
    <row r="18" s="1" customFormat="1" spans="1:15">
      <c r="A18" s="1489">
        <v>266487</v>
      </c>
      <c r="B18" s="1071">
        <v>1250570</v>
      </c>
      <c r="C18" s="1071" t="s">
        <v>399</v>
      </c>
      <c r="D18" s="1452">
        <v>42768</v>
      </c>
      <c r="E18" s="1452">
        <v>42770</v>
      </c>
      <c r="F18" s="1071">
        <f t="shared" si="0"/>
        <v>2</v>
      </c>
      <c r="G18" s="1071">
        <v>1</v>
      </c>
      <c r="H18" s="1071" t="s">
        <v>391</v>
      </c>
      <c r="I18" s="1071" t="s">
        <v>37</v>
      </c>
      <c r="J18" s="1071">
        <f t="shared" si="1"/>
        <v>2</v>
      </c>
      <c r="K18" s="1459">
        <v>2900000</v>
      </c>
      <c r="L18" s="1503">
        <f t="shared" si="2"/>
        <v>5800000</v>
      </c>
      <c r="M18" s="1071"/>
      <c r="N18" s="1504">
        <f t="shared" si="3"/>
        <v>-5800000</v>
      </c>
      <c r="O18" s="1470"/>
    </row>
    <row r="19" s="1" customFormat="1" spans="1:15">
      <c r="A19" s="1489">
        <v>266501</v>
      </c>
      <c r="B19" s="1071">
        <v>1250577</v>
      </c>
      <c r="C19" s="1071" t="s">
        <v>400</v>
      </c>
      <c r="D19" s="1452">
        <v>42768</v>
      </c>
      <c r="E19" s="1452">
        <v>42770</v>
      </c>
      <c r="F19" s="1071">
        <f t="shared" si="0"/>
        <v>2</v>
      </c>
      <c r="G19" s="1071">
        <v>1</v>
      </c>
      <c r="H19" s="1071" t="s">
        <v>391</v>
      </c>
      <c r="I19" s="1071" t="s">
        <v>37</v>
      </c>
      <c r="J19" s="1071">
        <f t="shared" si="1"/>
        <v>2</v>
      </c>
      <c r="K19" s="1459">
        <v>2900000</v>
      </c>
      <c r="L19" s="1503">
        <f t="shared" si="2"/>
        <v>5800000</v>
      </c>
      <c r="M19" s="1071"/>
      <c r="N19" s="1504">
        <f t="shared" si="3"/>
        <v>-5800000</v>
      </c>
      <c r="O19" s="1470"/>
    </row>
    <row r="20" s="1" customFormat="1" spans="1:15">
      <c r="A20" s="1490">
        <v>266502</v>
      </c>
      <c r="B20" s="1071">
        <v>1250578</v>
      </c>
      <c r="C20" s="1071" t="s">
        <v>401</v>
      </c>
      <c r="D20" s="1452">
        <v>42768</v>
      </c>
      <c r="E20" s="1452">
        <v>42770</v>
      </c>
      <c r="F20" s="1071">
        <f t="shared" si="0"/>
        <v>2</v>
      </c>
      <c r="G20" s="1071">
        <v>1</v>
      </c>
      <c r="H20" s="1071" t="s">
        <v>391</v>
      </c>
      <c r="I20" s="1071" t="s">
        <v>37</v>
      </c>
      <c r="J20" s="1071">
        <f t="shared" si="1"/>
        <v>2</v>
      </c>
      <c r="K20" s="1459">
        <v>2900000</v>
      </c>
      <c r="L20" s="1503">
        <f t="shared" si="2"/>
        <v>5800000</v>
      </c>
      <c r="M20" s="1071"/>
      <c r="N20" s="1504">
        <f t="shared" si="3"/>
        <v>-5800000</v>
      </c>
      <c r="O20" s="1470"/>
    </row>
    <row r="21" s="1" customFormat="1" spans="1:15">
      <c r="A21" s="1489">
        <v>263503</v>
      </c>
      <c r="B21" s="895">
        <v>1245373</v>
      </c>
      <c r="C21" s="1071" t="s">
        <v>402</v>
      </c>
      <c r="D21" s="1452">
        <v>42769</v>
      </c>
      <c r="E21" s="1452">
        <v>42771</v>
      </c>
      <c r="F21" s="1071">
        <f t="shared" si="0"/>
        <v>2</v>
      </c>
      <c r="G21" s="1071">
        <v>3</v>
      </c>
      <c r="H21" s="1071" t="s">
        <v>36</v>
      </c>
      <c r="I21" s="1071" t="s">
        <v>37</v>
      </c>
      <c r="J21" s="1071">
        <f t="shared" si="1"/>
        <v>6</v>
      </c>
      <c r="K21" s="1502">
        <v>2900000</v>
      </c>
      <c r="L21" s="1503">
        <f t="shared" si="2"/>
        <v>17400000</v>
      </c>
      <c r="M21" s="1071"/>
      <c r="N21" s="1504">
        <f t="shared" si="3"/>
        <v>-17400000</v>
      </c>
      <c r="O21" s="1470"/>
    </row>
    <row r="22" s="1" customFormat="1" spans="1:15">
      <c r="A22" s="1489">
        <v>265272</v>
      </c>
      <c r="B22" s="1071">
        <v>1248121</v>
      </c>
      <c r="C22" s="1071" t="s">
        <v>403</v>
      </c>
      <c r="D22" s="1452">
        <v>42769</v>
      </c>
      <c r="E22" s="1452">
        <v>42770</v>
      </c>
      <c r="F22" s="1071">
        <f t="shared" si="0"/>
        <v>1</v>
      </c>
      <c r="G22" s="1071">
        <v>1</v>
      </c>
      <c r="H22" s="1071" t="s">
        <v>36</v>
      </c>
      <c r="I22" s="1071" t="s">
        <v>37</v>
      </c>
      <c r="J22" s="1071">
        <f t="shared" si="1"/>
        <v>1</v>
      </c>
      <c r="K22" s="1459">
        <v>2900000</v>
      </c>
      <c r="L22" s="1503">
        <f t="shared" si="2"/>
        <v>2900000</v>
      </c>
      <c r="M22" s="1071"/>
      <c r="N22" s="1504">
        <f t="shared" si="3"/>
        <v>-2900000</v>
      </c>
      <c r="O22" s="1470"/>
    </row>
    <row r="23" s="1" customFormat="1" spans="1:15">
      <c r="A23" s="1489">
        <v>265324</v>
      </c>
      <c r="B23" s="1071">
        <v>1248045</v>
      </c>
      <c r="C23" s="1071" t="s">
        <v>404</v>
      </c>
      <c r="D23" s="1452">
        <v>42769</v>
      </c>
      <c r="E23" s="1452">
        <v>42771</v>
      </c>
      <c r="F23" s="1071">
        <f t="shared" si="0"/>
        <v>2</v>
      </c>
      <c r="G23" s="1071">
        <v>1</v>
      </c>
      <c r="H23" s="1071" t="s">
        <v>405</v>
      </c>
      <c r="I23" s="1071" t="s">
        <v>37</v>
      </c>
      <c r="J23" s="1071">
        <f t="shared" si="1"/>
        <v>2</v>
      </c>
      <c r="K23" s="1459">
        <v>2900000</v>
      </c>
      <c r="L23" s="1503">
        <f t="shared" si="2"/>
        <v>5800000</v>
      </c>
      <c r="M23" s="1071"/>
      <c r="N23" s="1504">
        <f t="shared" si="3"/>
        <v>-5800000</v>
      </c>
      <c r="O23" s="1470"/>
    </row>
    <row r="24" s="1" customFormat="1" spans="1:15">
      <c r="A24" s="1489">
        <v>263379</v>
      </c>
      <c r="B24" s="1071">
        <v>1244894</v>
      </c>
      <c r="C24" s="1071" t="s">
        <v>406</v>
      </c>
      <c r="D24" s="1452">
        <v>42770</v>
      </c>
      <c r="E24" s="1452">
        <v>42773</v>
      </c>
      <c r="F24" s="1071">
        <f t="shared" si="0"/>
        <v>3</v>
      </c>
      <c r="G24" s="1071">
        <v>1</v>
      </c>
      <c r="H24" s="1071" t="s">
        <v>36</v>
      </c>
      <c r="I24" s="1071" t="s">
        <v>37</v>
      </c>
      <c r="J24" s="1071">
        <f t="shared" si="1"/>
        <v>3</v>
      </c>
      <c r="K24" s="1502">
        <v>2900000</v>
      </c>
      <c r="L24" s="1503">
        <f t="shared" si="2"/>
        <v>8700000</v>
      </c>
      <c r="M24" s="1071"/>
      <c r="N24" s="1504">
        <f t="shared" si="3"/>
        <v>-8700000</v>
      </c>
      <c r="O24" s="1470"/>
    </row>
    <row r="25" s="1" customFormat="1" ht="14.25" spans="1:15">
      <c r="A25" s="1489">
        <v>264320</v>
      </c>
      <c r="B25" s="1491">
        <v>1246780</v>
      </c>
      <c r="C25" s="1071" t="s">
        <v>407</v>
      </c>
      <c r="D25" s="1452">
        <v>42770</v>
      </c>
      <c r="E25" s="1452">
        <v>42773</v>
      </c>
      <c r="F25" s="1071">
        <f t="shared" si="0"/>
        <v>3</v>
      </c>
      <c r="G25" s="1071">
        <v>1</v>
      </c>
      <c r="H25" s="1071" t="s">
        <v>36</v>
      </c>
      <c r="I25" s="1071" t="s">
        <v>37</v>
      </c>
      <c r="J25" s="1071">
        <f t="shared" si="1"/>
        <v>3</v>
      </c>
      <c r="K25" s="1502">
        <v>2900000</v>
      </c>
      <c r="L25" s="1503">
        <f t="shared" si="2"/>
        <v>8700000</v>
      </c>
      <c r="M25" s="1071"/>
      <c r="N25" s="1504">
        <f t="shared" si="3"/>
        <v>-8700000</v>
      </c>
      <c r="O25" s="1470"/>
    </row>
    <row r="26" s="1" customFormat="1" spans="1:15">
      <c r="A26" s="1489">
        <v>266368</v>
      </c>
      <c r="B26" s="1071">
        <v>1250321</v>
      </c>
      <c r="C26" s="1071" t="s">
        <v>408</v>
      </c>
      <c r="D26" s="1452">
        <v>42770</v>
      </c>
      <c r="E26" s="1452">
        <v>42771</v>
      </c>
      <c r="F26" s="1071">
        <f t="shared" si="0"/>
        <v>1</v>
      </c>
      <c r="G26" s="1071">
        <v>1</v>
      </c>
      <c r="H26" s="1071" t="s">
        <v>36</v>
      </c>
      <c r="I26" s="1071" t="s">
        <v>37</v>
      </c>
      <c r="J26" s="1071">
        <f t="shared" si="1"/>
        <v>1</v>
      </c>
      <c r="K26" s="1459">
        <v>2900000</v>
      </c>
      <c r="L26" s="1503">
        <f t="shared" si="2"/>
        <v>2900000</v>
      </c>
      <c r="M26" s="1071"/>
      <c r="N26" s="1504">
        <f t="shared" si="3"/>
        <v>-2900000</v>
      </c>
      <c r="O26" s="1470"/>
    </row>
    <row r="27" s="1" customFormat="1" spans="1:15">
      <c r="A27" s="1489">
        <v>270527</v>
      </c>
      <c r="B27" s="1071">
        <v>1256463</v>
      </c>
      <c r="C27" s="1071" t="s">
        <v>409</v>
      </c>
      <c r="D27" s="1452">
        <v>42770</v>
      </c>
      <c r="E27" s="1452">
        <v>42773</v>
      </c>
      <c r="F27" s="1071">
        <f t="shared" si="0"/>
        <v>3</v>
      </c>
      <c r="G27" s="1071">
        <v>1</v>
      </c>
      <c r="H27" s="1071" t="s">
        <v>53</v>
      </c>
      <c r="I27" s="1071" t="s">
        <v>37</v>
      </c>
      <c r="J27" s="1071">
        <f t="shared" si="1"/>
        <v>3</v>
      </c>
      <c r="K27" s="1459">
        <v>2900000</v>
      </c>
      <c r="L27" s="1503">
        <f t="shared" si="2"/>
        <v>8700000</v>
      </c>
      <c r="M27" s="1071"/>
      <c r="N27" s="1504">
        <f t="shared" si="3"/>
        <v>-8700000</v>
      </c>
      <c r="O27" s="1470"/>
    </row>
    <row r="28" s="1" customFormat="1" spans="1:15">
      <c r="A28" s="1489">
        <v>270534</v>
      </c>
      <c r="B28" s="1071">
        <v>1256285</v>
      </c>
      <c r="C28" s="1071" t="s">
        <v>410</v>
      </c>
      <c r="D28" s="1452">
        <v>42770</v>
      </c>
      <c r="E28" s="1452">
        <v>42772</v>
      </c>
      <c r="F28" s="1071">
        <f t="shared" si="0"/>
        <v>2</v>
      </c>
      <c r="G28" s="1071">
        <v>2</v>
      </c>
      <c r="H28" s="1071" t="s">
        <v>53</v>
      </c>
      <c r="I28" s="1071" t="s">
        <v>37</v>
      </c>
      <c r="J28" s="1071">
        <f t="shared" si="1"/>
        <v>4</v>
      </c>
      <c r="K28" s="1459">
        <v>2900000</v>
      </c>
      <c r="L28" s="1503">
        <f t="shared" si="2"/>
        <v>11600000</v>
      </c>
      <c r="M28" s="1071"/>
      <c r="N28" s="1504">
        <f t="shared" si="3"/>
        <v>-11600000</v>
      </c>
      <c r="O28" s="1470"/>
    </row>
    <row r="29" s="1" customFormat="1" spans="1:15">
      <c r="A29" s="1489">
        <v>264030</v>
      </c>
      <c r="B29" s="1071">
        <v>1246083</v>
      </c>
      <c r="C29" s="1071" t="s">
        <v>411</v>
      </c>
      <c r="D29" s="1452">
        <v>42771</v>
      </c>
      <c r="E29" s="1452">
        <v>42774</v>
      </c>
      <c r="F29" s="1071">
        <f t="shared" si="0"/>
        <v>3</v>
      </c>
      <c r="G29" s="1071">
        <v>1</v>
      </c>
      <c r="H29" s="1071" t="s">
        <v>36</v>
      </c>
      <c r="I29" s="1071" t="s">
        <v>37</v>
      </c>
      <c r="J29" s="1071">
        <f t="shared" si="1"/>
        <v>3</v>
      </c>
      <c r="K29" s="1502">
        <v>2900000</v>
      </c>
      <c r="L29" s="1503">
        <f t="shared" si="2"/>
        <v>8700000</v>
      </c>
      <c r="M29" s="1071"/>
      <c r="N29" s="1504">
        <f t="shared" si="3"/>
        <v>-8700000</v>
      </c>
      <c r="O29" s="1470"/>
    </row>
    <row r="30" s="1" customFormat="1" spans="1:15">
      <c r="A30" s="1492" t="s">
        <v>412</v>
      </c>
      <c r="B30" s="1071">
        <v>1249863</v>
      </c>
      <c r="C30" s="1071" t="s">
        <v>413</v>
      </c>
      <c r="D30" s="1452">
        <v>42771</v>
      </c>
      <c r="E30" s="1452">
        <v>42774</v>
      </c>
      <c r="F30" s="1071">
        <f t="shared" si="0"/>
        <v>3</v>
      </c>
      <c r="G30" s="1071">
        <v>2</v>
      </c>
      <c r="H30" s="1071" t="s">
        <v>40</v>
      </c>
      <c r="I30" s="1071" t="s">
        <v>37</v>
      </c>
      <c r="J30" s="1071">
        <f t="shared" si="1"/>
        <v>6</v>
      </c>
      <c r="K30" s="1459">
        <v>2900000</v>
      </c>
      <c r="L30" s="1503">
        <f t="shared" si="2"/>
        <v>17400000</v>
      </c>
      <c r="M30" s="1071"/>
      <c r="N30" s="1504">
        <f t="shared" si="3"/>
        <v>-17400000</v>
      </c>
      <c r="O30" s="1470"/>
    </row>
    <row r="31" s="1" customFormat="1" spans="1:15">
      <c r="A31" s="1492" t="s">
        <v>414</v>
      </c>
      <c r="B31" s="1071">
        <v>1249871</v>
      </c>
      <c r="C31" s="1071" t="s">
        <v>415</v>
      </c>
      <c r="D31" s="1452">
        <v>42771</v>
      </c>
      <c r="E31" s="1452">
        <v>42774</v>
      </c>
      <c r="F31" s="1071">
        <f t="shared" si="0"/>
        <v>3</v>
      </c>
      <c r="G31" s="1071">
        <v>2</v>
      </c>
      <c r="H31" s="1071" t="s">
        <v>40</v>
      </c>
      <c r="I31" s="1071" t="s">
        <v>37</v>
      </c>
      <c r="J31" s="1071">
        <f t="shared" si="1"/>
        <v>6</v>
      </c>
      <c r="K31" s="1459">
        <v>2900000</v>
      </c>
      <c r="L31" s="1503">
        <f t="shared" si="2"/>
        <v>17400000</v>
      </c>
      <c r="M31" s="1071"/>
      <c r="N31" s="1504">
        <f t="shared" si="3"/>
        <v>-17400000</v>
      </c>
      <c r="O31" s="1470"/>
    </row>
    <row r="32" s="1" customFormat="1" spans="1:15">
      <c r="A32" s="1489" t="s">
        <v>416</v>
      </c>
      <c r="B32" s="1071">
        <v>1251368</v>
      </c>
      <c r="C32" s="1071" t="s">
        <v>417</v>
      </c>
      <c r="D32" s="1452">
        <v>42771</v>
      </c>
      <c r="E32" s="1452">
        <v>42773</v>
      </c>
      <c r="F32" s="1071">
        <f t="shared" si="0"/>
        <v>2</v>
      </c>
      <c r="G32" s="1071">
        <v>4</v>
      </c>
      <c r="H32" s="1071" t="s">
        <v>418</v>
      </c>
      <c r="I32" s="1071" t="s">
        <v>37</v>
      </c>
      <c r="J32" s="1071">
        <f t="shared" si="1"/>
        <v>8</v>
      </c>
      <c r="K32" s="1459">
        <v>2900000</v>
      </c>
      <c r="L32" s="1503">
        <f t="shared" si="2"/>
        <v>23200000</v>
      </c>
      <c r="M32" s="1071"/>
      <c r="N32" s="1504">
        <f t="shared" si="3"/>
        <v>-23200000</v>
      </c>
      <c r="O32" s="1470"/>
    </row>
    <row r="33" s="1" customFormat="1" spans="1:15">
      <c r="A33" s="1489">
        <v>267007</v>
      </c>
      <c r="B33" s="1071">
        <v>1251603</v>
      </c>
      <c r="C33" s="1071" t="s">
        <v>419</v>
      </c>
      <c r="D33" s="1452">
        <v>42771</v>
      </c>
      <c r="E33" s="1452">
        <v>42774</v>
      </c>
      <c r="F33" s="1071">
        <f t="shared" si="0"/>
        <v>3</v>
      </c>
      <c r="G33" s="1071">
        <v>4</v>
      </c>
      <c r="H33" s="1071" t="s">
        <v>53</v>
      </c>
      <c r="I33" s="1071" t="s">
        <v>37</v>
      </c>
      <c r="J33" s="1071">
        <f t="shared" si="1"/>
        <v>12</v>
      </c>
      <c r="K33" s="1459">
        <v>2900000</v>
      </c>
      <c r="L33" s="1503">
        <f t="shared" si="2"/>
        <v>34800000</v>
      </c>
      <c r="M33" s="311"/>
      <c r="N33" s="1504">
        <f t="shared" si="3"/>
        <v>-34800000</v>
      </c>
      <c r="O33" s="1470"/>
    </row>
    <row r="34" s="1" customFormat="1" spans="1:15">
      <c r="A34" s="1489">
        <v>265876</v>
      </c>
      <c r="B34" s="1071">
        <v>1249436</v>
      </c>
      <c r="C34" s="1071" t="s">
        <v>420</v>
      </c>
      <c r="D34" s="1452">
        <v>42772</v>
      </c>
      <c r="E34" s="1452">
        <v>42774</v>
      </c>
      <c r="F34" s="1071">
        <f t="shared" si="0"/>
        <v>2</v>
      </c>
      <c r="G34" s="1071">
        <v>1</v>
      </c>
      <c r="H34" s="1071" t="s">
        <v>36</v>
      </c>
      <c r="I34" s="1071" t="s">
        <v>37</v>
      </c>
      <c r="J34" s="1071">
        <f t="shared" si="1"/>
        <v>2</v>
      </c>
      <c r="K34" s="1459">
        <v>2900000</v>
      </c>
      <c r="L34" s="1503">
        <f t="shared" si="2"/>
        <v>5800000</v>
      </c>
      <c r="M34" s="1071"/>
      <c r="N34" s="1504">
        <f t="shared" si="3"/>
        <v>-5800000</v>
      </c>
      <c r="O34" s="1470"/>
    </row>
    <row r="35" s="1" customFormat="1" spans="1:15">
      <c r="A35" s="1492" t="s">
        <v>421</v>
      </c>
      <c r="B35" s="1071">
        <v>1249898</v>
      </c>
      <c r="C35" s="1071" t="s">
        <v>422</v>
      </c>
      <c r="D35" s="1452">
        <v>42772</v>
      </c>
      <c r="E35" s="1452">
        <v>42774</v>
      </c>
      <c r="F35" s="1071">
        <f t="shared" si="0"/>
        <v>2</v>
      </c>
      <c r="G35" s="1071">
        <v>2</v>
      </c>
      <c r="H35" s="1071" t="s">
        <v>40</v>
      </c>
      <c r="I35" s="1071" t="s">
        <v>37</v>
      </c>
      <c r="J35" s="1071">
        <f t="shared" si="1"/>
        <v>4</v>
      </c>
      <c r="K35" s="1459">
        <v>2900000</v>
      </c>
      <c r="L35" s="1503">
        <f t="shared" si="2"/>
        <v>11600000</v>
      </c>
      <c r="M35" s="1071"/>
      <c r="N35" s="1504">
        <f t="shared" si="3"/>
        <v>-11600000</v>
      </c>
      <c r="O35" s="1470"/>
    </row>
    <row r="36" s="1" customFormat="1" spans="1:15">
      <c r="A36" s="1489">
        <v>266275</v>
      </c>
      <c r="B36" s="1071">
        <v>1249724</v>
      </c>
      <c r="C36" s="1071" t="s">
        <v>423</v>
      </c>
      <c r="D36" s="1452">
        <v>42772</v>
      </c>
      <c r="E36" s="1452">
        <v>42774</v>
      </c>
      <c r="F36" s="1071">
        <f t="shared" si="0"/>
        <v>2</v>
      </c>
      <c r="G36" s="1071">
        <v>1</v>
      </c>
      <c r="H36" s="1071" t="s">
        <v>40</v>
      </c>
      <c r="I36" s="1071" t="s">
        <v>37</v>
      </c>
      <c r="J36" s="1071">
        <f t="shared" si="1"/>
        <v>2</v>
      </c>
      <c r="K36" s="1459">
        <v>2900000</v>
      </c>
      <c r="L36" s="1503">
        <f t="shared" si="2"/>
        <v>5800000</v>
      </c>
      <c r="M36" s="1071"/>
      <c r="N36" s="1504">
        <f t="shared" si="3"/>
        <v>-5800000</v>
      </c>
      <c r="O36" s="1470"/>
    </row>
    <row r="37" s="1" customFormat="1" spans="1:15">
      <c r="A37" s="1489">
        <v>267043</v>
      </c>
      <c r="B37" s="1071">
        <v>1251898</v>
      </c>
      <c r="C37" s="1071" t="s">
        <v>424</v>
      </c>
      <c r="D37" s="1452">
        <v>42772</v>
      </c>
      <c r="E37" s="1452">
        <v>42774</v>
      </c>
      <c r="F37" s="1071">
        <f t="shared" si="0"/>
        <v>2</v>
      </c>
      <c r="G37" s="1071">
        <v>1</v>
      </c>
      <c r="H37" s="1071" t="s">
        <v>53</v>
      </c>
      <c r="I37" s="1071" t="s">
        <v>37</v>
      </c>
      <c r="J37" s="1071">
        <f t="shared" si="1"/>
        <v>2</v>
      </c>
      <c r="K37" s="1459">
        <v>2900000</v>
      </c>
      <c r="L37" s="1503">
        <f t="shared" si="2"/>
        <v>5800000</v>
      </c>
      <c r="M37" s="1071"/>
      <c r="N37" s="1504">
        <f t="shared" si="3"/>
        <v>-5800000</v>
      </c>
      <c r="O37" s="1470"/>
    </row>
    <row r="38" s="1" customFormat="1" spans="1:15">
      <c r="A38" s="1489">
        <v>268787</v>
      </c>
      <c r="B38" s="1071">
        <v>1254377</v>
      </c>
      <c r="C38" s="1071" t="s">
        <v>425</v>
      </c>
      <c r="D38" s="1452">
        <v>42772</v>
      </c>
      <c r="E38" s="1452">
        <v>42775</v>
      </c>
      <c r="F38" s="1071">
        <f t="shared" si="0"/>
        <v>3</v>
      </c>
      <c r="G38" s="1071">
        <v>1</v>
      </c>
      <c r="H38" s="1071" t="s">
        <v>77</v>
      </c>
      <c r="I38" s="1071" t="s">
        <v>37</v>
      </c>
      <c r="J38" s="1071">
        <f t="shared" si="1"/>
        <v>3</v>
      </c>
      <c r="K38" s="1459">
        <v>2900000</v>
      </c>
      <c r="L38" s="1503">
        <f t="shared" si="2"/>
        <v>8700000</v>
      </c>
      <c r="M38" s="1071"/>
      <c r="N38" s="1504">
        <f t="shared" si="3"/>
        <v>-8700000</v>
      </c>
      <c r="O38" s="1470"/>
    </row>
    <row r="39" s="1" customFormat="1" spans="1:15">
      <c r="A39" s="1489">
        <v>262386</v>
      </c>
      <c r="B39" s="1071">
        <v>1243324</v>
      </c>
      <c r="C39" s="1071" t="s">
        <v>426</v>
      </c>
      <c r="D39" s="1452">
        <v>42773</v>
      </c>
      <c r="E39" s="1452">
        <v>42776</v>
      </c>
      <c r="F39" s="1071">
        <f t="shared" si="0"/>
        <v>3</v>
      </c>
      <c r="G39" s="1071">
        <v>1</v>
      </c>
      <c r="H39" s="1071" t="s">
        <v>40</v>
      </c>
      <c r="I39" s="1071" t="s">
        <v>37</v>
      </c>
      <c r="J39" s="1071">
        <f t="shared" si="1"/>
        <v>3</v>
      </c>
      <c r="K39" s="1502">
        <v>2900000</v>
      </c>
      <c r="L39" s="1503">
        <f t="shared" si="2"/>
        <v>8700000</v>
      </c>
      <c r="M39" s="1071"/>
      <c r="N39" s="1504">
        <f t="shared" si="3"/>
        <v>-8700000</v>
      </c>
      <c r="O39" s="1470"/>
    </row>
    <row r="40" s="1" customFormat="1" spans="1:15">
      <c r="A40" s="1489">
        <v>263002</v>
      </c>
      <c r="B40" s="1071">
        <v>1243319</v>
      </c>
      <c r="C40" s="1071" t="s">
        <v>427</v>
      </c>
      <c r="D40" s="1452">
        <v>42773</v>
      </c>
      <c r="E40" s="1452">
        <v>42776</v>
      </c>
      <c r="F40" s="1071">
        <f t="shared" si="0"/>
        <v>3</v>
      </c>
      <c r="G40" s="1071">
        <v>1</v>
      </c>
      <c r="H40" s="1071" t="s">
        <v>40</v>
      </c>
      <c r="I40" s="1071" t="s">
        <v>37</v>
      </c>
      <c r="J40" s="1071">
        <f t="shared" si="1"/>
        <v>3</v>
      </c>
      <c r="K40" s="1502">
        <v>2900000</v>
      </c>
      <c r="L40" s="1503">
        <f t="shared" si="2"/>
        <v>8700000</v>
      </c>
      <c r="M40" s="1071"/>
      <c r="N40" s="1504">
        <f t="shared" si="3"/>
        <v>-8700000</v>
      </c>
      <c r="O40" s="1470"/>
    </row>
    <row r="41" s="1" customFormat="1" spans="1:15">
      <c r="A41" s="1489">
        <v>266505</v>
      </c>
      <c r="B41" s="1071">
        <v>1250593</v>
      </c>
      <c r="C41" s="1071" t="s">
        <v>428</v>
      </c>
      <c r="D41" s="1452">
        <v>42773</v>
      </c>
      <c r="E41" s="1452">
        <v>42775</v>
      </c>
      <c r="F41" s="1071">
        <f t="shared" si="0"/>
        <v>2</v>
      </c>
      <c r="G41" s="1071">
        <v>1</v>
      </c>
      <c r="H41" s="1071" t="s">
        <v>391</v>
      </c>
      <c r="I41" s="1071" t="s">
        <v>37</v>
      </c>
      <c r="J41" s="1071">
        <f t="shared" si="1"/>
        <v>2</v>
      </c>
      <c r="K41" s="1459">
        <v>2900000</v>
      </c>
      <c r="L41" s="1503">
        <f t="shared" si="2"/>
        <v>5800000</v>
      </c>
      <c r="M41" s="1071"/>
      <c r="N41" s="1504">
        <f t="shared" si="3"/>
        <v>-5800000</v>
      </c>
      <c r="O41" s="1470"/>
    </row>
    <row r="42" s="1" customFormat="1" spans="1:15">
      <c r="A42" s="1489">
        <v>266614</v>
      </c>
      <c r="B42" s="1071">
        <v>1250707</v>
      </c>
      <c r="C42" s="1071" t="s">
        <v>429</v>
      </c>
      <c r="D42" s="1452">
        <v>42773</v>
      </c>
      <c r="E42" s="1452">
        <v>42775</v>
      </c>
      <c r="F42" s="1071">
        <f t="shared" si="0"/>
        <v>2</v>
      </c>
      <c r="G42" s="1071">
        <v>1</v>
      </c>
      <c r="H42" s="1071" t="s">
        <v>53</v>
      </c>
      <c r="I42" s="1071" t="s">
        <v>37</v>
      </c>
      <c r="J42" s="1071">
        <f t="shared" si="1"/>
        <v>2</v>
      </c>
      <c r="K42" s="1459">
        <v>2900000</v>
      </c>
      <c r="L42" s="1503">
        <f t="shared" si="2"/>
        <v>5800000</v>
      </c>
      <c r="M42" s="1071"/>
      <c r="N42" s="1504">
        <f t="shared" si="3"/>
        <v>-5800000</v>
      </c>
      <c r="O42" s="1470"/>
    </row>
    <row r="43" s="1" customFormat="1" spans="1:15">
      <c r="A43" s="1489">
        <v>267013</v>
      </c>
      <c r="B43" s="1071">
        <v>1251646</v>
      </c>
      <c r="C43" s="1071" t="s">
        <v>430</v>
      </c>
      <c r="D43" s="1452">
        <v>42773</v>
      </c>
      <c r="E43" s="1452">
        <v>42775</v>
      </c>
      <c r="F43" s="1071">
        <f t="shared" si="0"/>
        <v>2</v>
      </c>
      <c r="G43" s="1071">
        <v>2</v>
      </c>
      <c r="H43" s="1071" t="s">
        <v>53</v>
      </c>
      <c r="I43" s="1071" t="s">
        <v>37</v>
      </c>
      <c r="J43" s="1071">
        <f t="shared" si="1"/>
        <v>4</v>
      </c>
      <c r="K43" s="1459">
        <v>2900000</v>
      </c>
      <c r="L43" s="1503">
        <f t="shared" si="2"/>
        <v>11600000</v>
      </c>
      <c r="M43" s="1071"/>
      <c r="N43" s="1504">
        <f t="shared" si="3"/>
        <v>-11600000</v>
      </c>
      <c r="O43" s="1470"/>
    </row>
    <row r="44" s="1" customFormat="1" spans="1:15">
      <c r="A44" s="1489">
        <v>265756</v>
      </c>
      <c r="B44" s="1071">
        <v>1248942</v>
      </c>
      <c r="C44" s="1071" t="s">
        <v>431</v>
      </c>
      <c r="D44" s="1452">
        <v>42774</v>
      </c>
      <c r="E44" s="1452">
        <v>42776</v>
      </c>
      <c r="F44" s="1071">
        <f t="shared" si="0"/>
        <v>2</v>
      </c>
      <c r="G44" s="1071">
        <v>1</v>
      </c>
      <c r="H44" s="1071" t="s">
        <v>53</v>
      </c>
      <c r="I44" s="1071" t="s">
        <v>37</v>
      </c>
      <c r="J44" s="1071">
        <f t="shared" si="1"/>
        <v>2</v>
      </c>
      <c r="K44" s="1459">
        <v>2900000</v>
      </c>
      <c r="L44" s="1503">
        <f t="shared" si="2"/>
        <v>5800000</v>
      </c>
      <c r="M44" s="1071"/>
      <c r="N44" s="1504">
        <f t="shared" si="3"/>
        <v>-5800000</v>
      </c>
      <c r="O44" s="1470"/>
    </row>
    <row r="45" s="1" customFormat="1" spans="1:15">
      <c r="A45" s="1489">
        <v>265874</v>
      </c>
      <c r="B45" s="1071">
        <v>1249404</v>
      </c>
      <c r="C45" s="1071" t="s">
        <v>432</v>
      </c>
      <c r="D45" s="1452">
        <v>42774</v>
      </c>
      <c r="E45" s="1452">
        <v>42776</v>
      </c>
      <c r="F45" s="1071">
        <f t="shared" si="0"/>
        <v>2</v>
      </c>
      <c r="G45" s="1071">
        <v>2</v>
      </c>
      <c r="H45" s="1071" t="s">
        <v>36</v>
      </c>
      <c r="I45" s="1071" t="s">
        <v>37</v>
      </c>
      <c r="J45" s="1071">
        <f t="shared" si="1"/>
        <v>4</v>
      </c>
      <c r="K45" s="1459">
        <v>2900000</v>
      </c>
      <c r="L45" s="1503">
        <f t="shared" si="2"/>
        <v>11600000</v>
      </c>
      <c r="M45" s="1071"/>
      <c r="N45" s="1504">
        <f t="shared" si="3"/>
        <v>-11600000</v>
      </c>
      <c r="O45" s="1470"/>
    </row>
    <row r="46" s="1" customFormat="1" spans="1:15">
      <c r="A46" s="1489">
        <v>266485</v>
      </c>
      <c r="B46" s="1071">
        <v>1250492</v>
      </c>
      <c r="C46" s="1071" t="s">
        <v>433</v>
      </c>
      <c r="D46" s="1452">
        <v>42774</v>
      </c>
      <c r="E46" s="1452">
        <v>42777</v>
      </c>
      <c r="F46" s="1071">
        <f t="shared" si="0"/>
        <v>3</v>
      </c>
      <c r="G46" s="1071">
        <v>1</v>
      </c>
      <c r="H46" s="1071" t="s">
        <v>40</v>
      </c>
      <c r="I46" s="1071" t="s">
        <v>37</v>
      </c>
      <c r="J46" s="1071">
        <f t="shared" si="1"/>
        <v>3</v>
      </c>
      <c r="K46" s="1459">
        <v>2900000</v>
      </c>
      <c r="L46" s="1503">
        <f t="shared" si="2"/>
        <v>8700000</v>
      </c>
      <c r="M46" s="1071"/>
      <c r="N46" s="1504">
        <f t="shared" si="3"/>
        <v>-8700000</v>
      </c>
      <c r="O46" s="1470"/>
    </row>
    <row r="47" s="1" customFormat="1" spans="1:15">
      <c r="A47" s="1489">
        <v>267035</v>
      </c>
      <c r="B47" s="1071">
        <v>1251779</v>
      </c>
      <c r="C47" s="1071" t="s">
        <v>434</v>
      </c>
      <c r="D47" s="1452">
        <v>42774</v>
      </c>
      <c r="E47" s="1452">
        <v>42777</v>
      </c>
      <c r="F47" s="1071">
        <f t="shared" si="0"/>
        <v>3</v>
      </c>
      <c r="G47" s="1071">
        <v>3</v>
      </c>
      <c r="H47" s="1071" t="s">
        <v>53</v>
      </c>
      <c r="I47" s="1071" t="s">
        <v>37</v>
      </c>
      <c r="J47" s="1071">
        <f t="shared" si="1"/>
        <v>9</v>
      </c>
      <c r="K47" s="1459">
        <v>2900000</v>
      </c>
      <c r="L47" s="1503">
        <f t="shared" si="2"/>
        <v>26100000</v>
      </c>
      <c r="M47" s="1071"/>
      <c r="N47" s="1504">
        <f t="shared" si="3"/>
        <v>-26100000</v>
      </c>
      <c r="O47" s="1470"/>
    </row>
    <row r="48" s="1" customFormat="1" spans="1:15">
      <c r="A48" s="1489">
        <v>265273</v>
      </c>
      <c r="B48" s="1071">
        <v>1248177</v>
      </c>
      <c r="C48" s="1071" t="s">
        <v>435</v>
      </c>
      <c r="D48" s="1452">
        <v>42775</v>
      </c>
      <c r="E48" s="1452">
        <v>42776</v>
      </c>
      <c r="F48" s="1071">
        <f t="shared" si="0"/>
        <v>1</v>
      </c>
      <c r="G48" s="1071">
        <v>1</v>
      </c>
      <c r="H48" s="1071" t="s">
        <v>36</v>
      </c>
      <c r="I48" s="1071" t="s">
        <v>37</v>
      </c>
      <c r="J48" s="1071">
        <f t="shared" si="1"/>
        <v>1</v>
      </c>
      <c r="K48" s="1459">
        <v>2900000</v>
      </c>
      <c r="L48" s="1503">
        <f t="shared" si="2"/>
        <v>2900000</v>
      </c>
      <c r="M48" s="1071"/>
      <c r="N48" s="1504">
        <f t="shared" si="3"/>
        <v>-2900000</v>
      </c>
      <c r="O48" s="1470"/>
    </row>
    <row r="49" s="1" customFormat="1" spans="1:15">
      <c r="A49" s="1489">
        <v>265385</v>
      </c>
      <c r="B49" s="1071">
        <v>1247690</v>
      </c>
      <c r="C49" s="1071" t="s">
        <v>436</v>
      </c>
      <c r="D49" s="1452">
        <v>42775</v>
      </c>
      <c r="E49" s="1452">
        <v>42777</v>
      </c>
      <c r="F49" s="1071">
        <f t="shared" si="0"/>
        <v>2</v>
      </c>
      <c r="G49" s="1071">
        <v>1</v>
      </c>
      <c r="H49" s="1071" t="s">
        <v>40</v>
      </c>
      <c r="I49" s="1071" t="s">
        <v>37</v>
      </c>
      <c r="J49" s="1071">
        <f t="shared" si="1"/>
        <v>2</v>
      </c>
      <c r="K49" s="1459">
        <v>2900000</v>
      </c>
      <c r="L49" s="1503">
        <f t="shared" si="2"/>
        <v>5800000</v>
      </c>
      <c r="M49" s="1071"/>
      <c r="N49" s="1504">
        <f t="shared" si="3"/>
        <v>-5800000</v>
      </c>
      <c r="O49" s="1470"/>
    </row>
    <row r="50" s="1" customFormat="1" spans="1:15">
      <c r="A50" s="1489">
        <v>269826</v>
      </c>
      <c r="B50" s="1071">
        <v>1256116</v>
      </c>
      <c r="C50" s="1071" t="s">
        <v>437</v>
      </c>
      <c r="D50" s="1452">
        <v>42776</v>
      </c>
      <c r="E50" s="1452">
        <v>42779</v>
      </c>
      <c r="F50" s="1071">
        <f t="shared" si="0"/>
        <v>3</v>
      </c>
      <c r="G50" s="1071">
        <v>1</v>
      </c>
      <c r="H50" s="1071" t="s">
        <v>36</v>
      </c>
      <c r="I50" s="1071" t="s">
        <v>37</v>
      </c>
      <c r="J50" s="1071">
        <f t="shared" si="1"/>
        <v>3</v>
      </c>
      <c r="K50" s="1459">
        <v>2900000</v>
      </c>
      <c r="L50" s="1503">
        <f t="shared" si="2"/>
        <v>8700000</v>
      </c>
      <c r="M50" s="1071"/>
      <c r="N50" s="1504">
        <f t="shared" si="3"/>
        <v>-8700000</v>
      </c>
      <c r="O50" s="1470"/>
    </row>
    <row r="51" s="1" customFormat="1" spans="1:15">
      <c r="A51" s="1489">
        <v>263168</v>
      </c>
      <c r="B51" s="1071">
        <v>1244540</v>
      </c>
      <c r="C51" s="1071" t="s">
        <v>438</v>
      </c>
      <c r="D51" s="1452">
        <v>42776</v>
      </c>
      <c r="E51" s="1452">
        <v>42779</v>
      </c>
      <c r="F51" s="1071">
        <f t="shared" si="0"/>
        <v>3</v>
      </c>
      <c r="G51" s="1071">
        <v>1</v>
      </c>
      <c r="H51" s="1071" t="s">
        <v>36</v>
      </c>
      <c r="I51" s="1071" t="s">
        <v>37</v>
      </c>
      <c r="J51" s="1071">
        <f t="shared" si="1"/>
        <v>3</v>
      </c>
      <c r="K51" s="1502">
        <v>2900000</v>
      </c>
      <c r="L51" s="1503">
        <f t="shared" si="2"/>
        <v>8700000</v>
      </c>
      <c r="M51" s="1071"/>
      <c r="N51" s="1504">
        <f t="shared" si="3"/>
        <v>-8700000</v>
      </c>
      <c r="O51" s="1470"/>
    </row>
    <row r="52" s="1" customFormat="1" ht="14.25" spans="1:15">
      <c r="A52" s="1493">
        <v>264031</v>
      </c>
      <c r="B52" s="1071">
        <v>1246206</v>
      </c>
      <c r="C52" s="1071" t="s">
        <v>439</v>
      </c>
      <c r="D52" s="1452">
        <v>42776</v>
      </c>
      <c r="E52" s="1452">
        <v>42778</v>
      </c>
      <c r="F52" s="1071">
        <f t="shared" si="0"/>
        <v>2</v>
      </c>
      <c r="G52" s="1071">
        <v>1</v>
      </c>
      <c r="H52" s="1071" t="s">
        <v>53</v>
      </c>
      <c r="I52" s="1071" t="s">
        <v>37</v>
      </c>
      <c r="J52" s="1071">
        <f t="shared" si="1"/>
        <v>2</v>
      </c>
      <c r="K52" s="1502">
        <v>2900000</v>
      </c>
      <c r="L52" s="1503">
        <f t="shared" si="2"/>
        <v>5800000</v>
      </c>
      <c r="M52" s="1071"/>
      <c r="N52" s="1504">
        <f t="shared" si="3"/>
        <v>-5800000</v>
      </c>
      <c r="O52" s="1470"/>
    </row>
    <row r="53" s="1" customFormat="1" spans="1:15">
      <c r="A53" s="1489">
        <v>265197</v>
      </c>
      <c r="B53" s="1071">
        <v>1247871</v>
      </c>
      <c r="C53" s="1071" t="s">
        <v>440</v>
      </c>
      <c r="D53" s="1452">
        <v>42776</v>
      </c>
      <c r="E53" s="1452">
        <v>42778</v>
      </c>
      <c r="F53" s="1071">
        <f t="shared" si="0"/>
        <v>2</v>
      </c>
      <c r="G53" s="1071">
        <v>1</v>
      </c>
      <c r="H53" s="1071" t="s">
        <v>36</v>
      </c>
      <c r="I53" s="1071" t="s">
        <v>37</v>
      </c>
      <c r="J53" s="1071">
        <f t="shared" si="1"/>
        <v>2</v>
      </c>
      <c r="K53" s="1502">
        <v>2900000</v>
      </c>
      <c r="L53" s="1503">
        <f t="shared" si="2"/>
        <v>5800000</v>
      </c>
      <c r="M53" s="1071"/>
      <c r="N53" s="1504">
        <f t="shared" si="3"/>
        <v>-5800000</v>
      </c>
      <c r="O53" s="1470"/>
    </row>
    <row r="54" s="1" customFormat="1" spans="1:15">
      <c r="A54" s="1489">
        <v>266021</v>
      </c>
      <c r="B54" s="1071">
        <v>1249848</v>
      </c>
      <c r="C54" s="1071" t="s">
        <v>441</v>
      </c>
      <c r="D54" s="1452">
        <v>42776</v>
      </c>
      <c r="E54" s="1452">
        <v>42777</v>
      </c>
      <c r="F54" s="1071">
        <f t="shared" si="0"/>
        <v>1</v>
      </c>
      <c r="G54" s="1071">
        <v>2</v>
      </c>
      <c r="H54" s="1071" t="s">
        <v>36</v>
      </c>
      <c r="I54" s="1071" t="s">
        <v>37</v>
      </c>
      <c r="J54" s="1071">
        <f t="shared" si="1"/>
        <v>2</v>
      </c>
      <c r="K54" s="1459">
        <v>2900000</v>
      </c>
      <c r="L54" s="1503">
        <f t="shared" si="2"/>
        <v>5800000</v>
      </c>
      <c r="M54" s="1071"/>
      <c r="N54" s="1504">
        <f t="shared" si="3"/>
        <v>-5800000</v>
      </c>
      <c r="O54" s="1470"/>
    </row>
    <row r="55" s="1" customFormat="1" spans="1:15">
      <c r="A55" s="1489">
        <v>266317</v>
      </c>
      <c r="B55" s="1071">
        <v>1250149</v>
      </c>
      <c r="C55" s="1071" t="s">
        <v>442</v>
      </c>
      <c r="D55" s="1452">
        <v>42776</v>
      </c>
      <c r="E55" s="1452">
        <v>42779</v>
      </c>
      <c r="F55" s="1071">
        <f t="shared" si="0"/>
        <v>3</v>
      </c>
      <c r="G55" s="1071">
        <v>1</v>
      </c>
      <c r="H55" s="1071" t="s">
        <v>36</v>
      </c>
      <c r="I55" s="1071" t="s">
        <v>37</v>
      </c>
      <c r="J55" s="1071">
        <f t="shared" si="1"/>
        <v>3</v>
      </c>
      <c r="K55" s="1459">
        <v>2900000</v>
      </c>
      <c r="L55" s="1503">
        <f t="shared" si="2"/>
        <v>8700000</v>
      </c>
      <c r="M55" s="1071"/>
      <c r="N55" s="1504">
        <f t="shared" si="3"/>
        <v>-8700000</v>
      </c>
      <c r="O55" s="1470"/>
    </row>
    <row r="56" s="1" customFormat="1" spans="1:15">
      <c r="A56" s="1489">
        <v>267065</v>
      </c>
      <c r="B56" s="1071">
        <v>1251784</v>
      </c>
      <c r="C56" s="1071" t="s">
        <v>443</v>
      </c>
      <c r="D56" s="1452">
        <v>42776</v>
      </c>
      <c r="E56" s="1452">
        <v>42779</v>
      </c>
      <c r="F56" s="1071">
        <f t="shared" si="0"/>
        <v>3</v>
      </c>
      <c r="G56" s="1071">
        <v>1</v>
      </c>
      <c r="H56" s="1071" t="s">
        <v>40</v>
      </c>
      <c r="I56" s="1071" t="s">
        <v>37</v>
      </c>
      <c r="J56" s="1071">
        <f t="shared" si="1"/>
        <v>3</v>
      </c>
      <c r="K56" s="1459">
        <v>2900000</v>
      </c>
      <c r="L56" s="1503">
        <f t="shared" si="2"/>
        <v>8700000</v>
      </c>
      <c r="M56" s="1071"/>
      <c r="N56" s="1504">
        <f t="shared" si="3"/>
        <v>-8700000</v>
      </c>
      <c r="O56" s="1470"/>
    </row>
    <row r="57" s="1" customFormat="1" spans="1:15">
      <c r="A57" s="1489" t="s">
        <v>444</v>
      </c>
      <c r="B57" s="1071">
        <v>1252332</v>
      </c>
      <c r="C57" s="1071" t="s">
        <v>445</v>
      </c>
      <c r="D57" s="1452">
        <v>42776</v>
      </c>
      <c r="E57" s="1452">
        <v>42779</v>
      </c>
      <c r="F57" s="1071">
        <f t="shared" si="0"/>
        <v>3</v>
      </c>
      <c r="G57" s="1071">
        <v>3</v>
      </c>
      <c r="H57" s="1071" t="s">
        <v>77</v>
      </c>
      <c r="I57" s="1071" t="s">
        <v>37</v>
      </c>
      <c r="J57" s="1071">
        <f t="shared" si="1"/>
        <v>9</v>
      </c>
      <c r="K57" s="1459">
        <v>2900000</v>
      </c>
      <c r="L57" s="1503">
        <f t="shared" si="2"/>
        <v>26100000</v>
      </c>
      <c r="M57" s="1071"/>
      <c r="N57" s="1504">
        <f t="shared" si="3"/>
        <v>-26100000</v>
      </c>
      <c r="O57" s="1470"/>
    </row>
    <row r="58" s="1" customFormat="1" spans="1:15">
      <c r="A58" s="1489">
        <v>267804</v>
      </c>
      <c r="B58" s="1071">
        <v>1252712</v>
      </c>
      <c r="C58" s="1071" t="s">
        <v>446</v>
      </c>
      <c r="D58" s="1452">
        <v>42776</v>
      </c>
      <c r="E58" s="1452">
        <v>42779</v>
      </c>
      <c r="F58" s="1071">
        <f t="shared" si="0"/>
        <v>3</v>
      </c>
      <c r="G58" s="1071">
        <v>1</v>
      </c>
      <c r="H58" s="1071" t="s">
        <v>391</v>
      </c>
      <c r="I58" s="1071" t="s">
        <v>37</v>
      </c>
      <c r="J58" s="1071">
        <f t="shared" si="1"/>
        <v>3</v>
      </c>
      <c r="K58" s="1459">
        <v>2900000</v>
      </c>
      <c r="L58" s="1503">
        <f t="shared" si="2"/>
        <v>8700000</v>
      </c>
      <c r="M58" s="1071"/>
      <c r="N58" s="1504">
        <f t="shared" si="3"/>
        <v>-8700000</v>
      </c>
      <c r="O58" s="1470"/>
    </row>
    <row r="59" s="1" customFormat="1" spans="1:15">
      <c r="A59" s="1489">
        <v>268310</v>
      </c>
      <c r="B59" s="1071">
        <v>1253558</v>
      </c>
      <c r="C59" s="1071" t="s">
        <v>447</v>
      </c>
      <c r="D59" s="1452">
        <v>42776</v>
      </c>
      <c r="E59" s="1452">
        <v>42779</v>
      </c>
      <c r="F59" s="1071">
        <f t="shared" si="0"/>
        <v>3</v>
      </c>
      <c r="G59" s="1071">
        <v>2</v>
      </c>
      <c r="H59" s="1071" t="s">
        <v>240</v>
      </c>
      <c r="I59" s="1071" t="s">
        <v>148</v>
      </c>
      <c r="J59" s="1071">
        <f t="shared" si="1"/>
        <v>6</v>
      </c>
      <c r="K59" s="1459">
        <v>2900000</v>
      </c>
      <c r="L59" s="1503">
        <f t="shared" si="2"/>
        <v>17400000</v>
      </c>
      <c r="M59" s="1071"/>
      <c r="N59" s="1504">
        <f t="shared" si="3"/>
        <v>-17400000</v>
      </c>
      <c r="O59" s="1470"/>
    </row>
    <row r="60" s="1" customFormat="1" spans="1:15">
      <c r="A60" s="1489">
        <v>268317</v>
      </c>
      <c r="B60" s="1071">
        <v>1253593</v>
      </c>
      <c r="C60" s="1071" t="s">
        <v>448</v>
      </c>
      <c r="D60" s="1452">
        <v>42776</v>
      </c>
      <c r="E60" s="1452">
        <v>42778</v>
      </c>
      <c r="F60" s="1071">
        <f t="shared" si="0"/>
        <v>2</v>
      </c>
      <c r="G60" s="1071">
        <v>2</v>
      </c>
      <c r="H60" s="1071" t="s">
        <v>53</v>
      </c>
      <c r="I60" s="1071" t="s">
        <v>148</v>
      </c>
      <c r="J60" s="1071">
        <f t="shared" si="1"/>
        <v>4</v>
      </c>
      <c r="K60" s="1459">
        <v>2900000</v>
      </c>
      <c r="L60" s="1503">
        <f t="shared" si="2"/>
        <v>11600000</v>
      </c>
      <c r="M60" s="1071"/>
      <c r="N60" s="1504">
        <f t="shared" si="3"/>
        <v>-11600000</v>
      </c>
      <c r="O60" s="1470"/>
    </row>
    <row r="61" s="1" customFormat="1" spans="1:15">
      <c r="A61" s="1494" t="s">
        <v>449</v>
      </c>
      <c r="B61" s="1071">
        <v>1255410</v>
      </c>
      <c r="C61" s="1071" t="s">
        <v>450</v>
      </c>
      <c r="D61" s="1452">
        <v>42776</v>
      </c>
      <c r="E61" s="1452">
        <v>42779</v>
      </c>
      <c r="F61" s="1071">
        <f t="shared" si="0"/>
        <v>3</v>
      </c>
      <c r="G61" s="1071">
        <v>3</v>
      </c>
      <c r="H61" s="1071" t="s">
        <v>53</v>
      </c>
      <c r="I61" s="1071" t="s">
        <v>37</v>
      </c>
      <c r="J61" s="1071">
        <f t="shared" si="1"/>
        <v>9</v>
      </c>
      <c r="K61" s="1459">
        <v>2900000</v>
      </c>
      <c r="L61" s="1503">
        <f t="shared" si="2"/>
        <v>26100000</v>
      </c>
      <c r="M61" s="1071"/>
      <c r="N61" s="1504">
        <f t="shared" si="3"/>
        <v>-26100000</v>
      </c>
      <c r="O61" s="1471"/>
    </row>
    <row r="62" s="1" customFormat="1" spans="1:15">
      <c r="A62" s="1489">
        <v>277141</v>
      </c>
      <c r="B62" s="1071">
        <v>1271438</v>
      </c>
      <c r="C62" s="1071" t="s">
        <v>451</v>
      </c>
      <c r="D62" s="1452">
        <v>43135</v>
      </c>
      <c r="E62" s="1452">
        <v>43136</v>
      </c>
      <c r="F62" s="1071">
        <f t="shared" si="0"/>
        <v>1</v>
      </c>
      <c r="G62" s="1071">
        <v>1</v>
      </c>
      <c r="H62" s="1071" t="s">
        <v>53</v>
      </c>
      <c r="I62" s="1071" t="s">
        <v>37</v>
      </c>
      <c r="J62" s="1071">
        <f t="shared" si="1"/>
        <v>1</v>
      </c>
      <c r="K62" s="1459">
        <v>2900000</v>
      </c>
      <c r="L62" s="1503">
        <f t="shared" si="2"/>
        <v>2900000</v>
      </c>
      <c r="M62" s="1071"/>
      <c r="N62" s="1504">
        <f t="shared" si="3"/>
        <v>-2900000</v>
      </c>
      <c r="O62" s="1506"/>
    </row>
    <row r="63" s="1" customFormat="1" spans="1:15">
      <c r="A63" s="1489">
        <v>275789</v>
      </c>
      <c r="B63" s="1071">
        <v>1268631</v>
      </c>
      <c r="C63" s="1071" t="s">
        <v>452</v>
      </c>
      <c r="D63" s="1452">
        <v>43135</v>
      </c>
      <c r="E63" s="1452">
        <v>43136</v>
      </c>
      <c r="F63" s="1071">
        <f t="shared" si="0"/>
        <v>1</v>
      </c>
      <c r="G63" s="1071">
        <v>1</v>
      </c>
      <c r="H63" s="1071" t="s">
        <v>53</v>
      </c>
      <c r="I63" s="1071" t="s">
        <v>37</v>
      </c>
      <c r="J63" s="1071">
        <f t="shared" si="1"/>
        <v>1</v>
      </c>
      <c r="K63" s="1502">
        <v>2900000</v>
      </c>
      <c r="L63" s="1503">
        <f t="shared" si="2"/>
        <v>2900000</v>
      </c>
      <c r="M63" s="1071"/>
      <c r="N63" s="1504">
        <f t="shared" si="3"/>
        <v>-2900000</v>
      </c>
      <c r="O63" s="1507"/>
    </row>
    <row r="64" s="1" customFormat="1" spans="1:15">
      <c r="A64" s="1489">
        <v>277145</v>
      </c>
      <c r="B64" s="1071">
        <v>1271983</v>
      </c>
      <c r="C64" s="1071" t="s">
        <v>453</v>
      </c>
      <c r="D64" s="1452">
        <v>43145</v>
      </c>
      <c r="E64" s="1452">
        <v>43146</v>
      </c>
      <c r="F64" s="1071">
        <f t="shared" si="0"/>
        <v>1</v>
      </c>
      <c r="G64" s="1071">
        <v>1</v>
      </c>
      <c r="H64" s="1071" t="s">
        <v>53</v>
      </c>
      <c r="I64" s="1071" t="s">
        <v>37</v>
      </c>
      <c r="J64" s="1071">
        <f t="shared" si="1"/>
        <v>1</v>
      </c>
      <c r="K64" s="1459">
        <v>4620000</v>
      </c>
      <c r="L64" s="1503">
        <f t="shared" si="2"/>
        <v>4620000</v>
      </c>
      <c r="M64" s="1071"/>
      <c r="N64" s="1504">
        <f t="shared" si="3"/>
        <v>-4620000</v>
      </c>
      <c r="O64" s="1507"/>
    </row>
    <row r="65" s="1" customFormat="1" spans="1:15">
      <c r="A65" s="1489">
        <v>277194</v>
      </c>
      <c r="B65" s="1071">
        <v>1271435</v>
      </c>
      <c r="C65" s="1071" t="s">
        <v>454</v>
      </c>
      <c r="D65" s="1452">
        <v>43135</v>
      </c>
      <c r="E65" s="1452">
        <v>43136</v>
      </c>
      <c r="F65" s="1071">
        <f t="shared" si="0"/>
        <v>1</v>
      </c>
      <c r="G65" s="1071">
        <v>1</v>
      </c>
      <c r="H65" s="1071" t="s">
        <v>53</v>
      </c>
      <c r="I65" s="1071" t="s">
        <v>37</v>
      </c>
      <c r="J65" s="1071">
        <f t="shared" si="1"/>
        <v>1</v>
      </c>
      <c r="K65" s="1459">
        <v>2900000</v>
      </c>
      <c r="L65" s="1503">
        <f t="shared" si="2"/>
        <v>2900000</v>
      </c>
      <c r="M65" s="1071"/>
      <c r="N65" s="1504">
        <f t="shared" si="3"/>
        <v>-2900000</v>
      </c>
      <c r="O65" s="1507"/>
    </row>
    <row r="66" s="1" customFormat="1" spans="1:15">
      <c r="A66" s="1489">
        <v>266685</v>
      </c>
      <c r="B66" s="1071">
        <v>1250977</v>
      </c>
      <c r="C66" s="1071" t="s">
        <v>455</v>
      </c>
      <c r="D66" s="1452">
        <v>42777</v>
      </c>
      <c r="E66" s="1452">
        <v>42778</v>
      </c>
      <c r="F66" s="1071">
        <f t="shared" si="0"/>
        <v>1</v>
      </c>
      <c r="G66" s="1071">
        <v>3</v>
      </c>
      <c r="H66" s="1071" t="s">
        <v>40</v>
      </c>
      <c r="I66" s="1071" t="s">
        <v>37</v>
      </c>
      <c r="J66" s="1071">
        <f t="shared" si="1"/>
        <v>3</v>
      </c>
      <c r="K66" s="1459">
        <v>2900000</v>
      </c>
      <c r="L66" s="1503">
        <f t="shared" si="2"/>
        <v>8700000</v>
      </c>
      <c r="M66" s="1071"/>
      <c r="N66" s="1504">
        <f t="shared" si="3"/>
        <v>-8700000</v>
      </c>
      <c r="O66" s="1507"/>
    </row>
    <row r="67" s="1" customFormat="1" spans="1:15">
      <c r="A67" s="1489">
        <v>265803</v>
      </c>
      <c r="B67" s="1071">
        <v>1249126</v>
      </c>
      <c r="C67" s="1071" t="s">
        <v>456</v>
      </c>
      <c r="D67" s="1452">
        <v>42778</v>
      </c>
      <c r="E67" s="1452">
        <v>42779</v>
      </c>
      <c r="F67" s="1071">
        <f t="shared" si="0"/>
        <v>1</v>
      </c>
      <c r="G67" s="1071">
        <v>1</v>
      </c>
      <c r="H67" s="1071" t="s">
        <v>391</v>
      </c>
      <c r="I67" s="1071" t="s">
        <v>37</v>
      </c>
      <c r="J67" s="1071">
        <f t="shared" si="1"/>
        <v>1</v>
      </c>
      <c r="K67" s="1459">
        <v>2900000</v>
      </c>
      <c r="L67" s="1503">
        <f t="shared" si="2"/>
        <v>2900000</v>
      </c>
      <c r="M67" s="1071"/>
      <c r="N67" s="1504">
        <f t="shared" si="3"/>
        <v>-2900000</v>
      </c>
      <c r="O67" s="1507"/>
    </row>
    <row r="68" s="1" customFormat="1" spans="1:15">
      <c r="A68" s="1489">
        <v>265804</v>
      </c>
      <c r="B68" s="1071">
        <v>1249129</v>
      </c>
      <c r="C68" s="1071" t="s">
        <v>457</v>
      </c>
      <c r="D68" s="1452">
        <v>42778</v>
      </c>
      <c r="E68" s="1452">
        <v>42779</v>
      </c>
      <c r="F68" s="1071">
        <f t="shared" si="0"/>
        <v>1</v>
      </c>
      <c r="G68" s="1071">
        <v>1</v>
      </c>
      <c r="H68" s="1071" t="s">
        <v>391</v>
      </c>
      <c r="I68" s="1071" t="s">
        <v>37</v>
      </c>
      <c r="J68" s="1071">
        <f t="shared" si="1"/>
        <v>1</v>
      </c>
      <c r="K68" s="1459">
        <v>2900000</v>
      </c>
      <c r="L68" s="1503">
        <f t="shared" si="2"/>
        <v>2900000</v>
      </c>
      <c r="M68" s="1071"/>
      <c r="N68" s="1504">
        <f t="shared" si="3"/>
        <v>-2900000</v>
      </c>
      <c r="O68" s="1507"/>
    </row>
    <row r="69" s="1" customFormat="1" spans="1:15">
      <c r="A69" s="1489">
        <v>265813</v>
      </c>
      <c r="B69" s="1071">
        <v>1249225</v>
      </c>
      <c r="C69" s="1071" t="s">
        <v>458</v>
      </c>
      <c r="D69" s="1452">
        <v>42778</v>
      </c>
      <c r="E69" s="1452">
        <v>42779</v>
      </c>
      <c r="F69" s="1071">
        <f t="shared" si="0"/>
        <v>1</v>
      </c>
      <c r="G69" s="1071">
        <v>1</v>
      </c>
      <c r="H69" s="1071" t="s">
        <v>53</v>
      </c>
      <c r="I69" s="1071" t="s">
        <v>37</v>
      </c>
      <c r="J69" s="1071">
        <f t="shared" si="1"/>
        <v>1</v>
      </c>
      <c r="K69" s="1071">
        <v>2900000</v>
      </c>
      <c r="L69" s="1503">
        <f t="shared" si="2"/>
        <v>2900000</v>
      </c>
      <c r="M69" s="1071"/>
      <c r="N69" s="1504">
        <f t="shared" si="3"/>
        <v>-2900000</v>
      </c>
      <c r="O69" s="1507"/>
    </row>
    <row r="70" s="1" customFormat="1" spans="1:15">
      <c r="A70" s="1489">
        <v>270886</v>
      </c>
      <c r="B70" s="1071">
        <v>1257150</v>
      </c>
      <c r="C70" s="1071" t="s">
        <v>459</v>
      </c>
      <c r="D70" s="1452">
        <v>42781</v>
      </c>
      <c r="E70" s="1452">
        <v>42782</v>
      </c>
      <c r="F70" s="1071">
        <f t="shared" si="0"/>
        <v>1</v>
      </c>
      <c r="G70" s="1071">
        <v>1</v>
      </c>
      <c r="H70" s="1071" t="s">
        <v>391</v>
      </c>
      <c r="I70" s="1071" t="s">
        <v>37</v>
      </c>
      <c r="J70" s="1071">
        <f t="shared" si="1"/>
        <v>1</v>
      </c>
      <c r="K70" s="1459">
        <v>4620000</v>
      </c>
      <c r="L70" s="1503">
        <f t="shared" si="2"/>
        <v>4620000</v>
      </c>
      <c r="M70" s="1071"/>
      <c r="N70" s="1504">
        <f t="shared" si="3"/>
        <v>-4620000</v>
      </c>
      <c r="O70" s="1507"/>
    </row>
    <row r="71" s="1" customFormat="1" spans="1:15">
      <c r="A71" s="1489">
        <v>262363</v>
      </c>
      <c r="B71" s="1071">
        <v>1242648</v>
      </c>
      <c r="C71" s="1071" t="s">
        <v>460</v>
      </c>
      <c r="D71" s="1452">
        <v>43142</v>
      </c>
      <c r="E71" s="1452">
        <v>43144</v>
      </c>
      <c r="F71" s="1071">
        <f t="shared" si="0"/>
        <v>2</v>
      </c>
      <c r="G71" s="1071">
        <v>1</v>
      </c>
      <c r="H71" s="1071" t="s">
        <v>40</v>
      </c>
      <c r="I71" s="1071" t="s">
        <v>37</v>
      </c>
      <c r="J71" s="1071">
        <f t="shared" si="1"/>
        <v>2</v>
      </c>
      <c r="K71" s="1502">
        <v>2900000</v>
      </c>
      <c r="L71" s="1503">
        <f t="shared" si="2"/>
        <v>5800000</v>
      </c>
      <c r="M71" s="1071"/>
      <c r="N71" s="1504">
        <f t="shared" si="3"/>
        <v>-5800000</v>
      </c>
      <c r="O71" s="1507"/>
    </row>
    <row r="72" s="1" customFormat="1" spans="1:15">
      <c r="A72" s="1508" t="s">
        <v>461</v>
      </c>
      <c r="B72" s="1462">
        <v>1247373</v>
      </c>
      <c r="C72" s="1509" t="s">
        <v>462</v>
      </c>
      <c r="D72" s="1452">
        <v>42778</v>
      </c>
      <c r="E72" s="1452">
        <v>42779</v>
      </c>
      <c r="F72" s="1071">
        <v>1</v>
      </c>
      <c r="G72" s="1071">
        <v>2</v>
      </c>
      <c r="H72" s="1071" t="s">
        <v>36</v>
      </c>
      <c r="I72" s="1071" t="s">
        <v>37</v>
      </c>
      <c r="J72" s="1071">
        <f t="shared" ref="J72:J104" si="4">G72*F72</f>
        <v>2</v>
      </c>
      <c r="K72" s="1502">
        <v>2900000</v>
      </c>
      <c r="L72" s="1503">
        <f t="shared" ref="L72:L104" si="5">K72*F72*G72</f>
        <v>5800000</v>
      </c>
      <c r="M72" s="1071"/>
      <c r="N72" s="1504">
        <v>-5800000</v>
      </c>
      <c r="O72" s="1507"/>
    </row>
    <row r="73" s="1" customFormat="1" spans="1:15">
      <c r="A73" s="1510"/>
      <c r="B73" s="1464"/>
      <c r="C73" s="1511"/>
      <c r="D73" s="1452">
        <v>42779</v>
      </c>
      <c r="E73" s="1452">
        <v>42780</v>
      </c>
      <c r="F73" s="1071">
        <v>1</v>
      </c>
      <c r="G73" s="1071">
        <v>2</v>
      </c>
      <c r="H73" s="1071" t="s">
        <v>36</v>
      </c>
      <c r="I73" s="1071" t="s">
        <v>37</v>
      </c>
      <c r="J73" s="1071">
        <f t="shared" si="4"/>
        <v>2</v>
      </c>
      <c r="K73" s="1502">
        <v>4620000</v>
      </c>
      <c r="L73" s="1503">
        <f t="shared" si="5"/>
        <v>9240000</v>
      </c>
      <c r="M73" s="1071"/>
      <c r="N73" s="1504">
        <v>-9240000</v>
      </c>
      <c r="O73" s="1507"/>
    </row>
    <row r="74" s="1" customFormat="1" spans="1:15">
      <c r="A74" s="1489">
        <v>271646</v>
      </c>
      <c r="B74" s="1071">
        <v>1258574</v>
      </c>
      <c r="C74" s="1071" t="s">
        <v>463</v>
      </c>
      <c r="D74" s="1452">
        <v>43144</v>
      </c>
      <c r="E74" s="1452">
        <v>43146</v>
      </c>
      <c r="F74" s="1071">
        <f t="shared" ref="F74:F86" si="6">E74-D74</f>
        <v>2</v>
      </c>
      <c r="G74" s="1071">
        <v>1</v>
      </c>
      <c r="H74" s="1071" t="s">
        <v>53</v>
      </c>
      <c r="I74" s="1071" t="s">
        <v>37</v>
      </c>
      <c r="J74" s="1071">
        <f t="shared" si="4"/>
        <v>2</v>
      </c>
      <c r="K74" s="1459">
        <v>4620000</v>
      </c>
      <c r="L74" s="1503">
        <f t="shared" si="5"/>
        <v>9240000</v>
      </c>
      <c r="M74" s="1071"/>
      <c r="N74" s="1504">
        <f t="shared" ref="N74:N86" si="7">M74-L74</f>
        <v>-9240000</v>
      </c>
      <c r="O74" s="1507"/>
    </row>
    <row r="75" s="1" customFormat="1" spans="1:15">
      <c r="A75" s="1489">
        <v>273873</v>
      </c>
      <c r="B75" s="1071">
        <v>1260523</v>
      </c>
      <c r="C75" s="1071" t="s">
        <v>464</v>
      </c>
      <c r="D75" s="1452">
        <v>43144</v>
      </c>
      <c r="E75" s="1452">
        <v>43147</v>
      </c>
      <c r="F75" s="1071">
        <f t="shared" si="6"/>
        <v>3</v>
      </c>
      <c r="G75" s="1071">
        <v>1</v>
      </c>
      <c r="H75" s="1071" t="s">
        <v>36</v>
      </c>
      <c r="I75" s="1071" t="s">
        <v>37</v>
      </c>
      <c r="J75" s="1071">
        <f t="shared" si="4"/>
        <v>3</v>
      </c>
      <c r="K75" s="1459">
        <v>4620000</v>
      </c>
      <c r="L75" s="1503">
        <f t="shared" si="5"/>
        <v>13860000</v>
      </c>
      <c r="M75" s="1071"/>
      <c r="N75" s="1504">
        <f t="shared" si="7"/>
        <v>-13860000</v>
      </c>
      <c r="O75" s="1507"/>
    </row>
    <row r="76" s="1" customFormat="1" spans="1:15">
      <c r="A76" s="1489">
        <v>274772</v>
      </c>
      <c r="B76" s="1071">
        <v>1264468</v>
      </c>
      <c r="C76" s="1071" t="s">
        <v>465</v>
      </c>
      <c r="D76" s="1452">
        <v>43144</v>
      </c>
      <c r="E76" s="1452">
        <v>43147</v>
      </c>
      <c r="F76" s="1071">
        <f t="shared" si="6"/>
        <v>3</v>
      </c>
      <c r="G76" s="1071">
        <v>1</v>
      </c>
      <c r="H76" s="1071" t="s">
        <v>466</v>
      </c>
      <c r="I76" s="1071" t="s">
        <v>37</v>
      </c>
      <c r="J76" s="1071">
        <f t="shared" si="4"/>
        <v>3</v>
      </c>
      <c r="K76" s="1459">
        <v>4620000</v>
      </c>
      <c r="L76" s="1503">
        <f t="shared" si="5"/>
        <v>13860000</v>
      </c>
      <c r="M76" s="1071"/>
      <c r="N76" s="1504">
        <f t="shared" si="7"/>
        <v>-13860000</v>
      </c>
      <c r="O76" s="1507"/>
    </row>
    <row r="77" s="1" customFormat="1" spans="1:15">
      <c r="A77" s="1489">
        <v>274270</v>
      </c>
      <c r="B77" s="1071">
        <v>1261943</v>
      </c>
      <c r="C77" s="1071" t="s">
        <v>467</v>
      </c>
      <c r="D77" s="1452">
        <v>43145</v>
      </c>
      <c r="E77" s="1452">
        <v>43146</v>
      </c>
      <c r="F77" s="1071">
        <f t="shared" si="6"/>
        <v>1</v>
      </c>
      <c r="G77" s="1071">
        <v>1</v>
      </c>
      <c r="H77" s="1071" t="s">
        <v>53</v>
      </c>
      <c r="I77" s="1071" t="s">
        <v>37</v>
      </c>
      <c r="J77" s="1071">
        <f t="shared" si="4"/>
        <v>1</v>
      </c>
      <c r="K77" s="1459">
        <v>4620000</v>
      </c>
      <c r="L77" s="1503">
        <f t="shared" si="5"/>
        <v>4620000</v>
      </c>
      <c r="M77" s="1071"/>
      <c r="N77" s="1504">
        <f t="shared" si="7"/>
        <v>-4620000</v>
      </c>
      <c r="O77" s="1507"/>
    </row>
    <row r="78" s="1" customFormat="1" spans="1:15">
      <c r="A78" s="1489">
        <v>274756</v>
      </c>
      <c r="B78" s="1071">
        <v>1264008</v>
      </c>
      <c r="C78" s="1071" t="s">
        <v>468</v>
      </c>
      <c r="D78" s="1452">
        <v>43145</v>
      </c>
      <c r="E78" s="1452">
        <v>43147</v>
      </c>
      <c r="F78" s="1071">
        <f t="shared" si="6"/>
        <v>2</v>
      </c>
      <c r="G78" s="1071">
        <v>1</v>
      </c>
      <c r="H78" s="1071" t="s">
        <v>469</v>
      </c>
      <c r="I78" s="1071" t="s">
        <v>37</v>
      </c>
      <c r="J78" s="1071">
        <f t="shared" si="4"/>
        <v>2</v>
      </c>
      <c r="K78" s="1459">
        <v>4620000</v>
      </c>
      <c r="L78" s="1503">
        <f t="shared" si="5"/>
        <v>9240000</v>
      </c>
      <c r="M78" s="1071"/>
      <c r="N78" s="1504">
        <f t="shared" si="7"/>
        <v>-9240000</v>
      </c>
      <c r="O78" s="1507"/>
    </row>
    <row r="79" s="1" customFormat="1" spans="1:15">
      <c r="A79" s="1489">
        <v>276792</v>
      </c>
      <c r="B79" s="1071">
        <v>1270761</v>
      </c>
      <c r="C79" s="1071" t="s">
        <v>470</v>
      </c>
      <c r="D79" s="1452">
        <v>43145</v>
      </c>
      <c r="E79" s="1452">
        <v>43146</v>
      </c>
      <c r="F79" s="1071">
        <f t="shared" si="6"/>
        <v>1</v>
      </c>
      <c r="G79" s="1071">
        <v>1</v>
      </c>
      <c r="H79" s="1071" t="s">
        <v>53</v>
      </c>
      <c r="I79" s="1071" t="s">
        <v>37</v>
      </c>
      <c r="J79" s="1071">
        <f t="shared" si="4"/>
        <v>1</v>
      </c>
      <c r="K79" s="1459">
        <v>4620000</v>
      </c>
      <c r="L79" s="1503">
        <f t="shared" si="5"/>
        <v>4620000</v>
      </c>
      <c r="M79" s="1071"/>
      <c r="N79" s="1504">
        <f t="shared" si="7"/>
        <v>-4620000</v>
      </c>
      <c r="O79" s="1507"/>
    </row>
    <row r="80" s="1" customFormat="1" spans="1:15">
      <c r="A80" s="1489">
        <v>274267</v>
      </c>
      <c r="B80" s="1071">
        <v>1261932</v>
      </c>
      <c r="C80" s="1071" t="s">
        <v>471</v>
      </c>
      <c r="D80" s="1452">
        <v>43146</v>
      </c>
      <c r="E80" s="1452">
        <v>43147</v>
      </c>
      <c r="F80" s="1071">
        <f t="shared" si="6"/>
        <v>1</v>
      </c>
      <c r="G80" s="1071">
        <v>1</v>
      </c>
      <c r="H80" s="1071" t="s">
        <v>391</v>
      </c>
      <c r="I80" s="1071" t="s">
        <v>37</v>
      </c>
      <c r="J80" s="1071">
        <f t="shared" si="4"/>
        <v>1</v>
      </c>
      <c r="K80" s="1459">
        <v>4620000</v>
      </c>
      <c r="L80" s="1503">
        <f t="shared" si="5"/>
        <v>4620000</v>
      </c>
      <c r="M80" s="1071"/>
      <c r="N80" s="1504">
        <f t="shared" si="7"/>
        <v>-4620000</v>
      </c>
      <c r="O80" s="1507"/>
    </row>
    <row r="81" s="1" customFormat="1" spans="1:15">
      <c r="A81" s="1489">
        <v>274269</v>
      </c>
      <c r="B81" s="1071">
        <v>1261934</v>
      </c>
      <c r="C81" s="1071" t="s">
        <v>472</v>
      </c>
      <c r="D81" s="1452">
        <v>43146</v>
      </c>
      <c r="E81" s="1452">
        <v>43147</v>
      </c>
      <c r="F81" s="1071">
        <f t="shared" si="6"/>
        <v>1</v>
      </c>
      <c r="G81" s="1071">
        <v>1</v>
      </c>
      <c r="H81" s="1071" t="s">
        <v>53</v>
      </c>
      <c r="I81" s="1071" t="s">
        <v>37</v>
      </c>
      <c r="J81" s="1071">
        <f t="shared" si="4"/>
        <v>1</v>
      </c>
      <c r="K81" s="1459">
        <v>4620000</v>
      </c>
      <c r="L81" s="1503">
        <f t="shared" si="5"/>
        <v>4620000</v>
      </c>
      <c r="M81" s="1071"/>
      <c r="N81" s="1504">
        <f t="shared" si="7"/>
        <v>-4620000</v>
      </c>
      <c r="O81" s="1507"/>
    </row>
    <row r="82" s="1" customFormat="1" spans="1:15">
      <c r="A82" s="1489">
        <v>274516</v>
      </c>
      <c r="B82" s="1071">
        <v>1262936</v>
      </c>
      <c r="C82" s="1071" t="s">
        <v>473</v>
      </c>
      <c r="D82" s="1452">
        <v>43146</v>
      </c>
      <c r="E82" s="1452">
        <v>43148</v>
      </c>
      <c r="F82" s="1071">
        <f t="shared" si="6"/>
        <v>2</v>
      </c>
      <c r="G82" s="1071">
        <v>2</v>
      </c>
      <c r="H82" s="1071" t="s">
        <v>53</v>
      </c>
      <c r="I82" s="1071" t="s">
        <v>148</v>
      </c>
      <c r="J82" s="1071">
        <f t="shared" si="4"/>
        <v>4</v>
      </c>
      <c r="K82" s="1459">
        <v>4620000</v>
      </c>
      <c r="L82" s="1503">
        <f t="shared" si="5"/>
        <v>18480000</v>
      </c>
      <c r="M82" s="1071"/>
      <c r="N82" s="1504">
        <f t="shared" si="7"/>
        <v>-18480000</v>
      </c>
      <c r="O82" s="1507"/>
    </row>
    <row r="83" s="1" customFormat="1" spans="1:15">
      <c r="A83" s="1489">
        <v>274780</v>
      </c>
      <c r="B83" s="1071">
        <v>1264570</v>
      </c>
      <c r="C83" s="1071" t="s">
        <v>474</v>
      </c>
      <c r="D83" s="1452">
        <v>43146</v>
      </c>
      <c r="E83" s="1452">
        <v>43148</v>
      </c>
      <c r="F83" s="1071">
        <f t="shared" si="6"/>
        <v>2</v>
      </c>
      <c r="G83" s="1071">
        <v>1</v>
      </c>
      <c r="H83" s="1071" t="s">
        <v>40</v>
      </c>
      <c r="I83" s="1071" t="s">
        <v>37</v>
      </c>
      <c r="J83" s="1071">
        <f t="shared" si="4"/>
        <v>2</v>
      </c>
      <c r="K83" s="1459">
        <v>4620000</v>
      </c>
      <c r="L83" s="1503">
        <f t="shared" si="5"/>
        <v>9240000</v>
      </c>
      <c r="M83" s="1071"/>
      <c r="N83" s="1504">
        <f t="shared" si="7"/>
        <v>-9240000</v>
      </c>
      <c r="O83" s="1507"/>
    </row>
    <row r="84" s="1" customFormat="1" spans="1:15">
      <c r="A84" s="1489">
        <v>273968</v>
      </c>
      <c r="B84" s="895">
        <v>1260693</v>
      </c>
      <c r="C84" s="1071" t="s">
        <v>475</v>
      </c>
      <c r="D84" s="1452">
        <v>43147</v>
      </c>
      <c r="E84" s="1452">
        <v>43149</v>
      </c>
      <c r="F84" s="1071">
        <f t="shared" si="6"/>
        <v>2</v>
      </c>
      <c r="G84" s="1071">
        <v>1</v>
      </c>
      <c r="H84" s="1071" t="s">
        <v>53</v>
      </c>
      <c r="I84" s="1071" t="s">
        <v>148</v>
      </c>
      <c r="J84" s="1071">
        <f t="shared" si="4"/>
        <v>2</v>
      </c>
      <c r="K84" s="1459">
        <v>4620000</v>
      </c>
      <c r="L84" s="1503">
        <f t="shared" si="5"/>
        <v>9240000</v>
      </c>
      <c r="M84" s="1071"/>
      <c r="N84" s="1504">
        <f t="shared" si="7"/>
        <v>-9240000</v>
      </c>
      <c r="O84" s="1507"/>
    </row>
    <row r="85" s="1" customFormat="1" spans="1:15">
      <c r="A85" s="1489">
        <v>274266</v>
      </c>
      <c r="B85" s="1071">
        <v>1261843</v>
      </c>
      <c r="C85" s="1071" t="s">
        <v>476</v>
      </c>
      <c r="D85" s="1452">
        <v>43147</v>
      </c>
      <c r="E85" s="1452">
        <v>43149</v>
      </c>
      <c r="F85" s="1071">
        <f t="shared" si="6"/>
        <v>2</v>
      </c>
      <c r="G85" s="1071">
        <v>1</v>
      </c>
      <c r="H85" s="1071" t="s">
        <v>391</v>
      </c>
      <c r="I85" s="1071" t="s">
        <v>37</v>
      </c>
      <c r="J85" s="1071">
        <f t="shared" si="4"/>
        <v>2</v>
      </c>
      <c r="K85" s="1459">
        <v>4620000</v>
      </c>
      <c r="L85" s="1503">
        <f t="shared" si="5"/>
        <v>9240000</v>
      </c>
      <c r="M85" s="1071"/>
      <c r="N85" s="1504">
        <f t="shared" si="7"/>
        <v>-9240000</v>
      </c>
      <c r="O85" s="1507"/>
    </row>
    <row r="86" s="1" customFormat="1" spans="1:15">
      <c r="A86" s="1489" t="s">
        <v>477</v>
      </c>
      <c r="B86" s="1071">
        <v>1262208</v>
      </c>
      <c r="C86" s="1071" t="s">
        <v>478</v>
      </c>
      <c r="D86" s="1452">
        <v>43147</v>
      </c>
      <c r="E86" s="1452">
        <v>43149</v>
      </c>
      <c r="F86" s="1071">
        <f t="shared" si="6"/>
        <v>2</v>
      </c>
      <c r="G86" s="1071">
        <v>2</v>
      </c>
      <c r="H86" s="1071" t="s">
        <v>391</v>
      </c>
      <c r="I86" s="1071" t="s">
        <v>37</v>
      </c>
      <c r="J86" s="1071">
        <f t="shared" si="4"/>
        <v>4</v>
      </c>
      <c r="K86" s="1459">
        <v>4620000</v>
      </c>
      <c r="L86" s="1503">
        <f t="shared" si="5"/>
        <v>18480000</v>
      </c>
      <c r="M86" s="1071"/>
      <c r="N86" s="1504">
        <f t="shared" si="7"/>
        <v>-18480000</v>
      </c>
      <c r="O86" s="1507"/>
    </row>
    <row r="87" s="1" customFormat="1" spans="1:15">
      <c r="A87" s="1512" t="s">
        <v>479</v>
      </c>
      <c r="B87" s="1462">
        <v>1262151</v>
      </c>
      <c r="C87" s="1513" t="s">
        <v>480</v>
      </c>
      <c r="D87" s="1452">
        <v>43147</v>
      </c>
      <c r="E87" s="1452">
        <v>43149</v>
      </c>
      <c r="F87" s="1071">
        <v>2</v>
      </c>
      <c r="G87" s="1071">
        <v>2</v>
      </c>
      <c r="H87" s="1071" t="s">
        <v>53</v>
      </c>
      <c r="I87" s="1071" t="s">
        <v>37</v>
      </c>
      <c r="J87" s="1071">
        <f t="shared" si="4"/>
        <v>4</v>
      </c>
      <c r="K87" s="1459">
        <v>4620000</v>
      </c>
      <c r="L87" s="1503">
        <f t="shared" si="5"/>
        <v>18480000</v>
      </c>
      <c r="M87" s="1071"/>
      <c r="N87" s="1504">
        <v>-18480000</v>
      </c>
      <c r="O87" s="1507"/>
    </row>
    <row r="88" s="1" customFormat="1" spans="1:15">
      <c r="A88" s="1514"/>
      <c r="B88" s="1464"/>
      <c r="C88" s="1515"/>
      <c r="D88" s="1452">
        <v>43149</v>
      </c>
      <c r="E88" s="1452">
        <v>43152</v>
      </c>
      <c r="F88" s="1071">
        <v>3</v>
      </c>
      <c r="G88" s="1071">
        <v>2</v>
      </c>
      <c r="H88" s="1071" t="s">
        <v>53</v>
      </c>
      <c r="I88" s="1071" t="s">
        <v>37</v>
      </c>
      <c r="J88" s="1071">
        <f t="shared" si="4"/>
        <v>6</v>
      </c>
      <c r="K88" s="1459">
        <v>8600000</v>
      </c>
      <c r="L88" s="1503">
        <f t="shared" si="5"/>
        <v>51600000</v>
      </c>
      <c r="M88" s="1071"/>
      <c r="N88" s="1504">
        <v>-51600000</v>
      </c>
      <c r="O88" s="1533"/>
    </row>
    <row r="89" s="1" customFormat="1" spans="1:15">
      <c r="A89" s="1489">
        <v>266574</v>
      </c>
      <c r="B89" s="1071">
        <v>1250617</v>
      </c>
      <c r="C89" s="1071" t="s">
        <v>481</v>
      </c>
      <c r="D89" s="1452">
        <v>43137</v>
      </c>
      <c r="E89" s="1452">
        <v>43141</v>
      </c>
      <c r="F89" s="1071">
        <f t="shared" ref="F89:F96" si="8">E89-D89</f>
        <v>4</v>
      </c>
      <c r="G89" s="1071">
        <v>1</v>
      </c>
      <c r="H89" s="1071" t="s">
        <v>53</v>
      </c>
      <c r="I89" s="1071" t="s">
        <v>37</v>
      </c>
      <c r="J89" s="1071">
        <f t="shared" si="4"/>
        <v>4</v>
      </c>
      <c r="K89" s="1459">
        <v>2900000</v>
      </c>
      <c r="L89" s="1503">
        <f t="shared" si="5"/>
        <v>11600000</v>
      </c>
      <c r="M89" s="1071"/>
      <c r="N89" s="1504">
        <f t="shared" ref="N89:N96" si="9">M89-L89</f>
        <v>-11600000</v>
      </c>
      <c r="O89" s="1506"/>
    </row>
    <row r="90" s="1" customFormat="1" spans="1:15">
      <c r="A90" s="1489">
        <v>277825</v>
      </c>
      <c r="B90" s="1071">
        <v>1273118</v>
      </c>
      <c r="C90" s="1071" t="s">
        <v>482</v>
      </c>
      <c r="D90" s="1452">
        <v>43140</v>
      </c>
      <c r="E90" s="1452">
        <v>43141</v>
      </c>
      <c r="F90" s="1071">
        <f t="shared" si="8"/>
        <v>1</v>
      </c>
      <c r="G90" s="1071">
        <v>1</v>
      </c>
      <c r="H90" s="1071" t="s">
        <v>391</v>
      </c>
      <c r="I90" s="1071" t="s">
        <v>37</v>
      </c>
      <c r="J90" s="1071">
        <f t="shared" si="4"/>
        <v>1</v>
      </c>
      <c r="K90" s="1459">
        <v>2900000</v>
      </c>
      <c r="L90" s="1503">
        <f t="shared" si="5"/>
        <v>2900000</v>
      </c>
      <c r="M90" s="1071"/>
      <c r="N90" s="1504">
        <f t="shared" si="9"/>
        <v>-2900000</v>
      </c>
      <c r="O90" s="1470"/>
    </row>
    <row r="91" s="1" customFormat="1" spans="1:15">
      <c r="A91" s="1489">
        <v>277513</v>
      </c>
      <c r="B91" s="1071">
        <v>1272437</v>
      </c>
      <c r="C91" s="1071" t="s">
        <v>483</v>
      </c>
      <c r="D91" s="1452">
        <v>43144</v>
      </c>
      <c r="E91" s="1452">
        <v>43146</v>
      </c>
      <c r="F91" s="1071">
        <f t="shared" si="8"/>
        <v>2</v>
      </c>
      <c r="G91" s="1071">
        <v>1</v>
      </c>
      <c r="H91" s="1071" t="s">
        <v>40</v>
      </c>
      <c r="I91" s="1071" t="s">
        <v>37</v>
      </c>
      <c r="J91" s="1071">
        <f t="shared" si="4"/>
        <v>2</v>
      </c>
      <c r="K91" s="1459">
        <v>4620000</v>
      </c>
      <c r="L91" s="1503">
        <f t="shared" si="5"/>
        <v>9240000</v>
      </c>
      <c r="M91" s="1071"/>
      <c r="N91" s="1504">
        <f t="shared" si="9"/>
        <v>-9240000</v>
      </c>
      <c r="O91" s="1470"/>
    </row>
    <row r="92" s="1" customFormat="1" spans="1:15">
      <c r="A92" s="1489">
        <v>271652</v>
      </c>
      <c r="B92" s="1071">
        <v>1258961</v>
      </c>
      <c r="C92" s="1071" t="s">
        <v>484</v>
      </c>
      <c r="D92" s="1452">
        <v>43148</v>
      </c>
      <c r="E92" s="1452">
        <v>43149</v>
      </c>
      <c r="F92" s="1071">
        <f t="shared" si="8"/>
        <v>1</v>
      </c>
      <c r="G92" s="1071">
        <v>3</v>
      </c>
      <c r="H92" s="1071" t="s">
        <v>53</v>
      </c>
      <c r="I92" s="1071" t="s">
        <v>37</v>
      </c>
      <c r="J92" s="1071">
        <f t="shared" si="4"/>
        <v>3</v>
      </c>
      <c r="K92" s="1459">
        <v>4620000</v>
      </c>
      <c r="L92" s="1503">
        <f t="shared" si="5"/>
        <v>13860000</v>
      </c>
      <c r="M92" s="1071"/>
      <c r="N92" s="1504">
        <f t="shared" si="9"/>
        <v>-13860000</v>
      </c>
      <c r="O92" s="1470"/>
    </row>
    <row r="93" s="1" customFormat="1" spans="1:15">
      <c r="A93" s="1489">
        <v>270885</v>
      </c>
      <c r="B93" s="1071">
        <v>1257136</v>
      </c>
      <c r="C93" s="1071" t="s">
        <v>485</v>
      </c>
      <c r="D93" s="1452">
        <v>42783</v>
      </c>
      <c r="E93" s="1452">
        <v>42785</v>
      </c>
      <c r="F93" s="1071">
        <f t="shared" si="8"/>
        <v>2</v>
      </c>
      <c r="G93" s="1071">
        <v>1</v>
      </c>
      <c r="H93" s="1071" t="s">
        <v>40</v>
      </c>
      <c r="I93" s="1071" t="s">
        <v>37</v>
      </c>
      <c r="J93" s="1071">
        <f t="shared" si="4"/>
        <v>2</v>
      </c>
      <c r="K93" s="1459">
        <v>4620000</v>
      </c>
      <c r="L93" s="1503">
        <f t="shared" si="5"/>
        <v>9240000</v>
      </c>
      <c r="M93" s="1071"/>
      <c r="N93" s="1504">
        <f t="shared" si="9"/>
        <v>-9240000</v>
      </c>
      <c r="O93" s="1470"/>
    </row>
    <row r="94" s="1" customFormat="1" spans="1:15">
      <c r="A94" s="1489">
        <v>264601</v>
      </c>
      <c r="B94" s="1071">
        <v>1247078</v>
      </c>
      <c r="C94" s="1071" t="s">
        <v>486</v>
      </c>
      <c r="D94" s="1452">
        <v>42784</v>
      </c>
      <c r="E94" s="1452">
        <v>42786</v>
      </c>
      <c r="F94" s="1071">
        <f t="shared" si="8"/>
        <v>2</v>
      </c>
      <c r="G94" s="1071">
        <v>2</v>
      </c>
      <c r="H94" s="1071" t="s">
        <v>40</v>
      </c>
      <c r="I94" s="1071" t="s">
        <v>37</v>
      </c>
      <c r="J94" s="1071">
        <f t="shared" si="4"/>
        <v>4</v>
      </c>
      <c r="K94" s="1502">
        <v>4620000</v>
      </c>
      <c r="L94" s="1503">
        <f t="shared" si="5"/>
        <v>18480000</v>
      </c>
      <c r="M94" s="1071"/>
      <c r="N94" s="1504">
        <f t="shared" si="9"/>
        <v>-18480000</v>
      </c>
      <c r="O94" s="1470"/>
    </row>
    <row r="95" s="1" customFormat="1" spans="1:15">
      <c r="A95" s="1489" t="s">
        <v>487</v>
      </c>
      <c r="B95" s="1071">
        <v>1257701</v>
      </c>
      <c r="C95" s="1071" t="s">
        <v>488</v>
      </c>
      <c r="D95" s="1452">
        <v>42784</v>
      </c>
      <c r="E95" s="1452">
        <v>42785</v>
      </c>
      <c r="F95" s="1071">
        <f t="shared" si="8"/>
        <v>1</v>
      </c>
      <c r="G95" s="1071">
        <v>2</v>
      </c>
      <c r="H95" s="1071" t="s">
        <v>53</v>
      </c>
      <c r="I95" s="1071" t="s">
        <v>148</v>
      </c>
      <c r="J95" s="1071">
        <f t="shared" si="4"/>
        <v>2</v>
      </c>
      <c r="K95" s="1459">
        <v>4620000</v>
      </c>
      <c r="L95" s="1503">
        <f t="shared" si="5"/>
        <v>9240000</v>
      </c>
      <c r="M95" s="1071"/>
      <c r="N95" s="1504">
        <f t="shared" si="9"/>
        <v>-9240000</v>
      </c>
      <c r="O95" s="1470"/>
    </row>
    <row r="96" s="1" customFormat="1" spans="1:15">
      <c r="A96" s="1489">
        <v>274419</v>
      </c>
      <c r="B96" s="1071">
        <v>1262256</v>
      </c>
      <c r="C96" s="1071" t="s">
        <v>489</v>
      </c>
      <c r="D96" s="1452">
        <v>43149</v>
      </c>
      <c r="E96" s="1452">
        <v>43150</v>
      </c>
      <c r="F96" s="1071">
        <f t="shared" si="8"/>
        <v>1</v>
      </c>
      <c r="G96" s="1071">
        <v>1</v>
      </c>
      <c r="H96" s="1071" t="s">
        <v>53</v>
      </c>
      <c r="I96" s="1071" t="s">
        <v>37</v>
      </c>
      <c r="J96" s="1071">
        <f t="shared" si="4"/>
        <v>1</v>
      </c>
      <c r="K96" s="1459">
        <v>8600000</v>
      </c>
      <c r="L96" s="1503">
        <f t="shared" si="5"/>
        <v>8600000</v>
      </c>
      <c r="M96" s="1071"/>
      <c r="N96" s="1504">
        <f t="shared" si="9"/>
        <v>-8600000</v>
      </c>
      <c r="O96" s="1470"/>
    </row>
    <row r="97" s="1" customFormat="1" spans="1:15">
      <c r="A97" s="1516" t="s">
        <v>490</v>
      </c>
      <c r="B97" s="1462">
        <v>1250753</v>
      </c>
      <c r="C97" s="1071" t="s">
        <v>491</v>
      </c>
      <c r="D97" s="1452">
        <v>42784</v>
      </c>
      <c r="E97" s="1452">
        <v>42787</v>
      </c>
      <c r="F97" s="1071">
        <v>3</v>
      </c>
      <c r="G97" s="1071">
        <v>1</v>
      </c>
      <c r="H97" s="1071" t="s">
        <v>391</v>
      </c>
      <c r="I97" s="1071" t="s">
        <v>37</v>
      </c>
      <c r="J97" s="1071">
        <f t="shared" si="4"/>
        <v>3</v>
      </c>
      <c r="K97" s="1459">
        <v>4620000</v>
      </c>
      <c r="L97" s="1503">
        <f t="shared" si="5"/>
        <v>13860000</v>
      </c>
      <c r="M97" s="1071"/>
      <c r="N97" s="1504">
        <v>-13860000</v>
      </c>
      <c r="O97" s="1470"/>
    </row>
    <row r="98" s="1" customFormat="1" spans="1:15">
      <c r="A98" s="1517"/>
      <c r="B98" s="1464"/>
      <c r="C98" s="1071" t="s">
        <v>492</v>
      </c>
      <c r="D98" s="1452">
        <v>43149</v>
      </c>
      <c r="E98" s="1452">
        <v>43151</v>
      </c>
      <c r="F98" s="1071">
        <v>2</v>
      </c>
      <c r="G98" s="1071">
        <v>3</v>
      </c>
      <c r="H98" s="1071" t="s">
        <v>391</v>
      </c>
      <c r="I98" s="1071" t="s">
        <v>37</v>
      </c>
      <c r="J98" s="1071">
        <f t="shared" si="4"/>
        <v>6</v>
      </c>
      <c r="K98" s="1459">
        <v>4620000</v>
      </c>
      <c r="L98" s="1503">
        <f t="shared" si="5"/>
        <v>27720000</v>
      </c>
      <c r="M98" s="1071"/>
      <c r="N98" s="1504">
        <v>-27720000</v>
      </c>
      <c r="O98" s="1470"/>
    </row>
    <row r="99" s="1" customFormat="1" spans="1:15">
      <c r="A99" s="1508">
        <v>274539</v>
      </c>
      <c r="B99" s="1462">
        <v>1262158</v>
      </c>
      <c r="C99" s="1462" t="s">
        <v>493</v>
      </c>
      <c r="D99" s="1452">
        <v>43149</v>
      </c>
      <c r="E99" s="1452">
        <v>43150</v>
      </c>
      <c r="F99" s="1071">
        <v>1</v>
      </c>
      <c r="G99" s="1071">
        <v>1</v>
      </c>
      <c r="H99" s="1071" t="s">
        <v>53</v>
      </c>
      <c r="I99" s="1071" t="s">
        <v>37</v>
      </c>
      <c r="J99" s="1071">
        <f t="shared" si="4"/>
        <v>1</v>
      </c>
      <c r="K99" s="1459">
        <v>8600000</v>
      </c>
      <c r="L99" s="1503">
        <f t="shared" si="5"/>
        <v>8600000</v>
      </c>
      <c r="M99" s="1071"/>
      <c r="N99" s="1504">
        <v>-8600000</v>
      </c>
      <c r="O99" s="1470"/>
    </row>
    <row r="100" s="1" customFormat="1" spans="1:15">
      <c r="A100" s="1510"/>
      <c r="B100" s="1464"/>
      <c r="C100" s="1464"/>
      <c r="D100" s="1452">
        <v>43150</v>
      </c>
      <c r="E100" s="1452">
        <v>43153</v>
      </c>
      <c r="F100" s="1071">
        <v>3</v>
      </c>
      <c r="G100" s="1071">
        <v>1</v>
      </c>
      <c r="H100" s="1071" t="s">
        <v>53</v>
      </c>
      <c r="I100" s="1071" t="s">
        <v>37</v>
      </c>
      <c r="J100" s="1071">
        <f t="shared" si="4"/>
        <v>3</v>
      </c>
      <c r="K100" s="1459">
        <v>4620000</v>
      </c>
      <c r="L100" s="1503">
        <f t="shared" si="5"/>
        <v>13860000</v>
      </c>
      <c r="M100" s="1071"/>
      <c r="N100" s="1504">
        <v>-13860000</v>
      </c>
      <c r="O100" s="1470"/>
    </row>
    <row r="101" s="1" customFormat="1" spans="1:15">
      <c r="A101" s="1489" t="s">
        <v>494</v>
      </c>
      <c r="B101" s="1071">
        <v>1262157</v>
      </c>
      <c r="C101" s="1071" t="s">
        <v>495</v>
      </c>
      <c r="D101" s="1452">
        <v>43150</v>
      </c>
      <c r="E101" s="1452">
        <v>43151</v>
      </c>
      <c r="F101" s="1071">
        <f t="shared" ref="F101:F110" si="10">E101-D101</f>
        <v>1</v>
      </c>
      <c r="G101" s="1071">
        <v>2</v>
      </c>
      <c r="H101" s="1071" t="s">
        <v>36</v>
      </c>
      <c r="I101" s="1071" t="s">
        <v>37</v>
      </c>
      <c r="J101" s="1071">
        <f t="shared" si="4"/>
        <v>2</v>
      </c>
      <c r="K101" s="1459">
        <v>8600000</v>
      </c>
      <c r="L101" s="1503">
        <f t="shared" si="5"/>
        <v>17200000</v>
      </c>
      <c r="M101" s="1071"/>
      <c r="N101" s="1504">
        <f t="shared" ref="N101:N110" si="11">M101-L101</f>
        <v>-17200000</v>
      </c>
      <c r="O101" s="1470"/>
    </row>
    <row r="102" s="1" customFormat="1" spans="1:15">
      <c r="A102" s="1508">
        <v>274865</v>
      </c>
      <c r="B102" s="1518">
        <v>1264716</v>
      </c>
      <c r="C102" s="1462" t="s">
        <v>496</v>
      </c>
      <c r="D102" s="1452">
        <v>43150</v>
      </c>
      <c r="E102" s="1452">
        <v>43151</v>
      </c>
      <c r="F102" s="1071">
        <v>1</v>
      </c>
      <c r="G102" s="1071">
        <v>1</v>
      </c>
      <c r="H102" s="1071" t="s">
        <v>391</v>
      </c>
      <c r="I102" s="1071" t="s">
        <v>37</v>
      </c>
      <c r="J102" s="1071">
        <f t="shared" si="4"/>
        <v>1</v>
      </c>
      <c r="K102" s="1459">
        <v>8600000</v>
      </c>
      <c r="L102" s="1503">
        <f t="shared" si="5"/>
        <v>8600000</v>
      </c>
      <c r="M102" s="1071"/>
      <c r="N102" s="1504">
        <v>-8600000</v>
      </c>
      <c r="O102" s="1470"/>
    </row>
    <row r="103" s="1" customFormat="1" spans="1:15">
      <c r="A103" s="1510"/>
      <c r="B103" s="1519"/>
      <c r="C103" s="1464"/>
      <c r="D103" s="1452">
        <v>43151</v>
      </c>
      <c r="E103" s="1452">
        <v>43153</v>
      </c>
      <c r="F103" s="1071">
        <v>2</v>
      </c>
      <c r="G103" s="1071">
        <v>1</v>
      </c>
      <c r="H103" s="1071" t="s">
        <v>391</v>
      </c>
      <c r="I103" s="1071" t="s">
        <v>37</v>
      </c>
      <c r="J103" s="1071">
        <f t="shared" si="4"/>
        <v>2</v>
      </c>
      <c r="K103" s="1459">
        <v>4620000</v>
      </c>
      <c r="L103" s="1503">
        <f t="shared" si="5"/>
        <v>9240000</v>
      </c>
      <c r="M103" s="1071"/>
      <c r="N103" s="1504">
        <v>-9240000</v>
      </c>
      <c r="O103" s="1470"/>
    </row>
    <row r="104" s="1" customFormat="1" spans="1:15">
      <c r="A104" s="1520">
        <v>266512</v>
      </c>
      <c r="B104" s="1475">
        <v>1250622</v>
      </c>
      <c r="C104" s="1071" t="s">
        <v>497</v>
      </c>
      <c r="D104" s="1452">
        <v>42785</v>
      </c>
      <c r="E104" s="1452">
        <v>42787</v>
      </c>
      <c r="F104" s="1071">
        <f t="shared" si="10"/>
        <v>2</v>
      </c>
      <c r="G104" s="1071">
        <v>2</v>
      </c>
      <c r="H104" s="1071" t="s">
        <v>53</v>
      </c>
      <c r="I104" s="1071" t="s">
        <v>37</v>
      </c>
      <c r="J104" s="1071">
        <f t="shared" si="4"/>
        <v>4</v>
      </c>
      <c r="K104" s="1459">
        <v>4620000</v>
      </c>
      <c r="L104" s="1503">
        <f t="shared" si="5"/>
        <v>18480000</v>
      </c>
      <c r="M104" s="1071"/>
      <c r="N104" s="1504">
        <f t="shared" si="11"/>
        <v>-18480000</v>
      </c>
      <c r="O104" s="1470"/>
    </row>
    <row r="105" s="1" customFormat="1" spans="1:15">
      <c r="A105" s="1521"/>
      <c r="B105" s="1471"/>
      <c r="C105" s="1071"/>
      <c r="D105" s="1452">
        <v>42785</v>
      </c>
      <c r="E105" s="1452">
        <v>42787</v>
      </c>
      <c r="F105" s="1071">
        <f t="shared" si="10"/>
        <v>2</v>
      </c>
      <c r="G105" s="1071">
        <v>0</v>
      </c>
      <c r="H105" s="1071" t="s">
        <v>498</v>
      </c>
      <c r="I105" s="1071"/>
      <c r="J105" s="1071">
        <v>0</v>
      </c>
      <c r="K105" s="1459">
        <v>280000</v>
      </c>
      <c r="L105" s="1503">
        <f>K105*2</f>
        <v>560000</v>
      </c>
      <c r="M105" s="1071"/>
      <c r="N105" s="1504">
        <f t="shared" si="11"/>
        <v>-560000</v>
      </c>
      <c r="O105" s="1470"/>
    </row>
    <row r="106" s="1" customFormat="1" spans="1:15">
      <c r="A106" s="1522" t="s">
        <v>499</v>
      </c>
      <c r="B106" s="1473">
        <v>1242725</v>
      </c>
      <c r="C106" s="1474" t="s">
        <v>500</v>
      </c>
      <c r="D106" s="1452">
        <v>42786</v>
      </c>
      <c r="E106" s="1452">
        <v>42788</v>
      </c>
      <c r="F106" s="1071">
        <f t="shared" si="10"/>
        <v>2</v>
      </c>
      <c r="G106" s="1071">
        <v>3</v>
      </c>
      <c r="H106" s="1071" t="s">
        <v>36</v>
      </c>
      <c r="I106" s="1071" t="s">
        <v>37</v>
      </c>
      <c r="J106" s="1071">
        <f t="shared" ref="J106:J157" si="12">G106*F106</f>
        <v>6</v>
      </c>
      <c r="K106" s="1502">
        <v>4620000</v>
      </c>
      <c r="L106" s="1503">
        <f t="shared" ref="L106:L157" si="13">K106*F106*G106</f>
        <v>27720000</v>
      </c>
      <c r="M106" s="1071"/>
      <c r="N106" s="1504">
        <f t="shared" si="11"/>
        <v>-27720000</v>
      </c>
      <c r="O106" s="1470"/>
    </row>
    <row r="107" s="1" customFormat="1" spans="1:15">
      <c r="A107" s="1489">
        <v>266725</v>
      </c>
      <c r="B107" s="1071">
        <v>1251241</v>
      </c>
      <c r="C107" s="1071" t="s">
        <v>501</v>
      </c>
      <c r="D107" s="1452">
        <v>42788</v>
      </c>
      <c r="E107" s="1452">
        <v>42791</v>
      </c>
      <c r="F107" s="1071">
        <f t="shared" si="10"/>
        <v>3</v>
      </c>
      <c r="G107" s="1071">
        <v>2</v>
      </c>
      <c r="H107" s="1071" t="s">
        <v>36</v>
      </c>
      <c r="I107" s="1071" t="s">
        <v>37</v>
      </c>
      <c r="J107" s="1071">
        <f t="shared" si="12"/>
        <v>6</v>
      </c>
      <c r="K107" s="1459">
        <v>4620000</v>
      </c>
      <c r="L107" s="1503">
        <f t="shared" si="13"/>
        <v>27720000</v>
      </c>
      <c r="M107" s="1071"/>
      <c r="N107" s="1504">
        <f t="shared" si="11"/>
        <v>-27720000</v>
      </c>
      <c r="O107" s="1470"/>
    </row>
    <row r="108" s="1" customFormat="1" spans="1:15">
      <c r="A108" s="1489">
        <v>266307</v>
      </c>
      <c r="B108" s="1071">
        <v>1250117</v>
      </c>
      <c r="C108" s="1071" t="s">
        <v>502</v>
      </c>
      <c r="D108" s="1452">
        <v>42791</v>
      </c>
      <c r="E108" s="1452">
        <v>42794</v>
      </c>
      <c r="F108" s="1071">
        <f t="shared" si="10"/>
        <v>3</v>
      </c>
      <c r="G108" s="1071">
        <v>3</v>
      </c>
      <c r="H108" s="1071" t="s">
        <v>36</v>
      </c>
      <c r="I108" s="1071" t="s">
        <v>37</v>
      </c>
      <c r="J108" s="1071">
        <f t="shared" si="12"/>
        <v>9</v>
      </c>
      <c r="K108" s="1459">
        <v>2900000</v>
      </c>
      <c r="L108" s="1503">
        <f t="shared" si="13"/>
        <v>26100000</v>
      </c>
      <c r="M108" s="1071"/>
      <c r="N108" s="1504">
        <f t="shared" si="11"/>
        <v>-26100000</v>
      </c>
      <c r="O108" s="1470"/>
    </row>
    <row r="109" s="1" customFormat="1" spans="1:15">
      <c r="A109" s="1489">
        <v>271270</v>
      </c>
      <c r="B109" s="1071">
        <v>1257649</v>
      </c>
      <c r="C109" s="1071" t="s">
        <v>503</v>
      </c>
      <c r="D109" s="1452">
        <v>42791</v>
      </c>
      <c r="E109" s="1452">
        <v>42793</v>
      </c>
      <c r="F109" s="1071">
        <f t="shared" si="10"/>
        <v>2</v>
      </c>
      <c r="G109" s="1071">
        <v>1</v>
      </c>
      <c r="H109" s="1071" t="s">
        <v>53</v>
      </c>
      <c r="I109" s="1071" t="s">
        <v>148</v>
      </c>
      <c r="J109" s="1071">
        <f t="shared" si="12"/>
        <v>2</v>
      </c>
      <c r="K109" s="1459">
        <v>2900000</v>
      </c>
      <c r="L109" s="1503">
        <f t="shared" si="13"/>
        <v>5800000</v>
      </c>
      <c r="M109" s="1071"/>
      <c r="N109" s="1504">
        <f t="shared" si="11"/>
        <v>-5800000</v>
      </c>
      <c r="O109" s="1470"/>
    </row>
    <row r="110" s="1" customFormat="1" spans="1:15">
      <c r="A110" s="1489">
        <v>267039</v>
      </c>
      <c r="B110" s="1071">
        <v>1251897</v>
      </c>
      <c r="C110" s="1071" t="s">
        <v>504</v>
      </c>
      <c r="D110" s="1452">
        <v>42793</v>
      </c>
      <c r="E110" s="1452">
        <v>42795</v>
      </c>
      <c r="F110" s="1071">
        <f t="shared" si="10"/>
        <v>2</v>
      </c>
      <c r="G110" s="1071">
        <v>1</v>
      </c>
      <c r="H110" s="1071" t="s">
        <v>53</v>
      </c>
      <c r="I110" s="1071" t="s">
        <v>37</v>
      </c>
      <c r="J110" s="1071">
        <f t="shared" si="12"/>
        <v>2</v>
      </c>
      <c r="K110" s="1459">
        <v>2900000</v>
      </c>
      <c r="L110" s="1503">
        <f t="shared" si="13"/>
        <v>5800000</v>
      </c>
      <c r="M110" s="1071"/>
      <c r="N110" s="1504">
        <f t="shared" si="11"/>
        <v>-5800000</v>
      </c>
      <c r="O110" s="1470"/>
    </row>
    <row r="111" s="1" customFormat="1" spans="1:16">
      <c r="A111" s="1520">
        <v>275056</v>
      </c>
      <c r="B111" s="1475">
        <v>1265648</v>
      </c>
      <c r="C111" s="1523" t="s">
        <v>505</v>
      </c>
      <c r="D111" s="1452">
        <v>43151</v>
      </c>
      <c r="E111" s="1452">
        <v>43153</v>
      </c>
      <c r="F111" s="1071">
        <v>2</v>
      </c>
      <c r="G111" s="1071">
        <v>2</v>
      </c>
      <c r="H111" s="1071" t="s">
        <v>53</v>
      </c>
      <c r="I111" s="1071" t="s">
        <v>37</v>
      </c>
      <c r="J111" s="1071">
        <f t="shared" si="12"/>
        <v>4</v>
      </c>
      <c r="K111" s="1459">
        <v>4620000</v>
      </c>
      <c r="L111" s="1503">
        <f t="shared" si="13"/>
        <v>18480000</v>
      </c>
      <c r="M111" s="1071"/>
      <c r="N111" s="1504">
        <v>-18480000</v>
      </c>
      <c r="O111" s="1470"/>
      <c r="P111" s="1008"/>
    </row>
    <row r="112" s="1" customFormat="1" spans="1:15">
      <c r="A112" s="1524"/>
      <c r="B112" s="1470"/>
      <c r="C112" s="1525"/>
      <c r="D112" s="1452">
        <v>43151</v>
      </c>
      <c r="E112" s="1452">
        <v>43153</v>
      </c>
      <c r="F112" s="1071">
        <v>2</v>
      </c>
      <c r="G112" s="1071">
        <v>1</v>
      </c>
      <c r="H112" s="1071" t="s">
        <v>391</v>
      </c>
      <c r="I112" s="1071" t="s">
        <v>37</v>
      </c>
      <c r="J112" s="1071">
        <f t="shared" si="12"/>
        <v>2</v>
      </c>
      <c r="K112" s="1459">
        <v>8500000</v>
      </c>
      <c r="L112" s="1503">
        <f t="shared" si="13"/>
        <v>17000000</v>
      </c>
      <c r="M112" s="1071"/>
      <c r="N112" s="1504">
        <v>-17000000</v>
      </c>
      <c r="O112" s="1470"/>
    </row>
    <row r="113" s="1" customFormat="1" spans="1:15">
      <c r="A113" s="1524"/>
      <c r="B113" s="1470"/>
      <c r="C113" s="1525"/>
      <c r="D113" s="1452">
        <v>43151</v>
      </c>
      <c r="E113" s="1452">
        <v>43152</v>
      </c>
      <c r="F113" s="1071">
        <v>1</v>
      </c>
      <c r="G113" s="1071">
        <v>2</v>
      </c>
      <c r="H113" s="1071" t="s">
        <v>53</v>
      </c>
      <c r="I113" s="1071" t="s">
        <v>37</v>
      </c>
      <c r="J113" s="1071">
        <f t="shared" si="12"/>
        <v>2</v>
      </c>
      <c r="K113" s="1459">
        <v>8600000</v>
      </c>
      <c r="L113" s="1503">
        <f t="shared" si="13"/>
        <v>17200000</v>
      </c>
      <c r="M113" s="1071"/>
      <c r="N113" s="1504">
        <v>-17200000</v>
      </c>
      <c r="O113" s="1470"/>
    </row>
    <row r="114" s="1" customFormat="1" spans="1:15">
      <c r="A114" s="1521"/>
      <c r="B114" s="1471"/>
      <c r="C114" s="1526"/>
      <c r="D114" s="1452">
        <v>43152</v>
      </c>
      <c r="E114" s="1452">
        <v>43153</v>
      </c>
      <c r="F114" s="1071">
        <v>1</v>
      </c>
      <c r="G114" s="1071">
        <v>2</v>
      </c>
      <c r="H114" s="1071" t="s">
        <v>53</v>
      </c>
      <c r="I114" s="1071" t="s">
        <v>37</v>
      </c>
      <c r="J114" s="1071">
        <f t="shared" si="12"/>
        <v>2</v>
      </c>
      <c r="K114" s="1459">
        <v>4620000</v>
      </c>
      <c r="L114" s="1503">
        <f t="shared" si="13"/>
        <v>9240000</v>
      </c>
      <c r="M114" s="1071"/>
      <c r="N114" s="1504">
        <v>-9240000</v>
      </c>
      <c r="O114" s="1470"/>
    </row>
    <row r="115" s="1" customFormat="1" spans="1:15">
      <c r="A115" s="1489">
        <v>274415</v>
      </c>
      <c r="B115" s="1071">
        <v>1262215</v>
      </c>
      <c r="C115" s="1071" t="s">
        <v>506</v>
      </c>
      <c r="D115" s="1452">
        <v>43152</v>
      </c>
      <c r="E115" s="1452">
        <v>43155</v>
      </c>
      <c r="F115" s="1071">
        <f t="shared" ref="F115:F121" si="14">E115-D115</f>
        <v>3</v>
      </c>
      <c r="G115" s="1071">
        <v>1</v>
      </c>
      <c r="H115" s="1071" t="s">
        <v>36</v>
      </c>
      <c r="I115" s="1071" t="s">
        <v>37</v>
      </c>
      <c r="J115" s="1071">
        <f t="shared" si="12"/>
        <v>3</v>
      </c>
      <c r="K115" s="1459">
        <v>4620000</v>
      </c>
      <c r="L115" s="1503">
        <f t="shared" si="13"/>
        <v>13860000</v>
      </c>
      <c r="M115" s="1071"/>
      <c r="N115" s="1504">
        <f t="shared" ref="N115:N121" si="15">M115-L115</f>
        <v>-13860000</v>
      </c>
      <c r="O115" s="1470"/>
    </row>
    <row r="116" s="1" customFormat="1" spans="1:15">
      <c r="A116" s="1520">
        <v>275097</v>
      </c>
      <c r="B116" s="1475">
        <v>1265774</v>
      </c>
      <c r="C116" s="1475" t="s">
        <v>507</v>
      </c>
      <c r="D116" s="1452">
        <v>43152</v>
      </c>
      <c r="E116" s="1452">
        <v>43153</v>
      </c>
      <c r="F116" s="1071">
        <v>1</v>
      </c>
      <c r="G116" s="1071">
        <v>1</v>
      </c>
      <c r="H116" s="1071" t="s">
        <v>53</v>
      </c>
      <c r="I116" s="1071" t="s">
        <v>387</v>
      </c>
      <c r="J116" s="1071">
        <f t="shared" si="12"/>
        <v>1</v>
      </c>
      <c r="K116" s="1459">
        <v>8500000</v>
      </c>
      <c r="L116" s="1503">
        <f t="shared" si="13"/>
        <v>8500000</v>
      </c>
      <c r="M116" s="1071"/>
      <c r="N116" s="1504">
        <v>-8500000</v>
      </c>
      <c r="O116" s="1470"/>
    </row>
    <row r="117" s="1" customFormat="1" spans="1:15">
      <c r="A117" s="1521"/>
      <c r="B117" s="1471"/>
      <c r="C117" s="1471"/>
      <c r="D117" s="1452">
        <v>43153</v>
      </c>
      <c r="E117" s="1452">
        <v>43154</v>
      </c>
      <c r="F117" s="1071">
        <v>1</v>
      </c>
      <c r="G117" s="1071">
        <v>1</v>
      </c>
      <c r="H117" s="1071" t="s">
        <v>53</v>
      </c>
      <c r="I117" s="1071" t="s">
        <v>387</v>
      </c>
      <c r="J117" s="1071">
        <f t="shared" si="12"/>
        <v>1</v>
      </c>
      <c r="K117" s="1459">
        <v>4620000</v>
      </c>
      <c r="L117" s="1503">
        <f t="shared" si="13"/>
        <v>4620000</v>
      </c>
      <c r="M117" s="1071"/>
      <c r="N117" s="1504">
        <v>-4620000</v>
      </c>
      <c r="O117" s="1470"/>
    </row>
    <row r="118" s="1" customFormat="1" spans="1:15">
      <c r="A118" s="1489">
        <v>276806</v>
      </c>
      <c r="B118" s="1071">
        <v>1270968</v>
      </c>
      <c r="C118" s="1071" t="s">
        <v>508</v>
      </c>
      <c r="D118" s="1452">
        <v>43153</v>
      </c>
      <c r="E118" s="1452">
        <v>43156</v>
      </c>
      <c r="F118" s="1071">
        <f t="shared" si="14"/>
        <v>3</v>
      </c>
      <c r="G118" s="1071">
        <v>1</v>
      </c>
      <c r="H118" s="1071" t="s">
        <v>40</v>
      </c>
      <c r="I118" s="1071" t="s">
        <v>37</v>
      </c>
      <c r="J118" s="1071">
        <f t="shared" si="12"/>
        <v>3</v>
      </c>
      <c r="K118" s="1459">
        <v>4620000</v>
      </c>
      <c r="L118" s="1503">
        <f t="shared" si="13"/>
        <v>13860000</v>
      </c>
      <c r="M118" s="1071"/>
      <c r="N118" s="1504">
        <f t="shared" si="15"/>
        <v>-13860000</v>
      </c>
      <c r="O118" s="1470"/>
    </row>
    <row r="119" s="1" customFormat="1" spans="1:15">
      <c r="A119" s="1527">
        <v>274637</v>
      </c>
      <c r="B119" s="1071">
        <v>1263569</v>
      </c>
      <c r="C119" s="1071" t="s">
        <v>509</v>
      </c>
      <c r="D119" s="1452">
        <v>43154</v>
      </c>
      <c r="E119" s="1452">
        <v>43156</v>
      </c>
      <c r="F119" s="1071">
        <f t="shared" si="14"/>
        <v>2</v>
      </c>
      <c r="G119" s="1071">
        <v>2</v>
      </c>
      <c r="H119" s="1071" t="s">
        <v>53</v>
      </c>
      <c r="I119" s="1071" t="s">
        <v>148</v>
      </c>
      <c r="J119" s="1071">
        <f t="shared" si="12"/>
        <v>4</v>
      </c>
      <c r="K119" s="1459">
        <v>4620000</v>
      </c>
      <c r="L119" s="1503">
        <f t="shared" si="13"/>
        <v>18480000</v>
      </c>
      <c r="M119" s="1071"/>
      <c r="N119" s="1504">
        <f t="shared" si="15"/>
        <v>-18480000</v>
      </c>
      <c r="O119" s="1470"/>
    </row>
    <row r="120" s="1" customFormat="1" spans="1:15">
      <c r="A120" s="1490">
        <v>274755</v>
      </c>
      <c r="B120" s="1071">
        <v>1263979</v>
      </c>
      <c r="C120" s="1071" t="s">
        <v>510</v>
      </c>
      <c r="D120" s="1452">
        <v>43154</v>
      </c>
      <c r="E120" s="1452">
        <v>43155</v>
      </c>
      <c r="F120" s="1071">
        <f t="shared" si="14"/>
        <v>1</v>
      </c>
      <c r="G120" s="1071">
        <v>1</v>
      </c>
      <c r="H120" s="1071" t="s">
        <v>391</v>
      </c>
      <c r="I120" s="1071" t="s">
        <v>148</v>
      </c>
      <c r="J120" s="1071">
        <f t="shared" si="12"/>
        <v>1</v>
      </c>
      <c r="K120" s="1459">
        <v>4620000</v>
      </c>
      <c r="L120" s="1503">
        <f t="shared" si="13"/>
        <v>4620000</v>
      </c>
      <c r="M120" s="1071"/>
      <c r="N120" s="1504">
        <f t="shared" si="15"/>
        <v>-4620000</v>
      </c>
      <c r="O120" s="1470"/>
    </row>
    <row r="121" s="1" customFormat="1" ht="14.25" spans="1:15">
      <c r="A121" s="1489">
        <v>274770</v>
      </c>
      <c r="B121" s="1071">
        <v>1264148</v>
      </c>
      <c r="C121" s="1528" t="s">
        <v>511</v>
      </c>
      <c r="D121" s="1452">
        <v>43154</v>
      </c>
      <c r="E121" s="1452">
        <v>43156</v>
      </c>
      <c r="F121" s="1071">
        <f t="shared" si="14"/>
        <v>2</v>
      </c>
      <c r="G121" s="1071">
        <v>1</v>
      </c>
      <c r="H121" s="1071" t="s">
        <v>53</v>
      </c>
      <c r="I121" s="1071" t="s">
        <v>37</v>
      </c>
      <c r="J121" s="1071">
        <f t="shared" si="12"/>
        <v>2</v>
      </c>
      <c r="K121" s="1459">
        <v>4620000</v>
      </c>
      <c r="L121" s="1503">
        <f t="shared" si="13"/>
        <v>9240000</v>
      </c>
      <c r="M121" s="1071"/>
      <c r="N121" s="1504">
        <f t="shared" si="15"/>
        <v>-9240000</v>
      </c>
      <c r="O121" s="1470"/>
    </row>
    <row r="122" s="1" customFormat="1" spans="1:15">
      <c r="A122" s="1521">
        <v>275796</v>
      </c>
      <c r="B122" s="1471">
        <v>1268574</v>
      </c>
      <c r="C122" s="1526" t="s">
        <v>512</v>
      </c>
      <c r="D122" s="1452">
        <v>43154</v>
      </c>
      <c r="E122" s="1452">
        <v>43155</v>
      </c>
      <c r="F122" s="1071">
        <v>1</v>
      </c>
      <c r="G122" s="1071">
        <v>2</v>
      </c>
      <c r="H122" s="1071" t="s">
        <v>40</v>
      </c>
      <c r="I122" s="1071" t="s">
        <v>37</v>
      </c>
      <c r="J122" s="1071">
        <f t="shared" si="12"/>
        <v>2</v>
      </c>
      <c r="K122" s="1459">
        <v>4620000</v>
      </c>
      <c r="L122" s="1503">
        <f t="shared" si="13"/>
        <v>9240000</v>
      </c>
      <c r="M122" s="1071"/>
      <c r="N122" s="1504">
        <v>-9240000</v>
      </c>
      <c r="O122" s="1470"/>
    </row>
    <row r="123" s="1" customFormat="1" spans="1:15">
      <c r="A123" s="1529" t="s">
        <v>513</v>
      </c>
      <c r="B123" s="1530">
        <v>1268708</v>
      </c>
      <c r="C123" s="1530" t="s">
        <v>514</v>
      </c>
      <c r="D123" s="1452">
        <v>43155</v>
      </c>
      <c r="E123" s="1452">
        <v>43156</v>
      </c>
      <c r="F123" s="1071">
        <v>1</v>
      </c>
      <c r="G123" s="1071">
        <v>2</v>
      </c>
      <c r="H123" s="1071" t="s">
        <v>53</v>
      </c>
      <c r="I123" s="1071" t="s">
        <v>37</v>
      </c>
      <c r="J123" s="1071">
        <f t="shared" si="12"/>
        <v>2</v>
      </c>
      <c r="K123" s="1459">
        <v>4620000</v>
      </c>
      <c r="L123" s="1503">
        <f t="shared" si="13"/>
        <v>9240000</v>
      </c>
      <c r="M123" s="1071"/>
      <c r="N123" s="1504">
        <v>-9240000</v>
      </c>
      <c r="O123" s="1470"/>
    </row>
    <row r="124" s="1" customFormat="1" spans="1:15">
      <c r="A124" s="1529"/>
      <c r="B124" s="1530"/>
      <c r="C124" s="1530"/>
      <c r="D124" s="1452">
        <v>43156</v>
      </c>
      <c r="E124" s="1452">
        <v>43157</v>
      </c>
      <c r="F124" s="1071">
        <v>1</v>
      </c>
      <c r="G124" s="1071">
        <v>2</v>
      </c>
      <c r="H124" s="1071" t="s">
        <v>53</v>
      </c>
      <c r="I124" s="1071" t="s">
        <v>37</v>
      </c>
      <c r="J124" s="1071">
        <f t="shared" si="12"/>
        <v>2</v>
      </c>
      <c r="K124" s="1459">
        <v>2900000</v>
      </c>
      <c r="L124" s="1503">
        <f t="shared" si="13"/>
        <v>5800000</v>
      </c>
      <c r="M124" s="1071"/>
      <c r="N124" s="1504">
        <v>-5800000</v>
      </c>
      <c r="O124" s="1470"/>
    </row>
    <row r="125" s="1" customFormat="1" spans="1:15">
      <c r="A125" s="1520">
        <v>274642</v>
      </c>
      <c r="B125" s="1462">
        <v>1263763</v>
      </c>
      <c r="C125" s="1531" t="s">
        <v>515</v>
      </c>
      <c r="D125" s="1452">
        <v>43155</v>
      </c>
      <c r="E125" s="1452">
        <v>43156</v>
      </c>
      <c r="F125" s="1071">
        <v>1</v>
      </c>
      <c r="G125" s="1463">
        <v>2</v>
      </c>
      <c r="H125" s="1462" t="s">
        <v>53</v>
      </c>
      <c r="I125" s="1462" t="s">
        <v>148</v>
      </c>
      <c r="J125" s="1071">
        <f t="shared" si="12"/>
        <v>2</v>
      </c>
      <c r="K125" s="1459">
        <v>4620000</v>
      </c>
      <c r="L125" s="1503">
        <f t="shared" si="13"/>
        <v>9240000</v>
      </c>
      <c r="M125" s="1071"/>
      <c r="N125" s="1534">
        <v>-15040000</v>
      </c>
      <c r="O125" s="1470"/>
    </row>
    <row r="126" s="1" customFormat="1" spans="1:15">
      <c r="A126" s="1521"/>
      <c r="B126" s="1464"/>
      <c r="C126" s="1532"/>
      <c r="D126" s="1452">
        <v>43156</v>
      </c>
      <c r="E126" s="1452">
        <v>43157</v>
      </c>
      <c r="F126" s="1071">
        <v>1</v>
      </c>
      <c r="G126" s="1463">
        <v>2</v>
      </c>
      <c r="H126" s="1464"/>
      <c r="I126" s="1464"/>
      <c r="J126" s="1071">
        <f t="shared" si="12"/>
        <v>2</v>
      </c>
      <c r="K126" s="1459">
        <v>2900000</v>
      </c>
      <c r="L126" s="1503">
        <f t="shared" si="13"/>
        <v>5800000</v>
      </c>
      <c r="M126" s="1071"/>
      <c r="N126" s="1535"/>
      <c r="O126" s="1470"/>
    </row>
    <row r="127" s="1" customFormat="1" spans="1:15">
      <c r="A127" s="1489">
        <v>274271</v>
      </c>
      <c r="B127" s="1071">
        <v>1261958</v>
      </c>
      <c r="C127" s="1071" t="s">
        <v>516</v>
      </c>
      <c r="D127" s="1452">
        <v>43156</v>
      </c>
      <c r="E127" s="1452">
        <v>43158</v>
      </c>
      <c r="F127" s="1071">
        <f t="shared" ref="F127:F157" si="16">E127-D127</f>
        <v>2</v>
      </c>
      <c r="G127" s="1071">
        <v>1</v>
      </c>
      <c r="H127" s="1071" t="s">
        <v>240</v>
      </c>
      <c r="I127" s="1071" t="s">
        <v>37</v>
      </c>
      <c r="J127" s="1071">
        <f t="shared" si="12"/>
        <v>2</v>
      </c>
      <c r="K127" s="1459">
        <v>2900000</v>
      </c>
      <c r="L127" s="1503">
        <f t="shared" si="13"/>
        <v>5800000</v>
      </c>
      <c r="M127" s="1071"/>
      <c r="N127" s="1504">
        <f t="shared" ref="N127:N157" si="17">M127-L127</f>
        <v>-5800000</v>
      </c>
      <c r="O127" s="1470"/>
    </row>
    <row r="128" s="1" customFormat="1" spans="1:15">
      <c r="A128" s="1489">
        <v>275630</v>
      </c>
      <c r="B128" s="1071">
        <v>1268083</v>
      </c>
      <c r="C128" s="895" t="s">
        <v>517</v>
      </c>
      <c r="D128" s="1452">
        <v>43156</v>
      </c>
      <c r="E128" s="1452">
        <v>43159</v>
      </c>
      <c r="F128" s="1071">
        <f t="shared" si="16"/>
        <v>3</v>
      </c>
      <c r="G128" s="1071">
        <v>1</v>
      </c>
      <c r="H128" s="1071" t="s">
        <v>53</v>
      </c>
      <c r="I128" s="1071" t="s">
        <v>148</v>
      </c>
      <c r="J128" s="1071">
        <f t="shared" si="12"/>
        <v>3</v>
      </c>
      <c r="K128" s="1459">
        <v>2900000</v>
      </c>
      <c r="L128" s="1503">
        <f t="shared" si="13"/>
        <v>8700000</v>
      </c>
      <c r="M128" s="1071"/>
      <c r="N128" s="1504">
        <f t="shared" si="17"/>
        <v>-8700000</v>
      </c>
      <c r="O128" s="1470"/>
    </row>
    <row r="129" s="1" customFormat="1" spans="1:15">
      <c r="A129" s="1489" t="s">
        <v>518</v>
      </c>
      <c r="B129" s="1071">
        <v>1262328</v>
      </c>
      <c r="C129" s="1071" t="s">
        <v>519</v>
      </c>
      <c r="D129" s="1452">
        <v>43157</v>
      </c>
      <c r="E129" s="1452">
        <v>43161</v>
      </c>
      <c r="F129" s="1071">
        <f t="shared" si="16"/>
        <v>4</v>
      </c>
      <c r="G129" s="1071">
        <v>1</v>
      </c>
      <c r="H129" s="1071" t="s">
        <v>53</v>
      </c>
      <c r="I129" s="1071" t="s">
        <v>37</v>
      </c>
      <c r="J129" s="1071">
        <f t="shared" si="12"/>
        <v>4</v>
      </c>
      <c r="K129" s="1459">
        <v>2900000</v>
      </c>
      <c r="L129" s="1503">
        <f t="shared" si="13"/>
        <v>11600000</v>
      </c>
      <c r="M129" s="1071"/>
      <c r="N129" s="1504">
        <f t="shared" si="17"/>
        <v>-11600000</v>
      </c>
      <c r="O129" s="1470"/>
    </row>
    <row r="130" s="1" customFormat="1" spans="1:15">
      <c r="A130" s="1489">
        <v>274422</v>
      </c>
      <c r="B130" s="1071">
        <v>1262716</v>
      </c>
      <c r="C130" s="1071" t="s">
        <v>520</v>
      </c>
      <c r="D130" s="1452">
        <v>43157</v>
      </c>
      <c r="E130" s="1452">
        <v>43160</v>
      </c>
      <c r="F130" s="1071">
        <f t="shared" si="16"/>
        <v>3</v>
      </c>
      <c r="G130" s="1071">
        <v>1</v>
      </c>
      <c r="H130" s="1071" t="s">
        <v>53</v>
      </c>
      <c r="I130" s="1071" t="s">
        <v>148</v>
      </c>
      <c r="J130" s="1071">
        <f t="shared" si="12"/>
        <v>3</v>
      </c>
      <c r="K130" s="1459">
        <v>2900000</v>
      </c>
      <c r="L130" s="1503">
        <f t="shared" si="13"/>
        <v>8700000</v>
      </c>
      <c r="M130" s="1071"/>
      <c r="N130" s="1504">
        <f t="shared" si="17"/>
        <v>-8700000</v>
      </c>
      <c r="O130" s="1470"/>
    </row>
    <row r="131" s="1" customFormat="1" spans="1:15">
      <c r="A131" s="1489">
        <v>274518</v>
      </c>
      <c r="B131" s="1071">
        <v>1263060</v>
      </c>
      <c r="C131" s="1071" t="s">
        <v>521</v>
      </c>
      <c r="D131" s="1452">
        <v>43157</v>
      </c>
      <c r="E131" s="1452">
        <v>43159</v>
      </c>
      <c r="F131" s="1071">
        <f t="shared" si="16"/>
        <v>2</v>
      </c>
      <c r="G131" s="1071">
        <v>1</v>
      </c>
      <c r="H131" s="1071" t="s">
        <v>53</v>
      </c>
      <c r="I131" s="1071" t="s">
        <v>148</v>
      </c>
      <c r="J131" s="1071">
        <f t="shared" si="12"/>
        <v>2</v>
      </c>
      <c r="K131" s="1459">
        <v>2900000</v>
      </c>
      <c r="L131" s="1503">
        <f t="shared" si="13"/>
        <v>5800000</v>
      </c>
      <c r="M131" s="1071"/>
      <c r="N131" s="1504">
        <f t="shared" si="17"/>
        <v>-5800000</v>
      </c>
      <c r="O131" s="1470"/>
    </row>
    <row r="132" s="1" customFormat="1" spans="1:15">
      <c r="A132" s="1489">
        <v>274519</v>
      </c>
      <c r="B132" s="1071">
        <v>1263063</v>
      </c>
      <c r="C132" s="1071" t="s">
        <v>522</v>
      </c>
      <c r="D132" s="1452">
        <v>43157</v>
      </c>
      <c r="E132" s="1452">
        <v>43159</v>
      </c>
      <c r="F132" s="1071">
        <f t="shared" si="16"/>
        <v>2</v>
      </c>
      <c r="G132" s="1071">
        <v>1</v>
      </c>
      <c r="H132" s="1071" t="s">
        <v>391</v>
      </c>
      <c r="I132" s="1071" t="s">
        <v>148</v>
      </c>
      <c r="J132" s="1071">
        <f t="shared" si="12"/>
        <v>2</v>
      </c>
      <c r="K132" s="1459">
        <v>2900000</v>
      </c>
      <c r="L132" s="1503">
        <f t="shared" si="13"/>
        <v>5800000</v>
      </c>
      <c r="M132" s="1071"/>
      <c r="N132" s="1504">
        <f t="shared" si="17"/>
        <v>-5800000</v>
      </c>
      <c r="O132" s="1470"/>
    </row>
    <row r="133" s="1" customFormat="1" spans="1:15">
      <c r="A133" s="1489">
        <v>274633</v>
      </c>
      <c r="B133" s="1071">
        <v>1263557</v>
      </c>
      <c r="C133" s="1071" t="s">
        <v>523</v>
      </c>
      <c r="D133" s="1452">
        <v>43157</v>
      </c>
      <c r="E133" s="1452">
        <v>43159</v>
      </c>
      <c r="F133" s="1071">
        <f t="shared" si="16"/>
        <v>2</v>
      </c>
      <c r="G133" s="1071">
        <v>3</v>
      </c>
      <c r="H133" s="1071" t="s">
        <v>53</v>
      </c>
      <c r="I133" s="1071" t="s">
        <v>148</v>
      </c>
      <c r="J133" s="1071">
        <f t="shared" si="12"/>
        <v>6</v>
      </c>
      <c r="K133" s="1459">
        <v>2900000</v>
      </c>
      <c r="L133" s="1503">
        <f t="shared" si="13"/>
        <v>17400000</v>
      </c>
      <c r="M133" s="1071"/>
      <c r="N133" s="1504">
        <f t="shared" si="17"/>
        <v>-17400000</v>
      </c>
      <c r="O133" s="1470"/>
    </row>
    <row r="134" s="1" customFormat="1" spans="1:15">
      <c r="A134" s="1489">
        <v>275530</v>
      </c>
      <c r="B134" s="1071">
        <v>1267435</v>
      </c>
      <c r="C134" s="1071" t="s">
        <v>524</v>
      </c>
      <c r="D134" s="1452">
        <v>43157</v>
      </c>
      <c r="E134" s="1452">
        <v>43160</v>
      </c>
      <c r="F134" s="1071">
        <f t="shared" si="16"/>
        <v>3</v>
      </c>
      <c r="G134" s="1071">
        <v>2</v>
      </c>
      <c r="H134" s="1071" t="s">
        <v>391</v>
      </c>
      <c r="I134" s="1071" t="s">
        <v>148</v>
      </c>
      <c r="J134" s="1071">
        <f t="shared" si="12"/>
        <v>6</v>
      </c>
      <c r="K134" s="1459">
        <v>2900000</v>
      </c>
      <c r="L134" s="1503">
        <f t="shared" si="13"/>
        <v>17400000</v>
      </c>
      <c r="M134" s="1071"/>
      <c r="N134" s="1504">
        <f t="shared" si="17"/>
        <v>-17400000</v>
      </c>
      <c r="O134" s="1470"/>
    </row>
    <row r="135" s="1" customFormat="1" spans="1:15">
      <c r="A135" s="1489" t="s">
        <v>525</v>
      </c>
      <c r="B135" s="1071">
        <v>1261251</v>
      </c>
      <c r="C135" s="1071" t="s">
        <v>526</v>
      </c>
      <c r="D135" s="1452">
        <v>43158</v>
      </c>
      <c r="E135" s="1452">
        <v>43161</v>
      </c>
      <c r="F135" s="1071">
        <f t="shared" si="16"/>
        <v>3</v>
      </c>
      <c r="G135" s="1071">
        <v>1</v>
      </c>
      <c r="H135" s="1071" t="s">
        <v>53</v>
      </c>
      <c r="I135" s="1071" t="s">
        <v>37</v>
      </c>
      <c r="J135" s="1071">
        <f t="shared" si="12"/>
        <v>3</v>
      </c>
      <c r="K135" s="1459">
        <v>2900000</v>
      </c>
      <c r="L135" s="1503">
        <f t="shared" si="13"/>
        <v>8700000</v>
      </c>
      <c r="M135" s="1071"/>
      <c r="N135" s="1504">
        <f t="shared" si="17"/>
        <v>-8700000</v>
      </c>
      <c r="O135" s="1470"/>
    </row>
    <row r="136" s="1" customFormat="1" spans="1:15">
      <c r="A136" s="1489">
        <v>276649</v>
      </c>
      <c r="B136" s="1071">
        <v>1270263</v>
      </c>
      <c r="C136" s="1071" t="s">
        <v>527</v>
      </c>
      <c r="D136" s="1452">
        <v>43159</v>
      </c>
      <c r="E136" s="1452">
        <v>43162</v>
      </c>
      <c r="F136" s="1071">
        <f t="shared" si="16"/>
        <v>3</v>
      </c>
      <c r="G136" s="1071">
        <v>1</v>
      </c>
      <c r="H136" s="1071" t="s">
        <v>53</v>
      </c>
      <c r="I136" s="1071" t="s">
        <v>37</v>
      </c>
      <c r="J136" s="1071">
        <f t="shared" si="12"/>
        <v>3</v>
      </c>
      <c r="K136" s="1459">
        <v>2900000</v>
      </c>
      <c r="L136" s="1503">
        <f t="shared" si="13"/>
        <v>8700000</v>
      </c>
      <c r="M136" s="1071"/>
      <c r="N136" s="1504">
        <f t="shared" si="17"/>
        <v>-8700000</v>
      </c>
      <c r="O136" s="1470"/>
    </row>
    <row r="137" s="1" customFormat="1" spans="1:15">
      <c r="A137" s="1489">
        <v>276669</v>
      </c>
      <c r="B137" s="1071">
        <v>1270569</v>
      </c>
      <c r="C137" s="1071" t="s">
        <v>528</v>
      </c>
      <c r="D137" s="1452">
        <v>43159</v>
      </c>
      <c r="E137" s="1452">
        <v>43161</v>
      </c>
      <c r="F137" s="1071">
        <f t="shared" si="16"/>
        <v>2</v>
      </c>
      <c r="G137" s="1071">
        <v>1</v>
      </c>
      <c r="H137" s="1071" t="s">
        <v>36</v>
      </c>
      <c r="I137" s="1071" t="s">
        <v>37</v>
      </c>
      <c r="J137" s="1071">
        <f t="shared" si="12"/>
        <v>2</v>
      </c>
      <c r="K137" s="1459">
        <v>2900000</v>
      </c>
      <c r="L137" s="1503">
        <f t="shared" si="13"/>
        <v>5800000</v>
      </c>
      <c r="M137" s="1071"/>
      <c r="N137" s="1504">
        <f t="shared" si="17"/>
        <v>-5800000</v>
      </c>
      <c r="O137" s="1470"/>
    </row>
    <row r="138" s="1" customFormat="1" spans="1:15">
      <c r="A138" s="1489">
        <v>275134</v>
      </c>
      <c r="B138" s="1071">
        <v>1271663</v>
      </c>
      <c r="C138" s="1071" t="s">
        <v>529</v>
      </c>
      <c r="D138" s="1452">
        <v>43151</v>
      </c>
      <c r="E138" s="1452">
        <v>43153</v>
      </c>
      <c r="F138" s="1071">
        <f t="shared" si="16"/>
        <v>2</v>
      </c>
      <c r="G138" s="1071">
        <v>1</v>
      </c>
      <c r="H138" s="1071" t="s">
        <v>391</v>
      </c>
      <c r="I138" s="1071" t="s">
        <v>37</v>
      </c>
      <c r="J138" s="1071">
        <f t="shared" si="12"/>
        <v>2</v>
      </c>
      <c r="K138" s="1459">
        <v>8500000</v>
      </c>
      <c r="L138" s="1503">
        <f t="shared" si="13"/>
        <v>17000000</v>
      </c>
      <c r="M138" s="1071"/>
      <c r="N138" s="1504">
        <f t="shared" si="17"/>
        <v>-17000000</v>
      </c>
      <c r="O138" s="1470"/>
    </row>
    <row r="139" s="1" customFormat="1" spans="1:15">
      <c r="A139" s="1489" t="s">
        <v>530</v>
      </c>
      <c r="B139" s="1071">
        <v>1272266</v>
      </c>
      <c r="C139" s="1071" t="s">
        <v>531</v>
      </c>
      <c r="D139" s="1452">
        <v>43159</v>
      </c>
      <c r="E139" s="1452">
        <v>43162</v>
      </c>
      <c r="F139" s="1071">
        <f t="shared" si="16"/>
        <v>3</v>
      </c>
      <c r="G139" s="1071">
        <v>1</v>
      </c>
      <c r="H139" s="1071" t="s">
        <v>36</v>
      </c>
      <c r="I139" s="1071" t="s">
        <v>37</v>
      </c>
      <c r="J139" s="1071">
        <f t="shared" si="12"/>
        <v>3</v>
      </c>
      <c r="K139" s="1459">
        <v>2900000</v>
      </c>
      <c r="L139" s="1503">
        <f t="shared" si="13"/>
        <v>8700000</v>
      </c>
      <c r="M139" s="1071"/>
      <c r="N139" s="1504">
        <f t="shared" si="17"/>
        <v>-8700000</v>
      </c>
      <c r="O139" s="1470"/>
    </row>
    <row r="140" s="1" customFormat="1" spans="1:15">
      <c r="A140" s="1489">
        <v>266670</v>
      </c>
      <c r="B140" s="1071">
        <v>1272279</v>
      </c>
      <c r="C140" s="1071" t="s">
        <v>532</v>
      </c>
      <c r="D140" s="1452">
        <v>43149</v>
      </c>
      <c r="E140" s="1452">
        <v>43150</v>
      </c>
      <c r="F140" s="1071">
        <f t="shared" si="16"/>
        <v>1</v>
      </c>
      <c r="G140" s="1071">
        <v>1</v>
      </c>
      <c r="H140" s="1071" t="s">
        <v>40</v>
      </c>
      <c r="I140" s="1071" t="s">
        <v>37</v>
      </c>
      <c r="J140" s="1071">
        <f t="shared" si="12"/>
        <v>1</v>
      </c>
      <c r="K140" s="1459">
        <v>8600000</v>
      </c>
      <c r="L140" s="1503">
        <f t="shared" si="13"/>
        <v>8600000</v>
      </c>
      <c r="M140" s="1071"/>
      <c r="N140" s="1504">
        <f t="shared" si="17"/>
        <v>-8600000</v>
      </c>
      <c r="O140" s="1470"/>
    </row>
    <row r="141" s="1" customFormat="1" spans="1:15">
      <c r="A141" s="1489" t="s">
        <v>533</v>
      </c>
      <c r="B141" s="1071">
        <v>1272491</v>
      </c>
      <c r="C141" s="1071" t="s">
        <v>534</v>
      </c>
      <c r="D141" s="1452">
        <v>43159</v>
      </c>
      <c r="E141" s="1452">
        <v>43161</v>
      </c>
      <c r="F141" s="1071">
        <f t="shared" si="16"/>
        <v>2</v>
      </c>
      <c r="G141" s="1071">
        <v>1</v>
      </c>
      <c r="H141" s="1071" t="s">
        <v>40</v>
      </c>
      <c r="I141" s="1071" t="s">
        <v>37</v>
      </c>
      <c r="J141" s="1071">
        <f t="shared" si="12"/>
        <v>2</v>
      </c>
      <c r="K141" s="1459">
        <v>2900000</v>
      </c>
      <c r="L141" s="1503">
        <f t="shared" si="13"/>
        <v>5800000</v>
      </c>
      <c r="M141" s="1071"/>
      <c r="N141" s="1504">
        <f t="shared" si="17"/>
        <v>-5800000</v>
      </c>
      <c r="O141" s="1470"/>
    </row>
    <row r="142" s="1" customFormat="1" spans="1:15">
      <c r="A142" s="1489" t="s">
        <v>535</v>
      </c>
      <c r="B142" s="1071">
        <v>1273455</v>
      </c>
      <c r="C142" s="1071" t="s">
        <v>536</v>
      </c>
      <c r="D142" s="1452">
        <v>43159</v>
      </c>
      <c r="E142" s="1452">
        <v>43161</v>
      </c>
      <c r="F142" s="1071">
        <f t="shared" si="16"/>
        <v>2</v>
      </c>
      <c r="G142" s="1071">
        <v>1</v>
      </c>
      <c r="H142" s="1071" t="s">
        <v>36</v>
      </c>
      <c r="I142" s="1071" t="s">
        <v>37</v>
      </c>
      <c r="J142" s="1071">
        <f t="shared" si="12"/>
        <v>2</v>
      </c>
      <c r="K142" s="1459">
        <v>2900000</v>
      </c>
      <c r="L142" s="1503">
        <f t="shared" si="13"/>
        <v>5800000</v>
      </c>
      <c r="M142" s="1071"/>
      <c r="N142" s="1504">
        <f t="shared" si="17"/>
        <v>-5800000</v>
      </c>
      <c r="O142" s="1471"/>
    </row>
    <row r="143" s="1" customFormat="1" spans="1:15">
      <c r="A143" s="1489">
        <v>278501</v>
      </c>
      <c r="B143" s="1071">
        <v>1274688</v>
      </c>
      <c r="C143" s="1071" t="s">
        <v>537</v>
      </c>
      <c r="D143" s="1452">
        <v>43144</v>
      </c>
      <c r="E143" s="1452">
        <v>43146</v>
      </c>
      <c r="F143" s="1071">
        <f t="shared" si="16"/>
        <v>2</v>
      </c>
      <c r="G143" s="1071">
        <v>1</v>
      </c>
      <c r="H143" s="1071" t="s">
        <v>391</v>
      </c>
      <c r="I143" s="1071" t="s">
        <v>37</v>
      </c>
      <c r="J143" s="1071">
        <f t="shared" si="12"/>
        <v>2</v>
      </c>
      <c r="K143" s="1459">
        <v>4620000</v>
      </c>
      <c r="L143" s="1503">
        <f t="shared" si="13"/>
        <v>9240000</v>
      </c>
      <c r="M143" s="1071"/>
      <c r="N143" s="1504">
        <f t="shared" si="17"/>
        <v>-9240000</v>
      </c>
      <c r="O143" s="1506"/>
    </row>
    <row r="144" s="1" customFormat="1" spans="1:16">
      <c r="A144" s="1489">
        <v>278762</v>
      </c>
      <c r="B144" s="1071">
        <v>1275090</v>
      </c>
      <c r="C144" s="1071" t="s">
        <v>538</v>
      </c>
      <c r="D144" s="1452">
        <v>43144</v>
      </c>
      <c r="E144" s="1452">
        <v>43145</v>
      </c>
      <c r="F144" s="1071">
        <f t="shared" si="16"/>
        <v>1</v>
      </c>
      <c r="G144" s="1071">
        <v>1</v>
      </c>
      <c r="H144" s="1071" t="s">
        <v>53</v>
      </c>
      <c r="I144" s="1071" t="s">
        <v>37</v>
      </c>
      <c r="J144" s="1071">
        <f t="shared" si="12"/>
        <v>1</v>
      </c>
      <c r="K144" s="1459">
        <v>4620000</v>
      </c>
      <c r="L144" s="1503">
        <f t="shared" si="13"/>
        <v>4620000</v>
      </c>
      <c r="M144" s="1071"/>
      <c r="N144" s="1504">
        <f t="shared" si="17"/>
        <v>-4620000</v>
      </c>
      <c r="O144" s="1470"/>
      <c r="P144" s="2"/>
    </row>
    <row r="145" s="1" customFormat="1" spans="1:15">
      <c r="A145" s="1489">
        <v>275096</v>
      </c>
      <c r="B145" s="1071">
        <v>1274460</v>
      </c>
      <c r="C145" s="1071" t="s">
        <v>539</v>
      </c>
      <c r="D145" s="1452">
        <v>43151</v>
      </c>
      <c r="E145" s="1452">
        <v>43152</v>
      </c>
      <c r="F145" s="1071">
        <f t="shared" si="16"/>
        <v>1</v>
      </c>
      <c r="G145" s="1071">
        <v>1</v>
      </c>
      <c r="H145" s="1071" t="s">
        <v>269</v>
      </c>
      <c r="I145" s="1071" t="s">
        <v>37</v>
      </c>
      <c r="J145" s="1071">
        <f t="shared" si="12"/>
        <v>1</v>
      </c>
      <c r="K145" s="1459">
        <v>8500000</v>
      </c>
      <c r="L145" s="1503">
        <f t="shared" si="13"/>
        <v>8500000</v>
      </c>
      <c r="M145" s="1071"/>
      <c r="N145" s="1504">
        <f t="shared" si="17"/>
        <v>-8500000</v>
      </c>
      <c r="O145" s="1470"/>
    </row>
    <row r="146" s="1" customFormat="1" spans="1:15">
      <c r="A146" s="1489">
        <v>278201</v>
      </c>
      <c r="B146" s="1071">
        <v>1274124</v>
      </c>
      <c r="C146" s="1071" t="s">
        <v>540</v>
      </c>
      <c r="D146" s="1452">
        <v>43156</v>
      </c>
      <c r="E146" s="1452">
        <v>43157</v>
      </c>
      <c r="F146" s="1071">
        <f t="shared" si="16"/>
        <v>1</v>
      </c>
      <c r="G146" s="1071">
        <v>1</v>
      </c>
      <c r="H146" s="1071" t="s">
        <v>391</v>
      </c>
      <c r="I146" s="1071" t="s">
        <v>37</v>
      </c>
      <c r="J146" s="1071">
        <f t="shared" si="12"/>
        <v>1</v>
      </c>
      <c r="K146" s="1459">
        <v>2900000</v>
      </c>
      <c r="L146" s="1503">
        <f t="shared" si="13"/>
        <v>2900000</v>
      </c>
      <c r="M146" s="1071"/>
      <c r="N146" s="1504">
        <f t="shared" si="17"/>
        <v>-2900000</v>
      </c>
      <c r="O146" s="1470"/>
    </row>
    <row r="147" s="1" customFormat="1" spans="1:15">
      <c r="A147" s="1489">
        <v>278203</v>
      </c>
      <c r="B147" s="1071">
        <v>1273330</v>
      </c>
      <c r="C147" s="1071" t="s">
        <v>541</v>
      </c>
      <c r="D147" s="1452">
        <v>43159</v>
      </c>
      <c r="E147" s="1452">
        <v>43160</v>
      </c>
      <c r="F147" s="1071">
        <f t="shared" si="16"/>
        <v>1</v>
      </c>
      <c r="G147" s="1071">
        <v>2</v>
      </c>
      <c r="H147" s="1071" t="s">
        <v>53</v>
      </c>
      <c r="I147" s="1071" t="s">
        <v>37</v>
      </c>
      <c r="J147" s="1071">
        <f t="shared" si="12"/>
        <v>2</v>
      </c>
      <c r="K147" s="1459">
        <v>2900000</v>
      </c>
      <c r="L147" s="1503">
        <f t="shared" si="13"/>
        <v>5800000</v>
      </c>
      <c r="M147" s="1071"/>
      <c r="N147" s="1504">
        <f t="shared" si="17"/>
        <v>-5800000</v>
      </c>
      <c r="O147" s="1471"/>
    </row>
    <row r="148" s="1" customFormat="1" spans="1:15">
      <c r="A148" s="1489">
        <v>278769</v>
      </c>
      <c r="B148" s="1071">
        <v>1275099</v>
      </c>
      <c r="C148" s="1071" t="s">
        <v>542</v>
      </c>
      <c r="D148" s="1452">
        <v>43145</v>
      </c>
      <c r="E148" s="1452">
        <v>43146</v>
      </c>
      <c r="F148" s="1071">
        <f t="shared" si="16"/>
        <v>1</v>
      </c>
      <c r="G148" s="1071">
        <v>1</v>
      </c>
      <c r="H148" s="1071" t="s">
        <v>53</v>
      </c>
      <c r="I148" s="1071" t="s">
        <v>37</v>
      </c>
      <c r="J148" s="1071">
        <f t="shared" si="12"/>
        <v>1</v>
      </c>
      <c r="K148" s="1459">
        <v>4620000</v>
      </c>
      <c r="L148" s="1503">
        <f t="shared" si="13"/>
        <v>4620000</v>
      </c>
      <c r="M148" s="1071"/>
      <c r="N148" s="1504">
        <f t="shared" si="17"/>
        <v>-4620000</v>
      </c>
      <c r="O148" s="1537"/>
    </row>
    <row r="149" s="1" customFormat="1" spans="1:15">
      <c r="A149" s="1489">
        <v>278779</v>
      </c>
      <c r="B149" s="1071">
        <v>1274969</v>
      </c>
      <c r="C149" s="1071" t="s">
        <v>543</v>
      </c>
      <c r="D149" s="1452">
        <v>43144</v>
      </c>
      <c r="E149" s="1452">
        <v>43145</v>
      </c>
      <c r="F149" s="1071">
        <f t="shared" si="16"/>
        <v>1</v>
      </c>
      <c r="G149" s="1071">
        <v>1</v>
      </c>
      <c r="H149" s="1071" t="s">
        <v>77</v>
      </c>
      <c r="I149" s="1071" t="s">
        <v>37</v>
      </c>
      <c r="J149" s="1071">
        <f t="shared" si="12"/>
        <v>1</v>
      </c>
      <c r="K149" s="1459">
        <v>4620000</v>
      </c>
      <c r="L149" s="1503">
        <f t="shared" si="13"/>
        <v>4620000</v>
      </c>
      <c r="M149" s="1071"/>
      <c r="N149" s="1504">
        <f t="shared" si="17"/>
        <v>-4620000</v>
      </c>
      <c r="O149" s="1506"/>
    </row>
    <row r="150" s="1" customFormat="1" spans="1:15">
      <c r="A150" s="1489">
        <v>278780</v>
      </c>
      <c r="B150" s="1071">
        <v>1275112</v>
      </c>
      <c r="C150" s="1071" t="s">
        <v>544</v>
      </c>
      <c r="D150" s="1452">
        <v>43153</v>
      </c>
      <c r="E150" s="1452">
        <v>43154</v>
      </c>
      <c r="F150" s="1071">
        <f t="shared" si="16"/>
        <v>1</v>
      </c>
      <c r="G150" s="1071">
        <v>1</v>
      </c>
      <c r="H150" s="1071" t="s">
        <v>40</v>
      </c>
      <c r="I150" s="1071" t="s">
        <v>37</v>
      </c>
      <c r="J150" s="1071">
        <f t="shared" si="12"/>
        <v>1</v>
      </c>
      <c r="K150" s="1459">
        <v>4620000</v>
      </c>
      <c r="L150" s="1503">
        <f t="shared" si="13"/>
        <v>4620000</v>
      </c>
      <c r="M150" s="1071"/>
      <c r="N150" s="1504">
        <f t="shared" si="17"/>
        <v>-4620000</v>
      </c>
      <c r="O150" s="1470"/>
    </row>
    <row r="151" s="1" customFormat="1" spans="1:15">
      <c r="A151" s="1489">
        <v>278785</v>
      </c>
      <c r="B151" s="1071">
        <v>1275123</v>
      </c>
      <c r="C151" s="1071" t="s">
        <v>545</v>
      </c>
      <c r="D151" s="1452">
        <v>43153</v>
      </c>
      <c r="E151" s="1452">
        <v>43154</v>
      </c>
      <c r="F151" s="1071">
        <f t="shared" si="16"/>
        <v>1</v>
      </c>
      <c r="G151" s="1071">
        <v>1</v>
      </c>
      <c r="H151" s="1071" t="s">
        <v>36</v>
      </c>
      <c r="I151" s="1071" t="s">
        <v>37</v>
      </c>
      <c r="J151" s="1071">
        <f t="shared" si="12"/>
        <v>1</v>
      </c>
      <c r="K151" s="1459">
        <v>4620000</v>
      </c>
      <c r="L151" s="1503">
        <f t="shared" si="13"/>
        <v>4620000</v>
      </c>
      <c r="M151" s="1504"/>
      <c r="N151" s="1504">
        <f t="shared" si="17"/>
        <v>-4620000</v>
      </c>
      <c r="O151" s="1471"/>
    </row>
    <row r="152" s="1" customFormat="1" spans="1:15">
      <c r="A152" s="1489">
        <v>271312</v>
      </c>
      <c r="B152" s="1071">
        <v>1257723</v>
      </c>
      <c r="C152" s="1071" t="s">
        <v>546</v>
      </c>
      <c r="D152" s="1452">
        <v>43146</v>
      </c>
      <c r="E152" s="1452">
        <v>43151</v>
      </c>
      <c r="F152" s="1071">
        <f t="shared" si="16"/>
        <v>5</v>
      </c>
      <c r="G152" s="1071">
        <v>1</v>
      </c>
      <c r="H152" s="1071" t="s">
        <v>40</v>
      </c>
      <c r="I152" s="1071" t="s">
        <v>37</v>
      </c>
      <c r="J152" s="1071">
        <f t="shared" si="12"/>
        <v>5</v>
      </c>
      <c r="K152" s="1459">
        <v>4620000</v>
      </c>
      <c r="L152" s="1503">
        <f t="shared" si="13"/>
        <v>23100000</v>
      </c>
      <c r="M152" s="1071"/>
      <c r="N152" s="1504">
        <f t="shared" si="17"/>
        <v>-23100000</v>
      </c>
      <c r="O152" s="1071"/>
    </row>
    <row r="153" s="1" customFormat="1" spans="1:15">
      <c r="A153" s="1489">
        <v>279010</v>
      </c>
      <c r="B153" s="1071">
        <v>1275166</v>
      </c>
      <c r="C153" s="1071" t="s">
        <v>547</v>
      </c>
      <c r="D153" s="1452">
        <v>43156</v>
      </c>
      <c r="E153" s="1452">
        <v>43157</v>
      </c>
      <c r="F153" s="1071">
        <f t="shared" si="16"/>
        <v>1</v>
      </c>
      <c r="G153" s="1071">
        <v>1</v>
      </c>
      <c r="H153" s="1071" t="s">
        <v>36</v>
      </c>
      <c r="I153" s="1071" t="s">
        <v>37</v>
      </c>
      <c r="J153" s="1071">
        <f t="shared" si="12"/>
        <v>1</v>
      </c>
      <c r="K153" s="1459">
        <v>2900000</v>
      </c>
      <c r="L153" s="1503">
        <f t="shared" si="13"/>
        <v>2900000</v>
      </c>
      <c r="M153" s="1071"/>
      <c r="N153" s="1504">
        <f t="shared" si="17"/>
        <v>-2900000</v>
      </c>
      <c r="O153" s="1538"/>
    </row>
    <row r="154" s="1" customFormat="1" spans="1:15">
      <c r="A154" s="1489">
        <v>279667</v>
      </c>
      <c r="B154" s="1071">
        <v>1276433</v>
      </c>
      <c r="C154" s="1071" t="s">
        <v>548</v>
      </c>
      <c r="D154" s="1452">
        <v>43153</v>
      </c>
      <c r="E154" s="1452">
        <v>43154</v>
      </c>
      <c r="F154" s="1071">
        <f t="shared" si="16"/>
        <v>1</v>
      </c>
      <c r="G154" s="1071">
        <v>3</v>
      </c>
      <c r="H154" s="1071" t="s">
        <v>53</v>
      </c>
      <c r="I154" s="1071" t="s">
        <v>37</v>
      </c>
      <c r="J154" s="1071">
        <f t="shared" si="12"/>
        <v>3</v>
      </c>
      <c r="K154" s="1459">
        <v>4620000</v>
      </c>
      <c r="L154" s="1503">
        <f t="shared" si="13"/>
        <v>13860000</v>
      </c>
      <c r="M154" s="1071"/>
      <c r="N154" s="1504">
        <f t="shared" si="17"/>
        <v>-13860000</v>
      </c>
      <c r="O154" s="1471"/>
    </row>
    <row r="155" s="1" customFormat="1" spans="1:15">
      <c r="A155" s="1489">
        <v>280108</v>
      </c>
      <c r="B155" s="1071">
        <v>1274164</v>
      </c>
      <c r="C155" s="1071" t="s">
        <v>549</v>
      </c>
      <c r="D155" s="1452">
        <v>43159</v>
      </c>
      <c r="E155" s="1452">
        <v>43161</v>
      </c>
      <c r="F155" s="1071">
        <f t="shared" si="16"/>
        <v>2</v>
      </c>
      <c r="G155" s="1071">
        <v>2</v>
      </c>
      <c r="H155" s="1071" t="s">
        <v>53</v>
      </c>
      <c r="I155" s="1071" t="s">
        <v>37</v>
      </c>
      <c r="J155" s="1071">
        <f t="shared" si="12"/>
        <v>4</v>
      </c>
      <c r="K155" s="1459">
        <v>2900000</v>
      </c>
      <c r="L155" s="1503">
        <f t="shared" si="13"/>
        <v>11600000</v>
      </c>
      <c r="M155" s="1071"/>
      <c r="N155" s="1504">
        <f t="shared" si="17"/>
        <v>-11600000</v>
      </c>
      <c r="O155" s="1538"/>
    </row>
    <row r="156" s="1" customFormat="1" spans="1:15">
      <c r="A156" s="1489">
        <v>280680</v>
      </c>
      <c r="B156" s="1071">
        <v>1277549</v>
      </c>
      <c r="C156" s="1071" t="s">
        <v>550</v>
      </c>
      <c r="D156" s="1452">
        <v>43156</v>
      </c>
      <c r="E156" s="1452">
        <v>43157</v>
      </c>
      <c r="F156" s="1071">
        <f t="shared" si="16"/>
        <v>1</v>
      </c>
      <c r="G156" s="1071">
        <v>1</v>
      </c>
      <c r="H156" s="1071" t="s">
        <v>53</v>
      </c>
      <c r="I156" s="1071" t="s">
        <v>37</v>
      </c>
      <c r="J156" s="1071">
        <f t="shared" si="12"/>
        <v>1</v>
      </c>
      <c r="K156" s="1459">
        <v>2900000</v>
      </c>
      <c r="L156" s="1503">
        <f t="shared" si="13"/>
        <v>2900000</v>
      </c>
      <c r="M156" s="1071"/>
      <c r="N156" s="1504">
        <f t="shared" si="17"/>
        <v>-2900000</v>
      </c>
      <c r="O156" s="1470"/>
    </row>
    <row r="157" s="1" customFormat="1" spans="1:15">
      <c r="A157" s="1071" t="s">
        <v>551</v>
      </c>
      <c r="B157" s="1071">
        <v>1272845</v>
      </c>
      <c r="C157" s="1071" t="s">
        <v>552</v>
      </c>
      <c r="D157" s="1452">
        <v>43158</v>
      </c>
      <c r="E157" s="1452">
        <v>43161</v>
      </c>
      <c r="F157" s="1071">
        <f t="shared" si="16"/>
        <v>3</v>
      </c>
      <c r="G157" s="1071">
        <v>1</v>
      </c>
      <c r="H157" s="1071" t="s">
        <v>391</v>
      </c>
      <c r="I157" s="1071" t="s">
        <v>37</v>
      </c>
      <c r="J157" s="1071">
        <f t="shared" si="12"/>
        <v>3</v>
      </c>
      <c r="K157" s="1539">
        <v>2900000</v>
      </c>
      <c r="L157" s="311">
        <f t="shared" si="13"/>
        <v>8700000</v>
      </c>
      <c r="M157" s="1071"/>
      <c r="N157" s="1468">
        <f t="shared" si="17"/>
        <v>-8700000</v>
      </c>
      <c r="O157" s="1471"/>
    </row>
    <row r="158" s="1" customFormat="1" spans="1:15">
      <c r="A158" s="1536"/>
      <c r="B158" s="151"/>
      <c r="C158" s="151"/>
      <c r="D158" s="151"/>
      <c r="E158" s="151"/>
      <c r="F158" s="151"/>
      <c r="G158" s="151"/>
      <c r="H158" s="151"/>
      <c r="I158" s="151"/>
      <c r="J158" s="151"/>
      <c r="K158" s="1467"/>
      <c r="L158" s="1113"/>
      <c r="M158" s="151"/>
      <c r="N158" s="1540"/>
      <c r="O158" s="151"/>
    </row>
    <row r="159" s="1" customFormat="1" spans="1:15">
      <c r="A159" s="1536"/>
      <c r="B159" s="151"/>
      <c r="C159" s="151"/>
      <c r="D159" s="151"/>
      <c r="E159" s="151"/>
      <c r="F159" s="151"/>
      <c r="G159" s="151"/>
      <c r="H159" s="151"/>
      <c r="I159" s="151"/>
      <c r="J159" s="151"/>
      <c r="K159" s="1467"/>
      <c r="L159" s="1113"/>
      <c r="M159" s="151"/>
      <c r="N159" s="1540"/>
      <c r="O159" s="151"/>
    </row>
    <row r="160" s="1" customFormat="1" spans="1:15">
      <c r="A160" s="1536"/>
      <c r="B160" s="151"/>
      <c r="C160" s="151"/>
      <c r="D160" s="151"/>
      <c r="E160" s="151"/>
      <c r="F160" s="151"/>
      <c r="G160" s="151"/>
      <c r="H160" s="151"/>
      <c r="I160" s="151"/>
      <c r="J160" s="151"/>
      <c r="K160" s="1467"/>
      <c r="L160" s="1113"/>
      <c r="M160" s="151"/>
      <c r="N160" s="1540"/>
      <c r="O160" s="151"/>
    </row>
  </sheetData>
  <mergeCells count="56">
    <mergeCell ref="A1:L1"/>
    <mergeCell ref="N2:O2"/>
    <mergeCell ref="H3:I3"/>
    <mergeCell ref="H4:I4"/>
    <mergeCell ref="H5:I5"/>
    <mergeCell ref="A6:A7"/>
    <mergeCell ref="A72:A73"/>
    <mergeCell ref="A87:A88"/>
    <mergeCell ref="A97:A98"/>
    <mergeCell ref="A99:A100"/>
    <mergeCell ref="A102:A103"/>
    <mergeCell ref="A104:A105"/>
    <mergeCell ref="A111:A114"/>
    <mergeCell ref="A116:A117"/>
    <mergeCell ref="A123:A124"/>
    <mergeCell ref="A125:A126"/>
    <mergeCell ref="B6:B7"/>
    <mergeCell ref="B72:B73"/>
    <mergeCell ref="B87:B88"/>
    <mergeCell ref="B97:B98"/>
    <mergeCell ref="B99:B100"/>
    <mergeCell ref="B102:B103"/>
    <mergeCell ref="B104:B105"/>
    <mergeCell ref="B111:B114"/>
    <mergeCell ref="B116:B117"/>
    <mergeCell ref="B123:B124"/>
    <mergeCell ref="B125:B126"/>
    <mergeCell ref="C6:C7"/>
    <mergeCell ref="C72:C73"/>
    <mergeCell ref="C87:C88"/>
    <mergeCell ref="C99:C100"/>
    <mergeCell ref="C102:C103"/>
    <mergeCell ref="C111:C114"/>
    <mergeCell ref="C116:C117"/>
    <mergeCell ref="C123:C124"/>
    <mergeCell ref="C125:C126"/>
    <mergeCell ref="D6:D7"/>
    <mergeCell ref="E6:E7"/>
    <mergeCell ref="F6:F7"/>
    <mergeCell ref="G6:G7"/>
    <mergeCell ref="H125:H126"/>
    <mergeCell ref="I125:I126"/>
    <mergeCell ref="J6:J7"/>
    <mergeCell ref="K6:K7"/>
    <mergeCell ref="L6:L7"/>
    <mergeCell ref="M6:M7"/>
    <mergeCell ref="N6:N7"/>
    <mergeCell ref="O6:O7"/>
    <mergeCell ref="O8:O61"/>
    <mergeCell ref="O62:O88"/>
    <mergeCell ref="O89:O142"/>
    <mergeCell ref="O143:O147"/>
    <mergeCell ref="O149:O151"/>
    <mergeCell ref="O153:O154"/>
    <mergeCell ref="O155:O157"/>
    <mergeCell ref="H6:I7"/>
  </mergeCells>
  <pageMargins left="0.75" right="0.75" top="1" bottom="1" header="0.511805555555556" footer="0.511805555555556"/>
  <headerFooter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03"/>
  <sheetViews>
    <sheetView zoomScale="86" zoomScaleNormal="86" workbookViewId="0">
      <selection activeCell="H4" sqref="H4:I4"/>
    </sheetView>
  </sheetViews>
  <sheetFormatPr defaultColWidth="9" defaultRowHeight="13.5"/>
  <cols>
    <col min="1" max="1" width="9" style="1"/>
    <col min="2" max="2" width="11.5666666666667" style="1" customWidth="1"/>
    <col min="3" max="3" width="41.5666666666667" style="1" customWidth="1"/>
    <col min="4" max="10" width="9" style="1"/>
    <col min="11" max="11" width="12.8583333333333" style="1" customWidth="1"/>
    <col min="12" max="12" width="19.375" style="1" customWidth="1"/>
    <col min="13" max="13" width="9" style="1"/>
    <col min="14" max="14" width="15.7083333333333" style="1" customWidth="1"/>
    <col min="15" max="15" width="9.375" style="1"/>
    <col min="16" max="16384" width="9" style="1"/>
  </cols>
  <sheetData>
    <row r="1" s="1" customFormat="1" ht="25.5" spans="1:19">
      <c r="A1" s="5" t="s">
        <v>553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R1" s="28"/>
      <c r="S1" s="28"/>
    </row>
    <row r="2" s="1" customFormat="1" ht="25.5" spans="1:19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R2" s="28"/>
      <c r="S2" s="28"/>
    </row>
    <row r="3" s="1" customFormat="1" ht="25.5" spans="1:17">
      <c r="A3" s="6"/>
      <c r="B3" s="6"/>
      <c r="C3" s="7"/>
      <c r="D3" s="8"/>
      <c r="E3" s="8"/>
      <c r="F3" s="9"/>
      <c r="G3" s="5"/>
      <c r="H3" s="896" t="s">
        <v>21</v>
      </c>
      <c r="I3" s="896"/>
      <c r="J3" s="29">
        <f>SUM(J9:J103)</f>
        <v>331</v>
      </c>
      <c r="K3" s="30"/>
      <c r="L3" s="30">
        <f>SUM(L9:L102)</f>
        <v>957900000</v>
      </c>
      <c r="P3" s="28"/>
      <c r="Q3" s="28"/>
    </row>
    <row r="4" s="1" customFormat="1" ht="25.5" spans="1:17">
      <c r="A4" s="5"/>
      <c r="B4" s="5"/>
      <c r="C4" s="5"/>
      <c r="D4" s="5"/>
      <c r="E4" s="5"/>
      <c r="F4" s="5"/>
      <c r="G4" s="5"/>
      <c r="H4" s="896" t="s">
        <v>22</v>
      </c>
      <c r="I4" s="896"/>
      <c r="J4" s="29"/>
      <c r="K4" s="30"/>
      <c r="L4" s="30">
        <f>921256800</f>
        <v>921256800</v>
      </c>
      <c r="P4" s="28"/>
      <c r="Q4" s="28"/>
    </row>
    <row r="5" s="1" customFormat="1" ht="25.5" spans="1:19">
      <c r="A5" s="5"/>
      <c r="B5" s="5"/>
      <c r="C5" s="5"/>
      <c r="D5" s="5"/>
      <c r="E5" s="5"/>
      <c r="F5" s="5"/>
      <c r="G5" s="5"/>
      <c r="H5" s="1359" t="s">
        <v>554</v>
      </c>
      <c r="I5" s="1375"/>
      <c r="J5" s="1481"/>
      <c r="K5" s="1482"/>
      <c r="L5" s="1483">
        <f>Feb!L5</f>
        <v>476823300</v>
      </c>
      <c r="M5" s="319"/>
      <c r="N5" s="319"/>
      <c r="R5" s="28"/>
      <c r="S5" s="28"/>
    </row>
    <row r="6" s="1" customFormat="1" ht="25.5" spans="1:19">
      <c r="A6" s="5"/>
      <c r="B6" s="5"/>
      <c r="C6" s="5"/>
      <c r="D6" s="5"/>
      <c r="E6" s="5"/>
      <c r="F6" s="5"/>
      <c r="G6" s="5"/>
      <c r="H6" s="896" t="s">
        <v>17</v>
      </c>
      <c r="I6" s="896"/>
      <c r="J6" s="32"/>
      <c r="K6" s="32"/>
      <c r="L6" s="30">
        <f>L4-L3+L5</f>
        <v>440180100</v>
      </c>
      <c r="M6" s="1484"/>
      <c r="R6" s="28"/>
      <c r="S6" s="28"/>
    </row>
    <row r="7" s="1" customFormat="1" spans="1:19">
      <c r="A7" s="11" t="s">
        <v>24</v>
      </c>
      <c r="B7" s="12" t="s">
        <v>25</v>
      </c>
      <c r="C7" s="12" t="s">
        <v>26</v>
      </c>
      <c r="D7" s="13" t="s">
        <v>27</v>
      </c>
      <c r="E7" s="13" t="s">
        <v>28</v>
      </c>
      <c r="F7" s="11" t="s">
        <v>29</v>
      </c>
      <c r="G7" s="14" t="s">
        <v>30</v>
      </c>
      <c r="H7" s="14" t="s">
        <v>31</v>
      </c>
      <c r="I7" s="14"/>
      <c r="J7" s="14" t="s">
        <v>32</v>
      </c>
      <c r="K7" s="688" t="s">
        <v>33</v>
      </c>
      <c r="L7" s="33" t="s">
        <v>34</v>
      </c>
      <c r="M7" s="33" t="s">
        <v>166</v>
      </c>
      <c r="N7" s="33" t="s">
        <v>167</v>
      </c>
      <c r="R7" s="28"/>
      <c r="S7" s="28"/>
    </row>
    <row r="8" s="1" customFormat="1" spans="1:19">
      <c r="A8" s="11"/>
      <c r="B8" s="15"/>
      <c r="C8" s="15"/>
      <c r="D8" s="13"/>
      <c r="E8" s="13"/>
      <c r="F8" s="11"/>
      <c r="G8" s="14"/>
      <c r="H8" s="14"/>
      <c r="I8" s="14"/>
      <c r="J8" s="14"/>
      <c r="K8" s="688"/>
      <c r="L8" s="33"/>
      <c r="M8" s="33"/>
      <c r="N8" s="33"/>
      <c r="R8" s="28"/>
      <c r="S8" s="28"/>
    </row>
    <row r="9" s="1" customFormat="1" spans="1:19">
      <c r="A9" s="1071" t="s">
        <v>555</v>
      </c>
      <c r="B9" s="1071">
        <v>1256937</v>
      </c>
      <c r="C9" s="1071" t="s">
        <v>556</v>
      </c>
      <c r="D9" s="1452">
        <v>42796</v>
      </c>
      <c r="E9" s="1452">
        <v>42801</v>
      </c>
      <c r="F9" s="1071">
        <f t="shared" ref="F9:F72" si="0">E9-D9</f>
        <v>5</v>
      </c>
      <c r="G9" s="1071">
        <v>4</v>
      </c>
      <c r="H9" s="1071"/>
      <c r="I9" s="1071" t="s">
        <v>37</v>
      </c>
      <c r="J9" s="1071">
        <f t="shared" ref="J9:J72" si="1">G9*F9</f>
        <v>20</v>
      </c>
      <c r="K9" s="311">
        <v>2800000</v>
      </c>
      <c r="L9" s="311">
        <f t="shared" ref="L9:L66" si="2">K9*F9*G9</f>
        <v>56000000</v>
      </c>
      <c r="M9" s="1071"/>
      <c r="N9" s="1468">
        <f t="shared" ref="N9:N66" si="3">M9-L9</f>
        <v>-56000000</v>
      </c>
      <c r="R9" s="28"/>
      <c r="S9" s="28"/>
    </row>
    <row r="10" s="1" customFormat="1" spans="1:19">
      <c r="A10" s="1071" t="s">
        <v>557</v>
      </c>
      <c r="B10" s="1071">
        <v>1262686</v>
      </c>
      <c r="C10" s="1071" t="s">
        <v>558</v>
      </c>
      <c r="D10" s="1452">
        <v>43161</v>
      </c>
      <c r="E10" s="1452">
        <v>43163</v>
      </c>
      <c r="F10" s="1071">
        <f t="shared" si="0"/>
        <v>2</v>
      </c>
      <c r="G10" s="1071">
        <v>2</v>
      </c>
      <c r="H10" s="1071" t="s">
        <v>391</v>
      </c>
      <c r="I10" s="1071" t="s">
        <v>37</v>
      </c>
      <c r="J10" s="1071">
        <f t="shared" si="1"/>
        <v>4</v>
      </c>
      <c r="K10" s="311">
        <v>2900000</v>
      </c>
      <c r="L10" s="311">
        <f t="shared" si="2"/>
        <v>11600000</v>
      </c>
      <c r="M10" s="1071"/>
      <c r="N10" s="1468">
        <f t="shared" si="3"/>
        <v>-11600000</v>
      </c>
      <c r="R10" s="28"/>
      <c r="S10" s="28"/>
    </row>
    <row r="11" s="1" customFormat="1" spans="1:19">
      <c r="A11" s="1071">
        <v>276375</v>
      </c>
      <c r="B11" s="1071">
        <v>1269695</v>
      </c>
      <c r="C11" s="1071" t="s">
        <v>559</v>
      </c>
      <c r="D11" s="1452">
        <v>43160</v>
      </c>
      <c r="E11" s="1452">
        <v>43163</v>
      </c>
      <c r="F11" s="1071">
        <f t="shared" si="0"/>
        <v>3</v>
      </c>
      <c r="G11" s="1071">
        <v>1</v>
      </c>
      <c r="H11" s="1071" t="s">
        <v>391</v>
      </c>
      <c r="I11" s="1071" t="s">
        <v>37</v>
      </c>
      <c r="J11" s="1071">
        <f t="shared" si="1"/>
        <v>3</v>
      </c>
      <c r="K11" s="311">
        <v>2900000</v>
      </c>
      <c r="L11" s="311">
        <f t="shared" si="2"/>
        <v>8700000</v>
      </c>
      <c r="M11" s="1071"/>
      <c r="N11" s="1468">
        <f t="shared" si="3"/>
        <v>-8700000</v>
      </c>
      <c r="R11" s="28"/>
      <c r="S11" s="28"/>
    </row>
    <row r="12" s="1" customFormat="1" spans="1:19">
      <c r="A12" s="1071">
        <v>277045</v>
      </c>
      <c r="B12" s="1071">
        <v>1271699</v>
      </c>
      <c r="C12" s="1071" t="s">
        <v>560</v>
      </c>
      <c r="D12" s="1452">
        <v>43160</v>
      </c>
      <c r="E12" s="1452">
        <v>43161</v>
      </c>
      <c r="F12" s="1071">
        <f t="shared" si="0"/>
        <v>1</v>
      </c>
      <c r="G12" s="1071">
        <v>1</v>
      </c>
      <c r="H12" s="1071" t="s">
        <v>53</v>
      </c>
      <c r="I12" s="1071" t="s">
        <v>37</v>
      </c>
      <c r="J12" s="1071">
        <f t="shared" si="1"/>
        <v>1</v>
      </c>
      <c r="K12" s="311">
        <v>2900000</v>
      </c>
      <c r="L12" s="311">
        <f t="shared" si="2"/>
        <v>2900000</v>
      </c>
      <c r="M12" s="1071"/>
      <c r="N12" s="1468">
        <f t="shared" si="3"/>
        <v>-2900000</v>
      </c>
      <c r="R12" s="28"/>
      <c r="S12" s="28"/>
    </row>
    <row r="13" s="1" customFormat="1" spans="1:19">
      <c r="A13" s="1071">
        <v>277526</v>
      </c>
      <c r="B13" s="1071">
        <v>1272524</v>
      </c>
      <c r="C13" s="1071" t="s">
        <v>561</v>
      </c>
      <c r="D13" s="1452">
        <v>43166</v>
      </c>
      <c r="E13" s="1452">
        <v>43167</v>
      </c>
      <c r="F13" s="1071">
        <f t="shared" si="0"/>
        <v>1</v>
      </c>
      <c r="G13" s="1071">
        <v>1</v>
      </c>
      <c r="H13" s="1071" t="s">
        <v>36</v>
      </c>
      <c r="I13" s="1071" t="s">
        <v>37</v>
      </c>
      <c r="J13" s="1071">
        <f t="shared" si="1"/>
        <v>1</v>
      </c>
      <c r="K13" s="311">
        <v>2900000</v>
      </c>
      <c r="L13" s="311">
        <f t="shared" si="2"/>
        <v>2900000</v>
      </c>
      <c r="M13" s="1071"/>
      <c r="N13" s="1468">
        <f t="shared" si="3"/>
        <v>-2900000</v>
      </c>
      <c r="R13" s="28"/>
      <c r="S13" s="28"/>
    </row>
    <row r="14" s="1" customFormat="1" spans="1:19">
      <c r="A14" s="1071">
        <v>277797</v>
      </c>
      <c r="B14" s="1071">
        <v>1272838</v>
      </c>
      <c r="C14" s="1071" t="s">
        <v>562</v>
      </c>
      <c r="D14" s="1452">
        <v>43166</v>
      </c>
      <c r="E14" s="1452">
        <v>43170</v>
      </c>
      <c r="F14" s="1071">
        <f t="shared" si="0"/>
        <v>4</v>
      </c>
      <c r="G14" s="1071">
        <v>1</v>
      </c>
      <c r="H14" s="1071" t="s">
        <v>391</v>
      </c>
      <c r="I14" s="1071" t="s">
        <v>37</v>
      </c>
      <c r="J14" s="1071">
        <f t="shared" si="1"/>
        <v>4</v>
      </c>
      <c r="K14" s="311">
        <v>2900000</v>
      </c>
      <c r="L14" s="311">
        <f t="shared" si="2"/>
        <v>11600000</v>
      </c>
      <c r="M14" s="1071"/>
      <c r="N14" s="1468">
        <f t="shared" si="3"/>
        <v>-11600000</v>
      </c>
      <c r="R14" s="28"/>
      <c r="S14" s="28"/>
    </row>
    <row r="15" s="1" customFormat="1" spans="1:19">
      <c r="A15" s="1071">
        <v>277900</v>
      </c>
      <c r="B15" s="1071">
        <v>1273331</v>
      </c>
      <c r="C15" s="1071" t="s">
        <v>563</v>
      </c>
      <c r="D15" s="1452">
        <v>43160</v>
      </c>
      <c r="E15" s="1452">
        <v>43161</v>
      </c>
      <c r="F15" s="1071">
        <f t="shared" si="0"/>
        <v>1</v>
      </c>
      <c r="G15" s="1071">
        <v>2</v>
      </c>
      <c r="H15" s="1071" t="s">
        <v>53</v>
      </c>
      <c r="I15" s="1071" t="s">
        <v>37</v>
      </c>
      <c r="J15" s="1071">
        <f t="shared" si="1"/>
        <v>2</v>
      </c>
      <c r="K15" s="311">
        <v>2900000</v>
      </c>
      <c r="L15" s="311">
        <f t="shared" si="2"/>
        <v>5800000</v>
      </c>
      <c r="M15" s="1071"/>
      <c r="N15" s="1468">
        <f t="shared" si="3"/>
        <v>-5800000</v>
      </c>
      <c r="R15" s="28"/>
      <c r="S15" s="28"/>
    </row>
    <row r="16" s="1" customFormat="1" spans="1:19">
      <c r="A16" s="1071">
        <v>277905</v>
      </c>
      <c r="B16" s="1071">
        <v>1273332</v>
      </c>
      <c r="C16" s="1071" t="s">
        <v>563</v>
      </c>
      <c r="D16" s="1452">
        <v>43161</v>
      </c>
      <c r="E16" s="1452">
        <v>43162</v>
      </c>
      <c r="F16" s="1071">
        <f t="shared" si="0"/>
        <v>1</v>
      </c>
      <c r="G16" s="1071">
        <v>2</v>
      </c>
      <c r="H16" s="1071" t="s">
        <v>53</v>
      </c>
      <c r="I16" s="1071" t="s">
        <v>37</v>
      </c>
      <c r="J16" s="1071">
        <f t="shared" si="1"/>
        <v>2</v>
      </c>
      <c r="K16" s="311">
        <v>2900000</v>
      </c>
      <c r="L16" s="311">
        <f t="shared" si="2"/>
        <v>5800000</v>
      </c>
      <c r="M16" s="1071"/>
      <c r="N16" s="1468">
        <f t="shared" si="3"/>
        <v>-5800000</v>
      </c>
      <c r="R16" s="28"/>
      <c r="S16" s="28"/>
    </row>
    <row r="17" s="1" customFormat="1" spans="1:19">
      <c r="A17" s="1071">
        <v>277906</v>
      </c>
      <c r="B17" s="1071">
        <v>1273363</v>
      </c>
      <c r="C17" s="1071" t="s">
        <v>564</v>
      </c>
      <c r="D17" s="1452">
        <v>43163</v>
      </c>
      <c r="E17" s="1452">
        <v>43164</v>
      </c>
      <c r="F17" s="1071">
        <f t="shared" si="0"/>
        <v>1</v>
      </c>
      <c r="G17" s="1071">
        <v>3</v>
      </c>
      <c r="H17" s="1071" t="s">
        <v>391</v>
      </c>
      <c r="I17" s="1071" t="s">
        <v>37</v>
      </c>
      <c r="J17" s="1071">
        <f t="shared" si="1"/>
        <v>3</v>
      </c>
      <c r="K17" s="311">
        <v>2900000</v>
      </c>
      <c r="L17" s="311">
        <f t="shared" si="2"/>
        <v>8700000</v>
      </c>
      <c r="M17" s="1071"/>
      <c r="N17" s="1468">
        <f t="shared" si="3"/>
        <v>-8700000</v>
      </c>
      <c r="R17" s="28"/>
      <c r="S17" s="28"/>
    </row>
    <row r="18" s="1" customFormat="1" spans="1:19">
      <c r="A18" s="1071">
        <v>277967</v>
      </c>
      <c r="B18" s="1071">
        <v>1273516</v>
      </c>
      <c r="C18" s="1071" t="s">
        <v>565</v>
      </c>
      <c r="D18" s="1452">
        <v>43167</v>
      </c>
      <c r="E18" s="1452">
        <v>43169</v>
      </c>
      <c r="F18" s="1071">
        <f t="shared" si="0"/>
        <v>2</v>
      </c>
      <c r="G18" s="1071">
        <v>1</v>
      </c>
      <c r="H18" s="1071" t="s">
        <v>53</v>
      </c>
      <c r="I18" s="1071" t="s">
        <v>37</v>
      </c>
      <c r="J18" s="1071">
        <f t="shared" si="1"/>
        <v>2</v>
      </c>
      <c r="K18" s="311">
        <v>2900000</v>
      </c>
      <c r="L18" s="311">
        <f t="shared" si="2"/>
        <v>5800000</v>
      </c>
      <c r="M18" s="1071"/>
      <c r="N18" s="1468">
        <f t="shared" si="3"/>
        <v>-5800000</v>
      </c>
      <c r="R18" s="28"/>
      <c r="S18" s="28"/>
    </row>
    <row r="19" s="1" customFormat="1" spans="1:19">
      <c r="A19" s="1071">
        <v>277988</v>
      </c>
      <c r="B19" s="1071">
        <v>1273580</v>
      </c>
      <c r="C19" s="1071" t="s">
        <v>566</v>
      </c>
      <c r="D19" s="1452">
        <v>43165</v>
      </c>
      <c r="E19" s="1452">
        <v>43167</v>
      </c>
      <c r="F19" s="1071">
        <f t="shared" si="0"/>
        <v>2</v>
      </c>
      <c r="G19" s="1071">
        <v>1</v>
      </c>
      <c r="H19" s="1071" t="s">
        <v>405</v>
      </c>
      <c r="I19" s="1071" t="s">
        <v>37</v>
      </c>
      <c r="J19" s="1071">
        <f t="shared" si="1"/>
        <v>2</v>
      </c>
      <c r="K19" s="311">
        <v>2900000</v>
      </c>
      <c r="L19" s="311">
        <f t="shared" si="2"/>
        <v>5800000</v>
      </c>
      <c r="M19" s="1071"/>
      <c r="N19" s="1468">
        <f t="shared" si="3"/>
        <v>-5800000</v>
      </c>
      <c r="R19" s="28"/>
      <c r="S19" s="28"/>
    </row>
    <row r="20" s="1" customFormat="1" spans="1:19">
      <c r="A20" s="1071" t="s">
        <v>567</v>
      </c>
      <c r="B20" s="1071">
        <v>1273937</v>
      </c>
      <c r="C20" s="1071" t="s">
        <v>568</v>
      </c>
      <c r="D20" s="1452">
        <v>43168</v>
      </c>
      <c r="E20" s="1452">
        <v>43170</v>
      </c>
      <c r="F20" s="1071">
        <f t="shared" si="0"/>
        <v>2</v>
      </c>
      <c r="G20" s="1071">
        <v>3</v>
      </c>
      <c r="H20" s="1071" t="s">
        <v>53</v>
      </c>
      <c r="I20" s="1071" t="s">
        <v>37</v>
      </c>
      <c r="J20" s="1071">
        <f t="shared" si="1"/>
        <v>6</v>
      </c>
      <c r="K20" s="311">
        <v>2900000</v>
      </c>
      <c r="L20" s="311">
        <f t="shared" si="2"/>
        <v>17400000</v>
      </c>
      <c r="M20" s="1071"/>
      <c r="N20" s="1468">
        <f t="shared" si="3"/>
        <v>-17400000</v>
      </c>
      <c r="R20" s="28"/>
      <c r="S20" s="28"/>
    </row>
    <row r="21" s="1" customFormat="1" spans="1:19">
      <c r="A21" s="1071">
        <v>278202</v>
      </c>
      <c r="B21" s="1071">
        <v>1274125</v>
      </c>
      <c r="C21" s="1071" t="s">
        <v>569</v>
      </c>
      <c r="D21" s="1452">
        <v>43163</v>
      </c>
      <c r="E21" s="1452">
        <v>43165</v>
      </c>
      <c r="F21" s="1071">
        <f t="shared" si="0"/>
        <v>2</v>
      </c>
      <c r="G21" s="1071">
        <v>4</v>
      </c>
      <c r="H21" s="1071" t="s">
        <v>391</v>
      </c>
      <c r="I21" s="1071" t="s">
        <v>37</v>
      </c>
      <c r="J21" s="1071">
        <f t="shared" si="1"/>
        <v>8</v>
      </c>
      <c r="K21" s="311">
        <v>2900000</v>
      </c>
      <c r="L21" s="311">
        <f t="shared" si="2"/>
        <v>23200000</v>
      </c>
      <c r="M21" s="1071"/>
      <c r="N21" s="1468">
        <f t="shared" si="3"/>
        <v>-23200000</v>
      </c>
      <c r="R21" s="28"/>
      <c r="S21" s="28"/>
    </row>
    <row r="22" s="1" customFormat="1" spans="1:19">
      <c r="A22" s="1071">
        <v>278553</v>
      </c>
      <c r="B22" s="1071">
        <v>1274806</v>
      </c>
      <c r="C22" s="1071" t="s">
        <v>570</v>
      </c>
      <c r="D22" s="1452">
        <v>43161</v>
      </c>
      <c r="E22" s="1452">
        <v>43163</v>
      </c>
      <c r="F22" s="1071">
        <f t="shared" si="0"/>
        <v>2</v>
      </c>
      <c r="G22" s="1071">
        <v>1</v>
      </c>
      <c r="H22" s="1071" t="s">
        <v>53</v>
      </c>
      <c r="I22" s="1071" t="s">
        <v>37</v>
      </c>
      <c r="J22" s="1071">
        <f t="shared" si="1"/>
        <v>2</v>
      </c>
      <c r="K22" s="311">
        <v>2900000</v>
      </c>
      <c r="L22" s="311">
        <f t="shared" si="2"/>
        <v>5800000</v>
      </c>
      <c r="M22" s="1071"/>
      <c r="N22" s="1468">
        <f t="shared" si="3"/>
        <v>-5800000</v>
      </c>
      <c r="R22" s="28"/>
      <c r="S22" s="28"/>
    </row>
    <row r="23" s="1" customFormat="1" spans="1:19">
      <c r="A23" s="1071">
        <v>279019</v>
      </c>
      <c r="B23" s="1071">
        <v>1275326</v>
      </c>
      <c r="C23" s="1071" t="s">
        <v>571</v>
      </c>
      <c r="D23" s="1452">
        <v>43161</v>
      </c>
      <c r="E23" s="1452">
        <v>43164</v>
      </c>
      <c r="F23" s="1071">
        <f t="shared" si="0"/>
        <v>3</v>
      </c>
      <c r="G23" s="1071">
        <v>1</v>
      </c>
      <c r="H23" s="1071" t="s">
        <v>53</v>
      </c>
      <c r="I23" s="1071" t="s">
        <v>37</v>
      </c>
      <c r="J23" s="1071">
        <f t="shared" si="1"/>
        <v>3</v>
      </c>
      <c r="K23" s="311">
        <v>2900000</v>
      </c>
      <c r="L23" s="311">
        <f t="shared" si="2"/>
        <v>8700000</v>
      </c>
      <c r="M23" s="1071"/>
      <c r="N23" s="1468">
        <f t="shared" si="3"/>
        <v>-8700000</v>
      </c>
      <c r="R23" s="28"/>
      <c r="S23" s="28"/>
    </row>
    <row r="24" s="1" customFormat="1" spans="1:19">
      <c r="A24" s="1071">
        <v>279284</v>
      </c>
      <c r="B24" s="1071">
        <v>1275415</v>
      </c>
      <c r="C24" s="1071" t="s">
        <v>572</v>
      </c>
      <c r="D24" s="1452">
        <v>43163</v>
      </c>
      <c r="E24" s="1452">
        <v>43164</v>
      </c>
      <c r="F24" s="1071">
        <f t="shared" si="0"/>
        <v>1</v>
      </c>
      <c r="G24" s="1071">
        <v>1</v>
      </c>
      <c r="H24" s="1071" t="s">
        <v>53</v>
      </c>
      <c r="I24" s="1071" t="s">
        <v>37</v>
      </c>
      <c r="J24" s="1071">
        <f t="shared" si="1"/>
        <v>1</v>
      </c>
      <c r="K24" s="311">
        <v>2900000</v>
      </c>
      <c r="L24" s="311">
        <f t="shared" si="2"/>
        <v>2900000</v>
      </c>
      <c r="M24" s="1071"/>
      <c r="N24" s="1468">
        <f t="shared" si="3"/>
        <v>-2900000</v>
      </c>
      <c r="R24" s="28"/>
      <c r="S24" s="28"/>
    </row>
    <row r="25" s="1" customFormat="1" spans="1:19">
      <c r="A25" s="1071">
        <v>279285</v>
      </c>
      <c r="B25" s="1071">
        <v>1275416</v>
      </c>
      <c r="C25" s="1071" t="s">
        <v>572</v>
      </c>
      <c r="D25" s="1452">
        <v>43164</v>
      </c>
      <c r="E25" s="1452">
        <v>43165</v>
      </c>
      <c r="F25" s="1071">
        <f t="shared" si="0"/>
        <v>1</v>
      </c>
      <c r="G25" s="1071">
        <v>1</v>
      </c>
      <c r="H25" s="1071" t="s">
        <v>53</v>
      </c>
      <c r="I25" s="1071" t="s">
        <v>37</v>
      </c>
      <c r="J25" s="1071">
        <f t="shared" si="1"/>
        <v>1</v>
      </c>
      <c r="K25" s="311">
        <v>2900000</v>
      </c>
      <c r="L25" s="311">
        <f t="shared" si="2"/>
        <v>2900000</v>
      </c>
      <c r="M25" s="1071"/>
      <c r="N25" s="1468">
        <f t="shared" si="3"/>
        <v>-2900000</v>
      </c>
      <c r="R25" s="28"/>
      <c r="S25" s="28"/>
    </row>
    <row r="26" s="1" customFormat="1" spans="1:19">
      <c r="A26" s="1071">
        <v>279286</v>
      </c>
      <c r="B26" s="1071">
        <v>1275418</v>
      </c>
      <c r="C26" s="1071" t="s">
        <v>572</v>
      </c>
      <c r="D26" s="1452">
        <v>43165</v>
      </c>
      <c r="E26" s="1452">
        <v>43166</v>
      </c>
      <c r="F26" s="1071">
        <f t="shared" si="0"/>
        <v>1</v>
      </c>
      <c r="G26" s="1071">
        <v>1</v>
      </c>
      <c r="H26" s="1071" t="s">
        <v>53</v>
      </c>
      <c r="I26" s="1071" t="s">
        <v>37</v>
      </c>
      <c r="J26" s="1071">
        <f t="shared" si="1"/>
        <v>1</v>
      </c>
      <c r="K26" s="311">
        <v>2900000</v>
      </c>
      <c r="L26" s="311">
        <f t="shared" si="2"/>
        <v>2900000</v>
      </c>
      <c r="M26" s="1071"/>
      <c r="N26" s="1468">
        <f t="shared" si="3"/>
        <v>-2900000</v>
      </c>
      <c r="R26" s="28"/>
      <c r="S26" s="28"/>
    </row>
    <row r="27" s="1" customFormat="1" spans="1:19">
      <c r="A27" s="1071">
        <v>279742</v>
      </c>
      <c r="B27" s="1071">
        <v>1276233</v>
      </c>
      <c r="C27" s="1071" t="s">
        <v>573</v>
      </c>
      <c r="D27" s="1452">
        <v>43163</v>
      </c>
      <c r="E27" s="1452">
        <v>43166</v>
      </c>
      <c r="F27" s="1071">
        <f t="shared" si="0"/>
        <v>3</v>
      </c>
      <c r="G27" s="1071">
        <v>1</v>
      </c>
      <c r="H27" s="1071" t="s">
        <v>391</v>
      </c>
      <c r="I27" s="1071" t="s">
        <v>37</v>
      </c>
      <c r="J27" s="1071">
        <f t="shared" si="1"/>
        <v>3</v>
      </c>
      <c r="K27" s="311">
        <v>2900000</v>
      </c>
      <c r="L27" s="311">
        <f t="shared" si="2"/>
        <v>8700000</v>
      </c>
      <c r="M27" s="1071"/>
      <c r="N27" s="1468">
        <f t="shared" si="3"/>
        <v>-8700000</v>
      </c>
      <c r="R27" s="28"/>
      <c r="S27" s="28"/>
    </row>
    <row r="28" s="1" customFormat="1" spans="1:19">
      <c r="A28" s="1071">
        <v>279743</v>
      </c>
      <c r="B28" s="1071">
        <v>1276232</v>
      </c>
      <c r="C28" s="1071" t="s">
        <v>574</v>
      </c>
      <c r="D28" s="1452">
        <v>43163</v>
      </c>
      <c r="E28" s="1452">
        <v>43166</v>
      </c>
      <c r="F28" s="1071">
        <f t="shared" si="0"/>
        <v>3</v>
      </c>
      <c r="G28" s="1071">
        <v>1</v>
      </c>
      <c r="H28" s="1071" t="s">
        <v>391</v>
      </c>
      <c r="I28" s="1071" t="s">
        <v>37</v>
      </c>
      <c r="J28" s="1071">
        <f t="shared" si="1"/>
        <v>3</v>
      </c>
      <c r="K28" s="311">
        <v>2900000</v>
      </c>
      <c r="L28" s="311">
        <f t="shared" si="2"/>
        <v>8700000</v>
      </c>
      <c r="M28" s="1071"/>
      <c r="N28" s="1468">
        <f t="shared" si="3"/>
        <v>-8700000</v>
      </c>
      <c r="R28" s="28"/>
      <c r="S28" s="28"/>
    </row>
    <row r="29" s="1" customFormat="1" spans="1:19">
      <c r="A29" s="1071">
        <v>279836</v>
      </c>
      <c r="B29" s="1071">
        <v>1276646</v>
      </c>
      <c r="C29" s="1071" t="s">
        <v>575</v>
      </c>
      <c r="D29" s="1452">
        <v>43160</v>
      </c>
      <c r="E29" s="1452">
        <v>43162</v>
      </c>
      <c r="F29" s="1071">
        <f t="shared" si="0"/>
        <v>2</v>
      </c>
      <c r="G29" s="1071">
        <v>1</v>
      </c>
      <c r="H29" s="1071" t="s">
        <v>53</v>
      </c>
      <c r="I29" s="1071" t="s">
        <v>37</v>
      </c>
      <c r="J29" s="1071">
        <f t="shared" si="1"/>
        <v>2</v>
      </c>
      <c r="K29" s="311">
        <v>2900000</v>
      </c>
      <c r="L29" s="311">
        <f t="shared" si="2"/>
        <v>5800000</v>
      </c>
      <c r="M29" s="1071"/>
      <c r="N29" s="1468">
        <f t="shared" si="3"/>
        <v>-5800000</v>
      </c>
      <c r="R29" s="28"/>
      <c r="S29" s="28"/>
    </row>
    <row r="30" s="1" customFormat="1" spans="1:19">
      <c r="A30" s="1071">
        <v>280931</v>
      </c>
      <c r="B30" s="1071">
        <v>1278144</v>
      </c>
      <c r="C30" s="1071" t="s">
        <v>576</v>
      </c>
      <c r="D30" s="1452">
        <v>43168</v>
      </c>
      <c r="E30" s="1452">
        <v>43170</v>
      </c>
      <c r="F30" s="1071">
        <f t="shared" si="0"/>
        <v>2</v>
      </c>
      <c r="G30" s="1071">
        <v>1</v>
      </c>
      <c r="H30" s="1071" t="s">
        <v>53</v>
      </c>
      <c r="I30" s="1071" t="s">
        <v>37</v>
      </c>
      <c r="J30" s="1071">
        <f t="shared" si="1"/>
        <v>2</v>
      </c>
      <c r="K30" s="311">
        <v>2900000</v>
      </c>
      <c r="L30" s="311">
        <f t="shared" si="2"/>
        <v>5800000</v>
      </c>
      <c r="M30" s="1071"/>
      <c r="N30" s="1468">
        <f t="shared" si="3"/>
        <v>-5800000</v>
      </c>
      <c r="R30" s="28"/>
      <c r="S30" s="28"/>
    </row>
    <row r="31" s="1" customFormat="1" spans="1:19">
      <c r="A31" s="1071">
        <v>280994</v>
      </c>
      <c r="B31" s="1071">
        <v>1278400</v>
      </c>
      <c r="C31" s="1071" t="s">
        <v>577</v>
      </c>
      <c r="D31" s="1452">
        <v>43162</v>
      </c>
      <c r="E31" s="1452">
        <v>43164</v>
      </c>
      <c r="F31" s="1071">
        <f t="shared" si="0"/>
        <v>2</v>
      </c>
      <c r="G31" s="1071">
        <v>1</v>
      </c>
      <c r="H31" s="1071" t="s">
        <v>391</v>
      </c>
      <c r="I31" s="1071" t="s">
        <v>37</v>
      </c>
      <c r="J31" s="1071">
        <f t="shared" si="1"/>
        <v>2</v>
      </c>
      <c r="K31" s="311">
        <v>2900000</v>
      </c>
      <c r="L31" s="311">
        <f t="shared" si="2"/>
        <v>5800000</v>
      </c>
      <c r="M31" s="1071"/>
      <c r="N31" s="1468">
        <f t="shared" si="3"/>
        <v>-5800000</v>
      </c>
      <c r="R31" s="28"/>
      <c r="S31" s="28"/>
    </row>
    <row r="32" s="1" customFormat="1" spans="1:19">
      <c r="A32" s="1071">
        <v>281600</v>
      </c>
      <c r="B32" s="1071">
        <v>1279823</v>
      </c>
      <c r="C32" s="1071" t="s">
        <v>578</v>
      </c>
      <c r="D32" s="1452">
        <v>43162</v>
      </c>
      <c r="E32" s="1452">
        <v>43163</v>
      </c>
      <c r="F32" s="1071">
        <f t="shared" si="0"/>
        <v>1</v>
      </c>
      <c r="G32" s="1071">
        <v>1</v>
      </c>
      <c r="H32" s="1071" t="s">
        <v>53</v>
      </c>
      <c r="I32" s="1071" t="s">
        <v>37</v>
      </c>
      <c r="J32" s="1071">
        <f t="shared" si="1"/>
        <v>1</v>
      </c>
      <c r="K32" s="1459">
        <v>2900000</v>
      </c>
      <c r="L32" s="311">
        <f t="shared" si="2"/>
        <v>2900000</v>
      </c>
      <c r="M32" s="1071"/>
      <c r="N32" s="1468">
        <f t="shared" si="3"/>
        <v>-2900000</v>
      </c>
      <c r="R32" s="28"/>
      <c r="S32" s="28"/>
    </row>
    <row r="33" s="1" customFormat="1" spans="1:19">
      <c r="A33" s="1071">
        <v>281601</v>
      </c>
      <c r="B33" s="1071">
        <v>1279834</v>
      </c>
      <c r="C33" s="1071" t="s">
        <v>579</v>
      </c>
      <c r="D33" s="1452">
        <v>43162</v>
      </c>
      <c r="E33" s="1452">
        <v>43163</v>
      </c>
      <c r="F33" s="1071">
        <f t="shared" si="0"/>
        <v>1</v>
      </c>
      <c r="G33" s="1071">
        <v>1</v>
      </c>
      <c r="H33" s="1071" t="s">
        <v>53</v>
      </c>
      <c r="I33" s="1071" t="s">
        <v>37</v>
      </c>
      <c r="J33" s="1071">
        <f t="shared" si="1"/>
        <v>1</v>
      </c>
      <c r="K33" s="1459">
        <v>2900000</v>
      </c>
      <c r="L33" s="311">
        <f t="shared" si="2"/>
        <v>2900000</v>
      </c>
      <c r="M33" s="1071"/>
      <c r="N33" s="1468">
        <f t="shared" si="3"/>
        <v>-2900000</v>
      </c>
      <c r="R33" s="28"/>
      <c r="S33" s="28"/>
    </row>
    <row r="34" s="1" customFormat="1" spans="1:19">
      <c r="A34" s="1071" t="s">
        <v>580</v>
      </c>
      <c r="B34" s="1071">
        <v>1278092</v>
      </c>
      <c r="C34" s="1071" t="s">
        <v>581</v>
      </c>
      <c r="D34" s="1452">
        <v>43170</v>
      </c>
      <c r="E34" s="1452">
        <v>43172</v>
      </c>
      <c r="F34" s="1071">
        <f t="shared" si="0"/>
        <v>2</v>
      </c>
      <c r="G34" s="1071">
        <v>3</v>
      </c>
      <c r="H34" s="1071" t="s">
        <v>53</v>
      </c>
      <c r="I34" s="1071" t="s">
        <v>37</v>
      </c>
      <c r="J34" s="1071">
        <f t="shared" si="1"/>
        <v>6</v>
      </c>
      <c r="K34" s="1459">
        <v>2900000</v>
      </c>
      <c r="L34" s="311">
        <f t="shared" si="2"/>
        <v>17400000</v>
      </c>
      <c r="M34" s="1071"/>
      <c r="N34" s="1468">
        <f t="shared" si="3"/>
        <v>-17400000</v>
      </c>
      <c r="R34" s="28"/>
      <c r="S34" s="28"/>
    </row>
    <row r="35" s="1" customFormat="1" spans="1:19">
      <c r="A35" s="1071">
        <v>281744</v>
      </c>
      <c r="B35" s="1071">
        <v>1280133</v>
      </c>
      <c r="C35" s="1071" t="s">
        <v>578</v>
      </c>
      <c r="D35" s="1452">
        <v>43163</v>
      </c>
      <c r="E35" s="1452">
        <v>43164</v>
      </c>
      <c r="F35" s="1071">
        <f t="shared" si="0"/>
        <v>1</v>
      </c>
      <c r="G35" s="1071">
        <v>1</v>
      </c>
      <c r="H35" s="1071" t="s">
        <v>40</v>
      </c>
      <c r="I35" s="1071" t="s">
        <v>37</v>
      </c>
      <c r="J35" s="1071">
        <f t="shared" si="1"/>
        <v>1</v>
      </c>
      <c r="K35" s="1459">
        <v>2900000</v>
      </c>
      <c r="L35" s="311">
        <f t="shared" si="2"/>
        <v>2900000</v>
      </c>
      <c r="M35" s="1071"/>
      <c r="N35" s="1468">
        <f t="shared" si="3"/>
        <v>-2900000</v>
      </c>
      <c r="R35" s="28"/>
      <c r="S35" s="28"/>
    </row>
    <row r="36" s="1" customFormat="1" spans="1:19">
      <c r="A36" s="1071">
        <v>281040</v>
      </c>
      <c r="B36" s="1071">
        <v>1278439</v>
      </c>
      <c r="C36" s="1071" t="s">
        <v>582</v>
      </c>
      <c r="D36" s="1452">
        <v>43172</v>
      </c>
      <c r="E36" s="1452">
        <v>43174</v>
      </c>
      <c r="F36" s="1071">
        <f t="shared" si="0"/>
        <v>2</v>
      </c>
      <c r="G36" s="1071">
        <v>1</v>
      </c>
      <c r="H36" s="1071" t="s">
        <v>391</v>
      </c>
      <c r="I36" s="1071" t="s">
        <v>37</v>
      </c>
      <c r="J36" s="1071">
        <f t="shared" si="1"/>
        <v>2</v>
      </c>
      <c r="K36" s="1459">
        <v>2900000</v>
      </c>
      <c r="L36" s="311">
        <f t="shared" si="2"/>
        <v>5800000</v>
      </c>
      <c r="M36" s="1071"/>
      <c r="N36" s="1468">
        <f t="shared" si="3"/>
        <v>-5800000</v>
      </c>
      <c r="R36" s="28"/>
      <c r="S36" s="28"/>
    </row>
    <row r="37" s="1" customFormat="1" spans="1:19">
      <c r="A37" s="1071" t="s">
        <v>583</v>
      </c>
      <c r="B37" s="1071">
        <v>1278997</v>
      </c>
      <c r="C37" s="1071" t="s">
        <v>584</v>
      </c>
      <c r="D37" s="1452">
        <v>43170</v>
      </c>
      <c r="E37" s="1452">
        <v>43172</v>
      </c>
      <c r="F37" s="1071">
        <f t="shared" si="0"/>
        <v>2</v>
      </c>
      <c r="G37" s="1071">
        <v>4</v>
      </c>
      <c r="H37" s="1071" t="s">
        <v>40</v>
      </c>
      <c r="I37" s="1071" t="s">
        <v>37</v>
      </c>
      <c r="J37" s="1071">
        <f t="shared" si="1"/>
        <v>8</v>
      </c>
      <c r="K37" s="1459">
        <v>2900000</v>
      </c>
      <c r="L37" s="311">
        <f t="shared" si="2"/>
        <v>23200000</v>
      </c>
      <c r="M37" s="1071"/>
      <c r="N37" s="1468">
        <f t="shared" si="3"/>
        <v>-23200000</v>
      </c>
      <c r="R37" s="28"/>
      <c r="S37" s="28"/>
    </row>
    <row r="38" s="1" customFormat="1" spans="1:19">
      <c r="A38" s="1071">
        <v>281121</v>
      </c>
      <c r="B38" s="1071">
        <v>1278583</v>
      </c>
      <c r="C38" s="1071" t="s">
        <v>585</v>
      </c>
      <c r="D38" s="1452">
        <v>43177</v>
      </c>
      <c r="E38" s="1452">
        <v>43179</v>
      </c>
      <c r="F38" s="1071">
        <f t="shared" si="0"/>
        <v>2</v>
      </c>
      <c r="G38" s="1071">
        <v>2</v>
      </c>
      <c r="H38" s="1071" t="s">
        <v>53</v>
      </c>
      <c r="I38" s="1071" t="s">
        <v>37</v>
      </c>
      <c r="J38" s="1071">
        <f t="shared" si="1"/>
        <v>4</v>
      </c>
      <c r="K38" s="1459">
        <v>2900000</v>
      </c>
      <c r="L38" s="311">
        <f t="shared" si="2"/>
        <v>11600000</v>
      </c>
      <c r="M38" s="1071"/>
      <c r="N38" s="1468">
        <f t="shared" si="3"/>
        <v>-11600000</v>
      </c>
      <c r="R38" s="28"/>
      <c r="S38" s="28"/>
    </row>
    <row r="39" s="1" customFormat="1" spans="1:19">
      <c r="A39" s="1071">
        <v>281258</v>
      </c>
      <c r="B39" s="1071">
        <v>1279197</v>
      </c>
      <c r="C39" s="1071" t="s">
        <v>586</v>
      </c>
      <c r="D39" s="1452">
        <v>43171</v>
      </c>
      <c r="E39" s="1452">
        <v>43175</v>
      </c>
      <c r="F39" s="1071">
        <f t="shared" si="0"/>
        <v>4</v>
      </c>
      <c r="G39" s="1071">
        <v>1</v>
      </c>
      <c r="H39" s="1071" t="s">
        <v>53</v>
      </c>
      <c r="I39" s="1071" t="s">
        <v>37</v>
      </c>
      <c r="J39" s="1071">
        <f t="shared" si="1"/>
        <v>4</v>
      </c>
      <c r="K39" s="1459">
        <v>2900000</v>
      </c>
      <c r="L39" s="311">
        <f t="shared" si="2"/>
        <v>11600000</v>
      </c>
      <c r="M39" s="1071"/>
      <c r="N39" s="1468">
        <f t="shared" si="3"/>
        <v>-11600000</v>
      </c>
      <c r="R39" s="28"/>
      <c r="S39" s="28"/>
    </row>
    <row r="40" s="1" customFormat="1" spans="1:19">
      <c r="A40" s="1071">
        <v>281295</v>
      </c>
      <c r="B40" s="1071">
        <v>1279245</v>
      </c>
      <c r="C40" s="1071" t="s">
        <v>587</v>
      </c>
      <c r="D40" s="1452">
        <v>43165</v>
      </c>
      <c r="E40" s="1452">
        <v>43167</v>
      </c>
      <c r="F40" s="1071">
        <f t="shared" si="0"/>
        <v>2</v>
      </c>
      <c r="G40" s="1071">
        <v>1</v>
      </c>
      <c r="H40" s="1071" t="s">
        <v>53</v>
      </c>
      <c r="I40" s="1071" t="s">
        <v>37</v>
      </c>
      <c r="J40" s="1071">
        <f t="shared" si="1"/>
        <v>2</v>
      </c>
      <c r="K40" s="1459">
        <v>2900000</v>
      </c>
      <c r="L40" s="311">
        <f t="shared" si="2"/>
        <v>5800000</v>
      </c>
      <c r="M40" s="1071"/>
      <c r="N40" s="1468">
        <f t="shared" si="3"/>
        <v>-5800000</v>
      </c>
      <c r="R40" s="28"/>
      <c r="S40" s="28"/>
    </row>
    <row r="41" s="1" customFormat="1" spans="1:19">
      <c r="A41" s="1071">
        <v>281495</v>
      </c>
      <c r="B41" s="1071">
        <v>1279572</v>
      </c>
      <c r="C41" s="1071" t="s">
        <v>588</v>
      </c>
      <c r="D41" s="1452">
        <v>43171</v>
      </c>
      <c r="E41" s="1452">
        <v>43174</v>
      </c>
      <c r="F41" s="1071">
        <f t="shared" si="0"/>
        <v>3</v>
      </c>
      <c r="G41" s="1071">
        <v>1</v>
      </c>
      <c r="H41" s="1071" t="s">
        <v>391</v>
      </c>
      <c r="I41" s="1071" t="s">
        <v>37</v>
      </c>
      <c r="J41" s="1071">
        <f t="shared" si="1"/>
        <v>3</v>
      </c>
      <c r="K41" s="1459">
        <v>2900000</v>
      </c>
      <c r="L41" s="311">
        <f t="shared" si="2"/>
        <v>8700000</v>
      </c>
      <c r="M41" s="1071"/>
      <c r="N41" s="1468">
        <f t="shared" si="3"/>
        <v>-8700000</v>
      </c>
      <c r="R41" s="28"/>
      <c r="S41" s="28"/>
    </row>
    <row r="42" s="1" customFormat="1" spans="1:19">
      <c r="A42" s="1071">
        <v>277827</v>
      </c>
      <c r="B42" s="1071">
        <v>1273125</v>
      </c>
      <c r="C42" s="1071" t="s">
        <v>589</v>
      </c>
      <c r="D42" s="1452">
        <v>43176</v>
      </c>
      <c r="E42" s="1452">
        <v>43179</v>
      </c>
      <c r="F42" s="1071">
        <f t="shared" si="0"/>
        <v>3</v>
      </c>
      <c r="G42" s="1071">
        <v>1</v>
      </c>
      <c r="H42" s="1071" t="s">
        <v>53</v>
      </c>
      <c r="I42" s="1071" t="s">
        <v>37</v>
      </c>
      <c r="J42" s="1071">
        <f t="shared" si="1"/>
        <v>3</v>
      </c>
      <c r="K42" s="1459">
        <v>2900000</v>
      </c>
      <c r="L42" s="311">
        <f t="shared" si="2"/>
        <v>8700000</v>
      </c>
      <c r="M42" s="1071"/>
      <c r="N42" s="1468">
        <f t="shared" si="3"/>
        <v>-8700000</v>
      </c>
      <c r="R42" s="28"/>
      <c r="S42" s="28"/>
    </row>
    <row r="43" s="1" customFormat="1" spans="1:19">
      <c r="A43" s="1071">
        <v>278266</v>
      </c>
      <c r="B43" s="1071">
        <v>1274197</v>
      </c>
      <c r="C43" s="1071" t="s">
        <v>590</v>
      </c>
      <c r="D43" s="1452">
        <v>43170</v>
      </c>
      <c r="E43" s="1452">
        <v>43172</v>
      </c>
      <c r="F43" s="1071">
        <f t="shared" si="0"/>
        <v>2</v>
      </c>
      <c r="G43" s="1071">
        <v>1</v>
      </c>
      <c r="H43" s="1071" t="s">
        <v>53</v>
      </c>
      <c r="I43" s="1071" t="s">
        <v>37</v>
      </c>
      <c r="J43" s="1071">
        <f t="shared" si="1"/>
        <v>2</v>
      </c>
      <c r="K43" s="1459">
        <v>2900000</v>
      </c>
      <c r="L43" s="311">
        <f t="shared" si="2"/>
        <v>5800000</v>
      </c>
      <c r="M43" s="1071"/>
      <c r="N43" s="1468">
        <f t="shared" si="3"/>
        <v>-5800000</v>
      </c>
      <c r="R43" s="28"/>
      <c r="S43" s="28"/>
    </row>
    <row r="44" s="1" customFormat="1" spans="1:19">
      <c r="A44" s="1071">
        <v>280241</v>
      </c>
      <c r="B44" s="1071">
        <v>1277191</v>
      </c>
      <c r="C44" s="1071" t="s">
        <v>591</v>
      </c>
      <c r="D44" s="1452">
        <v>43173</v>
      </c>
      <c r="E44" s="1452">
        <v>43175</v>
      </c>
      <c r="F44" s="1071">
        <f t="shared" si="0"/>
        <v>2</v>
      </c>
      <c r="G44" s="1071">
        <v>1</v>
      </c>
      <c r="H44" s="1071" t="s">
        <v>53</v>
      </c>
      <c r="I44" s="1071" t="s">
        <v>37</v>
      </c>
      <c r="J44" s="1071">
        <f t="shared" si="1"/>
        <v>2</v>
      </c>
      <c r="K44" s="1459">
        <v>2900000</v>
      </c>
      <c r="L44" s="311">
        <f t="shared" si="2"/>
        <v>5800000</v>
      </c>
      <c r="M44" s="1071"/>
      <c r="N44" s="1468">
        <f t="shared" si="3"/>
        <v>-5800000</v>
      </c>
      <c r="R44" s="28"/>
      <c r="S44" s="28"/>
    </row>
    <row r="45" s="1" customFormat="1" spans="1:19">
      <c r="A45" s="1071" t="s">
        <v>592</v>
      </c>
      <c r="B45" s="1071">
        <v>1277384</v>
      </c>
      <c r="C45" s="1071" t="s">
        <v>593</v>
      </c>
      <c r="D45" s="1452">
        <v>43175</v>
      </c>
      <c r="E45" s="1452">
        <v>43177</v>
      </c>
      <c r="F45" s="1071">
        <f t="shared" si="0"/>
        <v>2</v>
      </c>
      <c r="G45" s="1071">
        <v>3</v>
      </c>
      <c r="H45" s="1071" t="s">
        <v>391</v>
      </c>
      <c r="I45" s="1071" t="s">
        <v>37</v>
      </c>
      <c r="J45" s="1071">
        <f t="shared" si="1"/>
        <v>6</v>
      </c>
      <c r="K45" s="1459">
        <v>2900000</v>
      </c>
      <c r="L45" s="311">
        <f t="shared" si="2"/>
        <v>17400000</v>
      </c>
      <c r="M45" s="1071"/>
      <c r="N45" s="1468">
        <f t="shared" si="3"/>
        <v>-17400000</v>
      </c>
      <c r="R45" s="28"/>
      <c r="S45" s="28"/>
    </row>
    <row r="46" s="1" customFormat="1" spans="1:19">
      <c r="A46" s="1071">
        <v>280688</v>
      </c>
      <c r="B46" s="1071">
        <v>1277223</v>
      </c>
      <c r="C46" s="1071" t="s">
        <v>594</v>
      </c>
      <c r="D46" s="1452">
        <v>43177</v>
      </c>
      <c r="E46" s="1452">
        <v>43180</v>
      </c>
      <c r="F46" s="1071">
        <f t="shared" si="0"/>
        <v>3</v>
      </c>
      <c r="G46" s="1071">
        <v>1</v>
      </c>
      <c r="H46" s="1071" t="s">
        <v>53</v>
      </c>
      <c r="I46" s="1071" t="s">
        <v>37</v>
      </c>
      <c r="J46" s="1071">
        <f t="shared" si="1"/>
        <v>3</v>
      </c>
      <c r="K46" s="1459">
        <v>2900000</v>
      </c>
      <c r="L46" s="311">
        <f t="shared" si="2"/>
        <v>8700000</v>
      </c>
      <c r="M46" s="1071"/>
      <c r="N46" s="1468">
        <f t="shared" si="3"/>
        <v>-8700000</v>
      </c>
      <c r="R46" s="28"/>
      <c r="S46" s="28"/>
    </row>
    <row r="47" s="1" customFormat="1" spans="1:19">
      <c r="A47" s="1071">
        <v>282003</v>
      </c>
      <c r="B47" s="1071">
        <v>1280841</v>
      </c>
      <c r="C47" s="1071" t="s">
        <v>595</v>
      </c>
      <c r="D47" s="1452">
        <v>43172</v>
      </c>
      <c r="E47" s="1452">
        <v>43175</v>
      </c>
      <c r="F47" s="1071">
        <f t="shared" si="0"/>
        <v>3</v>
      </c>
      <c r="G47" s="1071">
        <v>1</v>
      </c>
      <c r="H47" s="1071" t="s">
        <v>53</v>
      </c>
      <c r="I47" s="1071" t="s">
        <v>37</v>
      </c>
      <c r="J47" s="1071">
        <f t="shared" si="1"/>
        <v>3</v>
      </c>
      <c r="K47" s="311">
        <v>2900000</v>
      </c>
      <c r="L47" s="311">
        <f t="shared" si="2"/>
        <v>8700000</v>
      </c>
      <c r="M47" s="1071"/>
      <c r="N47" s="1468">
        <f t="shared" si="3"/>
        <v>-8700000</v>
      </c>
      <c r="R47" s="28"/>
      <c r="S47" s="28"/>
    </row>
    <row r="48" s="1" customFormat="1" spans="1:19">
      <c r="A48" s="1071">
        <v>277540</v>
      </c>
      <c r="B48" s="1071">
        <v>1272714</v>
      </c>
      <c r="C48" s="1071" t="s">
        <v>596</v>
      </c>
      <c r="D48" s="1452">
        <v>43183</v>
      </c>
      <c r="E48" s="1452">
        <v>43185</v>
      </c>
      <c r="F48" s="1071">
        <f t="shared" si="0"/>
        <v>2</v>
      </c>
      <c r="G48" s="1071">
        <v>1</v>
      </c>
      <c r="H48" s="1071" t="s">
        <v>391</v>
      </c>
      <c r="I48" s="1071" t="s">
        <v>37</v>
      </c>
      <c r="J48" s="1071">
        <f t="shared" si="1"/>
        <v>2</v>
      </c>
      <c r="K48" s="311">
        <v>2900000</v>
      </c>
      <c r="L48" s="311">
        <f t="shared" si="2"/>
        <v>5800000</v>
      </c>
      <c r="M48" s="1071"/>
      <c r="N48" s="1468">
        <f t="shared" si="3"/>
        <v>-5800000</v>
      </c>
      <c r="R48" s="28"/>
      <c r="S48" s="28"/>
    </row>
    <row r="49" s="1" customFormat="1" spans="1:19">
      <c r="A49" s="2">
        <v>278783</v>
      </c>
      <c r="B49" s="1071">
        <v>1275078</v>
      </c>
      <c r="C49" s="1071" t="s">
        <v>597</v>
      </c>
      <c r="D49" s="1452">
        <v>43180</v>
      </c>
      <c r="E49" s="1452">
        <v>43182</v>
      </c>
      <c r="F49" s="1071">
        <f t="shared" si="0"/>
        <v>2</v>
      </c>
      <c r="G49" s="1071">
        <v>1</v>
      </c>
      <c r="H49" s="1071" t="s">
        <v>53</v>
      </c>
      <c r="I49" s="1071" t="s">
        <v>37</v>
      </c>
      <c r="J49" s="1071">
        <f t="shared" si="1"/>
        <v>2</v>
      </c>
      <c r="K49" s="311">
        <v>2900000</v>
      </c>
      <c r="L49" s="311">
        <f t="shared" si="2"/>
        <v>5800000</v>
      </c>
      <c r="M49" s="1071"/>
      <c r="N49" s="1468">
        <f t="shared" si="3"/>
        <v>-5800000</v>
      </c>
      <c r="R49" s="28"/>
      <c r="S49" s="28"/>
    </row>
    <row r="50" s="1" customFormat="1" spans="1:19">
      <c r="A50" s="1071" t="s">
        <v>598</v>
      </c>
      <c r="B50" s="1071">
        <v>1275440</v>
      </c>
      <c r="C50" s="1071" t="s">
        <v>599</v>
      </c>
      <c r="D50" s="1452">
        <v>43179</v>
      </c>
      <c r="E50" s="1452">
        <v>43181</v>
      </c>
      <c r="F50" s="1071">
        <f t="shared" si="0"/>
        <v>2</v>
      </c>
      <c r="G50" s="1071">
        <v>2</v>
      </c>
      <c r="H50" s="1071" t="s">
        <v>53</v>
      </c>
      <c r="I50" s="1071" t="s">
        <v>37</v>
      </c>
      <c r="J50" s="1071">
        <f t="shared" si="1"/>
        <v>4</v>
      </c>
      <c r="K50" s="311">
        <v>2900000</v>
      </c>
      <c r="L50" s="311">
        <f t="shared" si="2"/>
        <v>11600000</v>
      </c>
      <c r="M50" s="1071"/>
      <c r="N50" s="1468">
        <f t="shared" si="3"/>
        <v>-11600000</v>
      </c>
      <c r="R50" s="28"/>
      <c r="S50" s="28"/>
    </row>
    <row r="51" s="1" customFormat="1" spans="1:19">
      <c r="A51" s="1071" t="s">
        <v>600</v>
      </c>
      <c r="B51" s="1071">
        <v>1275859</v>
      </c>
      <c r="C51" s="1071" t="s">
        <v>601</v>
      </c>
      <c r="D51" s="1452">
        <v>43183</v>
      </c>
      <c r="E51" s="1452">
        <v>43186</v>
      </c>
      <c r="F51" s="1071">
        <f t="shared" si="0"/>
        <v>3</v>
      </c>
      <c r="G51" s="1071">
        <v>2</v>
      </c>
      <c r="H51" s="1071" t="s">
        <v>53</v>
      </c>
      <c r="I51" s="1071" t="s">
        <v>37</v>
      </c>
      <c r="J51" s="1071">
        <f t="shared" si="1"/>
        <v>6</v>
      </c>
      <c r="K51" s="311">
        <v>2900000</v>
      </c>
      <c r="L51" s="311">
        <f t="shared" si="2"/>
        <v>17400000</v>
      </c>
      <c r="M51" s="1071"/>
      <c r="N51" s="1468">
        <f t="shared" si="3"/>
        <v>-17400000</v>
      </c>
      <c r="R51" s="28"/>
      <c r="S51" s="28"/>
    </row>
    <row r="52" s="1" customFormat="1" spans="1:19">
      <c r="A52" s="1071">
        <v>279839</v>
      </c>
      <c r="B52" s="1071">
        <v>1276743</v>
      </c>
      <c r="C52" s="1071" t="s">
        <v>602</v>
      </c>
      <c r="D52" s="1452">
        <v>43179</v>
      </c>
      <c r="E52" s="1452">
        <v>43180</v>
      </c>
      <c r="F52" s="1071">
        <f t="shared" si="0"/>
        <v>1</v>
      </c>
      <c r="G52" s="1071">
        <v>1</v>
      </c>
      <c r="H52" s="1071" t="s">
        <v>53</v>
      </c>
      <c r="I52" s="1071" t="s">
        <v>37</v>
      </c>
      <c r="J52" s="1071">
        <f t="shared" si="1"/>
        <v>1</v>
      </c>
      <c r="K52" s="311">
        <v>2900000</v>
      </c>
      <c r="L52" s="311">
        <f t="shared" si="2"/>
        <v>2900000</v>
      </c>
      <c r="M52" s="1071"/>
      <c r="N52" s="1468">
        <f t="shared" si="3"/>
        <v>-2900000</v>
      </c>
      <c r="R52" s="28"/>
      <c r="S52" s="28"/>
    </row>
    <row r="53" s="1" customFormat="1" spans="1:19">
      <c r="A53" s="1071">
        <v>280234</v>
      </c>
      <c r="B53" s="1071">
        <v>1277020</v>
      </c>
      <c r="C53" s="1071" t="s">
        <v>603</v>
      </c>
      <c r="D53" s="1452">
        <v>43182</v>
      </c>
      <c r="E53" s="1452">
        <v>43185</v>
      </c>
      <c r="F53" s="1071">
        <f t="shared" si="0"/>
        <v>3</v>
      </c>
      <c r="G53" s="1071">
        <v>1</v>
      </c>
      <c r="H53" s="1071" t="s">
        <v>53</v>
      </c>
      <c r="I53" s="1071" t="s">
        <v>37</v>
      </c>
      <c r="J53" s="1071">
        <f t="shared" si="1"/>
        <v>3</v>
      </c>
      <c r="K53" s="311">
        <v>2900000</v>
      </c>
      <c r="L53" s="311">
        <f t="shared" si="2"/>
        <v>8700000</v>
      </c>
      <c r="M53" s="1071"/>
      <c r="N53" s="1468">
        <f t="shared" si="3"/>
        <v>-8700000</v>
      </c>
      <c r="R53" s="28"/>
      <c r="S53" s="28"/>
    </row>
    <row r="54" s="1" customFormat="1" spans="1:19">
      <c r="A54" s="1071" t="s">
        <v>604</v>
      </c>
      <c r="B54" s="1071">
        <v>1277220</v>
      </c>
      <c r="C54" s="1071" t="s">
        <v>605</v>
      </c>
      <c r="D54" s="1452">
        <v>43182</v>
      </c>
      <c r="E54" s="1452">
        <v>43185</v>
      </c>
      <c r="F54" s="1071">
        <f t="shared" si="0"/>
        <v>3</v>
      </c>
      <c r="G54" s="1071">
        <v>2</v>
      </c>
      <c r="H54" s="1071" t="s">
        <v>391</v>
      </c>
      <c r="I54" s="1071" t="s">
        <v>37</v>
      </c>
      <c r="J54" s="1071">
        <f t="shared" si="1"/>
        <v>6</v>
      </c>
      <c r="K54" s="311">
        <v>2900000</v>
      </c>
      <c r="L54" s="311">
        <f t="shared" si="2"/>
        <v>17400000</v>
      </c>
      <c r="M54" s="1071"/>
      <c r="N54" s="1468">
        <f t="shared" si="3"/>
        <v>-17400000</v>
      </c>
      <c r="R54" s="28"/>
      <c r="S54" s="28"/>
    </row>
    <row r="55" s="1" customFormat="1" spans="1:19">
      <c r="A55" s="1071">
        <v>280702</v>
      </c>
      <c r="B55" s="1071">
        <v>1277380</v>
      </c>
      <c r="C55" s="1071" t="s">
        <v>606</v>
      </c>
      <c r="D55" s="1452">
        <v>43179</v>
      </c>
      <c r="E55" s="1452">
        <v>43182</v>
      </c>
      <c r="F55" s="1071">
        <f t="shared" si="0"/>
        <v>3</v>
      </c>
      <c r="G55" s="1071">
        <v>1</v>
      </c>
      <c r="H55" s="1071" t="s">
        <v>53</v>
      </c>
      <c r="I55" s="1071" t="s">
        <v>37</v>
      </c>
      <c r="J55" s="1071">
        <f t="shared" si="1"/>
        <v>3</v>
      </c>
      <c r="K55" s="311">
        <v>2900000</v>
      </c>
      <c r="L55" s="311">
        <f t="shared" si="2"/>
        <v>8700000</v>
      </c>
      <c r="M55" s="1071"/>
      <c r="N55" s="1468">
        <f t="shared" si="3"/>
        <v>-8700000</v>
      </c>
      <c r="R55" s="28"/>
      <c r="S55" s="28"/>
    </row>
    <row r="56" s="1" customFormat="1" spans="1:19">
      <c r="A56" s="1071">
        <v>280748</v>
      </c>
      <c r="B56" s="1071">
        <v>1277398</v>
      </c>
      <c r="C56" s="1071" t="s">
        <v>607</v>
      </c>
      <c r="D56" s="1452">
        <v>43180</v>
      </c>
      <c r="E56" s="1452">
        <v>43183</v>
      </c>
      <c r="F56" s="1071">
        <f t="shared" si="0"/>
        <v>3</v>
      </c>
      <c r="G56" s="1071">
        <v>1</v>
      </c>
      <c r="H56" s="1071" t="s">
        <v>53</v>
      </c>
      <c r="I56" s="1071" t="s">
        <v>37</v>
      </c>
      <c r="J56" s="1071">
        <f t="shared" si="1"/>
        <v>3</v>
      </c>
      <c r="K56" s="311">
        <v>2900000</v>
      </c>
      <c r="L56" s="311">
        <f t="shared" si="2"/>
        <v>8700000</v>
      </c>
      <c r="M56" s="1071"/>
      <c r="N56" s="1468">
        <f t="shared" si="3"/>
        <v>-8700000</v>
      </c>
      <c r="R56" s="28"/>
      <c r="S56" s="28"/>
    </row>
    <row r="57" s="1" customFormat="1" spans="1:19">
      <c r="A57" s="1071">
        <v>280751</v>
      </c>
      <c r="B57" s="1071">
        <v>1277489</v>
      </c>
      <c r="C57" s="1071" t="s">
        <v>608</v>
      </c>
      <c r="D57" s="1452">
        <v>43181</v>
      </c>
      <c r="E57" s="1452">
        <v>43184</v>
      </c>
      <c r="F57" s="1071">
        <f t="shared" si="0"/>
        <v>3</v>
      </c>
      <c r="G57" s="1071">
        <v>1</v>
      </c>
      <c r="H57" s="1071" t="s">
        <v>53</v>
      </c>
      <c r="I57" s="1071" t="s">
        <v>37</v>
      </c>
      <c r="J57" s="1071">
        <f t="shared" si="1"/>
        <v>3</v>
      </c>
      <c r="K57" s="311">
        <v>2900000</v>
      </c>
      <c r="L57" s="311">
        <f t="shared" si="2"/>
        <v>8700000</v>
      </c>
      <c r="M57" s="1071"/>
      <c r="N57" s="1468">
        <f t="shared" si="3"/>
        <v>-8700000</v>
      </c>
      <c r="R57" s="28"/>
      <c r="S57" s="28"/>
    </row>
    <row r="58" s="1" customFormat="1" spans="1:19">
      <c r="A58" s="1071">
        <v>280798</v>
      </c>
      <c r="B58" s="1071">
        <v>1277640</v>
      </c>
      <c r="C58" s="1071" t="s">
        <v>609</v>
      </c>
      <c r="D58" s="1452">
        <v>43183</v>
      </c>
      <c r="E58" s="1452">
        <v>43185</v>
      </c>
      <c r="F58" s="1071">
        <f t="shared" si="0"/>
        <v>2</v>
      </c>
      <c r="G58" s="1071">
        <v>1</v>
      </c>
      <c r="H58" s="1071" t="s">
        <v>391</v>
      </c>
      <c r="I58" s="1071" t="s">
        <v>37</v>
      </c>
      <c r="J58" s="1071">
        <f t="shared" si="1"/>
        <v>2</v>
      </c>
      <c r="K58" s="311">
        <v>2900000</v>
      </c>
      <c r="L58" s="311">
        <f t="shared" si="2"/>
        <v>5800000</v>
      </c>
      <c r="M58" s="1071"/>
      <c r="N58" s="1468">
        <f t="shared" si="3"/>
        <v>-5800000</v>
      </c>
      <c r="R58" s="28"/>
      <c r="S58" s="28"/>
    </row>
    <row r="59" s="1" customFormat="1" spans="1:19">
      <c r="A59" s="1071">
        <v>280799</v>
      </c>
      <c r="B59" s="1071">
        <v>1277749</v>
      </c>
      <c r="C59" s="1071" t="s">
        <v>610</v>
      </c>
      <c r="D59" s="1452">
        <v>43179</v>
      </c>
      <c r="E59" s="1452">
        <v>43182</v>
      </c>
      <c r="F59" s="1071">
        <f t="shared" si="0"/>
        <v>3</v>
      </c>
      <c r="G59" s="1071">
        <v>1</v>
      </c>
      <c r="H59" s="1071" t="s">
        <v>53</v>
      </c>
      <c r="I59" s="1071" t="s">
        <v>37</v>
      </c>
      <c r="J59" s="1071">
        <f t="shared" si="1"/>
        <v>3</v>
      </c>
      <c r="K59" s="311">
        <v>2900000</v>
      </c>
      <c r="L59" s="311">
        <f t="shared" si="2"/>
        <v>8700000</v>
      </c>
      <c r="M59" s="1071"/>
      <c r="N59" s="1468">
        <f t="shared" si="3"/>
        <v>-8700000</v>
      </c>
      <c r="R59" s="28"/>
      <c r="S59" s="28"/>
    </row>
    <row r="60" s="1" customFormat="1" spans="1:19">
      <c r="A60" s="1071">
        <v>282364</v>
      </c>
      <c r="B60" s="1071">
        <v>1282052</v>
      </c>
      <c r="C60" s="1071" t="s">
        <v>611</v>
      </c>
      <c r="D60" s="1452">
        <v>43168</v>
      </c>
      <c r="E60" s="1452">
        <v>43170</v>
      </c>
      <c r="F60" s="1071">
        <f t="shared" si="0"/>
        <v>2</v>
      </c>
      <c r="G60" s="1071">
        <v>1</v>
      </c>
      <c r="H60" s="1071" t="s">
        <v>240</v>
      </c>
      <c r="I60" s="1071" t="s">
        <v>37</v>
      </c>
      <c r="J60" s="1071">
        <f t="shared" si="1"/>
        <v>2</v>
      </c>
      <c r="K60" s="1071">
        <v>2900000</v>
      </c>
      <c r="L60" s="1071">
        <f t="shared" si="2"/>
        <v>5800000</v>
      </c>
      <c r="M60" s="1071"/>
      <c r="N60" s="1468">
        <f t="shared" si="3"/>
        <v>-5800000</v>
      </c>
      <c r="R60" s="28"/>
      <c r="S60" s="28"/>
    </row>
    <row r="61" s="1" customFormat="1" spans="1:19">
      <c r="A61" s="1071">
        <v>282163</v>
      </c>
      <c r="B61" s="1071">
        <v>1281310</v>
      </c>
      <c r="C61" s="1071" t="s">
        <v>612</v>
      </c>
      <c r="D61" s="1452">
        <v>43187</v>
      </c>
      <c r="E61" s="1452">
        <v>43190</v>
      </c>
      <c r="F61" s="1071">
        <f t="shared" si="0"/>
        <v>3</v>
      </c>
      <c r="G61" s="1071">
        <v>1</v>
      </c>
      <c r="H61" s="1071" t="s">
        <v>40</v>
      </c>
      <c r="I61" s="1071" t="s">
        <v>37</v>
      </c>
      <c r="J61" s="1071">
        <f t="shared" si="1"/>
        <v>3</v>
      </c>
      <c r="K61" s="311">
        <v>2900000</v>
      </c>
      <c r="L61" s="311">
        <f t="shared" si="2"/>
        <v>8700000</v>
      </c>
      <c r="M61" s="1071"/>
      <c r="N61" s="1468">
        <f t="shared" si="3"/>
        <v>-8700000</v>
      </c>
      <c r="R61" s="28"/>
      <c r="S61" s="28"/>
    </row>
    <row r="62" s="1" customFormat="1" spans="1:19">
      <c r="A62" s="1071">
        <v>281104</v>
      </c>
      <c r="B62" s="1071">
        <v>1278493</v>
      </c>
      <c r="C62" s="1071" t="s">
        <v>613</v>
      </c>
      <c r="D62" s="1452">
        <v>43182</v>
      </c>
      <c r="E62" s="1452">
        <v>43185</v>
      </c>
      <c r="F62" s="1071">
        <f t="shared" si="0"/>
        <v>3</v>
      </c>
      <c r="G62" s="1071">
        <v>3</v>
      </c>
      <c r="H62" s="1071" t="s">
        <v>53</v>
      </c>
      <c r="I62" s="1071" t="s">
        <v>37</v>
      </c>
      <c r="J62" s="1071">
        <f t="shared" si="1"/>
        <v>9</v>
      </c>
      <c r="K62" s="311">
        <v>2900000</v>
      </c>
      <c r="L62" s="311">
        <f t="shared" si="2"/>
        <v>26100000</v>
      </c>
      <c r="M62" s="1071"/>
      <c r="N62" s="1468">
        <f t="shared" si="3"/>
        <v>-26100000</v>
      </c>
      <c r="R62" s="28"/>
      <c r="S62" s="28"/>
    </row>
    <row r="63" s="1" customFormat="1" spans="1:19">
      <c r="A63" s="1071" t="s">
        <v>614</v>
      </c>
      <c r="B63" s="1071">
        <v>1279162</v>
      </c>
      <c r="C63" s="1071" t="s">
        <v>615</v>
      </c>
      <c r="D63" s="1452">
        <v>43182</v>
      </c>
      <c r="E63" s="1452">
        <v>43186</v>
      </c>
      <c r="F63" s="1071">
        <f t="shared" si="0"/>
        <v>4</v>
      </c>
      <c r="G63" s="1071">
        <v>2</v>
      </c>
      <c r="H63" s="1071" t="s">
        <v>151</v>
      </c>
      <c r="I63" s="1071" t="s">
        <v>37</v>
      </c>
      <c r="J63" s="1071">
        <f t="shared" si="1"/>
        <v>8</v>
      </c>
      <c r="K63" s="311">
        <v>2900000</v>
      </c>
      <c r="L63" s="311">
        <f t="shared" si="2"/>
        <v>23200000</v>
      </c>
      <c r="M63" s="1071"/>
      <c r="N63" s="1468">
        <f t="shared" si="3"/>
        <v>-23200000</v>
      </c>
      <c r="R63" s="28"/>
      <c r="S63" s="28"/>
    </row>
    <row r="64" s="1" customFormat="1" spans="1:19">
      <c r="A64" s="1071" t="s">
        <v>616</v>
      </c>
      <c r="B64" s="1071">
        <v>1279987</v>
      </c>
      <c r="C64" s="1071" t="s">
        <v>617</v>
      </c>
      <c r="D64" s="1452">
        <v>43187</v>
      </c>
      <c r="E64" s="1452">
        <v>43189</v>
      </c>
      <c r="F64" s="1071">
        <f t="shared" si="0"/>
        <v>2</v>
      </c>
      <c r="G64" s="1071">
        <v>2</v>
      </c>
      <c r="H64" s="1071" t="s">
        <v>36</v>
      </c>
      <c r="I64" s="1071" t="s">
        <v>37</v>
      </c>
      <c r="J64" s="1071">
        <f t="shared" si="1"/>
        <v>4</v>
      </c>
      <c r="K64" s="311">
        <v>2900000</v>
      </c>
      <c r="L64" s="311">
        <f t="shared" si="2"/>
        <v>11600000</v>
      </c>
      <c r="M64" s="1071"/>
      <c r="N64" s="1468">
        <f t="shared" si="3"/>
        <v>-11600000</v>
      </c>
      <c r="R64" s="28"/>
      <c r="S64" s="28"/>
    </row>
    <row r="65" s="1" customFormat="1" spans="1:19">
      <c r="A65" s="1071">
        <v>282042</v>
      </c>
      <c r="B65" s="1071">
        <v>1281008</v>
      </c>
      <c r="C65" s="1071" t="s">
        <v>618</v>
      </c>
      <c r="D65" s="1452">
        <v>43179</v>
      </c>
      <c r="E65" s="1452">
        <v>43182</v>
      </c>
      <c r="F65" s="1071">
        <f t="shared" si="0"/>
        <v>3</v>
      </c>
      <c r="G65" s="1071">
        <v>1</v>
      </c>
      <c r="H65" s="1071" t="s">
        <v>391</v>
      </c>
      <c r="I65" s="1071" t="s">
        <v>37</v>
      </c>
      <c r="J65" s="1071">
        <f t="shared" si="1"/>
        <v>3</v>
      </c>
      <c r="K65" s="311">
        <v>2900000</v>
      </c>
      <c r="L65" s="311">
        <f t="shared" si="2"/>
        <v>8700000</v>
      </c>
      <c r="M65" s="1071"/>
      <c r="N65" s="1468">
        <f t="shared" si="3"/>
        <v>-8700000</v>
      </c>
      <c r="R65" s="28"/>
      <c r="S65" s="28"/>
    </row>
    <row r="66" s="1" customFormat="1" spans="1:19">
      <c r="A66" s="1071">
        <v>282143</v>
      </c>
      <c r="B66" s="1071">
        <v>1280786</v>
      </c>
      <c r="C66" s="1071" t="s">
        <v>619</v>
      </c>
      <c r="D66" s="1452">
        <v>43170</v>
      </c>
      <c r="E66" s="1452">
        <v>43175</v>
      </c>
      <c r="F66" s="1071">
        <f t="shared" si="0"/>
        <v>5</v>
      </c>
      <c r="G66" s="1071">
        <v>1</v>
      </c>
      <c r="H66" s="1071" t="s">
        <v>171</v>
      </c>
      <c r="I66" s="1071" t="s">
        <v>37</v>
      </c>
      <c r="J66" s="1071">
        <f t="shared" si="1"/>
        <v>5</v>
      </c>
      <c r="K66" s="311">
        <v>2900000</v>
      </c>
      <c r="L66" s="311">
        <f t="shared" si="2"/>
        <v>14500000</v>
      </c>
      <c r="M66" s="1071"/>
      <c r="N66" s="1468">
        <f t="shared" si="3"/>
        <v>-14500000</v>
      </c>
      <c r="R66" s="28"/>
      <c r="S66" s="28"/>
    </row>
    <row r="67" s="1" customFormat="1" spans="1:19">
      <c r="A67" s="1071">
        <v>282141</v>
      </c>
      <c r="B67" s="1071">
        <v>1280622</v>
      </c>
      <c r="C67" s="1071" t="s">
        <v>620</v>
      </c>
      <c r="D67" s="1452">
        <v>43171</v>
      </c>
      <c r="E67" s="1452">
        <v>43174</v>
      </c>
      <c r="F67" s="1071">
        <f t="shared" si="0"/>
        <v>3</v>
      </c>
      <c r="G67" s="1071">
        <v>1</v>
      </c>
      <c r="H67" s="1071" t="s">
        <v>53</v>
      </c>
      <c r="I67" s="1071" t="s">
        <v>37</v>
      </c>
      <c r="J67" s="1071">
        <f t="shared" si="1"/>
        <v>3</v>
      </c>
      <c r="K67" s="311">
        <v>2900000</v>
      </c>
      <c r="L67" s="311">
        <v>8700000</v>
      </c>
      <c r="M67" s="1071"/>
      <c r="N67" s="1468">
        <v>-8700000</v>
      </c>
      <c r="R67" s="28"/>
      <c r="S67" s="28"/>
    </row>
    <row r="68" s="1" customFormat="1" spans="1:19">
      <c r="A68" s="1485" t="s">
        <v>621</v>
      </c>
      <c r="B68" s="1071">
        <v>1271575</v>
      </c>
      <c r="C68" s="1071" t="s">
        <v>622</v>
      </c>
      <c r="D68" s="1452">
        <v>43190</v>
      </c>
      <c r="E68" s="1452">
        <v>43192</v>
      </c>
      <c r="F68" s="1071">
        <f t="shared" si="0"/>
        <v>2</v>
      </c>
      <c r="G68" s="1071">
        <v>1</v>
      </c>
      <c r="H68" s="1071" t="s">
        <v>53</v>
      </c>
      <c r="I68" s="1071" t="s">
        <v>37</v>
      </c>
      <c r="J68" s="1071">
        <f t="shared" si="1"/>
        <v>2</v>
      </c>
      <c r="K68" s="311">
        <v>2900000</v>
      </c>
      <c r="L68" s="311">
        <f t="shared" ref="L68:L102" si="4">K68*F68*G68</f>
        <v>5800000</v>
      </c>
      <c r="M68" s="1071"/>
      <c r="N68" s="1468">
        <f t="shared" ref="N68:N102" si="5">M68-L68</f>
        <v>-5800000</v>
      </c>
      <c r="R68" s="28"/>
      <c r="S68" s="28"/>
    </row>
    <row r="69" s="1" customFormat="1" spans="1:19">
      <c r="A69" s="1071" t="s">
        <v>623</v>
      </c>
      <c r="B69" s="1071">
        <v>1272512</v>
      </c>
      <c r="C69" s="1071" t="s">
        <v>624</v>
      </c>
      <c r="D69" s="1452">
        <v>43189</v>
      </c>
      <c r="E69" s="1452">
        <v>43190</v>
      </c>
      <c r="F69" s="1071">
        <f t="shared" si="0"/>
        <v>1</v>
      </c>
      <c r="G69" s="1071">
        <v>3</v>
      </c>
      <c r="H69" s="1071" t="s">
        <v>36</v>
      </c>
      <c r="I69" s="1071" t="s">
        <v>37</v>
      </c>
      <c r="J69" s="1071">
        <f t="shared" si="1"/>
        <v>3</v>
      </c>
      <c r="K69" s="311">
        <v>2900000</v>
      </c>
      <c r="L69" s="311">
        <f t="shared" si="4"/>
        <v>8700000</v>
      </c>
      <c r="M69" s="1071"/>
      <c r="N69" s="1468">
        <f t="shared" si="5"/>
        <v>-8700000</v>
      </c>
      <c r="R69" s="28"/>
      <c r="S69" s="28"/>
    </row>
    <row r="70" s="1" customFormat="1" spans="1:19">
      <c r="A70" s="1071">
        <v>279668</v>
      </c>
      <c r="B70" s="1071">
        <v>1275882</v>
      </c>
      <c r="C70" s="1071" t="s">
        <v>625</v>
      </c>
      <c r="D70" s="1452">
        <v>43190</v>
      </c>
      <c r="E70" s="1452">
        <v>43192</v>
      </c>
      <c r="F70" s="1071">
        <f t="shared" si="0"/>
        <v>2</v>
      </c>
      <c r="G70" s="1071">
        <v>1</v>
      </c>
      <c r="H70" s="1071" t="s">
        <v>391</v>
      </c>
      <c r="I70" s="1071" t="s">
        <v>37</v>
      </c>
      <c r="J70" s="1071">
        <f t="shared" si="1"/>
        <v>2</v>
      </c>
      <c r="K70" s="311">
        <v>2900000</v>
      </c>
      <c r="L70" s="311">
        <f t="shared" si="4"/>
        <v>5800000</v>
      </c>
      <c r="M70" s="1071"/>
      <c r="N70" s="1468">
        <f t="shared" si="5"/>
        <v>-5800000</v>
      </c>
      <c r="R70" s="28"/>
      <c r="S70" s="28"/>
    </row>
    <row r="71" s="1" customFormat="1" spans="1:19">
      <c r="A71" s="1071">
        <v>281142</v>
      </c>
      <c r="B71" s="1071">
        <v>1278807</v>
      </c>
      <c r="C71" s="1071" t="s">
        <v>626</v>
      </c>
      <c r="D71" s="1452">
        <v>43190</v>
      </c>
      <c r="E71" s="1452">
        <v>43192</v>
      </c>
      <c r="F71" s="1071">
        <f t="shared" si="0"/>
        <v>2</v>
      </c>
      <c r="G71" s="1071">
        <v>1</v>
      </c>
      <c r="H71" s="1071" t="s">
        <v>53</v>
      </c>
      <c r="I71" s="1071" t="s">
        <v>37</v>
      </c>
      <c r="J71" s="1071">
        <f t="shared" si="1"/>
        <v>2</v>
      </c>
      <c r="K71" s="311">
        <v>2900000</v>
      </c>
      <c r="L71" s="311">
        <f t="shared" si="4"/>
        <v>5800000</v>
      </c>
      <c r="M71" s="1071"/>
      <c r="N71" s="1468">
        <f t="shared" si="5"/>
        <v>-5800000</v>
      </c>
      <c r="R71" s="28"/>
      <c r="S71" s="28"/>
    </row>
    <row r="72" s="1" customFormat="1" spans="1:19">
      <c r="A72" s="1071" t="s">
        <v>627</v>
      </c>
      <c r="B72" s="1071">
        <v>1279119</v>
      </c>
      <c r="C72" s="1071" t="s">
        <v>628</v>
      </c>
      <c r="D72" s="1452">
        <v>43190</v>
      </c>
      <c r="E72" s="1452">
        <v>43193</v>
      </c>
      <c r="F72" s="1071">
        <f t="shared" si="0"/>
        <v>3</v>
      </c>
      <c r="G72" s="1071">
        <v>2</v>
      </c>
      <c r="H72" s="1071" t="s">
        <v>40</v>
      </c>
      <c r="I72" s="1071" t="s">
        <v>37</v>
      </c>
      <c r="J72" s="1071">
        <f t="shared" si="1"/>
        <v>6</v>
      </c>
      <c r="K72" s="311">
        <v>2900000</v>
      </c>
      <c r="L72" s="311">
        <f t="shared" si="4"/>
        <v>17400000</v>
      </c>
      <c r="M72" s="1071"/>
      <c r="N72" s="1468">
        <f t="shared" si="5"/>
        <v>-17400000</v>
      </c>
      <c r="R72" s="28"/>
      <c r="S72" s="28"/>
    </row>
    <row r="73" s="1" customFormat="1" spans="1:19">
      <c r="A73" s="1071">
        <v>281903</v>
      </c>
      <c r="B73" s="1071">
        <v>1280252</v>
      </c>
      <c r="C73" s="1071" t="s">
        <v>629</v>
      </c>
      <c r="D73" s="1452">
        <v>43189</v>
      </c>
      <c r="E73" s="1452">
        <v>43192</v>
      </c>
      <c r="F73" s="1071">
        <f t="shared" ref="F73:F102" si="6">E73-D73</f>
        <v>3</v>
      </c>
      <c r="G73" s="1071">
        <v>1</v>
      </c>
      <c r="H73" s="1071" t="s">
        <v>391</v>
      </c>
      <c r="I73" s="1071" t="s">
        <v>37</v>
      </c>
      <c r="J73" s="1071">
        <f t="shared" ref="J73:J102" si="7">G73*F73</f>
        <v>3</v>
      </c>
      <c r="K73" s="311">
        <v>2900000</v>
      </c>
      <c r="L73" s="311">
        <f t="shared" si="4"/>
        <v>8700000</v>
      </c>
      <c r="M73" s="1071"/>
      <c r="N73" s="1468">
        <f t="shared" si="5"/>
        <v>-8700000</v>
      </c>
      <c r="R73" s="28"/>
      <c r="S73" s="28"/>
    </row>
    <row r="74" s="1" customFormat="1" spans="1:19">
      <c r="A74" s="1071">
        <v>274751</v>
      </c>
      <c r="B74" s="1071">
        <v>1263693</v>
      </c>
      <c r="C74" s="1071" t="s">
        <v>630</v>
      </c>
      <c r="D74" s="1452">
        <v>43190</v>
      </c>
      <c r="E74" s="1452">
        <v>43192</v>
      </c>
      <c r="F74" s="1071">
        <f t="shared" si="6"/>
        <v>2</v>
      </c>
      <c r="G74" s="1071">
        <v>2</v>
      </c>
      <c r="H74" s="1071" t="s">
        <v>53</v>
      </c>
      <c r="I74" s="1071" t="s">
        <v>37</v>
      </c>
      <c r="J74" s="1071">
        <f t="shared" si="7"/>
        <v>4</v>
      </c>
      <c r="K74" s="311">
        <v>2900000</v>
      </c>
      <c r="L74" s="311">
        <f t="shared" si="4"/>
        <v>11600000</v>
      </c>
      <c r="M74" s="1071"/>
      <c r="N74" s="1468">
        <f t="shared" si="5"/>
        <v>-11600000</v>
      </c>
      <c r="R74" s="28"/>
      <c r="S74" s="28"/>
    </row>
    <row r="75" s="1" customFormat="1" spans="1:19">
      <c r="A75" s="1071" t="s">
        <v>631</v>
      </c>
      <c r="B75" s="1071">
        <v>1280704</v>
      </c>
      <c r="C75" s="1071" t="s">
        <v>632</v>
      </c>
      <c r="D75" s="1452">
        <v>43189</v>
      </c>
      <c r="E75" s="1452">
        <v>43192</v>
      </c>
      <c r="F75" s="1071">
        <f t="shared" si="6"/>
        <v>3</v>
      </c>
      <c r="G75" s="1071">
        <v>1</v>
      </c>
      <c r="H75" s="1071" t="s">
        <v>53</v>
      </c>
      <c r="I75" s="1071" t="s">
        <v>37</v>
      </c>
      <c r="J75" s="1071">
        <f t="shared" si="7"/>
        <v>3</v>
      </c>
      <c r="K75" s="311">
        <v>2900000</v>
      </c>
      <c r="L75" s="311">
        <f t="shared" si="4"/>
        <v>8700000</v>
      </c>
      <c r="M75" s="1071"/>
      <c r="N75" s="1468">
        <f t="shared" si="5"/>
        <v>-8700000</v>
      </c>
      <c r="R75" s="28"/>
      <c r="S75" s="28"/>
    </row>
    <row r="76" s="1" customFormat="1" spans="1:19">
      <c r="A76" s="1071">
        <v>282537</v>
      </c>
      <c r="B76" s="1071">
        <v>1282093</v>
      </c>
      <c r="C76" s="1071" t="s">
        <v>633</v>
      </c>
      <c r="D76" s="1452">
        <v>43188</v>
      </c>
      <c r="E76" s="1452">
        <v>43190</v>
      </c>
      <c r="F76" s="1071">
        <f t="shared" si="6"/>
        <v>2</v>
      </c>
      <c r="G76" s="1071">
        <v>1</v>
      </c>
      <c r="H76" s="1071" t="s">
        <v>53</v>
      </c>
      <c r="I76" s="1071" t="s">
        <v>37</v>
      </c>
      <c r="J76" s="1071">
        <f t="shared" si="7"/>
        <v>2</v>
      </c>
      <c r="K76" s="311">
        <v>2900000</v>
      </c>
      <c r="L76" s="311">
        <f t="shared" si="4"/>
        <v>5800000</v>
      </c>
      <c r="M76" s="1071"/>
      <c r="N76" s="1468">
        <f t="shared" si="5"/>
        <v>-5800000</v>
      </c>
      <c r="R76" s="28"/>
      <c r="S76" s="28"/>
    </row>
    <row r="77" s="1" customFormat="1" spans="1:19">
      <c r="A77" s="1071">
        <v>282562</v>
      </c>
      <c r="B77" s="1071">
        <v>1282334</v>
      </c>
      <c r="C77" s="1071" t="s">
        <v>634</v>
      </c>
      <c r="D77" s="1452">
        <v>43173</v>
      </c>
      <c r="E77" s="1452">
        <v>43174</v>
      </c>
      <c r="F77" s="1071">
        <f t="shared" si="6"/>
        <v>1</v>
      </c>
      <c r="G77" s="1071">
        <v>1</v>
      </c>
      <c r="H77" s="1071" t="s">
        <v>53</v>
      </c>
      <c r="I77" s="1071" t="s">
        <v>37</v>
      </c>
      <c r="J77" s="1071">
        <f t="shared" si="7"/>
        <v>1</v>
      </c>
      <c r="K77" s="311">
        <v>2900000</v>
      </c>
      <c r="L77" s="311">
        <f t="shared" si="4"/>
        <v>2900000</v>
      </c>
      <c r="M77" s="1071"/>
      <c r="N77" s="1468">
        <f t="shared" si="5"/>
        <v>-2900000</v>
      </c>
      <c r="R77" s="28"/>
      <c r="S77" s="28"/>
    </row>
    <row r="78" s="1" customFormat="1" spans="1:19">
      <c r="A78" s="1071">
        <v>282576</v>
      </c>
      <c r="B78" s="1071">
        <v>1282411</v>
      </c>
      <c r="C78" s="1071" t="s">
        <v>635</v>
      </c>
      <c r="D78" s="1452">
        <v>43172</v>
      </c>
      <c r="E78" s="1452">
        <v>43173</v>
      </c>
      <c r="F78" s="1071">
        <f t="shared" si="6"/>
        <v>1</v>
      </c>
      <c r="G78" s="1071">
        <v>1</v>
      </c>
      <c r="H78" s="1071" t="s">
        <v>269</v>
      </c>
      <c r="I78" s="1071" t="s">
        <v>37</v>
      </c>
      <c r="J78" s="1071">
        <f t="shared" si="7"/>
        <v>1</v>
      </c>
      <c r="K78" s="311">
        <v>2900000</v>
      </c>
      <c r="L78" s="311">
        <f t="shared" si="4"/>
        <v>2900000</v>
      </c>
      <c r="M78" s="1071"/>
      <c r="N78" s="1468">
        <f t="shared" si="5"/>
        <v>-2900000</v>
      </c>
      <c r="R78" s="28"/>
      <c r="S78" s="28"/>
    </row>
    <row r="79" s="1" customFormat="1" spans="1:19">
      <c r="A79" s="1071">
        <v>282327</v>
      </c>
      <c r="B79" s="1071">
        <v>1281734</v>
      </c>
      <c r="C79" s="1071" t="s">
        <v>636</v>
      </c>
      <c r="D79" s="1452">
        <v>43175</v>
      </c>
      <c r="E79" s="1452">
        <v>43177</v>
      </c>
      <c r="F79" s="1071">
        <f t="shared" si="6"/>
        <v>2</v>
      </c>
      <c r="G79" s="1071">
        <v>1</v>
      </c>
      <c r="H79" s="1071" t="s">
        <v>240</v>
      </c>
      <c r="I79" s="1071" t="s">
        <v>37</v>
      </c>
      <c r="J79" s="1071">
        <f t="shared" si="7"/>
        <v>2</v>
      </c>
      <c r="K79" s="311">
        <v>2900000</v>
      </c>
      <c r="L79" s="311">
        <f t="shared" si="4"/>
        <v>5800000</v>
      </c>
      <c r="M79" s="1071"/>
      <c r="N79" s="1468">
        <f t="shared" si="5"/>
        <v>-5800000</v>
      </c>
      <c r="R79" s="28"/>
      <c r="S79" s="28"/>
    </row>
    <row r="80" s="1" customFormat="1" spans="1:19">
      <c r="A80" s="1071">
        <v>282573</v>
      </c>
      <c r="B80" s="1071">
        <v>1281914</v>
      </c>
      <c r="C80" s="1071" t="s">
        <v>637</v>
      </c>
      <c r="D80" s="1452">
        <v>43179</v>
      </c>
      <c r="E80" s="1452">
        <v>43183</v>
      </c>
      <c r="F80" s="1071">
        <f t="shared" si="6"/>
        <v>4</v>
      </c>
      <c r="G80" s="1071">
        <v>5</v>
      </c>
      <c r="H80" s="1071" t="s">
        <v>391</v>
      </c>
      <c r="I80" s="1071" t="s">
        <v>37</v>
      </c>
      <c r="J80" s="1071">
        <f t="shared" si="7"/>
        <v>20</v>
      </c>
      <c r="K80" s="311">
        <v>2900000</v>
      </c>
      <c r="L80" s="311">
        <f t="shared" si="4"/>
        <v>58000000</v>
      </c>
      <c r="M80" s="1071"/>
      <c r="N80" s="1468">
        <f t="shared" si="5"/>
        <v>-58000000</v>
      </c>
      <c r="R80" s="28"/>
      <c r="S80" s="28"/>
    </row>
    <row r="81" s="1" customFormat="1" spans="1:19">
      <c r="A81" s="1071">
        <v>282592</v>
      </c>
      <c r="B81" s="1071">
        <v>1282326</v>
      </c>
      <c r="C81" s="1071" t="s">
        <v>638</v>
      </c>
      <c r="D81" s="1452">
        <v>43173</v>
      </c>
      <c r="E81" s="1452">
        <v>43175</v>
      </c>
      <c r="F81" s="1071">
        <f t="shared" si="6"/>
        <v>2</v>
      </c>
      <c r="G81" s="1071">
        <v>1</v>
      </c>
      <c r="H81" s="1071" t="s">
        <v>53</v>
      </c>
      <c r="I81" s="1071" t="s">
        <v>148</v>
      </c>
      <c r="J81" s="1071">
        <f t="shared" si="7"/>
        <v>2</v>
      </c>
      <c r="K81" s="311">
        <v>2900000</v>
      </c>
      <c r="L81" s="311">
        <f t="shared" si="4"/>
        <v>5800000</v>
      </c>
      <c r="M81" s="1071"/>
      <c r="N81" s="1468">
        <f t="shared" si="5"/>
        <v>-5800000</v>
      </c>
      <c r="R81" s="28"/>
      <c r="S81" s="28"/>
    </row>
    <row r="82" s="1" customFormat="1" spans="1:19">
      <c r="A82" s="1071">
        <v>283008</v>
      </c>
      <c r="B82" s="1071">
        <v>1282818</v>
      </c>
      <c r="C82" s="1071" t="s">
        <v>639</v>
      </c>
      <c r="D82" s="1452">
        <v>43173</v>
      </c>
      <c r="E82" s="1452">
        <v>43176</v>
      </c>
      <c r="F82" s="1071">
        <f t="shared" si="6"/>
        <v>3</v>
      </c>
      <c r="G82" s="1071">
        <v>1</v>
      </c>
      <c r="H82" s="1071" t="s">
        <v>53</v>
      </c>
      <c r="I82" s="1071" t="s">
        <v>37</v>
      </c>
      <c r="J82" s="1071">
        <f t="shared" si="7"/>
        <v>3</v>
      </c>
      <c r="K82" s="311">
        <v>2900000</v>
      </c>
      <c r="L82" s="311">
        <f t="shared" si="4"/>
        <v>8700000</v>
      </c>
      <c r="M82" s="1071"/>
      <c r="N82" s="1468">
        <f t="shared" si="5"/>
        <v>-8700000</v>
      </c>
      <c r="R82" s="28"/>
      <c r="S82" s="28"/>
    </row>
    <row r="83" s="1" customFormat="1" spans="1:19">
      <c r="A83" s="1071">
        <v>282264</v>
      </c>
      <c r="B83" s="1071">
        <v>1281803</v>
      </c>
      <c r="C83" s="1071" t="s">
        <v>640</v>
      </c>
      <c r="D83" s="1452">
        <v>43183</v>
      </c>
      <c r="E83" s="1452">
        <v>43186</v>
      </c>
      <c r="F83" s="1071">
        <f t="shared" si="6"/>
        <v>3</v>
      </c>
      <c r="G83" s="1071">
        <v>1</v>
      </c>
      <c r="H83" s="1071" t="s">
        <v>240</v>
      </c>
      <c r="I83" s="1071" t="s">
        <v>37</v>
      </c>
      <c r="J83" s="1071">
        <f t="shared" si="7"/>
        <v>3</v>
      </c>
      <c r="K83" s="311">
        <v>2900000</v>
      </c>
      <c r="L83" s="311">
        <f t="shared" si="4"/>
        <v>8700000</v>
      </c>
      <c r="M83" s="1071"/>
      <c r="N83" s="1468">
        <f t="shared" si="5"/>
        <v>-8700000</v>
      </c>
      <c r="R83" s="28"/>
      <c r="S83" s="28"/>
    </row>
    <row r="84" s="1" customFormat="1" spans="1:19">
      <c r="A84" s="1071">
        <v>283004</v>
      </c>
      <c r="B84" s="1071">
        <v>1282633</v>
      </c>
      <c r="C84" s="1071" t="s">
        <v>641</v>
      </c>
      <c r="D84" s="1452">
        <v>43185</v>
      </c>
      <c r="E84" s="1452">
        <v>43188</v>
      </c>
      <c r="F84" s="1071">
        <f t="shared" si="6"/>
        <v>3</v>
      </c>
      <c r="G84" s="1071">
        <v>1</v>
      </c>
      <c r="H84" s="1071" t="s">
        <v>53</v>
      </c>
      <c r="I84" s="1071" t="s">
        <v>37</v>
      </c>
      <c r="J84" s="1071">
        <f t="shared" si="7"/>
        <v>3</v>
      </c>
      <c r="K84" s="311">
        <v>2900000</v>
      </c>
      <c r="L84" s="311">
        <f t="shared" si="4"/>
        <v>8700000</v>
      </c>
      <c r="M84" s="1071"/>
      <c r="N84" s="1468">
        <f t="shared" si="5"/>
        <v>-8700000</v>
      </c>
      <c r="R84" s="28"/>
      <c r="S84" s="28"/>
    </row>
    <row r="85" s="1" customFormat="1" spans="1:19">
      <c r="A85" s="1071">
        <v>283015</v>
      </c>
      <c r="B85" s="1071">
        <v>1283600</v>
      </c>
      <c r="C85" s="1071" t="s">
        <v>642</v>
      </c>
      <c r="D85" s="1452">
        <v>43185</v>
      </c>
      <c r="E85" s="1452">
        <v>43187</v>
      </c>
      <c r="F85" s="1071">
        <f t="shared" si="6"/>
        <v>2</v>
      </c>
      <c r="G85" s="1071">
        <v>1</v>
      </c>
      <c r="H85" s="1071" t="s">
        <v>40</v>
      </c>
      <c r="I85" s="1071" t="s">
        <v>37</v>
      </c>
      <c r="J85" s="1071">
        <f t="shared" si="7"/>
        <v>2</v>
      </c>
      <c r="K85" s="1459">
        <v>2900000</v>
      </c>
      <c r="L85" s="311">
        <f t="shared" si="4"/>
        <v>5800000</v>
      </c>
      <c r="M85" s="1071"/>
      <c r="N85" s="1468">
        <f t="shared" si="5"/>
        <v>-5800000</v>
      </c>
      <c r="R85" s="28"/>
      <c r="S85" s="28"/>
    </row>
    <row r="86" s="1" customFormat="1" spans="1:19">
      <c r="A86" s="1071" t="s">
        <v>643</v>
      </c>
      <c r="B86" s="1071">
        <v>1284589</v>
      </c>
      <c r="C86" s="1071" t="s">
        <v>644</v>
      </c>
      <c r="D86" s="1452">
        <v>43185</v>
      </c>
      <c r="E86" s="1452">
        <v>43188</v>
      </c>
      <c r="F86" s="1071">
        <f t="shared" si="6"/>
        <v>3</v>
      </c>
      <c r="G86" s="1071">
        <v>2</v>
      </c>
      <c r="H86" s="1071" t="s">
        <v>40</v>
      </c>
      <c r="I86" s="1071" t="s">
        <v>37</v>
      </c>
      <c r="J86" s="1071">
        <f t="shared" si="7"/>
        <v>6</v>
      </c>
      <c r="K86" s="1459">
        <v>2900000</v>
      </c>
      <c r="L86" s="311">
        <f t="shared" si="4"/>
        <v>17400000</v>
      </c>
      <c r="M86" s="1071"/>
      <c r="N86" s="1468">
        <f t="shared" si="5"/>
        <v>-17400000</v>
      </c>
      <c r="R86" s="28"/>
      <c r="S86" s="28"/>
    </row>
    <row r="87" s="1" customFormat="1" spans="1:19">
      <c r="A87" s="1071">
        <v>283640</v>
      </c>
      <c r="B87" s="1071">
        <v>1284798</v>
      </c>
      <c r="C87" s="1071" t="s">
        <v>645</v>
      </c>
      <c r="D87" s="1452">
        <v>43178</v>
      </c>
      <c r="E87" s="1452">
        <v>43179</v>
      </c>
      <c r="F87" s="1071">
        <f t="shared" si="6"/>
        <v>1</v>
      </c>
      <c r="G87" s="1071">
        <v>1</v>
      </c>
      <c r="H87" s="1071" t="s">
        <v>53</v>
      </c>
      <c r="I87" s="1071" t="s">
        <v>37</v>
      </c>
      <c r="J87" s="1071">
        <f t="shared" si="7"/>
        <v>1</v>
      </c>
      <c r="K87" s="1071">
        <v>2900000</v>
      </c>
      <c r="L87" s="311">
        <f t="shared" si="4"/>
        <v>2900000</v>
      </c>
      <c r="M87" s="1071"/>
      <c r="N87" s="1468">
        <f t="shared" si="5"/>
        <v>-2900000</v>
      </c>
      <c r="R87" s="28"/>
      <c r="S87" s="28"/>
    </row>
    <row r="88" s="1" customFormat="1" spans="1:19">
      <c r="A88" s="1071">
        <v>283852</v>
      </c>
      <c r="B88" s="1071">
        <v>1285222</v>
      </c>
      <c r="C88" s="1071" t="s">
        <v>646</v>
      </c>
      <c r="D88" s="1452">
        <v>43186</v>
      </c>
      <c r="E88" s="1452">
        <v>43189</v>
      </c>
      <c r="F88" s="1071">
        <f t="shared" si="6"/>
        <v>3</v>
      </c>
      <c r="G88" s="1071">
        <v>1</v>
      </c>
      <c r="H88" s="1071" t="s">
        <v>391</v>
      </c>
      <c r="I88" s="1071" t="s">
        <v>37</v>
      </c>
      <c r="J88" s="1071">
        <f t="shared" si="7"/>
        <v>3</v>
      </c>
      <c r="K88" s="1459">
        <v>2900000</v>
      </c>
      <c r="L88" s="311">
        <f t="shared" si="4"/>
        <v>8700000</v>
      </c>
      <c r="M88" s="1071"/>
      <c r="N88" s="1468">
        <f t="shared" si="5"/>
        <v>-8700000</v>
      </c>
      <c r="R88" s="28"/>
      <c r="S88" s="28"/>
    </row>
    <row r="89" s="1" customFormat="1" spans="1:19">
      <c r="A89" s="1071">
        <v>283900</v>
      </c>
      <c r="B89" s="1071">
        <v>1285412</v>
      </c>
      <c r="C89" s="1071" t="s">
        <v>647</v>
      </c>
      <c r="D89" s="1452">
        <v>43178</v>
      </c>
      <c r="E89" s="1452">
        <v>43182</v>
      </c>
      <c r="F89" s="1071">
        <f t="shared" si="6"/>
        <v>4</v>
      </c>
      <c r="G89" s="1071">
        <v>1</v>
      </c>
      <c r="H89" s="1071" t="s">
        <v>391</v>
      </c>
      <c r="I89" s="1071" t="s">
        <v>37</v>
      </c>
      <c r="J89" s="1071">
        <f t="shared" si="7"/>
        <v>4</v>
      </c>
      <c r="K89" s="1459">
        <v>2900000</v>
      </c>
      <c r="L89" s="311">
        <f t="shared" si="4"/>
        <v>11600000</v>
      </c>
      <c r="M89" s="1071"/>
      <c r="N89" s="1468">
        <f t="shared" si="5"/>
        <v>-11600000</v>
      </c>
      <c r="R89" s="28"/>
      <c r="S89" s="28"/>
    </row>
    <row r="90" s="1" customFormat="1" spans="1:19">
      <c r="A90" s="1071">
        <v>283935</v>
      </c>
      <c r="B90" s="1071">
        <v>1285467</v>
      </c>
      <c r="C90" s="1071" t="s">
        <v>648</v>
      </c>
      <c r="D90" s="1452">
        <v>43177</v>
      </c>
      <c r="E90" s="1452">
        <v>43179</v>
      </c>
      <c r="F90" s="1071">
        <f t="shared" si="6"/>
        <v>2</v>
      </c>
      <c r="G90" s="1071">
        <v>1</v>
      </c>
      <c r="H90" s="1071" t="s">
        <v>53</v>
      </c>
      <c r="I90" s="1071" t="s">
        <v>37</v>
      </c>
      <c r="J90" s="1071">
        <f t="shared" si="7"/>
        <v>2</v>
      </c>
      <c r="K90" s="1459">
        <v>2900000</v>
      </c>
      <c r="L90" s="311">
        <f t="shared" si="4"/>
        <v>5800000</v>
      </c>
      <c r="M90" s="1071"/>
      <c r="N90" s="1468">
        <f t="shared" si="5"/>
        <v>-5800000</v>
      </c>
      <c r="R90" s="28"/>
      <c r="S90" s="28"/>
    </row>
    <row r="91" s="1" customFormat="1" spans="1:19">
      <c r="A91" s="1071" t="s">
        <v>649</v>
      </c>
      <c r="B91" s="1071">
        <v>1285248</v>
      </c>
      <c r="C91" s="1071" t="s">
        <v>650</v>
      </c>
      <c r="D91" s="1452">
        <v>43188</v>
      </c>
      <c r="E91" s="1452">
        <v>43191</v>
      </c>
      <c r="F91" s="1071">
        <f t="shared" si="6"/>
        <v>3</v>
      </c>
      <c r="G91" s="1071">
        <v>2</v>
      </c>
      <c r="H91" s="1071" t="s">
        <v>391</v>
      </c>
      <c r="I91" s="1071" t="s">
        <v>37</v>
      </c>
      <c r="J91" s="1071">
        <f t="shared" si="7"/>
        <v>6</v>
      </c>
      <c r="K91" s="1459">
        <v>2900000</v>
      </c>
      <c r="L91" s="311">
        <f t="shared" si="4"/>
        <v>17400000</v>
      </c>
      <c r="M91" s="1071"/>
      <c r="N91" s="1468">
        <f t="shared" si="5"/>
        <v>-17400000</v>
      </c>
      <c r="R91" s="28"/>
      <c r="S91" s="28"/>
    </row>
    <row r="92" s="1" customFormat="1" spans="1:19">
      <c r="A92" s="1071" t="s">
        <v>651</v>
      </c>
      <c r="B92" s="1071">
        <v>1285508</v>
      </c>
      <c r="C92" s="1071" t="s">
        <v>652</v>
      </c>
      <c r="D92" s="1452">
        <v>43190</v>
      </c>
      <c r="E92" s="1452">
        <v>43193</v>
      </c>
      <c r="F92" s="1071">
        <f t="shared" si="6"/>
        <v>3</v>
      </c>
      <c r="G92" s="1071">
        <v>2</v>
      </c>
      <c r="H92" s="1071" t="s">
        <v>391</v>
      </c>
      <c r="I92" s="1071" t="s">
        <v>37</v>
      </c>
      <c r="J92" s="1071">
        <f t="shared" si="7"/>
        <v>6</v>
      </c>
      <c r="K92" s="1071">
        <v>2900000</v>
      </c>
      <c r="L92" s="311">
        <f t="shared" si="4"/>
        <v>17400000</v>
      </c>
      <c r="M92" s="1071"/>
      <c r="N92" s="1468">
        <f t="shared" si="5"/>
        <v>-17400000</v>
      </c>
      <c r="R92" s="28"/>
      <c r="S92" s="28"/>
    </row>
    <row r="93" s="1" customFormat="1" spans="1:19">
      <c r="A93" s="1071">
        <v>283996</v>
      </c>
      <c r="B93" s="1071">
        <v>1285564</v>
      </c>
      <c r="C93" s="1071" t="s">
        <v>653</v>
      </c>
      <c r="D93" s="1452">
        <v>43190</v>
      </c>
      <c r="E93" s="1452">
        <v>43193</v>
      </c>
      <c r="F93" s="1071">
        <f t="shared" si="6"/>
        <v>3</v>
      </c>
      <c r="G93" s="1071">
        <v>1</v>
      </c>
      <c r="H93" s="1071" t="s">
        <v>53</v>
      </c>
      <c r="I93" s="1071" t="s">
        <v>37</v>
      </c>
      <c r="J93" s="1071">
        <f t="shared" si="7"/>
        <v>3</v>
      </c>
      <c r="K93" s="1071">
        <v>2900000</v>
      </c>
      <c r="L93" s="311">
        <f t="shared" si="4"/>
        <v>8700000</v>
      </c>
      <c r="M93" s="1071"/>
      <c r="N93" s="1468">
        <f t="shared" si="5"/>
        <v>-8700000</v>
      </c>
      <c r="R93" s="28"/>
      <c r="S93" s="28"/>
    </row>
    <row r="94" s="1" customFormat="1" spans="1:19">
      <c r="A94" s="1071" t="s">
        <v>654</v>
      </c>
      <c r="B94" s="1071">
        <v>1286048</v>
      </c>
      <c r="C94" s="1071" t="s">
        <v>655</v>
      </c>
      <c r="D94" s="1452">
        <v>43181</v>
      </c>
      <c r="E94" s="1452">
        <v>43182</v>
      </c>
      <c r="F94" s="1071">
        <f t="shared" si="6"/>
        <v>1</v>
      </c>
      <c r="G94" s="1071">
        <v>2</v>
      </c>
      <c r="H94" s="1071" t="s">
        <v>53</v>
      </c>
      <c r="I94" s="1071" t="s">
        <v>37</v>
      </c>
      <c r="J94" s="1071">
        <f t="shared" si="7"/>
        <v>2</v>
      </c>
      <c r="K94" s="1459">
        <v>2900000</v>
      </c>
      <c r="L94" s="311">
        <f t="shared" si="4"/>
        <v>5800000</v>
      </c>
      <c r="M94" s="1071"/>
      <c r="N94" s="1468">
        <f t="shared" si="5"/>
        <v>-5800000</v>
      </c>
      <c r="R94" s="28"/>
      <c r="S94" s="28"/>
    </row>
    <row r="95" s="1" customFormat="1" spans="1:19">
      <c r="A95" s="1071">
        <v>284416</v>
      </c>
      <c r="B95" s="1071">
        <v>1286009</v>
      </c>
      <c r="C95" s="1071" t="s">
        <v>656</v>
      </c>
      <c r="D95" s="1452">
        <v>43186</v>
      </c>
      <c r="E95" s="1452">
        <v>43189</v>
      </c>
      <c r="F95" s="1071">
        <f t="shared" si="6"/>
        <v>3</v>
      </c>
      <c r="G95" s="1071">
        <v>1</v>
      </c>
      <c r="H95" s="1071" t="s">
        <v>53</v>
      </c>
      <c r="I95" s="1071" t="s">
        <v>37</v>
      </c>
      <c r="J95" s="1071">
        <f t="shared" si="7"/>
        <v>3</v>
      </c>
      <c r="K95" s="1071">
        <v>2900000</v>
      </c>
      <c r="L95" s="311">
        <f t="shared" si="4"/>
        <v>8700000</v>
      </c>
      <c r="M95" s="1071"/>
      <c r="N95" s="1468">
        <f t="shared" si="5"/>
        <v>-8700000</v>
      </c>
      <c r="R95" s="28"/>
      <c r="S95" s="28"/>
    </row>
    <row r="96" s="1" customFormat="1" spans="1:19">
      <c r="A96" s="1071">
        <v>284658</v>
      </c>
      <c r="B96" s="1071">
        <v>1286640</v>
      </c>
      <c r="C96" s="1071" t="s">
        <v>657</v>
      </c>
      <c r="D96" s="1452">
        <v>43181</v>
      </c>
      <c r="E96" s="1452">
        <v>43182</v>
      </c>
      <c r="F96" s="1071">
        <f t="shared" si="6"/>
        <v>1</v>
      </c>
      <c r="G96" s="1071">
        <v>1</v>
      </c>
      <c r="H96" s="1071" t="s">
        <v>53</v>
      </c>
      <c r="I96" s="1071" t="s">
        <v>37</v>
      </c>
      <c r="J96" s="1071">
        <f t="shared" si="7"/>
        <v>1</v>
      </c>
      <c r="K96" s="1071">
        <v>2900000</v>
      </c>
      <c r="L96" s="311">
        <f t="shared" si="4"/>
        <v>2900000</v>
      </c>
      <c r="M96" s="1071"/>
      <c r="N96" s="1468">
        <f t="shared" si="5"/>
        <v>-2900000</v>
      </c>
      <c r="R96" s="28"/>
      <c r="S96" s="28"/>
    </row>
    <row r="97" s="1" customFormat="1" spans="1:19">
      <c r="A97" s="1071">
        <v>284666</v>
      </c>
      <c r="B97" s="1071">
        <v>1286720</v>
      </c>
      <c r="C97" s="1071" t="s">
        <v>645</v>
      </c>
      <c r="D97" s="1452">
        <v>43183</v>
      </c>
      <c r="E97" s="1452">
        <v>43184</v>
      </c>
      <c r="F97" s="1071">
        <f t="shared" si="6"/>
        <v>1</v>
      </c>
      <c r="G97" s="1071">
        <v>1</v>
      </c>
      <c r="H97" s="1071" t="s">
        <v>53</v>
      </c>
      <c r="I97" s="1071" t="s">
        <v>37</v>
      </c>
      <c r="J97" s="1071">
        <f t="shared" si="7"/>
        <v>1</v>
      </c>
      <c r="K97" s="1071">
        <v>2900000</v>
      </c>
      <c r="L97" s="311">
        <f t="shared" si="4"/>
        <v>2900000</v>
      </c>
      <c r="M97" s="1071"/>
      <c r="N97" s="1468">
        <f t="shared" si="5"/>
        <v>-2900000</v>
      </c>
      <c r="R97" s="28"/>
      <c r="S97" s="28"/>
    </row>
    <row r="98" s="1" customFormat="1" spans="1:19">
      <c r="A98" s="1071" t="s">
        <v>658</v>
      </c>
      <c r="B98" s="1071">
        <v>1286392</v>
      </c>
      <c r="C98" s="1071" t="s">
        <v>659</v>
      </c>
      <c r="D98" s="1452">
        <v>43187</v>
      </c>
      <c r="E98" s="1452">
        <v>43190</v>
      </c>
      <c r="F98" s="1071">
        <f t="shared" si="6"/>
        <v>3</v>
      </c>
      <c r="G98" s="1071">
        <v>3</v>
      </c>
      <c r="H98" s="1071" t="s">
        <v>53</v>
      </c>
      <c r="I98" s="1071" t="s">
        <v>37</v>
      </c>
      <c r="J98" s="1071">
        <f t="shared" si="7"/>
        <v>9</v>
      </c>
      <c r="K98" s="1071">
        <v>2900000</v>
      </c>
      <c r="L98" s="311">
        <f t="shared" si="4"/>
        <v>26100000</v>
      </c>
      <c r="M98" s="1071"/>
      <c r="N98" s="1468">
        <f t="shared" si="5"/>
        <v>-26100000</v>
      </c>
      <c r="R98" s="28"/>
      <c r="S98" s="28"/>
    </row>
    <row r="99" s="1" customFormat="1" spans="1:19">
      <c r="A99" s="1071">
        <v>284702</v>
      </c>
      <c r="B99" s="1071">
        <v>1286476</v>
      </c>
      <c r="C99" s="1071" t="s">
        <v>660</v>
      </c>
      <c r="D99" s="1452">
        <v>43185</v>
      </c>
      <c r="E99" s="1452">
        <v>43187</v>
      </c>
      <c r="F99" s="1071">
        <f t="shared" si="6"/>
        <v>2</v>
      </c>
      <c r="G99" s="1071">
        <v>1</v>
      </c>
      <c r="H99" s="1071" t="s">
        <v>53</v>
      </c>
      <c r="I99" s="1071" t="s">
        <v>37</v>
      </c>
      <c r="J99" s="1071">
        <f t="shared" si="7"/>
        <v>2</v>
      </c>
      <c r="K99" s="1071">
        <v>2900000</v>
      </c>
      <c r="L99" s="311">
        <f t="shared" si="4"/>
        <v>5800000</v>
      </c>
      <c r="M99" s="1071"/>
      <c r="N99" s="1468">
        <f t="shared" si="5"/>
        <v>-5800000</v>
      </c>
      <c r="R99" s="28"/>
      <c r="S99" s="28"/>
    </row>
    <row r="100" s="1" customFormat="1" spans="1:19">
      <c r="A100" s="1071" t="s">
        <v>661</v>
      </c>
      <c r="B100" s="1071">
        <v>1286446</v>
      </c>
      <c r="C100" s="1071" t="s">
        <v>662</v>
      </c>
      <c r="D100" s="1452">
        <v>43186</v>
      </c>
      <c r="E100" s="1452">
        <v>43190</v>
      </c>
      <c r="F100" s="1071">
        <f t="shared" si="6"/>
        <v>4</v>
      </c>
      <c r="G100" s="1071">
        <v>2</v>
      </c>
      <c r="H100" s="1071" t="s">
        <v>53</v>
      </c>
      <c r="I100" s="1071" t="s">
        <v>37</v>
      </c>
      <c r="J100" s="1071">
        <f t="shared" si="7"/>
        <v>8</v>
      </c>
      <c r="K100" s="1071">
        <v>2900000</v>
      </c>
      <c r="L100" s="311">
        <f t="shared" si="4"/>
        <v>23200000</v>
      </c>
      <c r="M100" s="1071"/>
      <c r="N100" s="1468">
        <f t="shared" si="5"/>
        <v>-23200000</v>
      </c>
      <c r="R100" s="28"/>
      <c r="S100" s="28"/>
    </row>
    <row r="101" s="1" customFormat="1" spans="1:19">
      <c r="A101" s="1071">
        <v>285064</v>
      </c>
      <c r="B101" s="1071">
        <v>1286892</v>
      </c>
      <c r="C101" s="1071" t="s">
        <v>663</v>
      </c>
      <c r="D101" s="1452">
        <v>43183</v>
      </c>
      <c r="E101" s="1452">
        <v>43187</v>
      </c>
      <c r="F101" s="1071">
        <f t="shared" si="6"/>
        <v>4</v>
      </c>
      <c r="G101" s="1071">
        <v>1</v>
      </c>
      <c r="H101" s="1071" t="s">
        <v>53</v>
      </c>
      <c r="I101" s="1071" t="s">
        <v>37</v>
      </c>
      <c r="J101" s="1071">
        <f t="shared" si="7"/>
        <v>4</v>
      </c>
      <c r="K101" s="1459">
        <v>2900000</v>
      </c>
      <c r="L101" s="311">
        <f t="shared" si="4"/>
        <v>11600000</v>
      </c>
      <c r="M101" s="1071"/>
      <c r="N101" s="1468">
        <f t="shared" si="5"/>
        <v>-11600000</v>
      </c>
      <c r="R101" s="28"/>
      <c r="S101" s="28"/>
    </row>
    <row r="102" s="1" customFormat="1" spans="1:19">
      <c r="A102" s="1071">
        <v>286066</v>
      </c>
      <c r="B102" s="1071">
        <v>1288432</v>
      </c>
      <c r="C102" s="1071" t="s">
        <v>664</v>
      </c>
      <c r="D102" s="1452">
        <v>43189</v>
      </c>
      <c r="E102" s="1452">
        <v>43191</v>
      </c>
      <c r="F102" s="1071">
        <f t="shared" si="6"/>
        <v>2</v>
      </c>
      <c r="G102" s="1071">
        <v>1</v>
      </c>
      <c r="H102" s="1071" t="s">
        <v>53</v>
      </c>
      <c r="I102" s="1071" t="s">
        <v>37</v>
      </c>
      <c r="J102" s="1071">
        <f t="shared" si="7"/>
        <v>2</v>
      </c>
      <c r="K102" s="1459">
        <v>2900000</v>
      </c>
      <c r="L102" s="311">
        <f t="shared" si="4"/>
        <v>5800000</v>
      </c>
      <c r="M102" s="1071"/>
      <c r="N102" s="1468">
        <f t="shared" si="5"/>
        <v>-5800000</v>
      </c>
      <c r="R102" s="28"/>
      <c r="S102" s="28"/>
    </row>
    <row r="103" s="1" customFormat="1" spans="18:19">
      <c r="R103" s="28"/>
      <c r="S103" s="28"/>
    </row>
  </sheetData>
  <mergeCells count="18">
    <mergeCell ref="A1:L1"/>
    <mergeCell ref="H3:I3"/>
    <mergeCell ref="H4:I4"/>
    <mergeCell ref="H5:I5"/>
    <mergeCell ref="H6:I6"/>
    <mergeCell ref="A7:A8"/>
    <mergeCell ref="B7:B8"/>
    <mergeCell ref="C7:C8"/>
    <mergeCell ref="D7:D8"/>
    <mergeCell ref="E7:E8"/>
    <mergeCell ref="F7:F8"/>
    <mergeCell ref="G7:G8"/>
    <mergeCell ref="J7:J8"/>
    <mergeCell ref="K7:K8"/>
    <mergeCell ref="L7:L8"/>
    <mergeCell ref="M7:M8"/>
    <mergeCell ref="N7:N8"/>
    <mergeCell ref="H7:I8"/>
  </mergeCells>
  <conditionalFormatting sqref="B9:B102">
    <cfRule type="duplicateValues" dxfId="0" priority="1"/>
  </conditionalFormatting>
  <pageMargins left="0.75" right="0.75" top="1" bottom="1" header="0.511805555555556" footer="0.511805555555556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19"/>
  <sheetViews>
    <sheetView workbookViewId="0">
      <selection activeCell="N15" sqref="N15"/>
    </sheetView>
  </sheetViews>
  <sheetFormatPr defaultColWidth="9" defaultRowHeight="13.5"/>
  <cols>
    <col min="1" max="1" width="9" style="1"/>
    <col min="2" max="2" width="15.25" style="1" customWidth="1"/>
    <col min="3" max="3" width="24.1416666666667" style="1" customWidth="1"/>
    <col min="4" max="8" width="9" style="1"/>
    <col min="9" max="9" width="14.125" style="1" customWidth="1"/>
    <col min="10" max="10" width="9" style="1"/>
    <col min="11" max="11" width="12.7083333333333" style="1" customWidth="1"/>
    <col min="12" max="12" width="19.8583333333333" style="1" customWidth="1"/>
    <col min="13" max="13" width="9" style="1"/>
    <col min="14" max="14" width="13.2833333333333" style="1" customWidth="1"/>
    <col min="15" max="15" width="14.5666666666667" style="1" customWidth="1"/>
    <col min="16" max="16384" width="9" style="1"/>
  </cols>
  <sheetData>
    <row r="1" s="1" customFormat="1" ht="25.5" spans="1:12">
      <c r="A1" s="5" t="s">
        <v>665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="1" customFormat="1" ht="25.5" spans="1:12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="1" customFormat="1" ht="25.5" spans="1:15">
      <c r="A3" s="6"/>
      <c r="B3" s="6"/>
      <c r="C3" s="7"/>
      <c r="D3" s="8"/>
      <c r="E3" s="8"/>
      <c r="F3" s="9"/>
      <c r="G3" s="5"/>
      <c r="H3" s="896" t="s">
        <v>21</v>
      </c>
      <c r="I3" s="896"/>
      <c r="J3" s="29">
        <f>SUM(J9:J119)</f>
        <v>341</v>
      </c>
      <c r="K3" s="30"/>
      <c r="L3" s="30">
        <f>SUM(L9:L241)</f>
        <v>1051700000</v>
      </c>
      <c r="M3" s="151"/>
      <c r="O3" s="17" t="s">
        <v>666</v>
      </c>
    </row>
    <row r="4" s="1" customFormat="1" ht="25.5" spans="1:13">
      <c r="A4" s="5"/>
      <c r="B4" s="5"/>
      <c r="C4" s="5"/>
      <c r="D4" s="5"/>
      <c r="E4" s="5"/>
      <c r="F4" s="5"/>
      <c r="G4" s="5"/>
      <c r="H4" s="896" t="s">
        <v>667</v>
      </c>
      <c r="I4" s="896"/>
      <c r="J4" s="29"/>
      <c r="K4" s="30"/>
      <c r="L4" s="1457">
        <v>1304979900</v>
      </c>
      <c r="M4" s="135" t="s">
        <v>668</v>
      </c>
    </row>
    <row r="5" s="1" customFormat="1" ht="25.5" spans="1:13">
      <c r="A5" s="5"/>
      <c r="B5" s="5"/>
      <c r="C5" s="5"/>
      <c r="D5" s="5"/>
      <c r="E5" s="5"/>
      <c r="F5" s="5"/>
      <c r="G5" s="5"/>
      <c r="H5" s="1359" t="s">
        <v>669</v>
      </c>
      <c r="I5" s="1375"/>
      <c r="J5" s="29"/>
      <c r="K5" s="30"/>
      <c r="L5" s="1457">
        <v>440180100</v>
      </c>
      <c r="M5" s="135" t="s">
        <v>668</v>
      </c>
    </row>
    <row r="6" s="1" customFormat="1" ht="25.5" spans="1:13">
      <c r="A6" s="5"/>
      <c r="B6" s="5"/>
      <c r="C6" s="5"/>
      <c r="D6" s="5"/>
      <c r="E6" s="5"/>
      <c r="F6" s="5"/>
      <c r="G6" s="5"/>
      <c r="H6" s="896" t="s">
        <v>17</v>
      </c>
      <c r="I6" s="896"/>
      <c r="J6" s="32"/>
      <c r="K6" s="32"/>
      <c r="L6" s="30">
        <f>L4+L5-L3</f>
        <v>693460000</v>
      </c>
      <c r="M6" s="151"/>
    </row>
    <row r="7" s="1" customFormat="1" spans="1:15">
      <c r="A7" s="11" t="s">
        <v>24</v>
      </c>
      <c r="B7" s="12" t="s">
        <v>25</v>
      </c>
      <c r="C7" s="12" t="s">
        <v>26</v>
      </c>
      <c r="D7" s="13" t="s">
        <v>27</v>
      </c>
      <c r="E7" s="13" t="s">
        <v>28</v>
      </c>
      <c r="F7" s="11" t="s">
        <v>29</v>
      </c>
      <c r="G7" s="14" t="s">
        <v>30</v>
      </c>
      <c r="H7" s="14" t="s">
        <v>31</v>
      </c>
      <c r="I7" s="14"/>
      <c r="J7" s="14" t="s">
        <v>32</v>
      </c>
      <c r="K7" s="688" t="s">
        <v>33</v>
      </c>
      <c r="L7" s="33" t="s">
        <v>34</v>
      </c>
      <c r="M7" s="33" t="s">
        <v>166</v>
      </c>
      <c r="N7" s="33" t="s">
        <v>167</v>
      </c>
      <c r="O7" s="33" t="s">
        <v>168</v>
      </c>
    </row>
    <row r="8" s="1" customFormat="1" spans="1:15">
      <c r="A8" s="11"/>
      <c r="B8" s="15"/>
      <c r="C8" s="15"/>
      <c r="D8" s="13"/>
      <c r="E8" s="13"/>
      <c r="F8" s="11"/>
      <c r="G8" s="14"/>
      <c r="H8" s="14"/>
      <c r="I8" s="14"/>
      <c r="J8" s="14"/>
      <c r="K8" s="688"/>
      <c r="L8" s="33"/>
      <c r="M8" s="33"/>
      <c r="N8" s="33"/>
      <c r="O8" s="33"/>
    </row>
    <row r="9" s="1" customFormat="1" spans="1:15">
      <c r="A9" s="1071">
        <v>278100</v>
      </c>
      <c r="B9" s="1071">
        <v>1273749</v>
      </c>
      <c r="C9" s="1071" t="s">
        <v>670</v>
      </c>
      <c r="D9" s="1452">
        <v>43191</v>
      </c>
      <c r="E9" s="1452">
        <v>43193</v>
      </c>
      <c r="F9" s="1071">
        <f t="shared" ref="F9:F72" si="0">E9-D9</f>
        <v>2</v>
      </c>
      <c r="G9" s="1071">
        <v>1</v>
      </c>
      <c r="H9" s="1071" t="s">
        <v>240</v>
      </c>
      <c r="I9" s="1071" t="s">
        <v>37</v>
      </c>
      <c r="J9" s="1071">
        <f t="shared" ref="J9:J72" si="1">G9*F9</f>
        <v>2</v>
      </c>
      <c r="K9" s="311">
        <v>2900000</v>
      </c>
      <c r="L9" s="311">
        <f t="shared" ref="L9:L72" si="2">K9*F9*G9</f>
        <v>5800000</v>
      </c>
      <c r="M9" s="1071"/>
      <c r="N9" s="1468">
        <f t="shared" ref="N9:N72" si="3">M9-L9</f>
        <v>-5800000</v>
      </c>
      <c r="O9" s="1469">
        <f>SUM(L9:L18)</f>
        <v>63800000</v>
      </c>
    </row>
    <row r="10" s="1" customFormat="1" spans="1:15">
      <c r="A10" s="1071">
        <v>281566</v>
      </c>
      <c r="B10" s="1071">
        <v>1279488</v>
      </c>
      <c r="C10" s="1071" t="s">
        <v>671</v>
      </c>
      <c r="D10" s="1452">
        <v>43191</v>
      </c>
      <c r="E10" s="1452">
        <v>43193</v>
      </c>
      <c r="F10" s="1071">
        <f t="shared" si="0"/>
        <v>2</v>
      </c>
      <c r="G10" s="1071">
        <v>1</v>
      </c>
      <c r="H10" s="1071" t="s">
        <v>391</v>
      </c>
      <c r="I10" s="1071" t="s">
        <v>37</v>
      </c>
      <c r="J10" s="1071">
        <f t="shared" si="1"/>
        <v>2</v>
      </c>
      <c r="K10" s="311">
        <v>2900000</v>
      </c>
      <c r="L10" s="311">
        <f t="shared" si="2"/>
        <v>5800000</v>
      </c>
      <c r="M10" s="1071"/>
      <c r="N10" s="1468">
        <f t="shared" si="3"/>
        <v>-5800000</v>
      </c>
      <c r="O10" s="1470"/>
    </row>
    <row r="11" s="1" customFormat="1" spans="1:15">
      <c r="A11" s="1071">
        <v>286357</v>
      </c>
      <c r="B11" s="1071">
        <v>1290001</v>
      </c>
      <c r="C11" s="1071" t="s">
        <v>672</v>
      </c>
      <c r="D11" s="1452">
        <v>43191</v>
      </c>
      <c r="E11" s="1452">
        <v>43192</v>
      </c>
      <c r="F11" s="1071">
        <f t="shared" si="0"/>
        <v>1</v>
      </c>
      <c r="G11" s="1071">
        <v>1</v>
      </c>
      <c r="H11" s="1071" t="s">
        <v>391</v>
      </c>
      <c r="I11" s="1071" t="s">
        <v>37</v>
      </c>
      <c r="J11" s="1071">
        <f t="shared" si="1"/>
        <v>1</v>
      </c>
      <c r="K11" s="311">
        <v>2900000</v>
      </c>
      <c r="L11" s="311">
        <f t="shared" si="2"/>
        <v>2900000</v>
      </c>
      <c r="M11" s="1071"/>
      <c r="N11" s="1468">
        <f t="shared" si="3"/>
        <v>-2900000</v>
      </c>
      <c r="O11" s="1470"/>
    </row>
    <row r="12" s="1" customFormat="1" spans="1:15">
      <c r="A12" s="1071">
        <v>277822</v>
      </c>
      <c r="B12" s="1071">
        <v>1273109</v>
      </c>
      <c r="C12" s="1071" t="s">
        <v>673</v>
      </c>
      <c r="D12" s="1452">
        <v>43192</v>
      </c>
      <c r="E12" s="1452">
        <v>43195</v>
      </c>
      <c r="F12" s="1071">
        <f t="shared" si="0"/>
        <v>3</v>
      </c>
      <c r="G12" s="1071">
        <v>2</v>
      </c>
      <c r="H12" s="1071" t="s">
        <v>240</v>
      </c>
      <c r="I12" s="1071" t="s">
        <v>37</v>
      </c>
      <c r="J12" s="1071">
        <f t="shared" si="1"/>
        <v>6</v>
      </c>
      <c r="K12" s="311">
        <v>2900000</v>
      </c>
      <c r="L12" s="311">
        <f t="shared" si="2"/>
        <v>17400000</v>
      </c>
      <c r="M12" s="1071"/>
      <c r="N12" s="1468">
        <f t="shared" si="3"/>
        <v>-17400000</v>
      </c>
      <c r="O12" s="1470"/>
    </row>
    <row r="13" s="1" customFormat="1" spans="1:15">
      <c r="A13" s="1071">
        <v>286307</v>
      </c>
      <c r="B13" s="1071">
        <v>1289635</v>
      </c>
      <c r="C13" s="1071" t="s">
        <v>674</v>
      </c>
      <c r="D13" s="1452">
        <v>43193</v>
      </c>
      <c r="E13" s="1452">
        <v>43195</v>
      </c>
      <c r="F13" s="1071">
        <f t="shared" si="0"/>
        <v>2</v>
      </c>
      <c r="G13" s="1071">
        <v>1</v>
      </c>
      <c r="H13" s="1071" t="s">
        <v>40</v>
      </c>
      <c r="I13" s="1071" t="s">
        <v>148</v>
      </c>
      <c r="J13" s="1071">
        <f t="shared" si="1"/>
        <v>2</v>
      </c>
      <c r="K13" s="311">
        <v>2900000</v>
      </c>
      <c r="L13" s="311">
        <f t="shared" si="2"/>
        <v>5800000</v>
      </c>
      <c r="M13" s="1071"/>
      <c r="N13" s="1468">
        <f t="shared" si="3"/>
        <v>-5800000</v>
      </c>
      <c r="O13" s="1470"/>
    </row>
    <row r="14" s="1" customFormat="1" spans="1:15">
      <c r="A14" s="1071">
        <v>283617</v>
      </c>
      <c r="B14" s="1071">
        <v>1284714</v>
      </c>
      <c r="C14" s="1071" t="s">
        <v>675</v>
      </c>
      <c r="D14" s="1452">
        <v>43193</v>
      </c>
      <c r="E14" s="1452">
        <v>43196</v>
      </c>
      <c r="F14" s="1071">
        <f t="shared" si="0"/>
        <v>3</v>
      </c>
      <c r="G14" s="1071">
        <v>1</v>
      </c>
      <c r="H14" s="1071" t="s">
        <v>53</v>
      </c>
      <c r="I14" s="1071" t="s">
        <v>37</v>
      </c>
      <c r="J14" s="1071">
        <f t="shared" si="1"/>
        <v>3</v>
      </c>
      <c r="K14" s="311">
        <v>2900000</v>
      </c>
      <c r="L14" s="311">
        <f t="shared" si="2"/>
        <v>8700000</v>
      </c>
      <c r="M14" s="1071"/>
      <c r="N14" s="1468">
        <f t="shared" si="3"/>
        <v>-8700000</v>
      </c>
      <c r="O14" s="1470"/>
    </row>
    <row r="15" s="1" customFormat="1" spans="1:15">
      <c r="A15" s="1071">
        <v>286039</v>
      </c>
      <c r="B15" s="1071">
        <v>1288667</v>
      </c>
      <c r="C15" s="1071" t="s">
        <v>676</v>
      </c>
      <c r="D15" s="1452">
        <v>43193</v>
      </c>
      <c r="E15" s="1452">
        <v>43195</v>
      </c>
      <c r="F15" s="1071">
        <f t="shared" si="0"/>
        <v>2</v>
      </c>
      <c r="G15" s="1071">
        <v>1</v>
      </c>
      <c r="H15" s="1071" t="s">
        <v>391</v>
      </c>
      <c r="I15" s="1071" t="s">
        <v>148</v>
      </c>
      <c r="J15" s="1071">
        <f t="shared" si="1"/>
        <v>2</v>
      </c>
      <c r="K15" s="311">
        <v>2900000</v>
      </c>
      <c r="L15" s="311">
        <f t="shared" si="2"/>
        <v>5800000</v>
      </c>
      <c r="M15" s="1071"/>
      <c r="N15" s="1468">
        <f t="shared" si="3"/>
        <v>-5800000</v>
      </c>
      <c r="O15" s="1470"/>
    </row>
    <row r="16" s="1" customFormat="1" spans="1:15">
      <c r="A16" s="1071">
        <v>285738</v>
      </c>
      <c r="B16" s="1071">
        <v>1288064</v>
      </c>
      <c r="C16" s="1071" t="s">
        <v>677</v>
      </c>
      <c r="D16" s="1452">
        <v>43193</v>
      </c>
      <c r="E16" s="1452">
        <v>43195</v>
      </c>
      <c r="F16" s="1071">
        <f t="shared" si="0"/>
        <v>2</v>
      </c>
      <c r="G16" s="1071">
        <v>1</v>
      </c>
      <c r="H16" s="1071" t="s">
        <v>53</v>
      </c>
      <c r="I16" s="1071" t="s">
        <v>37</v>
      </c>
      <c r="J16" s="1071">
        <f t="shared" si="1"/>
        <v>2</v>
      </c>
      <c r="K16" s="311">
        <v>2900000</v>
      </c>
      <c r="L16" s="311">
        <f t="shared" si="2"/>
        <v>5800000</v>
      </c>
      <c r="M16" s="1071"/>
      <c r="N16" s="1468">
        <f t="shared" si="3"/>
        <v>-5800000</v>
      </c>
      <c r="O16" s="1470"/>
    </row>
    <row r="17" s="1" customFormat="1" spans="1:15">
      <c r="A17" s="1071">
        <v>286070</v>
      </c>
      <c r="B17" s="1071">
        <v>1288497</v>
      </c>
      <c r="C17" s="1071" t="s">
        <v>678</v>
      </c>
      <c r="D17" s="1452">
        <v>43194</v>
      </c>
      <c r="E17" s="1452">
        <v>43195</v>
      </c>
      <c r="F17" s="1071">
        <f t="shared" si="0"/>
        <v>1</v>
      </c>
      <c r="G17" s="1071">
        <v>1</v>
      </c>
      <c r="H17" s="1071" t="s">
        <v>53</v>
      </c>
      <c r="I17" s="1071" t="s">
        <v>37</v>
      </c>
      <c r="J17" s="1071">
        <f t="shared" si="1"/>
        <v>1</v>
      </c>
      <c r="K17" s="311">
        <v>2900000</v>
      </c>
      <c r="L17" s="311">
        <f t="shared" si="2"/>
        <v>2900000</v>
      </c>
      <c r="M17" s="1071"/>
      <c r="N17" s="1468">
        <f t="shared" si="3"/>
        <v>-2900000</v>
      </c>
      <c r="O17" s="1470"/>
    </row>
    <row r="18" s="1" customFormat="1" spans="1:15">
      <c r="A18" s="1071">
        <v>286037</v>
      </c>
      <c r="B18" s="1071">
        <v>1288745</v>
      </c>
      <c r="C18" s="1071" t="s">
        <v>679</v>
      </c>
      <c r="D18" s="1452">
        <v>43194</v>
      </c>
      <c r="E18" s="1452">
        <v>43195</v>
      </c>
      <c r="F18" s="1071">
        <f t="shared" si="0"/>
        <v>1</v>
      </c>
      <c r="G18" s="1071">
        <v>1</v>
      </c>
      <c r="H18" s="1071" t="s">
        <v>53</v>
      </c>
      <c r="I18" s="1071" t="s">
        <v>37</v>
      </c>
      <c r="J18" s="1071">
        <f t="shared" si="1"/>
        <v>1</v>
      </c>
      <c r="K18" s="311">
        <v>2900000</v>
      </c>
      <c r="L18" s="311">
        <f t="shared" si="2"/>
        <v>2900000</v>
      </c>
      <c r="M18" s="1071"/>
      <c r="N18" s="1468">
        <f t="shared" si="3"/>
        <v>-2900000</v>
      </c>
      <c r="O18" s="1471"/>
    </row>
    <row r="19" s="1" customFormat="1" spans="1:15">
      <c r="A19" s="1071">
        <v>280823</v>
      </c>
      <c r="B19" s="1071">
        <v>1277818</v>
      </c>
      <c r="C19" s="1071" t="s">
        <v>680</v>
      </c>
      <c r="D19" s="1452">
        <v>43194</v>
      </c>
      <c r="E19" s="1452">
        <v>43196</v>
      </c>
      <c r="F19" s="1071">
        <f t="shared" si="0"/>
        <v>2</v>
      </c>
      <c r="G19" s="1071">
        <v>1</v>
      </c>
      <c r="H19" s="1071" t="s">
        <v>240</v>
      </c>
      <c r="I19" s="1071" t="s">
        <v>37</v>
      </c>
      <c r="J19" s="1071">
        <f t="shared" si="1"/>
        <v>2</v>
      </c>
      <c r="K19" s="311">
        <v>2900000</v>
      </c>
      <c r="L19" s="311">
        <f t="shared" si="2"/>
        <v>5800000</v>
      </c>
      <c r="M19" s="1071"/>
      <c r="N19" s="1468">
        <f t="shared" si="3"/>
        <v>-5800000</v>
      </c>
      <c r="O19" s="1469">
        <f>SUM(L19:L47)</f>
        <v>252300000</v>
      </c>
    </row>
    <row r="20" s="1" customFormat="1" spans="1:15">
      <c r="A20" s="1071">
        <v>281038</v>
      </c>
      <c r="B20" s="1071">
        <v>1278377</v>
      </c>
      <c r="C20" s="1071" t="s">
        <v>681</v>
      </c>
      <c r="D20" s="1452">
        <v>43194</v>
      </c>
      <c r="E20" s="1452">
        <v>43197</v>
      </c>
      <c r="F20" s="1071">
        <f t="shared" si="0"/>
        <v>3</v>
      </c>
      <c r="G20" s="1071">
        <v>1</v>
      </c>
      <c r="H20" s="1071" t="s">
        <v>240</v>
      </c>
      <c r="I20" s="1071" t="s">
        <v>37</v>
      </c>
      <c r="J20" s="1071">
        <f t="shared" si="1"/>
        <v>3</v>
      </c>
      <c r="K20" s="311">
        <v>2900000</v>
      </c>
      <c r="L20" s="311">
        <f t="shared" si="2"/>
        <v>8700000</v>
      </c>
      <c r="M20" s="1071"/>
      <c r="N20" s="1468">
        <f t="shared" si="3"/>
        <v>-8700000</v>
      </c>
      <c r="O20" s="1470"/>
    </row>
    <row r="21" s="1" customFormat="1" spans="1:15">
      <c r="A21" s="1071" t="s">
        <v>682</v>
      </c>
      <c r="B21" s="1071">
        <v>1282713</v>
      </c>
      <c r="C21" s="1071" t="s">
        <v>683</v>
      </c>
      <c r="D21" s="1452">
        <v>43194</v>
      </c>
      <c r="E21" s="1452">
        <v>43197</v>
      </c>
      <c r="F21" s="1071">
        <f t="shared" si="0"/>
        <v>3</v>
      </c>
      <c r="G21" s="1071">
        <v>2</v>
      </c>
      <c r="H21" s="1071" t="s">
        <v>40</v>
      </c>
      <c r="I21" s="1071" t="s">
        <v>37</v>
      </c>
      <c r="J21" s="1071">
        <f t="shared" si="1"/>
        <v>6</v>
      </c>
      <c r="K21" s="311">
        <v>2900000</v>
      </c>
      <c r="L21" s="311">
        <f t="shared" si="2"/>
        <v>17400000</v>
      </c>
      <c r="M21" s="1071"/>
      <c r="N21" s="1468">
        <f t="shared" si="3"/>
        <v>-17400000</v>
      </c>
      <c r="O21" s="1470"/>
    </row>
    <row r="22" s="1" customFormat="1" spans="1:15">
      <c r="A22" s="1071">
        <v>283528</v>
      </c>
      <c r="B22" s="1071">
        <v>1284379</v>
      </c>
      <c r="C22" s="1071" t="s">
        <v>684</v>
      </c>
      <c r="D22" s="1452">
        <v>43194</v>
      </c>
      <c r="E22" s="1452">
        <v>43196</v>
      </c>
      <c r="F22" s="1071">
        <f t="shared" si="0"/>
        <v>2</v>
      </c>
      <c r="G22" s="1071">
        <v>1</v>
      </c>
      <c r="H22" s="1071" t="s">
        <v>40</v>
      </c>
      <c r="I22" s="1071" t="s">
        <v>37</v>
      </c>
      <c r="J22" s="1071">
        <f t="shared" si="1"/>
        <v>2</v>
      </c>
      <c r="K22" s="311">
        <v>2900000</v>
      </c>
      <c r="L22" s="311">
        <f t="shared" si="2"/>
        <v>5800000</v>
      </c>
      <c r="M22" s="1071"/>
      <c r="N22" s="1468">
        <f t="shared" si="3"/>
        <v>-5800000</v>
      </c>
      <c r="O22" s="1470"/>
    </row>
    <row r="23" s="1" customFormat="1" spans="1:15">
      <c r="A23" s="1071">
        <v>285735</v>
      </c>
      <c r="B23" s="1071">
        <v>1286984</v>
      </c>
      <c r="C23" s="1071" t="s">
        <v>685</v>
      </c>
      <c r="D23" s="1452">
        <v>43194</v>
      </c>
      <c r="E23" s="1452">
        <v>43197</v>
      </c>
      <c r="F23" s="1071">
        <f t="shared" si="0"/>
        <v>3</v>
      </c>
      <c r="G23" s="1071">
        <v>1</v>
      </c>
      <c r="H23" s="1071" t="s">
        <v>53</v>
      </c>
      <c r="I23" s="1071" t="s">
        <v>37</v>
      </c>
      <c r="J23" s="1071">
        <f t="shared" si="1"/>
        <v>3</v>
      </c>
      <c r="K23" s="311">
        <v>2900000</v>
      </c>
      <c r="L23" s="311">
        <f t="shared" si="2"/>
        <v>8700000</v>
      </c>
      <c r="M23" s="1071"/>
      <c r="N23" s="1468">
        <f t="shared" si="3"/>
        <v>-8700000</v>
      </c>
      <c r="O23" s="1470"/>
    </row>
    <row r="24" s="1" customFormat="1" spans="1:15">
      <c r="A24" s="1071">
        <v>281095</v>
      </c>
      <c r="B24" s="1071">
        <v>1278477</v>
      </c>
      <c r="C24" s="1071" t="s">
        <v>686</v>
      </c>
      <c r="D24" s="1452">
        <v>43195</v>
      </c>
      <c r="E24" s="1452">
        <v>43197</v>
      </c>
      <c r="F24" s="1071">
        <f t="shared" si="0"/>
        <v>2</v>
      </c>
      <c r="G24" s="1071">
        <v>1</v>
      </c>
      <c r="H24" s="1071" t="s">
        <v>240</v>
      </c>
      <c r="I24" s="1071" t="s">
        <v>37</v>
      </c>
      <c r="J24" s="1071">
        <f t="shared" si="1"/>
        <v>2</v>
      </c>
      <c r="K24" s="311">
        <v>2900000</v>
      </c>
      <c r="L24" s="311">
        <f t="shared" si="2"/>
        <v>5800000</v>
      </c>
      <c r="M24" s="1071"/>
      <c r="N24" s="1468">
        <f t="shared" si="3"/>
        <v>-5800000</v>
      </c>
      <c r="O24" s="1470"/>
    </row>
    <row r="25" s="1" customFormat="1" spans="1:15">
      <c r="A25" s="1071">
        <v>281120</v>
      </c>
      <c r="B25" s="1071">
        <v>1278582</v>
      </c>
      <c r="C25" s="1071" t="s">
        <v>687</v>
      </c>
      <c r="D25" s="1452">
        <v>43195</v>
      </c>
      <c r="E25" s="1452">
        <v>43198</v>
      </c>
      <c r="F25" s="1071">
        <f t="shared" si="0"/>
        <v>3</v>
      </c>
      <c r="G25" s="1071">
        <v>1</v>
      </c>
      <c r="H25" s="1071" t="s">
        <v>240</v>
      </c>
      <c r="I25" s="1071" t="s">
        <v>37</v>
      </c>
      <c r="J25" s="1071">
        <f t="shared" si="1"/>
        <v>3</v>
      </c>
      <c r="K25" s="311">
        <v>2900000</v>
      </c>
      <c r="L25" s="311">
        <f t="shared" si="2"/>
        <v>8700000</v>
      </c>
      <c r="M25" s="1071"/>
      <c r="N25" s="1468">
        <f t="shared" si="3"/>
        <v>-8700000</v>
      </c>
      <c r="O25" s="1470"/>
    </row>
    <row r="26" s="1" customFormat="1" spans="1:15">
      <c r="A26" s="1071">
        <v>281496</v>
      </c>
      <c r="B26" s="1071">
        <v>1278985</v>
      </c>
      <c r="C26" s="1071" t="s">
        <v>688</v>
      </c>
      <c r="D26" s="1452">
        <v>43195</v>
      </c>
      <c r="E26" s="1452">
        <v>43196</v>
      </c>
      <c r="F26" s="1071">
        <f t="shared" si="0"/>
        <v>1</v>
      </c>
      <c r="G26" s="1071">
        <v>1</v>
      </c>
      <c r="H26" s="1071" t="s">
        <v>391</v>
      </c>
      <c r="I26" s="1071" t="s">
        <v>37</v>
      </c>
      <c r="J26" s="1071">
        <f t="shared" si="1"/>
        <v>1</v>
      </c>
      <c r="K26" s="311">
        <v>2900000</v>
      </c>
      <c r="L26" s="311">
        <f t="shared" si="2"/>
        <v>2900000</v>
      </c>
      <c r="M26" s="1071"/>
      <c r="N26" s="1468">
        <f t="shared" si="3"/>
        <v>-2900000</v>
      </c>
      <c r="O26" s="1470"/>
    </row>
    <row r="27" s="1" customFormat="1" spans="1:15">
      <c r="A27" s="1071">
        <v>281497</v>
      </c>
      <c r="B27" s="1071">
        <v>1278986</v>
      </c>
      <c r="C27" s="1071" t="s">
        <v>689</v>
      </c>
      <c r="D27" s="1452">
        <v>43195</v>
      </c>
      <c r="E27" s="1452">
        <v>43196</v>
      </c>
      <c r="F27" s="1071">
        <f t="shared" si="0"/>
        <v>1</v>
      </c>
      <c r="G27" s="1071">
        <v>1</v>
      </c>
      <c r="H27" s="1071" t="s">
        <v>391</v>
      </c>
      <c r="I27" s="1071" t="s">
        <v>37</v>
      </c>
      <c r="J27" s="1071">
        <f t="shared" si="1"/>
        <v>1</v>
      </c>
      <c r="K27" s="311">
        <v>2900000</v>
      </c>
      <c r="L27" s="311">
        <f t="shared" si="2"/>
        <v>2900000</v>
      </c>
      <c r="M27" s="1071"/>
      <c r="N27" s="1468">
        <f t="shared" si="3"/>
        <v>-2900000</v>
      </c>
      <c r="O27" s="1470"/>
    </row>
    <row r="28" s="1" customFormat="1" spans="1:15">
      <c r="A28" s="1071">
        <v>281500</v>
      </c>
      <c r="B28" s="1071">
        <v>1278923</v>
      </c>
      <c r="C28" s="1071" t="s">
        <v>690</v>
      </c>
      <c r="D28" s="1452">
        <v>43195</v>
      </c>
      <c r="E28" s="1452">
        <v>43197</v>
      </c>
      <c r="F28" s="1071">
        <f t="shared" si="0"/>
        <v>2</v>
      </c>
      <c r="G28" s="1071">
        <v>1</v>
      </c>
      <c r="H28" s="1071" t="s">
        <v>240</v>
      </c>
      <c r="I28" s="1071" t="s">
        <v>37</v>
      </c>
      <c r="J28" s="1071">
        <f t="shared" si="1"/>
        <v>2</v>
      </c>
      <c r="K28" s="311">
        <v>2900000</v>
      </c>
      <c r="L28" s="311">
        <f t="shared" si="2"/>
        <v>5800000</v>
      </c>
      <c r="M28" s="1071"/>
      <c r="N28" s="1468">
        <f t="shared" si="3"/>
        <v>-5800000</v>
      </c>
      <c r="O28" s="1470"/>
    </row>
    <row r="29" s="1" customFormat="1" spans="1:15">
      <c r="A29" s="1071">
        <v>282284</v>
      </c>
      <c r="B29" s="1071">
        <v>1281429</v>
      </c>
      <c r="C29" s="1071" t="s">
        <v>691</v>
      </c>
      <c r="D29" s="1452">
        <v>43195</v>
      </c>
      <c r="E29" s="1452">
        <v>43198</v>
      </c>
      <c r="F29" s="1071">
        <f t="shared" si="0"/>
        <v>3</v>
      </c>
      <c r="G29" s="1071">
        <v>1</v>
      </c>
      <c r="H29" s="1071" t="s">
        <v>40</v>
      </c>
      <c r="I29" s="1071" t="s">
        <v>37</v>
      </c>
      <c r="J29" s="1071">
        <f t="shared" si="1"/>
        <v>3</v>
      </c>
      <c r="K29" s="311">
        <v>2900000</v>
      </c>
      <c r="L29" s="311">
        <f t="shared" si="2"/>
        <v>8700000</v>
      </c>
      <c r="M29" s="1071"/>
      <c r="N29" s="1468">
        <f t="shared" si="3"/>
        <v>-8700000</v>
      </c>
      <c r="O29" s="1470"/>
    </row>
    <row r="30" s="1" customFormat="1" spans="1:15">
      <c r="A30" s="1071" t="s">
        <v>692</v>
      </c>
      <c r="B30" s="1071">
        <v>1283056</v>
      </c>
      <c r="C30" s="1071" t="s">
        <v>693</v>
      </c>
      <c r="D30" s="1452">
        <v>43195</v>
      </c>
      <c r="E30" s="1452">
        <v>43199</v>
      </c>
      <c r="F30" s="1071">
        <f t="shared" si="0"/>
        <v>4</v>
      </c>
      <c r="G30" s="1071">
        <v>2</v>
      </c>
      <c r="H30" s="1071" t="s">
        <v>157</v>
      </c>
      <c r="I30" s="1071" t="s">
        <v>37</v>
      </c>
      <c r="J30" s="1071">
        <f t="shared" si="1"/>
        <v>8</v>
      </c>
      <c r="K30" s="311">
        <v>2900000</v>
      </c>
      <c r="L30" s="311">
        <f t="shared" si="2"/>
        <v>23200000</v>
      </c>
      <c r="M30" s="1071"/>
      <c r="N30" s="1468">
        <f t="shared" si="3"/>
        <v>-23200000</v>
      </c>
      <c r="O30" s="1470"/>
    </row>
    <row r="31" s="1" customFormat="1" spans="1:15">
      <c r="A31" s="1071">
        <v>284696</v>
      </c>
      <c r="B31" s="1071">
        <v>1286366</v>
      </c>
      <c r="C31" s="1071" t="s">
        <v>694</v>
      </c>
      <c r="D31" s="1452">
        <v>43195</v>
      </c>
      <c r="E31" s="1452">
        <v>43197</v>
      </c>
      <c r="F31" s="1071">
        <f t="shared" si="0"/>
        <v>2</v>
      </c>
      <c r="G31" s="1071">
        <v>1</v>
      </c>
      <c r="H31" s="1071" t="s">
        <v>53</v>
      </c>
      <c r="I31" s="1071" t="s">
        <v>37</v>
      </c>
      <c r="J31" s="1071">
        <f t="shared" si="1"/>
        <v>2</v>
      </c>
      <c r="K31" s="311">
        <v>2900000</v>
      </c>
      <c r="L31" s="311">
        <f t="shared" si="2"/>
        <v>5800000</v>
      </c>
      <c r="M31" s="1071"/>
      <c r="N31" s="1468">
        <f t="shared" si="3"/>
        <v>-5800000</v>
      </c>
      <c r="O31" s="1470"/>
    </row>
    <row r="32" s="1" customFormat="1" spans="1:15">
      <c r="A32" s="1071">
        <v>284710</v>
      </c>
      <c r="B32" s="1071">
        <v>1286692</v>
      </c>
      <c r="C32" s="1071" t="s">
        <v>695</v>
      </c>
      <c r="D32" s="1452">
        <v>43195</v>
      </c>
      <c r="E32" s="1452">
        <v>43197</v>
      </c>
      <c r="F32" s="1071">
        <f t="shared" si="0"/>
        <v>2</v>
      </c>
      <c r="G32" s="1071">
        <v>1</v>
      </c>
      <c r="H32" s="1071" t="s">
        <v>53</v>
      </c>
      <c r="I32" s="1071" t="s">
        <v>37</v>
      </c>
      <c r="J32" s="1071">
        <f t="shared" si="1"/>
        <v>2</v>
      </c>
      <c r="K32" s="311">
        <v>2900000</v>
      </c>
      <c r="L32" s="311">
        <f t="shared" si="2"/>
        <v>5800000</v>
      </c>
      <c r="M32" s="1071"/>
      <c r="N32" s="1468">
        <f t="shared" si="3"/>
        <v>-5800000</v>
      </c>
      <c r="O32" s="1470"/>
    </row>
    <row r="33" s="1" customFormat="1" spans="1:15">
      <c r="A33" s="1071">
        <v>287031</v>
      </c>
      <c r="B33" s="1071">
        <v>1291037</v>
      </c>
      <c r="C33" s="1071" t="s">
        <v>696</v>
      </c>
      <c r="D33" s="1452">
        <v>43196</v>
      </c>
      <c r="E33" s="1452">
        <v>43199</v>
      </c>
      <c r="F33" s="1071">
        <f t="shared" si="0"/>
        <v>3</v>
      </c>
      <c r="G33" s="1071">
        <v>1</v>
      </c>
      <c r="H33" s="1071" t="s">
        <v>53</v>
      </c>
      <c r="I33" s="1071" t="s">
        <v>37</v>
      </c>
      <c r="J33" s="1071">
        <f t="shared" si="1"/>
        <v>3</v>
      </c>
      <c r="K33" s="311">
        <v>2900000</v>
      </c>
      <c r="L33" s="311">
        <f t="shared" si="2"/>
        <v>8700000</v>
      </c>
      <c r="M33" s="1071"/>
      <c r="N33" s="1468">
        <f t="shared" si="3"/>
        <v>-8700000</v>
      </c>
      <c r="O33" s="1470"/>
    </row>
    <row r="34" s="1" customFormat="1" spans="1:15">
      <c r="A34" s="1071" t="s">
        <v>697</v>
      </c>
      <c r="B34" s="1071">
        <v>1277109</v>
      </c>
      <c r="C34" s="1071" t="s">
        <v>698</v>
      </c>
      <c r="D34" s="1452">
        <v>43196</v>
      </c>
      <c r="E34" s="1452">
        <v>43198</v>
      </c>
      <c r="F34" s="1071">
        <f t="shared" si="0"/>
        <v>2</v>
      </c>
      <c r="G34" s="1071">
        <v>2</v>
      </c>
      <c r="H34" s="1071" t="s">
        <v>240</v>
      </c>
      <c r="I34" s="1071" t="s">
        <v>37</v>
      </c>
      <c r="J34" s="1071">
        <f t="shared" si="1"/>
        <v>4</v>
      </c>
      <c r="K34" s="311">
        <v>2900000</v>
      </c>
      <c r="L34" s="311">
        <f t="shared" si="2"/>
        <v>11600000</v>
      </c>
      <c r="M34" s="1071"/>
      <c r="N34" s="1468">
        <f t="shared" si="3"/>
        <v>-11600000</v>
      </c>
      <c r="O34" s="1470"/>
    </row>
    <row r="35" s="1" customFormat="1" spans="1:15">
      <c r="A35" s="1453">
        <v>282591</v>
      </c>
      <c r="B35" s="1453">
        <v>1282279</v>
      </c>
      <c r="C35" s="1453" t="s">
        <v>699</v>
      </c>
      <c r="D35" s="1452">
        <v>43197</v>
      </c>
      <c r="E35" s="1454">
        <v>43198</v>
      </c>
      <c r="F35" s="1453">
        <f t="shared" si="0"/>
        <v>1</v>
      </c>
      <c r="G35" s="1453">
        <v>1</v>
      </c>
      <c r="H35" s="1453" t="s">
        <v>391</v>
      </c>
      <c r="I35" s="1453" t="s">
        <v>37</v>
      </c>
      <c r="J35" s="1071">
        <f t="shared" si="1"/>
        <v>1</v>
      </c>
      <c r="K35" s="311">
        <v>2900000</v>
      </c>
      <c r="L35" s="311">
        <f t="shared" si="2"/>
        <v>2900000</v>
      </c>
      <c r="M35" s="2"/>
      <c r="N35" s="1472">
        <f t="shared" si="3"/>
        <v>-2900000</v>
      </c>
      <c r="O35" s="1470"/>
    </row>
    <row r="36" s="1" customFormat="1" spans="1:15">
      <c r="A36" s="1071">
        <v>283533</v>
      </c>
      <c r="B36" s="1071">
        <v>1284368</v>
      </c>
      <c r="C36" s="1071" t="s">
        <v>700</v>
      </c>
      <c r="D36" s="1452">
        <v>43197</v>
      </c>
      <c r="E36" s="1452">
        <v>43198</v>
      </c>
      <c r="F36" s="1071">
        <f t="shared" si="0"/>
        <v>1</v>
      </c>
      <c r="G36" s="1071">
        <v>1</v>
      </c>
      <c r="H36" s="1071" t="s">
        <v>391</v>
      </c>
      <c r="I36" s="1071" t="s">
        <v>37</v>
      </c>
      <c r="J36" s="1071">
        <f t="shared" si="1"/>
        <v>1</v>
      </c>
      <c r="K36" s="311">
        <v>2900000</v>
      </c>
      <c r="L36" s="311">
        <f t="shared" si="2"/>
        <v>2900000</v>
      </c>
      <c r="M36" s="1071"/>
      <c r="N36" s="1468">
        <f t="shared" si="3"/>
        <v>-2900000</v>
      </c>
      <c r="O36" s="1470"/>
    </row>
    <row r="37" s="1" customFormat="1" spans="1:15">
      <c r="A37" s="1071">
        <v>285306</v>
      </c>
      <c r="B37" s="1071">
        <v>1287392</v>
      </c>
      <c r="C37" s="1071" t="s">
        <v>701</v>
      </c>
      <c r="D37" s="1452">
        <v>43197</v>
      </c>
      <c r="E37" s="1452">
        <v>43202</v>
      </c>
      <c r="F37" s="1071">
        <f t="shared" si="0"/>
        <v>5</v>
      </c>
      <c r="G37" s="1071">
        <v>1</v>
      </c>
      <c r="H37" s="1071" t="s">
        <v>391</v>
      </c>
      <c r="I37" s="1071" t="s">
        <v>37</v>
      </c>
      <c r="J37" s="1071">
        <f t="shared" si="1"/>
        <v>5</v>
      </c>
      <c r="K37" s="311">
        <v>2900000</v>
      </c>
      <c r="L37" s="311">
        <f t="shared" si="2"/>
        <v>14500000</v>
      </c>
      <c r="M37" s="1071"/>
      <c r="N37" s="1468">
        <f t="shared" si="3"/>
        <v>-14500000</v>
      </c>
      <c r="O37" s="1470"/>
    </row>
    <row r="38" s="1" customFormat="1" spans="1:15">
      <c r="A38" s="1071">
        <v>285307</v>
      </c>
      <c r="B38" s="1071">
        <v>1287393</v>
      </c>
      <c r="C38" s="1071" t="s">
        <v>702</v>
      </c>
      <c r="D38" s="1452">
        <v>43197</v>
      </c>
      <c r="E38" s="1452">
        <v>43202</v>
      </c>
      <c r="F38" s="1071">
        <f t="shared" si="0"/>
        <v>5</v>
      </c>
      <c r="G38" s="1071">
        <v>1</v>
      </c>
      <c r="H38" s="1071" t="s">
        <v>391</v>
      </c>
      <c r="I38" s="1071" t="s">
        <v>37</v>
      </c>
      <c r="J38" s="1071">
        <f t="shared" si="1"/>
        <v>5</v>
      </c>
      <c r="K38" s="311">
        <v>2900000</v>
      </c>
      <c r="L38" s="311">
        <f t="shared" si="2"/>
        <v>14500000</v>
      </c>
      <c r="M38" s="1071"/>
      <c r="N38" s="1468">
        <f t="shared" si="3"/>
        <v>-14500000</v>
      </c>
      <c r="O38" s="1470"/>
    </row>
    <row r="39" s="1" customFormat="1" spans="1:15">
      <c r="A39" s="1071">
        <v>286501</v>
      </c>
      <c r="B39" s="1071">
        <v>1290147</v>
      </c>
      <c r="C39" s="1071" t="s">
        <v>703</v>
      </c>
      <c r="D39" s="1452">
        <v>43197</v>
      </c>
      <c r="E39" s="1452">
        <v>43199</v>
      </c>
      <c r="F39" s="1071">
        <f t="shared" si="0"/>
        <v>2</v>
      </c>
      <c r="G39" s="1071">
        <v>1</v>
      </c>
      <c r="H39" s="1071" t="s">
        <v>53</v>
      </c>
      <c r="I39" s="1071" t="s">
        <v>37</v>
      </c>
      <c r="J39" s="1071">
        <f t="shared" si="1"/>
        <v>2</v>
      </c>
      <c r="K39" s="311">
        <v>2900000</v>
      </c>
      <c r="L39" s="311">
        <f t="shared" si="2"/>
        <v>5800000</v>
      </c>
      <c r="M39" s="1071"/>
      <c r="N39" s="1468">
        <f t="shared" si="3"/>
        <v>-5800000</v>
      </c>
      <c r="O39" s="1470"/>
    </row>
    <row r="40" s="1" customFormat="1" spans="1:15">
      <c r="A40" s="1071">
        <v>286505</v>
      </c>
      <c r="B40" s="1071">
        <v>1290155</v>
      </c>
      <c r="C40" s="1071" t="s">
        <v>704</v>
      </c>
      <c r="D40" s="1452">
        <v>43197</v>
      </c>
      <c r="E40" s="1452">
        <v>43199</v>
      </c>
      <c r="F40" s="1071">
        <f t="shared" si="0"/>
        <v>2</v>
      </c>
      <c r="G40" s="1071">
        <v>2</v>
      </c>
      <c r="H40" s="1071" t="s">
        <v>391</v>
      </c>
      <c r="I40" s="1071" t="s">
        <v>37</v>
      </c>
      <c r="J40" s="1071">
        <f t="shared" si="1"/>
        <v>4</v>
      </c>
      <c r="K40" s="311">
        <v>2900000</v>
      </c>
      <c r="L40" s="311">
        <f t="shared" si="2"/>
        <v>11600000</v>
      </c>
      <c r="M40" s="1071"/>
      <c r="N40" s="1468">
        <f t="shared" si="3"/>
        <v>-11600000</v>
      </c>
      <c r="O40" s="1470"/>
    </row>
    <row r="41" s="1" customFormat="1" spans="1:15">
      <c r="A41" s="1071">
        <v>286765</v>
      </c>
      <c r="B41" s="1071">
        <v>1290656</v>
      </c>
      <c r="C41" s="1071" t="s">
        <v>705</v>
      </c>
      <c r="D41" s="1452">
        <v>43197</v>
      </c>
      <c r="E41" s="1452">
        <v>43199</v>
      </c>
      <c r="F41" s="1071">
        <f t="shared" si="0"/>
        <v>2</v>
      </c>
      <c r="G41" s="1071">
        <v>1</v>
      </c>
      <c r="H41" s="1071" t="s">
        <v>53</v>
      </c>
      <c r="I41" s="1071" t="s">
        <v>37</v>
      </c>
      <c r="J41" s="1071">
        <f t="shared" si="1"/>
        <v>2</v>
      </c>
      <c r="K41" s="311">
        <v>2900000</v>
      </c>
      <c r="L41" s="311">
        <f t="shared" si="2"/>
        <v>5800000</v>
      </c>
      <c r="M41" s="1071"/>
      <c r="N41" s="1468">
        <f t="shared" si="3"/>
        <v>-5800000</v>
      </c>
      <c r="O41" s="1470"/>
    </row>
    <row r="42" s="1" customFormat="1" spans="1:15">
      <c r="A42" s="1071">
        <v>285476</v>
      </c>
      <c r="B42" s="1071">
        <v>1287412</v>
      </c>
      <c r="C42" s="1071" t="s">
        <v>706</v>
      </c>
      <c r="D42" s="1452">
        <v>43197</v>
      </c>
      <c r="E42" s="1452">
        <v>43199</v>
      </c>
      <c r="F42" s="1071">
        <f t="shared" si="0"/>
        <v>2</v>
      </c>
      <c r="G42" s="1071">
        <v>1</v>
      </c>
      <c r="H42" s="1071" t="s">
        <v>53</v>
      </c>
      <c r="I42" s="1071" t="s">
        <v>37</v>
      </c>
      <c r="J42" s="1071">
        <f t="shared" si="1"/>
        <v>2</v>
      </c>
      <c r="K42" s="311">
        <v>2900000</v>
      </c>
      <c r="L42" s="311">
        <f t="shared" si="2"/>
        <v>5800000</v>
      </c>
      <c r="M42" s="1071"/>
      <c r="N42" s="1468">
        <f t="shared" si="3"/>
        <v>-5800000</v>
      </c>
      <c r="O42" s="1470"/>
    </row>
    <row r="43" s="1" customFormat="1" spans="1:15">
      <c r="A43" s="1071">
        <v>286912</v>
      </c>
      <c r="B43" s="1071">
        <v>1290780</v>
      </c>
      <c r="C43" s="1071" t="s">
        <v>707</v>
      </c>
      <c r="D43" s="1452">
        <v>43198</v>
      </c>
      <c r="E43" s="1452">
        <v>43201</v>
      </c>
      <c r="F43" s="1071">
        <f t="shared" si="0"/>
        <v>3</v>
      </c>
      <c r="G43" s="1071">
        <v>1</v>
      </c>
      <c r="H43" s="1071" t="s">
        <v>391</v>
      </c>
      <c r="I43" s="1071" t="s">
        <v>37</v>
      </c>
      <c r="J43" s="1071">
        <f t="shared" si="1"/>
        <v>3</v>
      </c>
      <c r="K43" s="311">
        <v>2900000</v>
      </c>
      <c r="L43" s="311">
        <f t="shared" si="2"/>
        <v>8700000</v>
      </c>
      <c r="M43" s="1071"/>
      <c r="N43" s="1468">
        <f t="shared" si="3"/>
        <v>-8700000</v>
      </c>
      <c r="O43" s="1470"/>
    </row>
    <row r="44" s="1" customFormat="1" spans="1:15">
      <c r="A44" s="1071">
        <v>285058</v>
      </c>
      <c r="B44" s="1071">
        <v>1286838</v>
      </c>
      <c r="C44" s="1071" t="s">
        <v>708</v>
      </c>
      <c r="D44" s="1452">
        <v>43198</v>
      </c>
      <c r="E44" s="1452">
        <v>43202</v>
      </c>
      <c r="F44" s="1071">
        <f t="shared" si="0"/>
        <v>4</v>
      </c>
      <c r="G44" s="1071">
        <v>1</v>
      </c>
      <c r="H44" s="1071" t="s">
        <v>391</v>
      </c>
      <c r="I44" s="1071" t="s">
        <v>37</v>
      </c>
      <c r="J44" s="1071">
        <f t="shared" si="1"/>
        <v>4</v>
      </c>
      <c r="K44" s="311">
        <v>2900000</v>
      </c>
      <c r="L44" s="311">
        <f t="shared" si="2"/>
        <v>11600000</v>
      </c>
      <c r="M44" s="1071"/>
      <c r="N44" s="1468">
        <f t="shared" si="3"/>
        <v>-11600000</v>
      </c>
      <c r="O44" s="1470"/>
    </row>
    <row r="45" s="1" customFormat="1" spans="1:15">
      <c r="A45" s="1071">
        <v>281498</v>
      </c>
      <c r="B45" s="1071">
        <v>1278900</v>
      </c>
      <c r="C45" s="1071" t="s">
        <v>709</v>
      </c>
      <c r="D45" s="1452">
        <v>43199</v>
      </c>
      <c r="E45" s="1452">
        <v>43200</v>
      </c>
      <c r="F45" s="1071">
        <f t="shared" si="0"/>
        <v>1</v>
      </c>
      <c r="G45" s="1071">
        <v>1</v>
      </c>
      <c r="H45" s="1071" t="s">
        <v>391</v>
      </c>
      <c r="I45" s="1071" t="s">
        <v>37</v>
      </c>
      <c r="J45" s="1071">
        <f t="shared" si="1"/>
        <v>1</v>
      </c>
      <c r="K45" s="311">
        <v>2900000</v>
      </c>
      <c r="L45" s="311">
        <f t="shared" si="2"/>
        <v>2900000</v>
      </c>
      <c r="M45" s="1071"/>
      <c r="N45" s="1468">
        <f t="shared" si="3"/>
        <v>-2900000</v>
      </c>
      <c r="O45" s="1470"/>
    </row>
    <row r="46" s="1" customFormat="1" spans="1:15">
      <c r="A46" s="1071" t="s">
        <v>710</v>
      </c>
      <c r="B46" s="1071">
        <v>1286107</v>
      </c>
      <c r="C46" s="1071" t="s">
        <v>711</v>
      </c>
      <c r="D46" s="1452">
        <v>43199</v>
      </c>
      <c r="E46" s="1452">
        <v>43203</v>
      </c>
      <c r="F46" s="1071">
        <f t="shared" si="0"/>
        <v>4</v>
      </c>
      <c r="G46" s="1071">
        <v>2</v>
      </c>
      <c r="H46" s="1071" t="s">
        <v>53</v>
      </c>
      <c r="I46" s="1071" t="s">
        <v>37</v>
      </c>
      <c r="J46" s="1071">
        <f t="shared" si="1"/>
        <v>8</v>
      </c>
      <c r="K46" s="311">
        <v>2900000</v>
      </c>
      <c r="L46" s="311">
        <f t="shared" si="2"/>
        <v>23200000</v>
      </c>
      <c r="M46" s="1071"/>
      <c r="N46" s="1468">
        <f t="shared" si="3"/>
        <v>-23200000</v>
      </c>
      <c r="O46" s="1470"/>
    </row>
    <row r="47" s="1" customFormat="1" spans="1:15">
      <c r="A47" s="1071">
        <v>286318</v>
      </c>
      <c r="B47" s="1071">
        <v>1289792</v>
      </c>
      <c r="C47" s="1071" t="s">
        <v>712</v>
      </c>
      <c r="D47" s="1452">
        <v>43199</v>
      </c>
      <c r="E47" s="1452">
        <v>43200</v>
      </c>
      <c r="F47" s="1071">
        <f t="shared" si="0"/>
        <v>1</v>
      </c>
      <c r="G47" s="1071">
        <v>2</v>
      </c>
      <c r="H47" s="1071" t="s">
        <v>53</v>
      </c>
      <c r="I47" s="1071" t="s">
        <v>148</v>
      </c>
      <c r="J47" s="1071">
        <f t="shared" si="1"/>
        <v>2</v>
      </c>
      <c r="K47" s="311">
        <v>2900000</v>
      </c>
      <c r="L47" s="311">
        <f t="shared" si="2"/>
        <v>5800000</v>
      </c>
      <c r="M47" s="1071"/>
      <c r="N47" s="1468">
        <f t="shared" si="3"/>
        <v>-5800000</v>
      </c>
      <c r="O47" s="1471"/>
    </row>
    <row r="48" s="1" customFormat="1" spans="1:15">
      <c r="A48" s="1071">
        <v>286823</v>
      </c>
      <c r="B48" s="1071">
        <v>1290784</v>
      </c>
      <c r="C48" s="1071" t="s">
        <v>713</v>
      </c>
      <c r="D48" s="1452">
        <v>43198</v>
      </c>
      <c r="E48" s="1452">
        <v>43199</v>
      </c>
      <c r="F48" s="1071">
        <f t="shared" si="0"/>
        <v>1</v>
      </c>
      <c r="G48" s="1071">
        <v>1</v>
      </c>
      <c r="H48" s="1071" t="s">
        <v>53</v>
      </c>
      <c r="I48" s="1071" t="s">
        <v>37</v>
      </c>
      <c r="J48" s="1071">
        <f t="shared" si="1"/>
        <v>1</v>
      </c>
      <c r="K48" s="311">
        <v>2900000</v>
      </c>
      <c r="L48" s="311">
        <f t="shared" si="2"/>
        <v>2900000</v>
      </c>
      <c r="M48" s="1071"/>
      <c r="N48" s="1468">
        <f t="shared" si="3"/>
        <v>-2900000</v>
      </c>
      <c r="O48" s="1469">
        <f>SUM(L48:L58)</f>
        <v>113100000</v>
      </c>
    </row>
    <row r="49" s="1" customFormat="1" spans="1:15">
      <c r="A49" s="1071">
        <v>283946</v>
      </c>
      <c r="B49" s="1071">
        <v>1285354</v>
      </c>
      <c r="C49" s="1071" t="s">
        <v>714</v>
      </c>
      <c r="D49" s="1452">
        <v>43200</v>
      </c>
      <c r="E49" s="1452">
        <v>43201</v>
      </c>
      <c r="F49" s="1071">
        <f t="shared" si="0"/>
        <v>1</v>
      </c>
      <c r="G49" s="1071">
        <v>1</v>
      </c>
      <c r="H49" s="1071" t="s">
        <v>53</v>
      </c>
      <c r="I49" s="1071" t="s">
        <v>37</v>
      </c>
      <c r="J49" s="1071">
        <f t="shared" si="1"/>
        <v>1</v>
      </c>
      <c r="K49" s="311">
        <v>2900000</v>
      </c>
      <c r="L49" s="311">
        <f t="shared" si="2"/>
        <v>2900000</v>
      </c>
      <c r="M49" s="1071"/>
      <c r="N49" s="1468">
        <f t="shared" si="3"/>
        <v>-2900000</v>
      </c>
      <c r="O49" s="1470"/>
    </row>
    <row r="50" s="1" customFormat="1" spans="1:15">
      <c r="A50" s="1071">
        <v>283947</v>
      </c>
      <c r="B50" s="1071">
        <v>1285363</v>
      </c>
      <c r="C50" s="1071" t="s">
        <v>715</v>
      </c>
      <c r="D50" s="1452">
        <v>43200</v>
      </c>
      <c r="E50" s="1452">
        <v>43201</v>
      </c>
      <c r="F50" s="1071">
        <f t="shared" si="0"/>
        <v>1</v>
      </c>
      <c r="G50" s="1071">
        <v>1</v>
      </c>
      <c r="H50" s="1071" t="s">
        <v>53</v>
      </c>
      <c r="I50" s="1071" t="s">
        <v>37</v>
      </c>
      <c r="J50" s="1071">
        <f t="shared" si="1"/>
        <v>1</v>
      </c>
      <c r="K50" s="311">
        <v>2900000</v>
      </c>
      <c r="L50" s="311">
        <f t="shared" si="2"/>
        <v>2900000</v>
      </c>
      <c r="M50" s="1071"/>
      <c r="N50" s="1468">
        <f t="shared" si="3"/>
        <v>-2900000</v>
      </c>
      <c r="O50" s="1470"/>
    </row>
    <row r="51" s="1" customFormat="1" spans="1:15">
      <c r="A51" s="1071">
        <v>284413</v>
      </c>
      <c r="B51" s="1071">
        <v>1285974</v>
      </c>
      <c r="C51" s="1071" t="s">
        <v>716</v>
      </c>
      <c r="D51" s="1452">
        <v>43200</v>
      </c>
      <c r="E51" s="1452">
        <v>43201</v>
      </c>
      <c r="F51" s="1071">
        <f t="shared" si="0"/>
        <v>1</v>
      </c>
      <c r="G51" s="1071">
        <v>1</v>
      </c>
      <c r="H51" s="1071" t="s">
        <v>53</v>
      </c>
      <c r="I51" s="1071" t="s">
        <v>37</v>
      </c>
      <c r="J51" s="1071">
        <f t="shared" si="1"/>
        <v>1</v>
      </c>
      <c r="K51" s="311">
        <v>2900000</v>
      </c>
      <c r="L51" s="311">
        <f t="shared" si="2"/>
        <v>2900000</v>
      </c>
      <c r="M51" s="1071"/>
      <c r="N51" s="1468">
        <f t="shared" si="3"/>
        <v>-2900000</v>
      </c>
      <c r="O51" s="1470"/>
    </row>
    <row r="52" s="1" customFormat="1" spans="1:15">
      <c r="A52" s="1071">
        <v>266722</v>
      </c>
      <c r="B52" s="1071">
        <v>1251195</v>
      </c>
      <c r="C52" s="1071" t="s">
        <v>717</v>
      </c>
      <c r="D52" s="1452">
        <v>42836</v>
      </c>
      <c r="E52" s="1452">
        <v>42838</v>
      </c>
      <c r="F52" s="1071">
        <f t="shared" si="0"/>
        <v>2</v>
      </c>
      <c r="G52" s="1071">
        <v>3</v>
      </c>
      <c r="H52" s="1071" t="s">
        <v>240</v>
      </c>
      <c r="I52" s="1071" t="s">
        <v>37</v>
      </c>
      <c r="J52" s="1071">
        <f t="shared" si="1"/>
        <v>6</v>
      </c>
      <c r="K52" s="311">
        <v>2900000</v>
      </c>
      <c r="L52" s="311">
        <f t="shared" si="2"/>
        <v>17400000</v>
      </c>
      <c r="M52" s="1071"/>
      <c r="N52" s="1468">
        <f t="shared" si="3"/>
        <v>-17400000</v>
      </c>
      <c r="O52" s="1470"/>
    </row>
    <row r="53" s="1" customFormat="1" spans="1:15">
      <c r="A53" s="1071" t="s">
        <v>718</v>
      </c>
      <c r="B53" s="1071">
        <v>1277087</v>
      </c>
      <c r="C53" s="1071" t="s">
        <v>719</v>
      </c>
      <c r="D53" s="1452">
        <v>43201</v>
      </c>
      <c r="E53" s="1452">
        <v>43204</v>
      </c>
      <c r="F53" s="1071">
        <f t="shared" si="0"/>
        <v>3</v>
      </c>
      <c r="G53" s="1071">
        <v>2</v>
      </c>
      <c r="H53" s="1071" t="s">
        <v>240</v>
      </c>
      <c r="I53" s="1071" t="s">
        <v>37</v>
      </c>
      <c r="J53" s="1071">
        <f t="shared" si="1"/>
        <v>6</v>
      </c>
      <c r="K53" s="311">
        <v>2900000</v>
      </c>
      <c r="L53" s="311">
        <f t="shared" si="2"/>
        <v>17400000</v>
      </c>
      <c r="M53" s="1071"/>
      <c r="N53" s="1468">
        <f t="shared" si="3"/>
        <v>-17400000</v>
      </c>
      <c r="O53" s="1470"/>
    </row>
    <row r="54" s="1" customFormat="1" spans="1:15">
      <c r="A54" s="1071">
        <v>285308</v>
      </c>
      <c r="B54" s="1071">
        <v>1287176</v>
      </c>
      <c r="C54" s="1071" t="s">
        <v>720</v>
      </c>
      <c r="D54" s="1452">
        <v>43201</v>
      </c>
      <c r="E54" s="1452">
        <v>43203</v>
      </c>
      <c r="F54" s="1071">
        <f t="shared" si="0"/>
        <v>2</v>
      </c>
      <c r="G54" s="1071">
        <v>2</v>
      </c>
      <c r="H54" s="1071" t="s">
        <v>391</v>
      </c>
      <c r="I54" s="1071" t="s">
        <v>37</v>
      </c>
      <c r="J54" s="1071">
        <f t="shared" si="1"/>
        <v>4</v>
      </c>
      <c r="K54" s="311">
        <v>2900000</v>
      </c>
      <c r="L54" s="311">
        <f t="shared" si="2"/>
        <v>11600000</v>
      </c>
      <c r="M54" s="1071"/>
      <c r="N54" s="1468">
        <f t="shared" si="3"/>
        <v>-11600000</v>
      </c>
      <c r="O54" s="1470"/>
    </row>
    <row r="55" s="1" customFormat="1" spans="1:15">
      <c r="A55" s="1071">
        <v>284544</v>
      </c>
      <c r="B55" s="1071">
        <v>1286015</v>
      </c>
      <c r="C55" s="1071" t="s">
        <v>721</v>
      </c>
      <c r="D55" s="1452">
        <v>43203</v>
      </c>
      <c r="E55" s="1452">
        <v>43205</v>
      </c>
      <c r="F55" s="1071">
        <f t="shared" si="0"/>
        <v>2</v>
      </c>
      <c r="G55" s="1071">
        <v>2</v>
      </c>
      <c r="H55" s="1071" t="s">
        <v>391</v>
      </c>
      <c r="I55" s="1071" t="s">
        <v>37</v>
      </c>
      <c r="J55" s="1071">
        <f t="shared" si="1"/>
        <v>4</v>
      </c>
      <c r="K55" s="311">
        <v>2900000</v>
      </c>
      <c r="L55" s="311">
        <f t="shared" si="2"/>
        <v>11600000</v>
      </c>
      <c r="M55" s="1071"/>
      <c r="N55" s="1468">
        <f t="shared" si="3"/>
        <v>-11600000</v>
      </c>
      <c r="O55" s="1470"/>
    </row>
    <row r="56" s="1" customFormat="1" spans="1:15">
      <c r="A56" s="1071">
        <v>285304</v>
      </c>
      <c r="B56" s="1071">
        <v>1287220</v>
      </c>
      <c r="C56" s="1071" t="s">
        <v>722</v>
      </c>
      <c r="D56" s="1452">
        <v>43203</v>
      </c>
      <c r="E56" s="1452">
        <v>43206</v>
      </c>
      <c r="F56" s="1071">
        <f t="shared" si="0"/>
        <v>3</v>
      </c>
      <c r="G56" s="1071">
        <v>1</v>
      </c>
      <c r="H56" s="1071" t="s">
        <v>53</v>
      </c>
      <c r="I56" s="1071" t="s">
        <v>37</v>
      </c>
      <c r="J56" s="1071">
        <f t="shared" si="1"/>
        <v>3</v>
      </c>
      <c r="K56" s="311">
        <v>2900000</v>
      </c>
      <c r="L56" s="311">
        <f t="shared" si="2"/>
        <v>8700000</v>
      </c>
      <c r="M56" s="1071"/>
      <c r="N56" s="1468">
        <f t="shared" si="3"/>
        <v>-8700000</v>
      </c>
      <c r="O56" s="1470"/>
    </row>
    <row r="57" s="1" customFormat="1" spans="1:15">
      <c r="A57" s="1071" t="s">
        <v>723</v>
      </c>
      <c r="B57" s="1071">
        <v>1288078</v>
      </c>
      <c r="C57" s="1071" t="s">
        <v>724</v>
      </c>
      <c r="D57" s="1452">
        <v>43203</v>
      </c>
      <c r="E57" s="1452">
        <v>43206</v>
      </c>
      <c r="F57" s="1071">
        <f t="shared" si="0"/>
        <v>3</v>
      </c>
      <c r="G57" s="1071">
        <v>2</v>
      </c>
      <c r="H57" s="1071" t="s">
        <v>40</v>
      </c>
      <c r="I57" s="1071" t="s">
        <v>37</v>
      </c>
      <c r="J57" s="1071">
        <f t="shared" si="1"/>
        <v>6</v>
      </c>
      <c r="K57" s="311">
        <v>2900000</v>
      </c>
      <c r="L57" s="311">
        <f t="shared" si="2"/>
        <v>17400000</v>
      </c>
      <c r="M57" s="1071"/>
      <c r="N57" s="1468">
        <f t="shared" si="3"/>
        <v>-17400000</v>
      </c>
      <c r="O57" s="1470"/>
    </row>
    <row r="58" s="1" customFormat="1" spans="1:15">
      <c r="A58" s="1071" t="s">
        <v>725</v>
      </c>
      <c r="B58" s="1071">
        <v>1288082</v>
      </c>
      <c r="C58" s="1071" t="s">
        <v>726</v>
      </c>
      <c r="D58" s="1452">
        <v>43203</v>
      </c>
      <c r="E58" s="1452">
        <v>43206</v>
      </c>
      <c r="F58" s="1071">
        <f t="shared" si="0"/>
        <v>3</v>
      </c>
      <c r="G58" s="1071">
        <v>2</v>
      </c>
      <c r="H58" s="1071" t="s">
        <v>36</v>
      </c>
      <c r="I58" s="1071" t="s">
        <v>37</v>
      </c>
      <c r="J58" s="1071">
        <f t="shared" si="1"/>
        <v>6</v>
      </c>
      <c r="K58" s="311">
        <v>2900000</v>
      </c>
      <c r="L58" s="311">
        <f t="shared" si="2"/>
        <v>17400000</v>
      </c>
      <c r="M58" s="1071"/>
      <c r="N58" s="1468">
        <f t="shared" si="3"/>
        <v>-17400000</v>
      </c>
      <c r="O58" s="1471"/>
    </row>
    <row r="59" s="1" customFormat="1" spans="1:15">
      <c r="A59" s="1071" t="s">
        <v>727</v>
      </c>
      <c r="B59" s="1071">
        <v>1288562</v>
      </c>
      <c r="C59" s="1071" t="s">
        <v>728</v>
      </c>
      <c r="D59" s="1452">
        <v>43203</v>
      </c>
      <c r="E59" s="1452">
        <v>43206</v>
      </c>
      <c r="F59" s="1071">
        <f t="shared" si="0"/>
        <v>3</v>
      </c>
      <c r="G59" s="1071">
        <v>3</v>
      </c>
      <c r="H59" s="1071" t="s">
        <v>53</v>
      </c>
      <c r="I59" s="1071" t="s">
        <v>37</v>
      </c>
      <c r="J59" s="1071">
        <f t="shared" si="1"/>
        <v>9</v>
      </c>
      <c r="K59" s="311">
        <v>2900000</v>
      </c>
      <c r="L59" s="311">
        <f t="shared" si="2"/>
        <v>26100000</v>
      </c>
      <c r="M59" s="1071"/>
      <c r="N59" s="1468">
        <f t="shared" si="3"/>
        <v>-26100000</v>
      </c>
      <c r="O59" s="1469">
        <f>SUM(L59:L81)</f>
        <v>205900000</v>
      </c>
    </row>
    <row r="60" s="1" customFormat="1" spans="1:15">
      <c r="A60" s="1071">
        <v>287586</v>
      </c>
      <c r="B60" s="1071">
        <v>1292509</v>
      </c>
      <c r="C60" s="1071" t="s">
        <v>729</v>
      </c>
      <c r="D60" s="1452">
        <v>43203</v>
      </c>
      <c r="E60" s="1452">
        <v>43207</v>
      </c>
      <c r="F60" s="1071">
        <f t="shared" si="0"/>
        <v>4</v>
      </c>
      <c r="G60" s="1071">
        <v>1</v>
      </c>
      <c r="H60" s="1071" t="s">
        <v>53</v>
      </c>
      <c r="I60" s="1071" t="s">
        <v>37</v>
      </c>
      <c r="J60" s="1071">
        <f t="shared" si="1"/>
        <v>4</v>
      </c>
      <c r="K60" s="311">
        <v>2900000</v>
      </c>
      <c r="L60" s="311">
        <f t="shared" si="2"/>
        <v>11600000</v>
      </c>
      <c r="M60" s="1071"/>
      <c r="N60" s="1468">
        <f t="shared" si="3"/>
        <v>-11600000</v>
      </c>
      <c r="O60" s="1470"/>
    </row>
    <row r="61" s="1" customFormat="1" spans="1:15">
      <c r="A61" s="1071">
        <v>287587</v>
      </c>
      <c r="B61" s="1071">
        <v>1292515</v>
      </c>
      <c r="C61" s="1071" t="s">
        <v>730</v>
      </c>
      <c r="D61" s="1452">
        <v>43203</v>
      </c>
      <c r="E61" s="1452">
        <v>43207</v>
      </c>
      <c r="F61" s="1071">
        <f t="shared" si="0"/>
        <v>4</v>
      </c>
      <c r="G61" s="1071">
        <v>1</v>
      </c>
      <c r="H61" s="1071" t="s">
        <v>391</v>
      </c>
      <c r="I61" s="1071" t="s">
        <v>37</v>
      </c>
      <c r="J61" s="1071">
        <f t="shared" si="1"/>
        <v>4</v>
      </c>
      <c r="K61" s="311">
        <v>2900000</v>
      </c>
      <c r="L61" s="311">
        <f t="shared" si="2"/>
        <v>11600000</v>
      </c>
      <c r="M61" s="1071"/>
      <c r="N61" s="1468">
        <f t="shared" si="3"/>
        <v>-11600000</v>
      </c>
      <c r="O61" s="1470"/>
    </row>
    <row r="62" s="1" customFormat="1" spans="1:15">
      <c r="A62" s="1071">
        <v>283995</v>
      </c>
      <c r="B62" s="1071">
        <v>1285702</v>
      </c>
      <c r="C62" s="1071" t="s">
        <v>731</v>
      </c>
      <c r="D62" s="1452">
        <v>43204</v>
      </c>
      <c r="E62" s="1452">
        <v>43206</v>
      </c>
      <c r="F62" s="1071">
        <f t="shared" si="0"/>
        <v>2</v>
      </c>
      <c r="G62" s="1071">
        <v>1</v>
      </c>
      <c r="H62" s="1071" t="s">
        <v>53</v>
      </c>
      <c r="I62" s="1071" t="s">
        <v>37</v>
      </c>
      <c r="J62" s="1071">
        <f t="shared" si="1"/>
        <v>2</v>
      </c>
      <c r="K62" s="311">
        <v>2900000</v>
      </c>
      <c r="L62" s="311">
        <f t="shared" si="2"/>
        <v>5800000</v>
      </c>
      <c r="M62" s="1071"/>
      <c r="N62" s="1468">
        <f t="shared" si="3"/>
        <v>-5800000</v>
      </c>
      <c r="O62" s="1470"/>
    </row>
    <row r="63" s="1" customFormat="1" spans="1:15">
      <c r="A63" s="1071">
        <v>279534</v>
      </c>
      <c r="B63" s="1071">
        <v>1275918</v>
      </c>
      <c r="C63" s="1071" t="s">
        <v>732</v>
      </c>
      <c r="D63" s="1452">
        <v>43204</v>
      </c>
      <c r="E63" s="1452">
        <v>43206</v>
      </c>
      <c r="F63" s="1071">
        <f t="shared" si="0"/>
        <v>2</v>
      </c>
      <c r="G63" s="1071">
        <v>1</v>
      </c>
      <c r="H63" s="1071" t="s">
        <v>240</v>
      </c>
      <c r="I63" s="1071" t="s">
        <v>37</v>
      </c>
      <c r="J63" s="1071">
        <f t="shared" si="1"/>
        <v>2</v>
      </c>
      <c r="K63" s="311">
        <v>2900000</v>
      </c>
      <c r="L63" s="311">
        <f t="shared" si="2"/>
        <v>5800000</v>
      </c>
      <c r="M63" s="1071"/>
      <c r="N63" s="1468">
        <f t="shared" si="3"/>
        <v>-5800000</v>
      </c>
      <c r="O63" s="1470"/>
    </row>
    <row r="64" s="1" customFormat="1" spans="1:15">
      <c r="A64" s="1071" t="s">
        <v>733</v>
      </c>
      <c r="B64" s="1071">
        <v>1278827</v>
      </c>
      <c r="C64" s="1071" t="s">
        <v>734</v>
      </c>
      <c r="D64" s="1452">
        <v>43204</v>
      </c>
      <c r="E64" s="1452">
        <v>43206</v>
      </c>
      <c r="F64" s="1071">
        <f t="shared" si="0"/>
        <v>2</v>
      </c>
      <c r="G64" s="1071">
        <v>3</v>
      </c>
      <c r="H64" s="1071" t="s">
        <v>240</v>
      </c>
      <c r="I64" s="1071" t="s">
        <v>37</v>
      </c>
      <c r="J64" s="1071">
        <f t="shared" si="1"/>
        <v>6</v>
      </c>
      <c r="K64" s="311">
        <v>2900000</v>
      </c>
      <c r="L64" s="311">
        <f t="shared" si="2"/>
        <v>17400000</v>
      </c>
      <c r="M64" s="1071"/>
      <c r="N64" s="1468">
        <f t="shared" si="3"/>
        <v>-17400000</v>
      </c>
      <c r="O64" s="1470"/>
    </row>
    <row r="65" s="1" customFormat="1" spans="1:15">
      <c r="A65" s="1071" t="s">
        <v>735</v>
      </c>
      <c r="B65" s="1071">
        <v>1286816</v>
      </c>
      <c r="C65" s="1071" t="s">
        <v>736</v>
      </c>
      <c r="D65" s="1452">
        <v>43204</v>
      </c>
      <c r="E65" s="1452">
        <v>43206</v>
      </c>
      <c r="F65" s="1071">
        <f t="shared" si="0"/>
        <v>2</v>
      </c>
      <c r="G65" s="1071">
        <v>2</v>
      </c>
      <c r="H65" s="1071" t="s">
        <v>391</v>
      </c>
      <c r="I65" s="1071" t="s">
        <v>37</v>
      </c>
      <c r="J65" s="1071">
        <f t="shared" si="1"/>
        <v>4</v>
      </c>
      <c r="K65" s="311">
        <v>2900000</v>
      </c>
      <c r="L65" s="311">
        <f t="shared" si="2"/>
        <v>11600000</v>
      </c>
      <c r="M65" s="1071"/>
      <c r="N65" s="1468">
        <f t="shared" si="3"/>
        <v>-11600000</v>
      </c>
      <c r="O65" s="1470"/>
    </row>
    <row r="66" s="1" customFormat="1" spans="1:15">
      <c r="A66" s="1071">
        <v>286072</v>
      </c>
      <c r="B66" s="1071">
        <v>1288952</v>
      </c>
      <c r="C66" s="1071" t="s">
        <v>737</v>
      </c>
      <c r="D66" s="1452">
        <v>43204</v>
      </c>
      <c r="E66" s="1452">
        <v>43207</v>
      </c>
      <c r="F66" s="1071">
        <f t="shared" si="0"/>
        <v>3</v>
      </c>
      <c r="G66" s="1071">
        <v>1</v>
      </c>
      <c r="H66" s="1071" t="s">
        <v>53</v>
      </c>
      <c r="I66" s="1071" t="s">
        <v>37</v>
      </c>
      <c r="J66" s="1071">
        <f t="shared" si="1"/>
        <v>3</v>
      </c>
      <c r="K66" s="311">
        <v>2900000</v>
      </c>
      <c r="L66" s="311">
        <f t="shared" si="2"/>
        <v>8700000</v>
      </c>
      <c r="M66" s="1071"/>
      <c r="N66" s="1468">
        <f t="shared" si="3"/>
        <v>-8700000</v>
      </c>
      <c r="O66" s="1470"/>
    </row>
    <row r="67" s="1" customFormat="1" spans="1:15">
      <c r="A67" s="1071">
        <v>288355</v>
      </c>
      <c r="B67" s="1071">
        <v>1295653</v>
      </c>
      <c r="C67" s="1071" t="s">
        <v>738</v>
      </c>
      <c r="D67" s="1452">
        <v>43206</v>
      </c>
      <c r="E67" s="1452">
        <v>43210</v>
      </c>
      <c r="F67" s="1071">
        <f t="shared" si="0"/>
        <v>4</v>
      </c>
      <c r="G67" s="1071">
        <v>1</v>
      </c>
      <c r="H67" s="1071" t="s">
        <v>53</v>
      </c>
      <c r="I67" s="1071" t="s">
        <v>37</v>
      </c>
      <c r="J67" s="1071">
        <f t="shared" si="1"/>
        <v>4</v>
      </c>
      <c r="K67" s="1459">
        <v>2900000</v>
      </c>
      <c r="L67" s="311">
        <f t="shared" si="2"/>
        <v>11600000</v>
      </c>
      <c r="M67" s="1071"/>
      <c r="N67" s="1468">
        <f t="shared" si="3"/>
        <v>-11600000</v>
      </c>
      <c r="O67" s="1470"/>
    </row>
    <row r="68" s="1" customFormat="1" spans="1:15">
      <c r="A68" s="1071">
        <v>286060</v>
      </c>
      <c r="B68" s="1071">
        <v>1288301</v>
      </c>
      <c r="C68" s="1071" t="s">
        <v>739</v>
      </c>
      <c r="D68" s="1452">
        <v>43205</v>
      </c>
      <c r="E68" s="1452">
        <v>43207</v>
      </c>
      <c r="F68" s="1071">
        <f t="shared" si="0"/>
        <v>2</v>
      </c>
      <c r="G68" s="1071">
        <v>1</v>
      </c>
      <c r="H68" s="1071" t="s">
        <v>391</v>
      </c>
      <c r="I68" s="1071" t="s">
        <v>37</v>
      </c>
      <c r="J68" s="1071">
        <f t="shared" si="1"/>
        <v>2</v>
      </c>
      <c r="K68" s="311">
        <v>2900000</v>
      </c>
      <c r="L68" s="311">
        <f t="shared" si="2"/>
        <v>5800000</v>
      </c>
      <c r="M68" s="1071"/>
      <c r="N68" s="1468">
        <f t="shared" si="3"/>
        <v>-5800000</v>
      </c>
      <c r="O68" s="1470"/>
    </row>
    <row r="69" s="1" customFormat="1" spans="1:15">
      <c r="A69" s="1071">
        <v>288367</v>
      </c>
      <c r="B69" s="1071">
        <v>1295761</v>
      </c>
      <c r="C69" s="1071" t="s">
        <v>740</v>
      </c>
      <c r="D69" s="1452">
        <v>43207</v>
      </c>
      <c r="E69" s="1452">
        <v>43208</v>
      </c>
      <c r="F69" s="1071">
        <f t="shared" si="0"/>
        <v>1</v>
      </c>
      <c r="G69" s="1071">
        <v>1</v>
      </c>
      <c r="H69" s="1071" t="s">
        <v>53</v>
      </c>
      <c r="I69" s="1071" t="s">
        <v>148</v>
      </c>
      <c r="J69" s="1071">
        <f t="shared" si="1"/>
        <v>1</v>
      </c>
      <c r="K69" s="1459">
        <v>2900000</v>
      </c>
      <c r="L69" s="311">
        <f t="shared" si="2"/>
        <v>2900000</v>
      </c>
      <c r="M69" s="1071"/>
      <c r="N69" s="1468">
        <f t="shared" si="3"/>
        <v>-2900000</v>
      </c>
      <c r="O69" s="1470"/>
    </row>
    <row r="70" s="1" customFormat="1" spans="1:15">
      <c r="A70" s="1071">
        <v>282784</v>
      </c>
      <c r="B70" s="1071">
        <v>1282853</v>
      </c>
      <c r="C70" s="1071" t="s">
        <v>741</v>
      </c>
      <c r="D70" s="1452">
        <v>43208</v>
      </c>
      <c r="E70" s="1452">
        <v>43211</v>
      </c>
      <c r="F70" s="1071">
        <f t="shared" si="0"/>
        <v>3</v>
      </c>
      <c r="G70" s="1071">
        <v>1</v>
      </c>
      <c r="H70" s="1071" t="s">
        <v>53</v>
      </c>
      <c r="I70" s="1071" t="s">
        <v>37</v>
      </c>
      <c r="J70" s="1071">
        <f t="shared" si="1"/>
        <v>3</v>
      </c>
      <c r="K70" s="311">
        <v>2900000</v>
      </c>
      <c r="L70" s="311">
        <f t="shared" si="2"/>
        <v>8700000</v>
      </c>
      <c r="M70" s="1071"/>
      <c r="N70" s="1468">
        <f t="shared" si="3"/>
        <v>-8700000</v>
      </c>
      <c r="O70" s="1470"/>
    </row>
    <row r="71" s="1" customFormat="1" spans="1:15">
      <c r="A71" s="1463">
        <v>286301</v>
      </c>
      <c r="B71" s="1463">
        <v>1289413</v>
      </c>
      <c r="C71" s="1463" t="s">
        <v>742</v>
      </c>
      <c r="D71" s="1452">
        <v>43208</v>
      </c>
      <c r="E71" s="1452">
        <v>43211</v>
      </c>
      <c r="F71" s="1071">
        <f t="shared" si="0"/>
        <v>3</v>
      </c>
      <c r="G71" s="1071">
        <v>1</v>
      </c>
      <c r="H71" s="1071" t="s">
        <v>391</v>
      </c>
      <c r="I71" s="1071" t="s">
        <v>148</v>
      </c>
      <c r="J71" s="1071">
        <f t="shared" si="1"/>
        <v>3</v>
      </c>
      <c r="K71" s="311">
        <v>2900000</v>
      </c>
      <c r="L71" s="311">
        <f t="shared" si="2"/>
        <v>8700000</v>
      </c>
      <c r="M71" s="1071"/>
      <c r="N71" s="1468">
        <f t="shared" si="3"/>
        <v>-8700000</v>
      </c>
      <c r="O71" s="1470"/>
    </row>
    <row r="72" s="1" customFormat="1" spans="1:15">
      <c r="A72" s="1071" t="s">
        <v>743</v>
      </c>
      <c r="B72" s="1071">
        <v>1295265</v>
      </c>
      <c r="C72" s="1071" t="s">
        <v>744</v>
      </c>
      <c r="D72" s="1452">
        <v>43208</v>
      </c>
      <c r="E72" s="1452">
        <v>43209</v>
      </c>
      <c r="F72" s="1071">
        <f t="shared" si="0"/>
        <v>1</v>
      </c>
      <c r="G72" s="1071">
        <v>2</v>
      </c>
      <c r="H72" s="1071" t="s">
        <v>53</v>
      </c>
      <c r="I72" s="1071" t="s">
        <v>37</v>
      </c>
      <c r="J72" s="1071">
        <f t="shared" si="1"/>
        <v>2</v>
      </c>
      <c r="K72" s="1459">
        <v>2900000</v>
      </c>
      <c r="L72" s="311">
        <f t="shared" si="2"/>
        <v>5800000</v>
      </c>
      <c r="M72" s="1071"/>
      <c r="N72" s="1468">
        <f t="shared" si="3"/>
        <v>-5800000</v>
      </c>
      <c r="O72" s="1470"/>
    </row>
    <row r="73" s="1" customFormat="1" spans="1:15">
      <c r="A73" s="1071">
        <v>285477</v>
      </c>
      <c r="B73" s="1071">
        <v>1287423</v>
      </c>
      <c r="C73" s="1071" t="s">
        <v>745</v>
      </c>
      <c r="D73" s="1452">
        <v>43208</v>
      </c>
      <c r="E73" s="1452">
        <v>43211</v>
      </c>
      <c r="F73" s="1071">
        <f t="shared" ref="F73:F119" si="4">E73-D73</f>
        <v>3</v>
      </c>
      <c r="G73" s="1071">
        <v>1</v>
      </c>
      <c r="H73" s="1071" t="s">
        <v>53</v>
      </c>
      <c r="I73" s="1071" t="s">
        <v>37</v>
      </c>
      <c r="J73" s="1071">
        <f t="shared" ref="J73:J119" si="5">G73*F73</f>
        <v>3</v>
      </c>
      <c r="K73" s="311">
        <v>2900000</v>
      </c>
      <c r="L73" s="311">
        <f t="shared" ref="L73:L88" si="6">K73*F73*G73</f>
        <v>8700000</v>
      </c>
      <c r="M73" s="1071"/>
      <c r="N73" s="1468">
        <f t="shared" ref="N73:N119" si="7">M73-L73</f>
        <v>-8700000</v>
      </c>
      <c r="O73" s="1470"/>
    </row>
    <row r="74" s="1" customFormat="1" spans="1:15">
      <c r="A74" s="1071">
        <v>281501</v>
      </c>
      <c r="B74" s="1071">
        <v>1278945</v>
      </c>
      <c r="C74" s="1071" t="s">
        <v>746</v>
      </c>
      <c r="D74" s="1452">
        <v>43209</v>
      </c>
      <c r="E74" s="1452">
        <v>43212</v>
      </c>
      <c r="F74" s="1071">
        <f t="shared" si="4"/>
        <v>3</v>
      </c>
      <c r="G74" s="1071">
        <v>1</v>
      </c>
      <c r="H74" s="1071" t="s">
        <v>391</v>
      </c>
      <c r="I74" s="1071" t="s">
        <v>37</v>
      </c>
      <c r="J74" s="1071">
        <f t="shared" si="5"/>
        <v>3</v>
      </c>
      <c r="K74" s="311">
        <v>2900000</v>
      </c>
      <c r="L74" s="311">
        <f t="shared" si="6"/>
        <v>8700000</v>
      </c>
      <c r="M74" s="1071"/>
      <c r="N74" s="1468">
        <f t="shared" si="7"/>
        <v>-8700000</v>
      </c>
      <c r="O74" s="1470"/>
    </row>
    <row r="75" s="1" customFormat="1" spans="1:15">
      <c r="A75" s="1071">
        <v>281502</v>
      </c>
      <c r="B75" s="1071">
        <v>1278946</v>
      </c>
      <c r="C75" s="1071" t="s">
        <v>747</v>
      </c>
      <c r="D75" s="1452">
        <v>43209</v>
      </c>
      <c r="E75" s="1452">
        <v>43212</v>
      </c>
      <c r="F75" s="1071">
        <f t="shared" si="4"/>
        <v>3</v>
      </c>
      <c r="G75" s="1071">
        <v>1</v>
      </c>
      <c r="H75" s="1071" t="s">
        <v>240</v>
      </c>
      <c r="I75" s="1071" t="s">
        <v>37</v>
      </c>
      <c r="J75" s="1071">
        <f t="shared" si="5"/>
        <v>3</v>
      </c>
      <c r="K75" s="311">
        <v>2900000</v>
      </c>
      <c r="L75" s="311">
        <f t="shared" si="6"/>
        <v>8700000</v>
      </c>
      <c r="M75" s="1071"/>
      <c r="N75" s="1468">
        <f t="shared" si="7"/>
        <v>-8700000</v>
      </c>
      <c r="O75" s="1470"/>
    </row>
    <row r="76" s="1" customFormat="1" spans="1:15">
      <c r="A76" s="1071">
        <v>281503</v>
      </c>
      <c r="B76" s="1071">
        <v>1279019</v>
      </c>
      <c r="C76" s="1071" t="s">
        <v>748</v>
      </c>
      <c r="D76" s="1452">
        <v>43209</v>
      </c>
      <c r="E76" s="1452">
        <v>43212</v>
      </c>
      <c r="F76" s="1071">
        <f t="shared" si="4"/>
        <v>3</v>
      </c>
      <c r="G76" s="1071">
        <v>1</v>
      </c>
      <c r="H76" s="1071" t="s">
        <v>240</v>
      </c>
      <c r="I76" s="1071" t="s">
        <v>37</v>
      </c>
      <c r="J76" s="1071">
        <f t="shared" si="5"/>
        <v>3</v>
      </c>
      <c r="K76" s="311">
        <v>2900000</v>
      </c>
      <c r="L76" s="311">
        <f t="shared" si="6"/>
        <v>8700000</v>
      </c>
      <c r="M76" s="1071"/>
      <c r="N76" s="1468">
        <f t="shared" si="7"/>
        <v>-8700000</v>
      </c>
      <c r="O76" s="1470"/>
    </row>
    <row r="77" s="1" customFormat="1" spans="1:15">
      <c r="A77" s="1071">
        <v>288356</v>
      </c>
      <c r="B77" s="1071">
        <v>1295694</v>
      </c>
      <c r="C77" s="1071" t="s">
        <v>749</v>
      </c>
      <c r="D77" s="1452">
        <v>43209</v>
      </c>
      <c r="E77" s="1452">
        <v>43211</v>
      </c>
      <c r="F77" s="1071">
        <f t="shared" si="4"/>
        <v>2</v>
      </c>
      <c r="G77" s="1071">
        <v>1</v>
      </c>
      <c r="H77" s="1071" t="s">
        <v>391</v>
      </c>
      <c r="I77" s="1071" t="s">
        <v>37</v>
      </c>
      <c r="J77" s="1071">
        <f t="shared" si="5"/>
        <v>2</v>
      </c>
      <c r="K77" s="1459">
        <v>2900000</v>
      </c>
      <c r="L77" s="311">
        <f t="shared" si="6"/>
        <v>5800000</v>
      </c>
      <c r="M77" s="1071"/>
      <c r="N77" s="1468">
        <f t="shared" si="7"/>
        <v>-5800000</v>
      </c>
      <c r="O77" s="1470"/>
    </row>
    <row r="78" s="1" customFormat="1" spans="1:15">
      <c r="A78" s="1071">
        <v>286791</v>
      </c>
      <c r="B78" s="1071">
        <v>1290603</v>
      </c>
      <c r="C78" s="1071" t="s">
        <v>750</v>
      </c>
      <c r="D78" s="1452">
        <v>43209</v>
      </c>
      <c r="E78" s="1452">
        <v>43210</v>
      </c>
      <c r="F78" s="1071">
        <f t="shared" si="4"/>
        <v>1</v>
      </c>
      <c r="G78" s="1071">
        <v>1</v>
      </c>
      <c r="H78" s="1071" t="s">
        <v>53</v>
      </c>
      <c r="I78" s="1071" t="s">
        <v>37</v>
      </c>
      <c r="J78" s="1071">
        <f t="shared" si="5"/>
        <v>1</v>
      </c>
      <c r="K78" s="311">
        <v>2900000</v>
      </c>
      <c r="L78" s="311">
        <f t="shared" si="6"/>
        <v>2900000</v>
      </c>
      <c r="M78" s="1071"/>
      <c r="N78" s="1468">
        <f t="shared" si="7"/>
        <v>-2900000</v>
      </c>
      <c r="O78" s="1470"/>
    </row>
    <row r="79" s="1" customFormat="1" spans="1:15">
      <c r="A79" s="1071">
        <v>288358</v>
      </c>
      <c r="B79" s="1071">
        <v>1295650</v>
      </c>
      <c r="C79" s="1071" t="s">
        <v>751</v>
      </c>
      <c r="D79" s="1452">
        <v>43210</v>
      </c>
      <c r="E79" s="1452">
        <v>43213</v>
      </c>
      <c r="F79" s="1071">
        <f t="shared" si="4"/>
        <v>3</v>
      </c>
      <c r="G79" s="1071">
        <v>1</v>
      </c>
      <c r="H79" s="1071" t="s">
        <v>391</v>
      </c>
      <c r="I79" s="1071" t="s">
        <v>37</v>
      </c>
      <c r="J79" s="1071">
        <f t="shared" si="5"/>
        <v>3</v>
      </c>
      <c r="K79" s="1459">
        <v>2900000</v>
      </c>
      <c r="L79" s="311">
        <f t="shared" si="6"/>
        <v>8700000</v>
      </c>
      <c r="M79" s="1071"/>
      <c r="N79" s="1468">
        <f t="shared" si="7"/>
        <v>-8700000</v>
      </c>
      <c r="O79" s="1470"/>
    </row>
    <row r="80" s="1" customFormat="1" spans="1:15">
      <c r="A80" s="1473">
        <v>274771</v>
      </c>
      <c r="B80" s="1473">
        <v>1264352</v>
      </c>
      <c r="C80" s="1474" t="s">
        <v>752</v>
      </c>
      <c r="D80" s="1452">
        <v>43210</v>
      </c>
      <c r="E80" s="1452">
        <v>43213</v>
      </c>
      <c r="F80" s="1071">
        <f t="shared" si="4"/>
        <v>3</v>
      </c>
      <c r="G80" s="1071">
        <v>1</v>
      </c>
      <c r="H80" s="1071" t="s">
        <v>240</v>
      </c>
      <c r="I80" s="1071" t="s">
        <v>37</v>
      </c>
      <c r="J80" s="1071">
        <f t="shared" si="5"/>
        <v>3</v>
      </c>
      <c r="K80" s="311">
        <v>2900000</v>
      </c>
      <c r="L80" s="311">
        <f t="shared" si="6"/>
        <v>8700000</v>
      </c>
      <c r="M80" s="1071"/>
      <c r="N80" s="1468">
        <f t="shared" si="7"/>
        <v>-8700000</v>
      </c>
      <c r="O80" s="1470"/>
    </row>
    <row r="81" s="1" customFormat="1" spans="1:15">
      <c r="A81" s="1071">
        <v>286059</v>
      </c>
      <c r="B81" s="1071">
        <v>1288628</v>
      </c>
      <c r="C81" s="1071" t="s">
        <v>753</v>
      </c>
      <c r="D81" s="1452">
        <v>43210</v>
      </c>
      <c r="E81" s="1452">
        <v>43211</v>
      </c>
      <c r="F81" s="1071">
        <f t="shared" si="4"/>
        <v>1</v>
      </c>
      <c r="G81" s="1071">
        <v>1</v>
      </c>
      <c r="H81" s="1071" t="s">
        <v>391</v>
      </c>
      <c r="I81" s="1071" t="s">
        <v>37</v>
      </c>
      <c r="J81" s="1071">
        <f t="shared" si="5"/>
        <v>1</v>
      </c>
      <c r="K81" s="311">
        <v>2900000</v>
      </c>
      <c r="L81" s="311">
        <f t="shared" si="6"/>
        <v>2900000</v>
      </c>
      <c r="M81" s="1071"/>
      <c r="N81" s="1468">
        <f t="shared" si="7"/>
        <v>-2900000</v>
      </c>
      <c r="O81" s="1471"/>
    </row>
    <row r="82" s="1" customFormat="1" spans="1:15">
      <c r="A82" s="1071">
        <v>288699</v>
      </c>
      <c r="B82" s="1071">
        <v>1296846</v>
      </c>
      <c r="C82" s="1071" t="s">
        <v>754</v>
      </c>
      <c r="D82" s="1452">
        <v>43209</v>
      </c>
      <c r="E82" s="1452">
        <v>43211</v>
      </c>
      <c r="F82" s="1071">
        <f t="shared" si="4"/>
        <v>2</v>
      </c>
      <c r="G82" s="1071">
        <v>1</v>
      </c>
      <c r="H82" s="1071" t="s">
        <v>391</v>
      </c>
      <c r="I82" s="1071" t="s">
        <v>37</v>
      </c>
      <c r="J82" s="1071">
        <f t="shared" si="5"/>
        <v>2</v>
      </c>
      <c r="K82" s="1459">
        <v>2900000</v>
      </c>
      <c r="L82" s="311">
        <f t="shared" si="6"/>
        <v>5800000</v>
      </c>
      <c r="M82" s="1071"/>
      <c r="N82" s="1468">
        <f t="shared" si="7"/>
        <v>-5800000</v>
      </c>
      <c r="O82" s="1469">
        <f>SUM(L82:L99)</f>
        <v>229600000</v>
      </c>
    </row>
    <row r="83" s="1" customFormat="1" spans="1:15">
      <c r="A83" s="1071">
        <v>288800</v>
      </c>
      <c r="B83" s="1071">
        <v>1297151</v>
      </c>
      <c r="C83" s="1071" t="s">
        <v>755</v>
      </c>
      <c r="D83" s="1452">
        <v>43210</v>
      </c>
      <c r="E83" s="1452">
        <v>43211</v>
      </c>
      <c r="F83" s="1071">
        <f t="shared" si="4"/>
        <v>1</v>
      </c>
      <c r="G83" s="1071">
        <v>1</v>
      </c>
      <c r="H83" s="1071" t="s">
        <v>40</v>
      </c>
      <c r="I83" s="1071" t="s">
        <v>148</v>
      </c>
      <c r="J83" s="1071">
        <f t="shared" si="5"/>
        <v>1</v>
      </c>
      <c r="K83" s="1459">
        <v>2900000</v>
      </c>
      <c r="L83" s="311">
        <f t="shared" si="6"/>
        <v>2900000</v>
      </c>
      <c r="M83" s="1071"/>
      <c r="N83" s="1468">
        <f t="shared" si="7"/>
        <v>-2900000</v>
      </c>
      <c r="O83" s="1470"/>
    </row>
    <row r="84" s="1" customFormat="1" spans="1:15">
      <c r="A84" s="1071">
        <v>288857</v>
      </c>
      <c r="B84" s="1071">
        <v>1297656</v>
      </c>
      <c r="C84" s="1071" t="s">
        <v>756</v>
      </c>
      <c r="D84" s="1452">
        <v>43210</v>
      </c>
      <c r="E84" s="1452">
        <v>43211</v>
      </c>
      <c r="F84" s="1071">
        <f t="shared" si="4"/>
        <v>1</v>
      </c>
      <c r="G84" s="1071">
        <v>2</v>
      </c>
      <c r="H84" s="1071" t="s">
        <v>53</v>
      </c>
      <c r="I84" s="1071" t="s">
        <v>148</v>
      </c>
      <c r="J84" s="1071">
        <f t="shared" si="5"/>
        <v>2</v>
      </c>
      <c r="K84" s="1071">
        <v>2900000</v>
      </c>
      <c r="L84" s="311">
        <f t="shared" si="6"/>
        <v>5800000</v>
      </c>
      <c r="M84" s="1071"/>
      <c r="N84" s="1468">
        <f t="shared" si="7"/>
        <v>-5800000</v>
      </c>
      <c r="O84" s="1470"/>
    </row>
    <row r="85" s="1" customFormat="1" spans="1:15">
      <c r="A85" s="1071" t="s">
        <v>757</v>
      </c>
      <c r="B85" s="1071">
        <v>1296515</v>
      </c>
      <c r="C85" s="1071" t="s">
        <v>758</v>
      </c>
      <c r="D85" s="1452">
        <v>43211</v>
      </c>
      <c r="E85" s="1452">
        <v>43214</v>
      </c>
      <c r="F85" s="1071">
        <f t="shared" si="4"/>
        <v>3</v>
      </c>
      <c r="G85" s="1071">
        <v>2</v>
      </c>
      <c r="H85" s="1071" t="s">
        <v>391</v>
      </c>
      <c r="I85" s="1071" t="s">
        <v>37</v>
      </c>
      <c r="J85" s="1071">
        <f t="shared" si="5"/>
        <v>6</v>
      </c>
      <c r="K85" s="1459">
        <v>2900000</v>
      </c>
      <c r="L85" s="311">
        <f t="shared" si="6"/>
        <v>17400000</v>
      </c>
      <c r="M85" s="1071"/>
      <c r="N85" s="1468">
        <f t="shared" si="7"/>
        <v>-17400000</v>
      </c>
      <c r="O85" s="1470"/>
    </row>
    <row r="86" s="1" customFormat="1" spans="1:15">
      <c r="A86" s="1071">
        <v>288587</v>
      </c>
      <c r="B86" s="1071">
        <v>1296602</v>
      </c>
      <c r="C86" s="1071" t="s">
        <v>759</v>
      </c>
      <c r="D86" s="1452">
        <v>43211</v>
      </c>
      <c r="E86" s="1452">
        <v>43215</v>
      </c>
      <c r="F86" s="1071">
        <f t="shared" si="4"/>
        <v>4</v>
      </c>
      <c r="G86" s="1071">
        <v>1</v>
      </c>
      <c r="H86" s="1071" t="s">
        <v>391</v>
      </c>
      <c r="I86" s="1071" t="s">
        <v>37</v>
      </c>
      <c r="J86" s="1071">
        <f t="shared" si="5"/>
        <v>4</v>
      </c>
      <c r="K86" s="1459">
        <v>2900000</v>
      </c>
      <c r="L86" s="311">
        <f t="shared" si="6"/>
        <v>11600000</v>
      </c>
      <c r="M86" s="1071"/>
      <c r="N86" s="1468">
        <f t="shared" si="7"/>
        <v>-11600000</v>
      </c>
      <c r="O86" s="1470"/>
    </row>
    <row r="87" s="1" customFormat="1" spans="1:15">
      <c r="A87" s="1071">
        <v>288882</v>
      </c>
      <c r="B87" s="1071">
        <v>1297596</v>
      </c>
      <c r="C87" s="1071" t="s">
        <v>760</v>
      </c>
      <c r="D87" s="1452">
        <v>43211</v>
      </c>
      <c r="E87" s="1452">
        <v>43212</v>
      </c>
      <c r="F87" s="1071">
        <f t="shared" si="4"/>
        <v>1</v>
      </c>
      <c r="G87" s="1071">
        <v>1</v>
      </c>
      <c r="H87" s="1071" t="s">
        <v>53</v>
      </c>
      <c r="I87" s="1071" t="s">
        <v>37</v>
      </c>
      <c r="J87" s="1071">
        <f t="shared" si="5"/>
        <v>1</v>
      </c>
      <c r="K87" s="1459">
        <v>2900000</v>
      </c>
      <c r="L87" s="311">
        <f t="shared" si="6"/>
        <v>2900000</v>
      </c>
      <c r="M87" s="1071"/>
      <c r="N87" s="1468">
        <f t="shared" si="7"/>
        <v>-2900000</v>
      </c>
      <c r="O87" s="1470"/>
    </row>
    <row r="88" s="1" customFormat="1" spans="1:15">
      <c r="A88" s="1071">
        <v>288255</v>
      </c>
      <c r="B88" s="1071">
        <v>1295135</v>
      </c>
      <c r="C88" s="1071" t="s">
        <v>761</v>
      </c>
      <c r="D88" s="1452">
        <v>43212</v>
      </c>
      <c r="E88" s="1452">
        <v>43213</v>
      </c>
      <c r="F88" s="1071">
        <f t="shared" si="4"/>
        <v>1</v>
      </c>
      <c r="G88" s="1071">
        <v>2</v>
      </c>
      <c r="H88" s="1071" t="s">
        <v>391</v>
      </c>
      <c r="I88" s="1071" t="s">
        <v>148</v>
      </c>
      <c r="J88" s="1071">
        <f t="shared" si="5"/>
        <v>2</v>
      </c>
      <c r="K88" s="1071">
        <v>2900000</v>
      </c>
      <c r="L88" s="311">
        <f t="shared" si="6"/>
        <v>5800000</v>
      </c>
      <c r="M88" s="1071"/>
      <c r="N88" s="1468">
        <f t="shared" si="7"/>
        <v>-5800000</v>
      </c>
      <c r="O88" s="1470"/>
    </row>
    <row r="89" s="1" customFormat="1" spans="1:15">
      <c r="A89" s="1071" t="s">
        <v>762</v>
      </c>
      <c r="B89" s="1071">
        <v>1279346</v>
      </c>
      <c r="C89" s="1071" t="s">
        <v>763</v>
      </c>
      <c r="D89" s="1452">
        <v>43213</v>
      </c>
      <c r="E89" s="1452">
        <v>43217</v>
      </c>
      <c r="F89" s="1071">
        <f t="shared" si="4"/>
        <v>4</v>
      </c>
      <c r="G89" s="1071">
        <v>8</v>
      </c>
      <c r="H89" s="1071" t="s">
        <v>240</v>
      </c>
      <c r="I89" s="1071" t="s">
        <v>37</v>
      </c>
      <c r="J89" s="1071">
        <f t="shared" si="5"/>
        <v>32</v>
      </c>
      <c r="K89" s="311">
        <v>2900000</v>
      </c>
      <c r="L89" s="311">
        <f>K89*F89*G89-(2900000*2)</f>
        <v>87000000</v>
      </c>
      <c r="M89" s="1071"/>
      <c r="N89" s="1468">
        <f t="shared" si="7"/>
        <v>-87000000</v>
      </c>
      <c r="O89" s="1470"/>
    </row>
    <row r="90" s="1" customFormat="1" spans="1:15">
      <c r="A90" s="1071" t="s">
        <v>764</v>
      </c>
      <c r="B90" s="1071">
        <v>1295282</v>
      </c>
      <c r="C90" s="1071" t="s">
        <v>765</v>
      </c>
      <c r="D90" s="1452">
        <v>43214</v>
      </c>
      <c r="E90" s="1452">
        <v>43217</v>
      </c>
      <c r="F90" s="1071">
        <f t="shared" si="4"/>
        <v>3</v>
      </c>
      <c r="G90" s="1071">
        <v>2</v>
      </c>
      <c r="H90" s="1071" t="s">
        <v>391</v>
      </c>
      <c r="I90" s="1071" t="s">
        <v>37</v>
      </c>
      <c r="J90" s="1071">
        <f t="shared" si="5"/>
        <v>6</v>
      </c>
      <c r="K90" s="1459">
        <v>2900000</v>
      </c>
      <c r="L90" s="311">
        <f t="shared" ref="L90:L119" si="8">K90*F90*G90</f>
        <v>17400000</v>
      </c>
      <c r="M90" s="1071"/>
      <c r="N90" s="1468">
        <f t="shared" si="7"/>
        <v>-17400000</v>
      </c>
      <c r="O90" s="1470"/>
    </row>
    <row r="91" s="1" customFormat="1" spans="1:15">
      <c r="A91" s="1071">
        <v>282193</v>
      </c>
      <c r="B91" s="1071">
        <v>1281193</v>
      </c>
      <c r="C91" s="1071" t="s">
        <v>766</v>
      </c>
      <c r="D91" s="1452">
        <v>43215</v>
      </c>
      <c r="E91" s="1452">
        <v>43218</v>
      </c>
      <c r="F91" s="1071">
        <f t="shared" si="4"/>
        <v>3</v>
      </c>
      <c r="G91" s="1071">
        <v>1</v>
      </c>
      <c r="H91" s="1071" t="s">
        <v>40</v>
      </c>
      <c r="I91" s="1071" t="s">
        <v>37</v>
      </c>
      <c r="J91" s="1071">
        <f t="shared" si="5"/>
        <v>3</v>
      </c>
      <c r="K91" s="311">
        <v>2900000</v>
      </c>
      <c r="L91" s="311">
        <f t="shared" si="8"/>
        <v>8700000</v>
      </c>
      <c r="M91" s="1071"/>
      <c r="N91" s="1468">
        <f t="shared" si="7"/>
        <v>-8700000</v>
      </c>
      <c r="O91" s="1470"/>
    </row>
    <row r="92" s="1" customFormat="1" spans="1:15">
      <c r="A92" s="1071">
        <v>285067</v>
      </c>
      <c r="B92" s="1071">
        <v>1287028</v>
      </c>
      <c r="C92" s="1071" t="s">
        <v>767</v>
      </c>
      <c r="D92" s="1452">
        <v>43215</v>
      </c>
      <c r="E92" s="1452">
        <v>43217</v>
      </c>
      <c r="F92" s="1071">
        <f t="shared" si="4"/>
        <v>2</v>
      </c>
      <c r="G92" s="1071">
        <v>1</v>
      </c>
      <c r="H92" s="1071" t="s">
        <v>53</v>
      </c>
      <c r="I92" s="1071" t="s">
        <v>37</v>
      </c>
      <c r="J92" s="1071">
        <f t="shared" si="5"/>
        <v>2</v>
      </c>
      <c r="K92" s="311">
        <v>2900000</v>
      </c>
      <c r="L92" s="311">
        <f t="shared" si="8"/>
        <v>5800000</v>
      </c>
      <c r="M92" s="1071"/>
      <c r="N92" s="1468">
        <f t="shared" si="7"/>
        <v>-5800000</v>
      </c>
      <c r="O92" s="1470"/>
    </row>
    <row r="93" s="1" customFormat="1" spans="1:15">
      <c r="A93" s="1071">
        <v>286379</v>
      </c>
      <c r="B93" s="1071">
        <v>1289976</v>
      </c>
      <c r="C93" s="1071" t="s">
        <v>768</v>
      </c>
      <c r="D93" s="1452">
        <v>43215</v>
      </c>
      <c r="E93" s="1452">
        <v>43216</v>
      </c>
      <c r="F93" s="1071">
        <f t="shared" si="4"/>
        <v>1</v>
      </c>
      <c r="G93" s="1071">
        <v>1</v>
      </c>
      <c r="H93" s="1071" t="s">
        <v>53</v>
      </c>
      <c r="I93" s="1071" t="s">
        <v>37</v>
      </c>
      <c r="J93" s="1071">
        <f t="shared" si="5"/>
        <v>1</v>
      </c>
      <c r="K93" s="311">
        <v>2900000</v>
      </c>
      <c r="L93" s="311">
        <f t="shared" si="8"/>
        <v>2900000</v>
      </c>
      <c r="M93" s="1071"/>
      <c r="N93" s="1468">
        <f t="shared" si="7"/>
        <v>-2900000</v>
      </c>
      <c r="O93" s="1470"/>
    </row>
    <row r="94" s="1" customFormat="1" spans="1:15">
      <c r="A94" s="1462" t="s">
        <v>769</v>
      </c>
      <c r="B94" s="1462">
        <v>1296560</v>
      </c>
      <c r="C94" s="1462" t="s">
        <v>770</v>
      </c>
      <c r="D94" s="1452">
        <v>43214</v>
      </c>
      <c r="E94" s="1452">
        <v>43217</v>
      </c>
      <c r="F94" s="1071">
        <f t="shared" si="4"/>
        <v>3</v>
      </c>
      <c r="G94" s="1071">
        <v>2</v>
      </c>
      <c r="H94" s="1071" t="s">
        <v>391</v>
      </c>
      <c r="I94" s="1071" t="s">
        <v>37</v>
      </c>
      <c r="J94" s="1071">
        <f t="shared" si="5"/>
        <v>6</v>
      </c>
      <c r="K94" s="1459">
        <v>2900000</v>
      </c>
      <c r="L94" s="311">
        <f t="shared" si="8"/>
        <v>17400000</v>
      </c>
      <c r="M94" s="1071"/>
      <c r="N94" s="1468">
        <f t="shared" si="7"/>
        <v>-17400000</v>
      </c>
      <c r="O94" s="1470"/>
    </row>
    <row r="95" s="1" customFormat="1" spans="1:15">
      <c r="A95" s="1464"/>
      <c r="B95" s="1464"/>
      <c r="C95" s="1464"/>
      <c r="D95" s="1452">
        <v>43217</v>
      </c>
      <c r="E95" s="1452">
        <v>43218</v>
      </c>
      <c r="F95" s="1071">
        <f t="shared" si="4"/>
        <v>1</v>
      </c>
      <c r="G95" s="1071">
        <v>2</v>
      </c>
      <c r="H95" s="1071" t="s">
        <v>40</v>
      </c>
      <c r="I95" s="1071" t="s">
        <v>37</v>
      </c>
      <c r="J95" s="1071">
        <f t="shared" si="5"/>
        <v>2</v>
      </c>
      <c r="K95" s="1459">
        <v>4050000</v>
      </c>
      <c r="L95" s="311">
        <f t="shared" si="8"/>
        <v>8100000</v>
      </c>
      <c r="M95" s="1071"/>
      <c r="N95" s="1468">
        <f t="shared" si="7"/>
        <v>-8100000</v>
      </c>
      <c r="O95" s="1470"/>
    </row>
    <row r="96" s="1" customFormat="1" spans="1:15">
      <c r="A96" s="1071">
        <v>283750</v>
      </c>
      <c r="B96" s="1071">
        <v>1283886</v>
      </c>
      <c r="C96" s="1071" t="s">
        <v>771</v>
      </c>
      <c r="D96" s="1452">
        <v>43217</v>
      </c>
      <c r="E96" s="1452">
        <v>43219</v>
      </c>
      <c r="F96" s="1071">
        <f t="shared" si="4"/>
        <v>2</v>
      </c>
      <c r="G96" s="1071">
        <v>2</v>
      </c>
      <c r="H96" s="1071" t="s">
        <v>53</v>
      </c>
      <c r="I96" s="1071" t="s">
        <v>37</v>
      </c>
      <c r="J96" s="1071">
        <f t="shared" si="5"/>
        <v>4</v>
      </c>
      <c r="K96" s="311">
        <v>4050000</v>
      </c>
      <c r="L96" s="311">
        <f t="shared" si="8"/>
        <v>16200000</v>
      </c>
      <c r="M96" s="1071"/>
      <c r="N96" s="1468">
        <f t="shared" si="7"/>
        <v>-16200000</v>
      </c>
      <c r="O96" s="1470"/>
    </row>
    <row r="97" s="1" customFormat="1" spans="1:15">
      <c r="A97" s="1071">
        <v>288049</v>
      </c>
      <c r="B97" s="1071">
        <v>1293598</v>
      </c>
      <c r="C97" s="1071" t="s">
        <v>772</v>
      </c>
      <c r="D97" s="1452">
        <v>43216</v>
      </c>
      <c r="E97" s="1452">
        <v>43217</v>
      </c>
      <c r="F97" s="1071">
        <f t="shared" si="4"/>
        <v>1</v>
      </c>
      <c r="G97" s="1071">
        <v>1</v>
      </c>
      <c r="H97" s="1071" t="s">
        <v>391</v>
      </c>
      <c r="I97" s="1071" t="s">
        <v>148</v>
      </c>
      <c r="J97" s="1071">
        <f t="shared" si="5"/>
        <v>1</v>
      </c>
      <c r="K97" s="1459">
        <v>2900000</v>
      </c>
      <c r="L97" s="311">
        <f t="shared" si="8"/>
        <v>2900000</v>
      </c>
      <c r="M97" s="1071"/>
      <c r="N97" s="1468">
        <f t="shared" si="7"/>
        <v>-2900000</v>
      </c>
      <c r="O97" s="1470"/>
    </row>
    <row r="98" s="1" customFormat="1" spans="1:15">
      <c r="A98" s="1475">
        <v>288801</v>
      </c>
      <c r="B98" s="1475">
        <v>1297111</v>
      </c>
      <c r="C98" s="1475" t="s">
        <v>773</v>
      </c>
      <c r="D98" s="1452">
        <v>43216</v>
      </c>
      <c r="E98" s="1452">
        <v>43217</v>
      </c>
      <c r="F98" s="1071">
        <f t="shared" si="4"/>
        <v>1</v>
      </c>
      <c r="G98" s="1071">
        <v>1</v>
      </c>
      <c r="H98" s="1071" t="s">
        <v>40</v>
      </c>
      <c r="I98" s="1071" t="s">
        <v>148</v>
      </c>
      <c r="J98" s="1071">
        <f t="shared" si="5"/>
        <v>1</v>
      </c>
      <c r="K98" s="1071">
        <v>2900000</v>
      </c>
      <c r="L98" s="311">
        <f t="shared" si="8"/>
        <v>2900000</v>
      </c>
      <c r="M98" s="1071"/>
      <c r="N98" s="1468">
        <f t="shared" si="7"/>
        <v>-2900000</v>
      </c>
      <c r="O98" s="1470"/>
    </row>
    <row r="99" s="1" customFormat="1" spans="1:15">
      <c r="A99" s="1471"/>
      <c r="B99" s="1471"/>
      <c r="C99" s="1471"/>
      <c r="D99" s="1452">
        <v>43217</v>
      </c>
      <c r="E99" s="1452">
        <v>43219</v>
      </c>
      <c r="F99" s="1071">
        <f t="shared" si="4"/>
        <v>2</v>
      </c>
      <c r="G99" s="1071">
        <v>1</v>
      </c>
      <c r="H99" s="1071" t="s">
        <v>40</v>
      </c>
      <c r="I99" s="1071" t="s">
        <v>148</v>
      </c>
      <c r="J99" s="1071">
        <f t="shared" si="5"/>
        <v>2</v>
      </c>
      <c r="K99" s="1071">
        <v>4050000</v>
      </c>
      <c r="L99" s="311">
        <f t="shared" si="8"/>
        <v>8100000</v>
      </c>
      <c r="M99" s="1071"/>
      <c r="N99" s="1468">
        <f t="shared" si="7"/>
        <v>-8100000</v>
      </c>
      <c r="O99" s="1471"/>
    </row>
    <row r="100" s="1" customFormat="1" spans="1:15">
      <c r="A100" s="1071">
        <v>288802</v>
      </c>
      <c r="B100" s="1071">
        <v>1297110</v>
      </c>
      <c r="C100" s="1071" t="s">
        <v>774</v>
      </c>
      <c r="D100" s="1452">
        <v>43217</v>
      </c>
      <c r="E100" s="1452">
        <v>43219</v>
      </c>
      <c r="F100" s="1071">
        <f t="shared" si="4"/>
        <v>2</v>
      </c>
      <c r="G100" s="1071">
        <v>1</v>
      </c>
      <c r="H100" s="1071" t="s">
        <v>391</v>
      </c>
      <c r="I100" s="1071" t="s">
        <v>148</v>
      </c>
      <c r="J100" s="1071">
        <f t="shared" si="5"/>
        <v>2</v>
      </c>
      <c r="K100" s="1071">
        <v>4050000</v>
      </c>
      <c r="L100" s="311">
        <f t="shared" si="8"/>
        <v>8100000</v>
      </c>
      <c r="M100" s="1071"/>
      <c r="N100" s="1468">
        <f t="shared" si="7"/>
        <v>-8100000</v>
      </c>
      <c r="O100" s="1469">
        <f>SUM(N100:N118)</f>
        <v>-178900000</v>
      </c>
    </row>
    <row r="101" s="1" customFormat="1" spans="1:15">
      <c r="A101" s="1071">
        <v>288049</v>
      </c>
      <c r="B101" s="1071">
        <v>1293598</v>
      </c>
      <c r="C101" s="1071" t="s">
        <v>772</v>
      </c>
      <c r="D101" s="1452">
        <v>43217</v>
      </c>
      <c r="E101" s="1452">
        <v>43219</v>
      </c>
      <c r="F101" s="1071">
        <f t="shared" si="4"/>
        <v>2</v>
      </c>
      <c r="G101" s="1071">
        <v>1</v>
      </c>
      <c r="H101" s="1071" t="s">
        <v>391</v>
      </c>
      <c r="I101" s="1071" t="s">
        <v>148</v>
      </c>
      <c r="J101" s="1071">
        <f t="shared" si="5"/>
        <v>2</v>
      </c>
      <c r="K101" s="1459">
        <v>4050000</v>
      </c>
      <c r="L101" s="311">
        <f t="shared" si="8"/>
        <v>8100000</v>
      </c>
      <c r="M101" s="1071"/>
      <c r="N101" s="1468">
        <f t="shared" si="7"/>
        <v>-8100000</v>
      </c>
      <c r="O101" s="1470"/>
    </row>
    <row r="102" s="1" customFormat="1" spans="1:15">
      <c r="A102" s="1071">
        <v>288149</v>
      </c>
      <c r="B102" s="1071">
        <v>1294526</v>
      </c>
      <c r="C102" s="1071" t="s">
        <v>775</v>
      </c>
      <c r="D102" s="1452">
        <v>43217</v>
      </c>
      <c r="E102" s="1452">
        <v>43219</v>
      </c>
      <c r="F102" s="1071">
        <f t="shared" si="4"/>
        <v>2</v>
      </c>
      <c r="G102" s="1071">
        <v>2</v>
      </c>
      <c r="H102" s="1071" t="s">
        <v>391</v>
      </c>
      <c r="I102" s="1071" t="s">
        <v>148</v>
      </c>
      <c r="J102" s="1071">
        <f t="shared" si="5"/>
        <v>4</v>
      </c>
      <c r="K102" s="1071">
        <v>4050000</v>
      </c>
      <c r="L102" s="311">
        <f t="shared" si="8"/>
        <v>16200000</v>
      </c>
      <c r="M102" s="1071"/>
      <c r="N102" s="1468">
        <f t="shared" si="7"/>
        <v>-16200000</v>
      </c>
      <c r="O102" s="1470"/>
    </row>
    <row r="103" s="1" customFormat="1" spans="1:15">
      <c r="A103" s="1071">
        <v>288194</v>
      </c>
      <c r="B103" s="1071">
        <v>1294727</v>
      </c>
      <c r="C103" s="1071" t="s">
        <v>776</v>
      </c>
      <c r="D103" s="1452">
        <v>43217</v>
      </c>
      <c r="E103" s="1452">
        <v>43220</v>
      </c>
      <c r="F103" s="1071">
        <f t="shared" si="4"/>
        <v>3</v>
      </c>
      <c r="G103" s="1071">
        <v>1</v>
      </c>
      <c r="H103" s="1071" t="s">
        <v>391</v>
      </c>
      <c r="I103" s="1071" t="s">
        <v>37</v>
      </c>
      <c r="J103" s="1071">
        <f t="shared" si="5"/>
        <v>3</v>
      </c>
      <c r="K103" s="1459">
        <v>4050000</v>
      </c>
      <c r="L103" s="311">
        <f t="shared" si="8"/>
        <v>12150000</v>
      </c>
      <c r="M103" s="1071"/>
      <c r="N103" s="1468">
        <f t="shared" si="7"/>
        <v>-12150000</v>
      </c>
      <c r="O103" s="1470"/>
    </row>
    <row r="104" s="1" customFormat="1" spans="1:15">
      <c r="A104" s="1071">
        <v>286302</v>
      </c>
      <c r="B104" s="1071">
        <v>1289500</v>
      </c>
      <c r="C104" s="1071" t="s">
        <v>777</v>
      </c>
      <c r="D104" s="1452">
        <v>43218</v>
      </c>
      <c r="E104" s="1452">
        <v>43220</v>
      </c>
      <c r="F104" s="1071">
        <f t="shared" si="4"/>
        <v>2</v>
      </c>
      <c r="G104" s="1071">
        <v>1</v>
      </c>
      <c r="H104" s="1071" t="s">
        <v>53</v>
      </c>
      <c r="I104" s="1071" t="s">
        <v>148</v>
      </c>
      <c r="J104" s="1071">
        <f t="shared" si="5"/>
        <v>2</v>
      </c>
      <c r="K104" s="311">
        <v>4050000</v>
      </c>
      <c r="L104" s="311">
        <f t="shared" si="8"/>
        <v>8100000</v>
      </c>
      <c r="M104" s="1071"/>
      <c r="N104" s="1468">
        <f t="shared" si="7"/>
        <v>-8100000</v>
      </c>
      <c r="O104" s="1470"/>
    </row>
    <row r="105" s="1" customFormat="1" spans="1:15">
      <c r="A105" s="922">
        <v>288039</v>
      </c>
      <c r="B105" s="1">
        <v>1294018</v>
      </c>
      <c r="C105" s="1" t="s">
        <v>778</v>
      </c>
      <c r="D105" s="1476">
        <v>43218</v>
      </c>
      <c r="E105" s="1476">
        <v>43221</v>
      </c>
      <c r="F105" s="151">
        <f t="shared" si="4"/>
        <v>3</v>
      </c>
      <c r="G105" s="1477">
        <v>1</v>
      </c>
      <c r="H105" s="1477" t="s">
        <v>391</v>
      </c>
      <c r="I105" s="1477" t="s">
        <v>37</v>
      </c>
      <c r="J105" s="151">
        <v>4</v>
      </c>
      <c r="K105" s="1008">
        <v>4050000</v>
      </c>
      <c r="L105" s="594">
        <v>15050000</v>
      </c>
      <c r="N105" s="174">
        <f t="shared" si="7"/>
        <v>-15050000</v>
      </c>
      <c r="O105" s="1480"/>
    </row>
    <row r="106" s="1" customFormat="1" spans="1:15">
      <c r="A106" s="151">
        <v>288043</v>
      </c>
      <c r="B106" s="151">
        <v>1293901</v>
      </c>
      <c r="C106" s="151" t="s">
        <v>779</v>
      </c>
      <c r="D106" s="1081">
        <v>43219</v>
      </c>
      <c r="E106" s="1081">
        <v>43221</v>
      </c>
      <c r="F106" s="151">
        <f t="shared" si="4"/>
        <v>2</v>
      </c>
      <c r="G106" s="151">
        <v>4</v>
      </c>
      <c r="H106" s="151" t="s">
        <v>391</v>
      </c>
      <c r="I106" s="151" t="s">
        <v>37</v>
      </c>
      <c r="J106" s="151">
        <f t="shared" si="5"/>
        <v>8</v>
      </c>
      <c r="K106" s="594">
        <v>4050000</v>
      </c>
      <c r="L106" s="594">
        <f t="shared" si="8"/>
        <v>32400000</v>
      </c>
      <c r="M106" s="151"/>
      <c r="N106" s="174">
        <f t="shared" si="7"/>
        <v>-32400000</v>
      </c>
      <c r="O106" s="1480"/>
    </row>
    <row r="107" s="1" customFormat="1" spans="1:15">
      <c r="A107" s="151">
        <v>286306</v>
      </c>
      <c r="B107" s="151">
        <v>1289583</v>
      </c>
      <c r="C107" s="151" t="s">
        <v>780</v>
      </c>
      <c r="D107" s="1081">
        <v>43219</v>
      </c>
      <c r="E107" s="1081">
        <v>43220</v>
      </c>
      <c r="F107" s="151">
        <f t="shared" si="4"/>
        <v>1</v>
      </c>
      <c r="G107" s="151">
        <v>1</v>
      </c>
      <c r="H107" s="151" t="s">
        <v>53</v>
      </c>
      <c r="I107" s="151" t="s">
        <v>148</v>
      </c>
      <c r="J107" s="151">
        <f t="shared" si="5"/>
        <v>1</v>
      </c>
      <c r="K107" s="594">
        <v>4050000</v>
      </c>
      <c r="L107" s="594">
        <f t="shared" si="8"/>
        <v>4050000</v>
      </c>
      <c r="M107" s="151"/>
      <c r="N107" s="174">
        <f t="shared" si="7"/>
        <v>-4050000</v>
      </c>
      <c r="O107" s="1480"/>
    </row>
    <row r="108" s="1" customFormat="1" spans="1:15">
      <c r="A108" s="1478">
        <v>286178</v>
      </c>
      <c r="B108" s="1478">
        <v>1288588</v>
      </c>
      <c r="C108" s="1478" t="s">
        <v>781</v>
      </c>
      <c r="D108" s="1081">
        <v>43220</v>
      </c>
      <c r="E108" s="1081">
        <v>43221</v>
      </c>
      <c r="F108" s="151">
        <f t="shared" si="4"/>
        <v>1</v>
      </c>
      <c r="G108" s="151">
        <v>1</v>
      </c>
      <c r="H108" s="151" t="s">
        <v>391</v>
      </c>
      <c r="I108" s="151" t="s">
        <v>37</v>
      </c>
      <c r="J108" s="151">
        <f t="shared" si="5"/>
        <v>1</v>
      </c>
      <c r="K108" s="594">
        <v>4050000</v>
      </c>
      <c r="L108" s="594">
        <v>12750000</v>
      </c>
      <c r="M108" s="151"/>
      <c r="N108" s="174">
        <f t="shared" si="7"/>
        <v>-12750000</v>
      </c>
      <c r="O108" s="1480"/>
    </row>
    <row r="109" s="1" customFormat="1" spans="1:15">
      <c r="A109" s="1479" t="s">
        <v>782</v>
      </c>
      <c r="B109" s="1479">
        <v>1275753</v>
      </c>
      <c r="C109" s="1479" t="s">
        <v>783</v>
      </c>
      <c r="D109" s="1081">
        <v>43220</v>
      </c>
      <c r="E109" s="1081">
        <v>43221</v>
      </c>
      <c r="F109" s="151">
        <f t="shared" si="4"/>
        <v>1</v>
      </c>
      <c r="G109" s="151">
        <v>2</v>
      </c>
      <c r="H109" s="151" t="s">
        <v>240</v>
      </c>
      <c r="I109" s="151" t="s">
        <v>37</v>
      </c>
      <c r="J109" s="151">
        <f t="shared" si="5"/>
        <v>2</v>
      </c>
      <c r="K109" s="594">
        <v>4050000</v>
      </c>
      <c r="L109" s="594">
        <v>13900000</v>
      </c>
      <c r="M109" s="151"/>
      <c r="N109" s="174">
        <f t="shared" si="7"/>
        <v>-13900000</v>
      </c>
      <c r="O109" s="1480"/>
    </row>
    <row r="110" s="1" customFormat="1" spans="1:15">
      <c r="A110" s="151">
        <v>288046</v>
      </c>
      <c r="B110" s="151">
        <v>1294008</v>
      </c>
      <c r="C110" s="151" t="s">
        <v>784</v>
      </c>
      <c r="D110" s="1081">
        <v>43220</v>
      </c>
      <c r="E110" s="1081">
        <v>43221</v>
      </c>
      <c r="F110" s="151">
        <f t="shared" si="4"/>
        <v>1</v>
      </c>
      <c r="G110" s="151">
        <v>1</v>
      </c>
      <c r="H110" s="151" t="s">
        <v>391</v>
      </c>
      <c r="I110" s="151" t="s">
        <v>148</v>
      </c>
      <c r="J110" s="151">
        <f t="shared" si="5"/>
        <v>1</v>
      </c>
      <c r="K110" s="1467">
        <v>4050000</v>
      </c>
      <c r="L110" s="594">
        <v>9850000</v>
      </c>
      <c r="M110" s="151"/>
      <c r="N110" s="174">
        <f t="shared" si="7"/>
        <v>-9850000</v>
      </c>
      <c r="O110" s="1480"/>
    </row>
    <row r="111" s="1" customFormat="1" spans="1:15">
      <c r="A111" s="151">
        <v>288413</v>
      </c>
      <c r="B111" s="151">
        <v>1295836</v>
      </c>
      <c r="C111" s="151" t="s">
        <v>785</v>
      </c>
      <c r="D111" s="1081">
        <v>43219</v>
      </c>
      <c r="E111" s="1081">
        <v>43220</v>
      </c>
      <c r="F111" s="151">
        <f t="shared" si="4"/>
        <v>1</v>
      </c>
      <c r="G111" s="151">
        <v>1</v>
      </c>
      <c r="H111" s="151" t="s">
        <v>391</v>
      </c>
      <c r="I111" s="151" t="s">
        <v>786</v>
      </c>
      <c r="J111" s="151">
        <f t="shared" si="5"/>
        <v>1</v>
      </c>
      <c r="K111" s="1467">
        <v>4050000</v>
      </c>
      <c r="L111" s="594">
        <f t="shared" si="8"/>
        <v>4050000</v>
      </c>
      <c r="M111" s="151"/>
      <c r="N111" s="174">
        <f t="shared" si="7"/>
        <v>-4050000</v>
      </c>
      <c r="O111" s="1480"/>
    </row>
    <row r="112" s="1" customFormat="1" spans="1:15">
      <c r="A112" s="1071">
        <v>289293</v>
      </c>
      <c r="B112" s="1071">
        <v>1297634</v>
      </c>
      <c r="C112" s="1071" t="s">
        <v>787</v>
      </c>
      <c r="D112" s="1452">
        <v>43215</v>
      </c>
      <c r="E112" s="1452">
        <v>43217</v>
      </c>
      <c r="F112" s="1071">
        <f t="shared" si="4"/>
        <v>2</v>
      </c>
      <c r="G112" s="1071">
        <v>1</v>
      </c>
      <c r="H112" s="1071" t="s">
        <v>53</v>
      </c>
      <c r="I112" s="1071" t="s">
        <v>37</v>
      </c>
      <c r="J112" s="1071">
        <f t="shared" si="5"/>
        <v>2</v>
      </c>
      <c r="K112" s="1071">
        <v>2900000</v>
      </c>
      <c r="L112" s="311">
        <f t="shared" si="8"/>
        <v>5800000</v>
      </c>
      <c r="M112" s="1071"/>
      <c r="N112" s="1468">
        <f t="shared" si="7"/>
        <v>-5800000</v>
      </c>
      <c r="O112" s="1470"/>
    </row>
    <row r="113" s="1" customFormat="1" spans="1:15">
      <c r="A113" s="1071">
        <v>289301</v>
      </c>
      <c r="B113" s="1071">
        <v>1297635</v>
      </c>
      <c r="C113" s="1071" t="s">
        <v>788</v>
      </c>
      <c r="D113" s="1452">
        <v>43215</v>
      </c>
      <c r="E113" s="1452">
        <v>43217</v>
      </c>
      <c r="F113" s="1071">
        <f t="shared" si="4"/>
        <v>2</v>
      </c>
      <c r="G113" s="1071">
        <v>1</v>
      </c>
      <c r="H113" s="1071" t="s">
        <v>53</v>
      </c>
      <c r="I113" s="1071" t="s">
        <v>37</v>
      </c>
      <c r="J113" s="1071">
        <f t="shared" si="5"/>
        <v>2</v>
      </c>
      <c r="K113" s="1071">
        <v>2900000</v>
      </c>
      <c r="L113" s="311">
        <f t="shared" si="8"/>
        <v>5800000</v>
      </c>
      <c r="M113" s="1071"/>
      <c r="N113" s="1468">
        <f t="shared" si="7"/>
        <v>-5800000</v>
      </c>
      <c r="O113" s="1470"/>
    </row>
    <row r="114" s="1" customFormat="1" spans="1:15">
      <c r="A114" s="1071">
        <v>289309</v>
      </c>
      <c r="B114" s="1071">
        <v>1297731</v>
      </c>
      <c r="C114" s="1071" t="s">
        <v>789</v>
      </c>
      <c r="D114" s="1452">
        <v>43217</v>
      </c>
      <c r="E114" s="1452">
        <v>43218</v>
      </c>
      <c r="F114" s="1071">
        <f t="shared" si="4"/>
        <v>1</v>
      </c>
      <c r="G114" s="1071">
        <v>1</v>
      </c>
      <c r="H114" s="1071" t="s">
        <v>391</v>
      </c>
      <c r="I114" s="1071" t="s">
        <v>37</v>
      </c>
      <c r="J114" s="1071">
        <f t="shared" si="5"/>
        <v>1</v>
      </c>
      <c r="K114" s="1071">
        <v>4050000</v>
      </c>
      <c r="L114" s="311">
        <f t="shared" si="8"/>
        <v>4050000</v>
      </c>
      <c r="M114" s="1071"/>
      <c r="N114" s="1468">
        <f t="shared" si="7"/>
        <v>-4050000</v>
      </c>
      <c r="O114" s="1470"/>
    </row>
    <row r="115" s="1" customFormat="1" spans="1:15">
      <c r="A115" s="1071">
        <v>289527</v>
      </c>
      <c r="B115" s="1071">
        <v>1298551</v>
      </c>
      <c r="C115" s="1071" t="s">
        <v>790</v>
      </c>
      <c r="D115" s="1452">
        <v>43216</v>
      </c>
      <c r="E115" s="1452">
        <v>43217</v>
      </c>
      <c r="F115" s="1071">
        <f t="shared" si="4"/>
        <v>1</v>
      </c>
      <c r="G115" s="1071">
        <v>1</v>
      </c>
      <c r="H115" s="1071" t="s">
        <v>53</v>
      </c>
      <c r="I115" s="1071" t="s">
        <v>37</v>
      </c>
      <c r="J115" s="1071">
        <f t="shared" si="5"/>
        <v>1</v>
      </c>
      <c r="K115" s="1459">
        <v>2900000</v>
      </c>
      <c r="L115" s="311">
        <f t="shared" si="8"/>
        <v>2900000</v>
      </c>
      <c r="M115" s="1071"/>
      <c r="N115" s="1468">
        <f t="shared" si="7"/>
        <v>-2900000</v>
      </c>
      <c r="O115" s="1470"/>
    </row>
    <row r="116" s="1" customFormat="1" spans="1:15">
      <c r="A116" s="1462">
        <v>289753</v>
      </c>
      <c r="B116" s="1462">
        <v>1298774</v>
      </c>
      <c r="C116" s="1462" t="s">
        <v>791</v>
      </c>
      <c r="D116" s="1452">
        <v>43215</v>
      </c>
      <c r="E116" s="1452">
        <v>43217</v>
      </c>
      <c r="F116" s="1071">
        <f t="shared" si="4"/>
        <v>2</v>
      </c>
      <c r="G116" s="1071">
        <v>1</v>
      </c>
      <c r="H116" s="1071" t="s">
        <v>391</v>
      </c>
      <c r="I116" s="1071" t="s">
        <v>37</v>
      </c>
      <c r="J116" s="1071">
        <f t="shared" si="5"/>
        <v>2</v>
      </c>
      <c r="K116" s="1071">
        <v>2900000</v>
      </c>
      <c r="L116" s="311">
        <f t="shared" si="8"/>
        <v>5800000</v>
      </c>
      <c r="M116" s="1071"/>
      <c r="N116" s="1468">
        <f t="shared" si="7"/>
        <v>-5800000</v>
      </c>
      <c r="O116" s="1470"/>
    </row>
    <row r="117" s="1" customFormat="1" spans="1:15">
      <c r="A117" s="1464"/>
      <c r="B117" s="1464"/>
      <c r="C117" s="1464"/>
      <c r="D117" s="1452">
        <v>43217</v>
      </c>
      <c r="E117" s="1452">
        <v>43218</v>
      </c>
      <c r="F117" s="1071">
        <f t="shared" si="4"/>
        <v>1</v>
      </c>
      <c r="G117" s="1071">
        <v>1</v>
      </c>
      <c r="H117" s="1071" t="s">
        <v>391</v>
      </c>
      <c r="I117" s="1071" t="s">
        <v>37</v>
      </c>
      <c r="J117" s="1071">
        <f t="shared" si="5"/>
        <v>1</v>
      </c>
      <c r="K117" s="1071">
        <v>4050000</v>
      </c>
      <c r="L117" s="311">
        <f t="shared" si="8"/>
        <v>4050000</v>
      </c>
      <c r="M117" s="1071"/>
      <c r="N117" s="1468">
        <f t="shared" si="7"/>
        <v>-4050000</v>
      </c>
      <c r="O117" s="1470"/>
    </row>
    <row r="118" s="1" customFormat="1" spans="1:15">
      <c r="A118" s="1071">
        <v>289795</v>
      </c>
      <c r="B118" s="1071">
        <v>1299142</v>
      </c>
      <c r="C118" s="1071" t="s">
        <v>792</v>
      </c>
      <c r="D118" s="1452">
        <v>43214</v>
      </c>
      <c r="E118" s="1452">
        <v>43216</v>
      </c>
      <c r="F118" s="1071">
        <f t="shared" si="4"/>
        <v>2</v>
      </c>
      <c r="G118" s="1071">
        <v>1</v>
      </c>
      <c r="H118" s="1071" t="s">
        <v>40</v>
      </c>
      <c r="I118" s="1071" t="s">
        <v>37</v>
      </c>
      <c r="J118" s="1071">
        <f t="shared" si="5"/>
        <v>2</v>
      </c>
      <c r="K118" s="1459">
        <v>2900000</v>
      </c>
      <c r="L118" s="311">
        <f t="shared" si="8"/>
        <v>5800000</v>
      </c>
      <c r="M118" s="1071"/>
      <c r="N118" s="1468">
        <f t="shared" si="7"/>
        <v>-5800000</v>
      </c>
      <c r="O118" s="1471"/>
    </row>
    <row r="119" s="1" customFormat="1" spans="1:15">
      <c r="A119" s="1071">
        <v>287373</v>
      </c>
      <c r="B119" s="1071">
        <v>1291856</v>
      </c>
      <c r="C119" s="1071" t="s">
        <v>793</v>
      </c>
      <c r="D119" s="1452">
        <v>43219</v>
      </c>
      <c r="E119" s="1452">
        <v>43221</v>
      </c>
      <c r="F119" s="1071">
        <f t="shared" si="4"/>
        <v>2</v>
      </c>
      <c r="G119" s="1071">
        <v>1</v>
      </c>
      <c r="H119" s="1071" t="s">
        <v>53</v>
      </c>
      <c r="I119" s="1071" t="s">
        <v>37</v>
      </c>
      <c r="J119" s="1071">
        <f t="shared" si="5"/>
        <v>2</v>
      </c>
      <c r="K119" s="1071">
        <v>4050000</v>
      </c>
      <c r="L119" s="311">
        <f t="shared" si="8"/>
        <v>8100000</v>
      </c>
      <c r="M119" s="1071"/>
      <c r="N119" s="1468">
        <f t="shared" si="7"/>
        <v>-8100000</v>
      </c>
      <c r="O119" s="1071">
        <v>8100000</v>
      </c>
    </row>
  </sheetData>
  <mergeCells count="34">
    <mergeCell ref="A1:L1"/>
    <mergeCell ref="H3:I3"/>
    <mergeCell ref="H4:I4"/>
    <mergeCell ref="H5:I5"/>
    <mergeCell ref="H6:I6"/>
    <mergeCell ref="A7:A8"/>
    <mergeCell ref="A94:A95"/>
    <mergeCell ref="A98:A99"/>
    <mergeCell ref="A116:A117"/>
    <mergeCell ref="B7:B8"/>
    <mergeCell ref="B94:B95"/>
    <mergeCell ref="B98:B99"/>
    <mergeCell ref="B116:B117"/>
    <mergeCell ref="C7:C8"/>
    <mergeCell ref="C94:C95"/>
    <mergeCell ref="C98:C99"/>
    <mergeCell ref="C116:C117"/>
    <mergeCell ref="D7:D8"/>
    <mergeCell ref="E7:E8"/>
    <mergeCell ref="F7:F8"/>
    <mergeCell ref="G7:G8"/>
    <mergeCell ref="J7:J8"/>
    <mergeCell ref="K7:K8"/>
    <mergeCell ref="L7:L8"/>
    <mergeCell ref="M7:M8"/>
    <mergeCell ref="N7:N8"/>
    <mergeCell ref="O7:O8"/>
    <mergeCell ref="O9:O18"/>
    <mergeCell ref="O19:O47"/>
    <mergeCell ref="O48:O58"/>
    <mergeCell ref="O59:O81"/>
    <mergeCell ref="O82:O99"/>
    <mergeCell ref="O100:O118"/>
    <mergeCell ref="H7:I8"/>
  </mergeCells>
  <conditionalFormatting sqref="B9:B120">
    <cfRule type="duplicateValues" dxfId="0" priority="2"/>
  </conditionalFormatting>
  <pageMargins left="0.75" right="0.75" top="1" bottom="1" header="0.511805555555556" footer="0.511805555555556"/>
  <headerFooter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2"/>
  <sheetViews>
    <sheetView workbookViewId="0">
      <selection activeCell="H5" sqref="H5:I5"/>
    </sheetView>
  </sheetViews>
  <sheetFormatPr defaultColWidth="9" defaultRowHeight="13.5"/>
  <cols>
    <col min="1" max="1" width="11.425" style="1" customWidth="1"/>
    <col min="2" max="2" width="12.2833333333333" style="1" customWidth="1"/>
    <col min="3" max="3" width="36.8583333333333" style="1" customWidth="1"/>
    <col min="4" max="4" width="11.2833333333333" style="1" customWidth="1"/>
    <col min="5" max="5" width="10.7083333333333" style="1" customWidth="1"/>
    <col min="6" max="10" width="9" style="1"/>
    <col min="11" max="11" width="14.425" style="1" customWidth="1"/>
    <col min="12" max="12" width="17.8583333333333" style="1" customWidth="1"/>
    <col min="13" max="13" width="20.375" style="1" customWidth="1"/>
    <col min="14" max="14" width="11.5" style="1"/>
    <col min="15" max="16374" width="9" style="1"/>
  </cols>
  <sheetData>
    <row r="1" s="1" customFormat="1" ht="25.5" spans="1:13">
      <c r="A1" s="5" t="s">
        <v>794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="1" customFormat="1" ht="25.5" spans="1:13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s="1" customFormat="1" ht="25.5" spans="1:13">
      <c r="A3" s="6"/>
      <c r="B3" s="6"/>
      <c r="C3" s="7"/>
      <c r="D3" s="8"/>
      <c r="E3" s="8"/>
      <c r="F3" s="9"/>
      <c r="G3" s="5"/>
      <c r="H3" s="1451" t="s">
        <v>21</v>
      </c>
      <c r="I3" s="1451"/>
      <c r="J3" s="1456">
        <f>SUM(J9:J163)</f>
        <v>442</v>
      </c>
      <c r="K3" s="642"/>
      <c r="L3" s="642">
        <f>SUM(L9:L266)</f>
        <v>1292081080</v>
      </c>
      <c r="M3" s="319" t="s">
        <v>795</v>
      </c>
    </row>
    <row r="4" s="1" customFormat="1" ht="25.5" spans="1:12">
      <c r="A4" s="5"/>
      <c r="B4" s="5"/>
      <c r="C4" s="5"/>
      <c r="D4" s="5"/>
      <c r="E4" s="5"/>
      <c r="F4" s="5"/>
      <c r="G4" s="5"/>
      <c r="H4" s="896" t="s">
        <v>796</v>
      </c>
      <c r="I4" s="896"/>
      <c r="J4" s="29"/>
      <c r="K4" s="30"/>
      <c r="L4" s="1457">
        <v>2351540000</v>
      </c>
    </row>
    <row r="5" s="1" customFormat="1" ht="25.5" spans="1:12">
      <c r="A5" s="5"/>
      <c r="B5" s="5"/>
      <c r="C5" s="5"/>
      <c r="D5" s="5"/>
      <c r="E5" s="5"/>
      <c r="F5" s="5"/>
      <c r="G5" s="5"/>
      <c r="H5" s="1359" t="s">
        <v>797</v>
      </c>
      <c r="I5" s="1375"/>
      <c r="J5" s="29"/>
      <c r="K5" s="30"/>
      <c r="L5" s="1457">
        <f>Apr!L6</f>
        <v>693460000</v>
      </c>
    </row>
    <row r="6" s="1" customFormat="1" ht="25.5" spans="1:12">
      <c r="A6" s="5"/>
      <c r="B6" s="5"/>
      <c r="C6" s="5"/>
      <c r="D6" s="5"/>
      <c r="E6" s="5"/>
      <c r="F6" s="5"/>
      <c r="G6" s="5"/>
      <c r="H6" s="896" t="s">
        <v>17</v>
      </c>
      <c r="I6" s="896"/>
      <c r="J6" s="32"/>
      <c r="K6" s="32"/>
      <c r="L6" s="30">
        <f>L4+L5-L3</f>
        <v>1752918920</v>
      </c>
    </row>
    <row r="7" s="1" customFormat="1" spans="1:12">
      <c r="A7" s="11" t="s">
        <v>24</v>
      </c>
      <c r="B7" s="12" t="s">
        <v>25</v>
      </c>
      <c r="C7" s="12" t="s">
        <v>26</v>
      </c>
      <c r="D7" s="13" t="s">
        <v>27</v>
      </c>
      <c r="E7" s="13" t="s">
        <v>28</v>
      </c>
      <c r="F7" s="11" t="s">
        <v>29</v>
      </c>
      <c r="G7" s="14" t="s">
        <v>30</v>
      </c>
      <c r="H7" s="14" t="s">
        <v>31</v>
      </c>
      <c r="I7" s="14"/>
      <c r="J7" s="14" t="s">
        <v>32</v>
      </c>
      <c r="K7" s="688" t="s">
        <v>33</v>
      </c>
      <c r="L7" s="33" t="s">
        <v>34</v>
      </c>
    </row>
    <row r="8" s="1" customFormat="1" spans="1:12">
      <c r="A8" s="11"/>
      <c r="B8" s="15"/>
      <c r="C8" s="15"/>
      <c r="D8" s="13"/>
      <c r="E8" s="13"/>
      <c r="F8" s="11"/>
      <c r="G8" s="14"/>
      <c r="H8" s="14"/>
      <c r="I8" s="14"/>
      <c r="J8" s="14"/>
      <c r="K8" s="688"/>
      <c r="L8" s="33"/>
    </row>
    <row r="9" s="1" customFormat="1" spans="1:12">
      <c r="A9" s="1071">
        <v>287716</v>
      </c>
      <c r="B9" s="1071">
        <v>1293241</v>
      </c>
      <c r="C9" s="1071" t="s">
        <v>798</v>
      </c>
      <c r="D9" s="1452">
        <v>43221</v>
      </c>
      <c r="E9" s="1452">
        <v>43226</v>
      </c>
      <c r="F9" s="1071">
        <f t="shared" ref="F9:F72" si="0">E9-D9</f>
        <v>5</v>
      </c>
      <c r="G9" s="1071">
        <v>1</v>
      </c>
      <c r="H9" s="1071" t="s">
        <v>53</v>
      </c>
      <c r="I9" s="1071" t="s">
        <v>37</v>
      </c>
      <c r="J9" s="1071">
        <f t="shared" ref="J9:J72" si="1">G9*F9</f>
        <v>5</v>
      </c>
      <c r="K9" s="311">
        <v>2900000</v>
      </c>
      <c r="L9" s="311">
        <f t="shared" ref="L9:L72" si="2">K9*F9*G9</f>
        <v>14500000</v>
      </c>
    </row>
    <row r="10" s="1" customFormat="1" spans="1:13">
      <c r="A10" s="1071" t="s">
        <v>799</v>
      </c>
      <c r="B10" s="1071">
        <v>1290979</v>
      </c>
      <c r="C10" s="1071" t="s">
        <v>800</v>
      </c>
      <c r="D10" s="1452">
        <v>43221</v>
      </c>
      <c r="E10" s="1452">
        <v>43223</v>
      </c>
      <c r="F10" s="1071">
        <f t="shared" si="0"/>
        <v>2</v>
      </c>
      <c r="G10" s="1071">
        <v>2</v>
      </c>
      <c r="H10" s="1071" t="s">
        <v>53</v>
      </c>
      <c r="I10" s="1071" t="s">
        <v>37</v>
      </c>
      <c r="J10" s="1071">
        <f t="shared" si="1"/>
        <v>4</v>
      </c>
      <c r="K10" s="311">
        <v>2900000</v>
      </c>
      <c r="L10" s="311">
        <f t="shared" si="2"/>
        <v>11600000</v>
      </c>
      <c r="M10" s="1458"/>
    </row>
    <row r="11" s="1" customFormat="1" spans="1:13">
      <c r="A11" s="1071">
        <v>290230</v>
      </c>
      <c r="B11" s="1071">
        <v>1299972</v>
      </c>
      <c r="C11" s="1071" t="s">
        <v>801</v>
      </c>
      <c r="D11" s="1452">
        <v>43221</v>
      </c>
      <c r="E11" s="1452">
        <v>43222</v>
      </c>
      <c r="F11" s="1071">
        <f t="shared" si="0"/>
        <v>1</v>
      </c>
      <c r="G11" s="1071">
        <v>1</v>
      </c>
      <c r="H11" s="1071" t="s">
        <v>391</v>
      </c>
      <c r="I11" s="1071" t="s">
        <v>37</v>
      </c>
      <c r="J11" s="1071">
        <f t="shared" si="1"/>
        <v>1</v>
      </c>
      <c r="K11" s="311">
        <v>2900000</v>
      </c>
      <c r="L11" s="311">
        <f t="shared" si="2"/>
        <v>2900000</v>
      </c>
      <c r="M11" s="1458"/>
    </row>
    <row r="12" s="1" customFormat="1" spans="1:13">
      <c r="A12" s="1071">
        <v>287623</v>
      </c>
      <c r="B12" s="1071">
        <v>1292424</v>
      </c>
      <c r="C12" s="1071" t="s">
        <v>802</v>
      </c>
      <c r="D12" s="1452">
        <v>43221</v>
      </c>
      <c r="E12" s="1452">
        <v>43224</v>
      </c>
      <c r="F12" s="1071">
        <f t="shared" si="0"/>
        <v>3</v>
      </c>
      <c r="G12" s="1071">
        <v>1</v>
      </c>
      <c r="H12" s="1071" t="s">
        <v>53</v>
      </c>
      <c r="I12" s="1071" t="s">
        <v>37</v>
      </c>
      <c r="J12" s="1071">
        <f t="shared" si="1"/>
        <v>3</v>
      </c>
      <c r="K12" s="311">
        <v>2900000</v>
      </c>
      <c r="L12" s="311">
        <f t="shared" si="2"/>
        <v>8700000</v>
      </c>
      <c r="M12" s="1458"/>
    </row>
    <row r="13" s="1" customFormat="1" spans="1:13">
      <c r="A13" s="1071">
        <v>290209</v>
      </c>
      <c r="B13" s="1071">
        <v>1299666</v>
      </c>
      <c r="C13" s="1071" t="s">
        <v>803</v>
      </c>
      <c r="D13" s="1452">
        <v>43221</v>
      </c>
      <c r="E13" s="1452">
        <v>43223</v>
      </c>
      <c r="F13" s="1071">
        <f t="shared" si="0"/>
        <v>2</v>
      </c>
      <c r="G13" s="1071">
        <v>1</v>
      </c>
      <c r="H13" s="1071" t="s">
        <v>53</v>
      </c>
      <c r="I13" s="1071" t="s">
        <v>37</v>
      </c>
      <c r="J13" s="1071">
        <f t="shared" si="1"/>
        <v>2</v>
      </c>
      <c r="K13" s="1071">
        <v>2900000</v>
      </c>
      <c r="L13" s="311">
        <f t="shared" si="2"/>
        <v>5800000</v>
      </c>
      <c r="M13" s="1458"/>
    </row>
    <row r="14" s="1" customFormat="1" spans="1:13">
      <c r="A14" s="1071">
        <v>289056</v>
      </c>
      <c r="B14" s="1071">
        <v>1298028</v>
      </c>
      <c r="C14" s="1071" t="s">
        <v>804</v>
      </c>
      <c r="D14" s="1452">
        <v>43221</v>
      </c>
      <c r="E14" s="1452">
        <v>43223</v>
      </c>
      <c r="F14" s="1071">
        <f t="shared" si="0"/>
        <v>2</v>
      </c>
      <c r="G14" s="1071">
        <v>1</v>
      </c>
      <c r="H14" s="1071" t="s">
        <v>391</v>
      </c>
      <c r="I14" s="1071" t="s">
        <v>37</v>
      </c>
      <c r="J14" s="1071">
        <f t="shared" si="1"/>
        <v>2</v>
      </c>
      <c r="K14" s="1459">
        <v>2900000</v>
      </c>
      <c r="L14" s="311">
        <f t="shared" si="2"/>
        <v>5800000</v>
      </c>
      <c r="M14" s="1458"/>
    </row>
    <row r="15" s="1" customFormat="1" spans="1:13">
      <c r="A15" s="1071">
        <v>288584</v>
      </c>
      <c r="B15" s="1071">
        <v>1295585</v>
      </c>
      <c r="C15" s="1071" t="s">
        <v>805</v>
      </c>
      <c r="D15" s="1452">
        <v>43221</v>
      </c>
      <c r="E15" s="1452">
        <v>43222</v>
      </c>
      <c r="F15" s="1071">
        <f t="shared" si="0"/>
        <v>1</v>
      </c>
      <c r="G15" s="1071">
        <v>1</v>
      </c>
      <c r="H15" s="1071" t="s">
        <v>40</v>
      </c>
      <c r="I15" s="1071" t="s">
        <v>37</v>
      </c>
      <c r="J15" s="1071">
        <f t="shared" si="1"/>
        <v>1</v>
      </c>
      <c r="K15" s="311">
        <v>2900000</v>
      </c>
      <c r="L15" s="311">
        <f t="shared" si="2"/>
        <v>2900000</v>
      </c>
      <c r="M15" s="1458"/>
    </row>
    <row r="16" s="1" customFormat="1" spans="1:13">
      <c r="A16" s="1071">
        <v>287625</v>
      </c>
      <c r="B16" s="1071">
        <v>1292741</v>
      </c>
      <c r="C16" s="1071" t="s">
        <v>806</v>
      </c>
      <c r="D16" s="1452">
        <v>43221</v>
      </c>
      <c r="E16" s="1452">
        <v>43223</v>
      </c>
      <c r="F16" s="1071">
        <f t="shared" si="0"/>
        <v>2</v>
      </c>
      <c r="G16" s="1071">
        <v>1</v>
      </c>
      <c r="H16" s="1071" t="s">
        <v>53</v>
      </c>
      <c r="I16" s="1071" t="s">
        <v>37</v>
      </c>
      <c r="J16" s="1071">
        <f t="shared" si="1"/>
        <v>2</v>
      </c>
      <c r="K16" s="311">
        <v>2900000</v>
      </c>
      <c r="L16" s="311">
        <f t="shared" si="2"/>
        <v>5800000</v>
      </c>
      <c r="M16" s="1458"/>
    </row>
    <row r="17" s="1" customFormat="1" spans="1:13">
      <c r="A17" s="1071">
        <v>289546</v>
      </c>
      <c r="B17" s="1071">
        <v>1298374</v>
      </c>
      <c r="C17" s="1071" t="s">
        <v>807</v>
      </c>
      <c r="D17" s="1452">
        <v>43221</v>
      </c>
      <c r="E17" s="1452">
        <v>43223</v>
      </c>
      <c r="F17" s="1071">
        <f t="shared" si="0"/>
        <v>2</v>
      </c>
      <c r="G17" s="1071">
        <v>1</v>
      </c>
      <c r="H17" s="1071" t="s">
        <v>53</v>
      </c>
      <c r="I17" s="1071" t="s">
        <v>37</v>
      </c>
      <c r="J17" s="1071">
        <f t="shared" si="1"/>
        <v>2</v>
      </c>
      <c r="K17" s="1071">
        <v>2900000</v>
      </c>
      <c r="L17" s="311">
        <f t="shared" si="2"/>
        <v>5800000</v>
      </c>
      <c r="M17" s="1458"/>
    </row>
    <row r="18" s="1" customFormat="1" spans="1:13">
      <c r="A18" s="1071">
        <v>289023</v>
      </c>
      <c r="B18" s="1071">
        <v>1297360</v>
      </c>
      <c r="C18" s="1071" t="s">
        <v>808</v>
      </c>
      <c r="D18" s="1452">
        <v>43222</v>
      </c>
      <c r="E18" s="1452">
        <v>43223</v>
      </c>
      <c r="F18" s="1071">
        <f t="shared" si="0"/>
        <v>1</v>
      </c>
      <c r="G18" s="1071">
        <v>1</v>
      </c>
      <c r="H18" s="1071" t="s">
        <v>391</v>
      </c>
      <c r="I18" s="1071" t="s">
        <v>37</v>
      </c>
      <c r="J18" s="1071">
        <f t="shared" si="1"/>
        <v>1</v>
      </c>
      <c r="K18" s="1459">
        <v>2900000</v>
      </c>
      <c r="L18" s="311">
        <f t="shared" si="2"/>
        <v>2900000</v>
      </c>
      <c r="M18" s="1458"/>
    </row>
    <row r="19" s="1" customFormat="1" spans="1:13">
      <c r="A19" s="1071">
        <v>288519</v>
      </c>
      <c r="B19" s="1071">
        <v>1296324</v>
      </c>
      <c r="C19" s="1071" t="s">
        <v>809</v>
      </c>
      <c r="D19" s="1452">
        <v>43222</v>
      </c>
      <c r="E19" s="1452">
        <v>43225</v>
      </c>
      <c r="F19" s="1071">
        <f t="shared" si="0"/>
        <v>3</v>
      </c>
      <c r="G19" s="1071">
        <v>1</v>
      </c>
      <c r="H19" s="1071" t="s">
        <v>53</v>
      </c>
      <c r="I19" s="1071" t="s">
        <v>37</v>
      </c>
      <c r="J19" s="1071">
        <f t="shared" si="1"/>
        <v>3</v>
      </c>
      <c r="K19" s="311">
        <v>2900000</v>
      </c>
      <c r="L19" s="311">
        <f t="shared" si="2"/>
        <v>8700000</v>
      </c>
      <c r="M19" s="1458"/>
    </row>
    <row r="20" s="1" customFormat="1" spans="1:13">
      <c r="A20" s="1071">
        <v>290281</v>
      </c>
      <c r="B20" s="1071">
        <v>1300255</v>
      </c>
      <c r="C20" s="1071" t="s">
        <v>810</v>
      </c>
      <c r="D20" s="1452">
        <v>43222</v>
      </c>
      <c r="E20" s="1452">
        <v>43224</v>
      </c>
      <c r="F20" s="1071">
        <f t="shared" si="0"/>
        <v>2</v>
      </c>
      <c r="G20" s="1071">
        <v>1</v>
      </c>
      <c r="H20" s="1071" t="s">
        <v>391</v>
      </c>
      <c r="I20" s="1071" t="s">
        <v>37</v>
      </c>
      <c r="J20" s="1071">
        <f t="shared" si="1"/>
        <v>2</v>
      </c>
      <c r="K20" s="1071">
        <v>2900000</v>
      </c>
      <c r="L20" s="311">
        <f t="shared" si="2"/>
        <v>5800000</v>
      </c>
      <c r="M20" s="1458"/>
    </row>
    <row r="21" s="1" customFormat="1" spans="1:13">
      <c r="A21" s="1071">
        <v>289886</v>
      </c>
      <c r="B21" s="1071">
        <v>1299427</v>
      </c>
      <c r="C21" s="1071" t="s">
        <v>811</v>
      </c>
      <c r="D21" s="1452">
        <v>43222</v>
      </c>
      <c r="E21" s="1452">
        <v>43227</v>
      </c>
      <c r="F21" s="1071">
        <f t="shared" si="0"/>
        <v>5</v>
      </c>
      <c r="G21" s="1071">
        <v>1</v>
      </c>
      <c r="H21" s="1071" t="s">
        <v>53</v>
      </c>
      <c r="I21" s="1071" t="s">
        <v>37</v>
      </c>
      <c r="J21" s="1071">
        <f t="shared" si="1"/>
        <v>5</v>
      </c>
      <c r="K21" s="1071">
        <v>2900000</v>
      </c>
      <c r="L21" s="311">
        <f t="shared" si="2"/>
        <v>14500000</v>
      </c>
      <c r="M21" s="1458"/>
    </row>
    <row r="22" s="1" customFormat="1" spans="1:13">
      <c r="A22" s="1071">
        <v>287724</v>
      </c>
      <c r="B22" s="1071">
        <v>1293135</v>
      </c>
      <c r="C22" s="1071" t="s">
        <v>812</v>
      </c>
      <c r="D22" s="1452">
        <v>43222</v>
      </c>
      <c r="E22" s="1452">
        <v>43224</v>
      </c>
      <c r="F22" s="1071">
        <f t="shared" si="0"/>
        <v>2</v>
      </c>
      <c r="G22" s="1071">
        <v>1</v>
      </c>
      <c r="H22" s="1071" t="s">
        <v>53</v>
      </c>
      <c r="I22" s="1071" t="s">
        <v>37</v>
      </c>
      <c r="J22" s="1071">
        <f t="shared" si="1"/>
        <v>2</v>
      </c>
      <c r="K22" s="311">
        <v>2900000</v>
      </c>
      <c r="L22" s="311">
        <f t="shared" si="2"/>
        <v>5800000</v>
      </c>
      <c r="M22" s="1458"/>
    </row>
    <row r="23" s="1" customFormat="1" spans="1:13">
      <c r="A23" s="1071">
        <v>287782</v>
      </c>
      <c r="B23" s="1071">
        <v>1293446</v>
      </c>
      <c r="C23" s="1071" t="s">
        <v>813</v>
      </c>
      <c r="D23" s="1452">
        <v>43222</v>
      </c>
      <c r="E23" s="1452">
        <v>43224</v>
      </c>
      <c r="F23" s="1071">
        <f t="shared" si="0"/>
        <v>2</v>
      </c>
      <c r="G23" s="1071">
        <v>1</v>
      </c>
      <c r="H23" s="1071" t="s">
        <v>391</v>
      </c>
      <c r="I23" s="1071" t="s">
        <v>37</v>
      </c>
      <c r="J23" s="1071">
        <f t="shared" si="1"/>
        <v>2</v>
      </c>
      <c r="K23" s="311">
        <v>2900000</v>
      </c>
      <c r="L23" s="311">
        <f t="shared" si="2"/>
        <v>5800000</v>
      </c>
      <c r="M23" s="1458"/>
    </row>
    <row r="24" s="1" customFormat="1" spans="1:13">
      <c r="A24" s="1071">
        <v>289562</v>
      </c>
      <c r="B24" s="1071">
        <v>1298660</v>
      </c>
      <c r="C24" s="1071" t="s">
        <v>814</v>
      </c>
      <c r="D24" s="1452">
        <v>43222</v>
      </c>
      <c r="E24" s="1452">
        <v>43224</v>
      </c>
      <c r="F24" s="1071">
        <f t="shared" si="0"/>
        <v>2</v>
      </c>
      <c r="G24" s="1071">
        <v>1</v>
      </c>
      <c r="H24" s="1071" t="s">
        <v>405</v>
      </c>
      <c r="I24" s="1071" t="s">
        <v>37</v>
      </c>
      <c r="J24" s="1071">
        <f t="shared" si="1"/>
        <v>2</v>
      </c>
      <c r="K24" s="1071">
        <v>2900000</v>
      </c>
      <c r="L24" s="311">
        <f t="shared" si="2"/>
        <v>5800000</v>
      </c>
      <c r="M24" s="1458"/>
    </row>
    <row r="25" s="1" customFormat="1" spans="1:13">
      <c r="A25" s="1071">
        <v>290930</v>
      </c>
      <c r="B25" s="1071">
        <v>1301776</v>
      </c>
      <c r="C25" s="1071" t="s">
        <v>815</v>
      </c>
      <c r="D25" s="1452">
        <v>43223</v>
      </c>
      <c r="E25" s="1452">
        <v>43225</v>
      </c>
      <c r="F25" s="1071">
        <f t="shared" si="0"/>
        <v>2</v>
      </c>
      <c r="G25" s="1071">
        <v>1</v>
      </c>
      <c r="H25" s="1071" t="s">
        <v>53</v>
      </c>
      <c r="I25" s="1071" t="s">
        <v>37</v>
      </c>
      <c r="J25" s="1071">
        <f t="shared" si="1"/>
        <v>2</v>
      </c>
      <c r="K25" s="311">
        <v>2900000</v>
      </c>
      <c r="L25" s="311">
        <f t="shared" si="2"/>
        <v>5800000</v>
      </c>
      <c r="M25" s="1458"/>
    </row>
    <row r="26" s="1" customFormat="1" spans="1:13">
      <c r="A26" s="1071" t="s">
        <v>816</v>
      </c>
      <c r="B26" s="1071">
        <v>1291101</v>
      </c>
      <c r="C26" s="1071" t="s">
        <v>817</v>
      </c>
      <c r="D26" s="1452">
        <v>43223</v>
      </c>
      <c r="E26" s="1452">
        <v>43225</v>
      </c>
      <c r="F26" s="1071">
        <f t="shared" si="0"/>
        <v>2</v>
      </c>
      <c r="G26" s="1071">
        <v>2</v>
      </c>
      <c r="H26" s="1071" t="s">
        <v>53</v>
      </c>
      <c r="I26" s="1071" t="s">
        <v>37</v>
      </c>
      <c r="J26" s="1071">
        <f t="shared" si="1"/>
        <v>4</v>
      </c>
      <c r="K26" s="311">
        <v>2900000</v>
      </c>
      <c r="L26" s="311">
        <f t="shared" si="2"/>
        <v>11600000</v>
      </c>
      <c r="M26" s="1458"/>
    </row>
    <row r="27" s="1" customFormat="1" spans="1:13">
      <c r="A27" s="1071">
        <v>290905</v>
      </c>
      <c r="B27" s="1071">
        <v>1301668</v>
      </c>
      <c r="C27" s="1071" t="s">
        <v>818</v>
      </c>
      <c r="D27" s="1452">
        <v>43223</v>
      </c>
      <c r="E27" s="1452">
        <v>43224</v>
      </c>
      <c r="F27" s="1071">
        <f t="shared" si="0"/>
        <v>1</v>
      </c>
      <c r="G27" s="1071">
        <v>1</v>
      </c>
      <c r="H27" s="1071" t="s">
        <v>53</v>
      </c>
      <c r="I27" s="1071" t="s">
        <v>37</v>
      </c>
      <c r="J27" s="1071">
        <f t="shared" si="1"/>
        <v>1</v>
      </c>
      <c r="K27" s="311">
        <v>2900000</v>
      </c>
      <c r="L27" s="311">
        <f t="shared" si="2"/>
        <v>2900000</v>
      </c>
      <c r="M27" s="1458"/>
    </row>
    <row r="28" s="1" customFormat="1" spans="1:13">
      <c r="A28" s="1071">
        <v>287570</v>
      </c>
      <c r="B28" s="1071">
        <v>1292108</v>
      </c>
      <c r="C28" s="1071" t="s">
        <v>819</v>
      </c>
      <c r="D28" s="1452">
        <v>43223</v>
      </c>
      <c r="E28" s="1452">
        <v>43226</v>
      </c>
      <c r="F28" s="1071">
        <f t="shared" si="0"/>
        <v>3</v>
      </c>
      <c r="G28" s="1071">
        <v>1</v>
      </c>
      <c r="H28" s="1071" t="s">
        <v>53</v>
      </c>
      <c r="I28" s="1071" t="s">
        <v>37</v>
      </c>
      <c r="J28" s="1071">
        <f t="shared" si="1"/>
        <v>3</v>
      </c>
      <c r="K28" s="311">
        <v>2900000</v>
      </c>
      <c r="L28" s="311">
        <f t="shared" si="2"/>
        <v>8700000</v>
      </c>
      <c r="M28" s="1458"/>
    </row>
    <row r="29" s="1" customFormat="1" spans="1:13">
      <c r="A29" s="1071">
        <v>288518</v>
      </c>
      <c r="B29" s="1071">
        <v>1296300</v>
      </c>
      <c r="C29" s="1071" t="s">
        <v>820</v>
      </c>
      <c r="D29" s="1452">
        <v>43223</v>
      </c>
      <c r="E29" s="1452">
        <v>43224</v>
      </c>
      <c r="F29" s="1071">
        <f t="shared" si="0"/>
        <v>1</v>
      </c>
      <c r="G29" s="1071">
        <v>1</v>
      </c>
      <c r="H29" s="1071" t="s">
        <v>391</v>
      </c>
      <c r="I29" s="1071" t="s">
        <v>37</v>
      </c>
      <c r="J29" s="1071">
        <f t="shared" si="1"/>
        <v>1</v>
      </c>
      <c r="K29" s="311">
        <v>2900000</v>
      </c>
      <c r="L29" s="311">
        <f t="shared" si="2"/>
        <v>2900000</v>
      </c>
      <c r="M29" s="1458"/>
    </row>
    <row r="30" s="1" customFormat="1" spans="1:13">
      <c r="A30" s="1071">
        <v>280763</v>
      </c>
      <c r="B30" s="1071">
        <v>1277557</v>
      </c>
      <c r="C30" s="1071" t="s">
        <v>821</v>
      </c>
      <c r="D30" s="1452">
        <v>43224</v>
      </c>
      <c r="E30" s="1452">
        <v>43227</v>
      </c>
      <c r="F30" s="1071">
        <f t="shared" si="0"/>
        <v>3</v>
      </c>
      <c r="G30" s="1071">
        <v>2</v>
      </c>
      <c r="H30" s="1071" t="s">
        <v>53</v>
      </c>
      <c r="I30" s="1071" t="s">
        <v>37</v>
      </c>
      <c r="J30" s="1071">
        <f t="shared" si="1"/>
        <v>6</v>
      </c>
      <c r="K30" s="311">
        <v>2900000</v>
      </c>
      <c r="L30" s="311">
        <f t="shared" si="2"/>
        <v>17400000</v>
      </c>
      <c r="M30" s="1458"/>
    </row>
    <row r="31" s="1" customFormat="1" spans="1:13">
      <c r="A31" s="1071">
        <v>288786</v>
      </c>
      <c r="B31" s="1071">
        <v>1296763</v>
      </c>
      <c r="C31" s="1071" t="s">
        <v>822</v>
      </c>
      <c r="D31" s="1452">
        <v>43224</v>
      </c>
      <c r="E31" s="1452">
        <v>43226</v>
      </c>
      <c r="F31" s="1071">
        <f t="shared" si="0"/>
        <v>2</v>
      </c>
      <c r="G31" s="1071">
        <v>1</v>
      </c>
      <c r="H31" s="1071" t="s">
        <v>391</v>
      </c>
      <c r="I31" s="1071" t="s">
        <v>37</v>
      </c>
      <c r="J31" s="1071">
        <f t="shared" si="1"/>
        <v>2</v>
      </c>
      <c r="K31" s="1459">
        <v>2900000</v>
      </c>
      <c r="L31" s="311">
        <f t="shared" si="2"/>
        <v>5800000</v>
      </c>
      <c r="M31" s="1458"/>
    </row>
    <row r="32" s="1" customFormat="1" spans="1:13">
      <c r="A32" s="1071">
        <v>289768</v>
      </c>
      <c r="B32" s="1071">
        <v>1299026</v>
      </c>
      <c r="C32" s="1071" t="s">
        <v>823</v>
      </c>
      <c r="D32" s="1452">
        <v>43225</v>
      </c>
      <c r="E32" s="1452">
        <v>43227</v>
      </c>
      <c r="F32" s="1071">
        <f t="shared" si="0"/>
        <v>2</v>
      </c>
      <c r="G32" s="1071">
        <v>2</v>
      </c>
      <c r="H32" s="1071" t="s">
        <v>405</v>
      </c>
      <c r="I32" s="1071" t="s">
        <v>37</v>
      </c>
      <c r="J32" s="1071">
        <f t="shared" si="1"/>
        <v>4</v>
      </c>
      <c r="K32" s="1071">
        <v>2900000</v>
      </c>
      <c r="L32" s="311">
        <f t="shared" si="2"/>
        <v>11600000</v>
      </c>
      <c r="M32" s="1458"/>
    </row>
    <row r="33" s="1" customFormat="1" spans="1:13">
      <c r="A33" s="1071">
        <v>287076</v>
      </c>
      <c r="B33" s="1071">
        <v>1291393</v>
      </c>
      <c r="C33" s="1071" t="s">
        <v>824</v>
      </c>
      <c r="D33" s="1452">
        <v>43226</v>
      </c>
      <c r="E33" s="1452">
        <v>43229</v>
      </c>
      <c r="F33" s="1071">
        <f t="shared" si="0"/>
        <v>3</v>
      </c>
      <c r="G33" s="1071">
        <v>1</v>
      </c>
      <c r="H33" s="1071" t="s">
        <v>391</v>
      </c>
      <c r="I33" s="1071" t="s">
        <v>37</v>
      </c>
      <c r="J33" s="1071">
        <f t="shared" si="1"/>
        <v>3</v>
      </c>
      <c r="K33" s="311">
        <v>2900000</v>
      </c>
      <c r="L33" s="311">
        <f t="shared" si="2"/>
        <v>8700000</v>
      </c>
      <c r="M33" s="1458"/>
    </row>
    <row r="34" s="1" customFormat="1" spans="1:13">
      <c r="A34" s="1071" t="s">
        <v>825</v>
      </c>
      <c r="B34" s="1071">
        <v>1293549</v>
      </c>
      <c r="C34" s="1071" t="s">
        <v>826</v>
      </c>
      <c r="D34" s="1452">
        <v>43226</v>
      </c>
      <c r="E34" s="1452">
        <v>43229</v>
      </c>
      <c r="F34" s="1071">
        <f t="shared" si="0"/>
        <v>3</v>
      </c>
      <c r="G34" s="1071">
        <v>3</v>
      </c>
      <c r="H34" s="1071" t="s">
        <v>391</v>
      </c>
      <c r="I34" s="1071" t="s">
        <v>37</v>
      </c>
      <c r="J34" s="1071">
        <f t="shared" si="1"/>
        <v>9</v>
      </c>
      <c r="K34" s="311">
        <v>2900000</v>
      </c>
      <c r="L34" s="311">
        <f t="shared" si="2"/>
        <v>26100000</v>
      </c>
      <c r="M34" s="1458"/>
    </row>
    <row r="35" s="1" customFormat="1" spans="1:13">
      <c r="A35" s="1071">
        <v>289040</v>
      </c>
      <c r="B35" s="1071">
        <v>1297981</v>
      </c>
      <c r="C35" s="1071" t="s">
        <v>827</v>
      </c>
      <c r="D35" s="1452">
        <v>43226</v>
      </c>
      <c r="E35" s="1452">
        <v>43227</v>
      </c>
      <c r="F35" s="1071">
        <f t="shared" si="0"/>
        <v>1</v>
      </c>
      <c r="G35" s="1071">
        <v>1</v>
      </c>
      <c r="H35" s="1071" t="s">
        <v>53</v>
      </c>
      <c r="I35" s="1071" t="s">
        <v>37</v>
      </c>
      <c r="J35" s="1071">
        <f t="shared" si="1"/>
        <v>1</v>
      </c>
      <c r="K35" s="1459">
        <v>2900000</v>
      </c>
      <c r="L35" s="311">
        <f t="shared" si="2"/>
        <v>2900000</v>
      </c>
      <c r="M35" s="1458"/>
    </row>
    <row r="36" s="1" customFormat="1" spans="1:13">
      <c r="A36" s="1071">
        <v>290263</v>
      </c>
      <c r="B36" s="1071">
        <v>1300048</v>
      </c>
      <c r="C36" s="1071" t="s">
        <v>828</v>
      </c>
      <c r="D36" s="1452">
        <v>43226</v>
      </c>
      <c r="E36" s="1452">
        <v>43228</v>
      </c>
      <c r="F36" s="1071">
        <f t="shared" si="0"/>
        <v>2</v>
      </c>
      <c r="G36" s="1071">
        <v>1</v>
      </c>
      <c r="H36" s="1071" t="s">
        <v>53</v>
      </c>
      <c r="I36" s="1071" t="s">
        <v>37</v>
      </c>
      <c r="J36" s="1071">
        <f t="shared" si="1"/>
        <v>2</v>
      </c>
      <c r="K36" s="1071">
        <v>2900000</v>
      </c>
      <c r="L36" s="311">
        <f t="shared" si="2"/>
        <v>5800000</v>
      </c>
      <c r="M36" s="1458"/>
    </row>
    <row r="37" s="1" customFormat="1" spans="1:13">
      <c r="A37" s="1071">
        <v>289887</v>
      </c>
      <c r="B37" s="1071">
        <v>1299532</v>
      </c>
      <c r="C37" s="1071" t="s">
        <v>829</v>
      </c>
      <c r="D37" s="1452">
        <v>43227</v>
      </c>
      <c r="E37" s="1452">
        <v>43229</v>
      </c>
      <c r="F37" s="1071">
        <f t="shared" si="0"/>
        <v>2</v>
      </c>
      <c r="G37" s="1071">
        <v>1</v>
      </c>
      <c r="H37" s="1071" t="s">
        <v>391</v>
      </c>
      <c r="I37" s="1071" t="s">
        <v>37</v>
      </c>
      <c r="J37" s="1071">
        <f t="shared" si="1"/>
        <v>2</v>
      </c>
      <c r="K37" s="1071">
        <v>2900000</v>
      </c>
      <c r="L37" s="311">
        <f t="shared" si="2"/>
        <v>5800000</v>
      </c>
      <c r="M37" s="1458"/>
    </row>
    <row r="38" s="1" customFormat="1" spans="1:13">
      <c r="A38" s="1071">
        <v>290778</v>
      </c>
      <c r="B38" s="1071">
        <v>1300947</v>
      </c>
      <c r="C38" s="1071" t="s">
        <v>830</v>
      </c>
      <c r="D38" s="1452">
        <v>43227</v>
      </c>
      <c r="E38" s="1452">
        <v>43232</v>
      </c>
      <c r="F38" s="1071">
        <f t="shared" si="0"/>
        <v>5</v>
      </c>
      <c r="G38" s="1071">
        <v>1</v>
      </c>
      <c r="H38" s="1071" t="s">
        <v>391</v>
      </c>
      <c r="I38" s="1071" t="s">
        <v>37</v>
      </c>
      <c r="J38" s="1071">
        <f t="shared" si="1"/>
        <v>5</v>
      </c>
      <c r="K38" s="1071">
        <v>2900000</v>
      </c>
      <c r="L38" s="311">
        <f t="shared" si="2"/>
        <v>14500000</v>
      </c>
      <c r="M38" s="1458"/>
    </row>
    <row r="39" s="1" customFormat="1" spans="1:13">
      <c r="A39" s="1071">
        <v>290779</v>
      </c>
      <c r="B39" s="1071">
        <v>1300949</v>
      </c>
      <c r="C39" s="1071" t="s">
        <v>831</v>
      </c>
      <c r="D39" s="1452">
        <v>43227</v>
      </c>
      <c r="E39" s="1452">
        <v>43232</v>
      </c>
      <c r="F39" s="1071">
        <f t="shared" si="0"/>
        <v>5</v>
      </c>
      <c r="G39" s="1071">
        <v>1</v>
      </c>
      <c r="H39" s="1071" t="s">
        <v>391</v>
      </c>
      <c r="I39" s="1071" t="s">
        <v>37</v>
      </c>
      <c r="J39" s="1071">
        <f t="shared" si="1"/>
        <v>5</v>
      </c>
      <c r="K39" s="1071">
        <v>2900000</v>
      </c>
      <c r="L39" s="311">
        <f t="shared" si="2"/>
        <v>14500000</v>
      </c>
      <c r="M39" s="1458"/>
    </row>
    <row r="40" s="1" customFormat="1" spans="1:13">
      <c r="A40" s="1071">
        <v>290780</v>
      </c>
      <c r="B40" s="1071">
        <v>1300948</v>
      </c>
      <c r="C40" s="1071" t="s">
        <v>832</v>
      </c>
      <c r="D40" s="1452">
        <v>43227</v>
      </c>
      <c r="E40" s="1452">
        <v>43232</v>
      </c>
      <c r="F40" s="1071">
        <f t="shared" si="0"/>
        <v>5</v>
      </c>
      <c r="G40" s="1071">
        <v>1</v>
      </c>
      <c r="H40" s="1071" t="s">
        <v>53</v>
      </c>
      <c r="I40" s="1071" t="s">
        <v>37</v>
      </c>
      <c r="J40" s="1071">
        <f t="shared" si="1"/>
        <v>5</v>
      </c>
      <c r="K40" s="1071">
        <v>2900000</v>
      </c>
      <c r="L40" s="311">
        <f t="shared" si="2"/>
        <v>14500000</v>
      </c>
      <c r="M40" s="1458"/>
    </row>
    <row r="41" s="1" customFormat="1" spans="1:13">
      <c r="A41" s="1071">
        <v>289038</v>
      </c>
      <c r="B41" s="1071">
        <v>1297374</v>
      </c>
      <c r="C41" s="1071" t="s">
        <v>833</v>
      </c>
      <c r="D41" s="1452">
        <v>43227</v>
      </c>
      <c r="E41" s="1452">
        <v>43229</v>
      </c>
      <c r="F41" s="1071">
        <f t="shared" si="0"/>
        <v>2</v>
      </c>
      <c r="G41" s="1071">
        <v>1</v>
      </c>
      <c r="H41" s="1071" t="s">
        <v>53</v>
      </c>
      <c r="I41" s="1071" t="s">
        <v>37</v>
      </c>
      <c r="J41" s="1071">
        <f t="shared" si="1"/>
        <v>2</v>
      </c>
      <c r="K41" s="1459">
        <v>2900000</v>
      </c>
      <c r="L41" s="311">
        <f t="shared" si="2"/>
        <v>5800000</v>
      </c>
      <c r="M41" s="1458"/>
    </row>
    <row r="42" s="1" customFormat="1" spans="1:13">
      <c r="A42" s="1071">
        <v>289756</v>
      </c>
      <c r="B42" s="1071">
        <v>1298819</v>
      </c>
      <c r="C42" s="1071" t="s">
        <v>834</v>
      </c>
      <c r="D42" s="1452">
        <v>43227</v>
      </c>
      <c r="E42" s="1452">
        <v>43230</v>
      </c>
      <c r="F42" s="1071">
        <f t="shared" si="0"/>
        <v>3</v>
      </c>
      <c r="G42" s="1071">
        <v>1</v>
      </c>
      <c r="H42" s="1071" t="s">
        <v>53</v>
      </c>
      <c r="I42" s="1071" t="s">
        <v>37</v>
      </c>
      <c r="J42" s="1071">
        <f t="shared" si="1"/>
        <v>3</v>
      </c>
      <c r="K42" s="1071">
        <v>2900000</v>
      </c>
      <c r="L42" s="311">
        <f t="shared" si="2"/>
        <v>8700000</v>
      </c>
      <c r="M42" s="1458"/>
    </row>
    <row r="43" s="1" customFormat="1" spans="1:13">
      <c r="A43" s="1071">
        <v>289888</v>
      </c>
      <c r="B43" s="1071">
        <v>1299484</v>
      </c>
      <c r="C43" s="1071" t="s">
        <v>835</v>
      </c>
      <c r="D43" s="1452">
        <v>43228</v>
      </c>
      <c r="E43" s="1452">
        <v>43236</v>
      </c>
      <c r="F43" s="1071">
        <f t="shared" si="0"/>
        <v>8</v>
      </c>
      <c r="G43" s="1071">
        <v>1</v>
      </c>
      <c r="H43" s="1071" t="s">
        <v>391</v>
      </c>
      <c r="I43" s="1071" t="s">
        <v>37</v>
      </c>
      <c r="J43" s="1071">
        <f t="shared" si="1"/>
        <v>8</v>
      </c>
      <c r="K43" s="1071">
        <v>2900000</v>
      </c>
      <c r="L43" s="311">
        <f t="shared" si="2"/>
        <v>23200000</v>
      </c>
      <c r="M43" s="1458"/>
    </row>
    <row r="44" s="1" customFormat="1" spans="1:13">
      <c r="A44" s="1071">
        <v>289018</v>
      </c>
      <c r="B44" s="1071">
        <v>1297271</v>
      </c>
      <c r="C44" s="1071" t="s">
        <v>836</v>
      </c>
      <c r="D44" s="1452">
        <v>43228</v>
      </c>
      <c r="E44" s="1452">
        <v>43229</v>
      </c>
      <c r="F44" s="1071">
        <f t="shared" si="0"/>
        <v>1</v>
      </c>
      <c r="G44" s="1071">
        <v>1</v>
      </c>
      <c r="H44" s="1071" t="s">
        <v>391</v>
      </c>
      <c r="I44" s="1071" t="s">
        <v>37</v>
      </c>
      <c r="J44" s="1071">
        <f t="shared" si="1"/>
        <v>1</v>
      </c>
      <c r="K44" s="1459">
        <v>2900000</v>
      </c>
      <c r="L44" s="311">
        <f t="shared" si="2"/>
        <v>2900000</v>
      </c>
      <c r="M44" s="1458"/>
    </row>
    <row r="45" s="1" customFormat="1" spans="1:13">
      <c r="A45" s="1071">
        <v>290530</v>
      </c>
      <c r="B45" s="1071">
        <v>1300582</v>
      </c>
      <c r="C45" s="1071" t="s">
        <v>837</v>
      </c>
      <c r="D45" s="1452">
        <v>43229</v>
      </c>
      <c r="E45" s="1452">
        <v>43234</v>
      </c>
      <c r="F45" s="1071">
        <f t="shared" si="0"/>
        <v>5</v>
      </c>
      <c r="G45" s="1071">
        <v>1</v>
      </c>
      <c r="H45" s="1071" t="s">
        <v>53</v>
      </c>
      <c r="I45" s="1071" t="s">
        <v>37</v>
      </c>
      <c r="J45" s="1071">
        <f t="shared" si="1"/>
        <v>5</v>
      </c>
      <c r="K45" s="1459">
        <v>2900000</v>
      </c>
      <c r="L45" s="311">
        <f t="shared" si="2"/>
        <v>14500000</v>
      </c>
      <c r="M45" s="1458"/>
    </row>
    <row r="46" s="1" customFormat="1" spans="1:13">
      <c r="A46" s="1071">
        <v>289041</v>
      </c>
      <c r="B46" s="1071">
        <v>1297992</v>
      </c>
      <c r="C46" s="1071" t="s">
        <v>838</v>
      </c>
      <c r="D46" s="1452">
        <v>43230</v>
      </c>
      <c r="E46" s="1452">
        <v>43234</v>
      </c>
      <c r="F46" s="1071">
        <f t="shared" si="0"/>
        <v>4</v>
      </c>
      <c r="G46" s="1071">
        <v>1</v>
      </c>
      <c r="H46" s="1071" t="s">
        <v>391</v>
      </c>
      <c r="I46" s="1071" t="s">
        <v>37</v>
      </c>
      <c r="J46" s="1071">
        <f t="shared" si="1"/>
        <v>4</v>
      </c>
      <c r="K46" s="1459">
        <v>2900000</v>
      </c>
      <c r="L46" s="311">
        <f t="shared" si="2"/>
        <v>11600000</v>
      </c>
      <c r="M46" s="1458"/>
    </row>
    <row r="47" s="1" customFormat="1" spans="1:13">
      <c r="A47" s="1071">
        <v>291089</v>
      </c>
      <c r="B47" s="1071">
        <v>1302255</v>
      </c>
      <c r="C47" s="1071" t="s">
        <v>839</v>
      </c>
      <c r="D47" s="1452">
        <v>43224</v>
      </c>
      <c r="E47" s="1452">
        <v>43226</v>
      </c>
      <c r="F47" s="1071">
        <f t="shared" si="0"/>
        <v>2</v>
      </c>
      <c r="G47" s="1071">
        <v>1</v>
      </c>
      <c r="H47" s="1071" t="s">
        <v>391</v>
      </c>
      <c r="I47" s="1071" t="s">
        <v>37</v>
      </c>
      <c r="J47" s="1071">
        <f t="shared" si="1"/>
        <v>2</v>
      </c>
      <c r="K47" s="311">
        <v>2900000</v>
      </c>
      <c r="L47" s="311">
        <f t="shared" si="2"/>
        <v>5800000</v>
      </c>
      <c r="M47" s="1458"/>
    </row>
    <row r="48" s="1" customFormat="1" spans="1:13">
      <c r="A48" s="1071">
        <v>291091</v>
      </c>
      <c r="B48" s="1071">
        <v>1302257</v>
      </c>
      <c r="C48" s="1071" t="s">
        <v>840</v>
      </c>
      <c r="D48" s="1452">
        <v>43224</v>
      </c>
      <c r="E48" s="1452">
        <v>43226</v>
      </c>
      <c r="F48" s="1071">
        <f t="shared" si="0"/>
        <v>2</v>
      </c>
      <c r="G48" s="1071">
        <v>1</v>
      </c>
      <c r="H48" s="1071" t="s">
        <v>391</v>
      </c>
      <c r="I48" s="1071" t="s">
        <v>37</v>
      </c>
      <c r="J48" s="1071">
        <f t="shared" si="1"/>
        <v>2</v>
      </c>
      <c r="K48" s="311">
        <v>2900000</v>
      </c>
      <c r="L48" s="311">
        <f t="shared" si="2"/>
        <v>5800000</v>
      </c>
      <c r="M48" s="1458"/>
    </row>
    <row r="49" s="1" customFormat="1" spans="1:13">
      <c r="A49" s="1071">
        <v>291752</v>
      </c>
      <c r="B49" s="1071">
        <v>1303462</v>
      </c>
      <c r="C49" s="1071" t="s">
        <v>841</v>
      </c>
      <c r="D49" s="1452">
        <v>43226</v>
      </c>
      <c r="E49" s="1452">
        <v>43227</v>
      </c>
      <c r="F49" s="1071">
        <f t="shared" si="0"/>
        <v>1</v>
      </c>
      <c r="G49" s="1071">
        <v>1</v>
      </c>
      <c r="H49" s="1071" t="s">
        <v>53</v>
      </c>
      <c r="I49" s="1071" t="s">
        <v>37</v>
      </c>
      <c r="J49" s="1071">
        <f t="shared" si="1"/>
        <v>1</v>
      </c>
      <c r="K49" s="1071">
        <v>2900000</v>
      </c>
      <c r="L49" s="311">
        <f t="shared" si="2"/>
        <v>2900000</v>
      </c>
      <c r="M49" s="1458"/>
    </row>
    <row r="50" s="1" customFormat="1" spans="1:13">
      <c r="A50" s="1071">
        <v>291375</v>
      </c>
      <c r="B50" s="1071">
        <v>1302637</v>
      </c>
      <c r="C50" s="1071" t="s">
        <v>842</v>
      </c>
      <c r="D50" s="1452">
        <v>43229</v>
      </c>
      <c r="E50" s="1452">
        <v>43232</v>
      </c>
      <c r="F50" s="1071">
        <f t="shared" si="0"/>
        <v>3</v>
      </c>
      <c r="G50" s="1071">
        <v>1</v>
      </c>
      <c r="H50" s="1071" t="s">
        <v>391</v>
      </c>
      <c r="I50" s="1071" t="s">
        <v>37</v>
      </c>
      <c r="J50" s="1071">
        <f t="shared" si="1"/>
        <v>3</v>
      </c>
      <c r="K50" s="1071">
        <v>2900000</v>
      </c>
      <c r="L50" s="311">
        <f t="shared" si="2"/>
        <v>8700000</v>
      </c>
      <c r="M50" s="1458"/>
    </row>
    <row r="51" s="1" customFormat="1" spans="1:13">
      <c r="A51" s="1071" t="s">
        <v>843</v>
      </c>
      <c r="B51" s="1071">
        <v>1303309</v>
      </c>
      <c r="C51" s="1071" t="s">
        <v>844</v>
      </c>
      <c r="D51" s="1452">
        <v>43229</v>
      </c>
      <c r="E51" s="1452">
        <v>43232</v>
      </c>
      <c r="F51" s="1071">
        <f t="shared" si="0"/>
        <v>3</v>
      </c>
      <c r="G51" s="1071">
        <v>2</v>
      </c>
      <c r="H51" s="1071" t="s">
        <v>53</v>
      </c>
      <c r="I51" s="1071" t="s">
        <v>37</v>
      </c>
      <c r="J51" s="1071">
        <f t="shared" si="1"/>
        <v>6</v>
      </c>
      <c r="K51" s="1459">
        <v>2900000</v>
      </c>
      <c r="L51" s="311">
        <f t="shared" si="2"/>
        <v>17400000</v>
      </c>
      <c r="M51" s="1458"/>
    </row>
    <row r="52" s="1" customFormat="1" spans="1:13">
      <c r="A52" s="1071">
        <v>291022</v>
      </c>
      <c r="B52" s="1071">
        <v>1302064</v>
      </c>
      <c r="C52" s="1071" t="s">
        <v>845</v>
      </c>
      <c r="D52" s="1452">
        <v>43229</v>
      </c>
      <c r="E52" s="1452">
        <v>43232</v>
      </c>
      <c r="F52" s="1071">
        <f t="shared" si="0"/>
        <v>3</v>
      </c>
      <c r="G52" s="1071">
        <v>1</v>
      </c>
      <c r="H52" s="1071" t="s">
        <v>53</v>
      </c>
      <c r="I52" s="1071" t="s">
        <v>37</v>
      </c>
      <c r="J52" s="1071">
        <f t="shared" si="1"/>
        <v>3</v>
      </c>
      <c r="K52" s="1459">
        <v>2900000</v>
      </c>
      <c r="L52" s="311">
        <f t="shared" si="2"/>
        <v>8700000</v>
      </c>
      <c r="M52" s="1458"/>
    </row>
    <row r="53" s="1" customFormat="1" spans="1:13">
      <c r="A53" s="1453">
        <v>289781</v>
      </c>
      <c r="B53" s="1453">
        <v>1299081</v>
      </c>
      <c r="C53" s="1453" t="s">
        <v>846</v>
      </c>
      <c r="D53" s="1454">
        <v>43230</v>
      </c>
      <c r="E53" s="1454">
        <v>43231</v>
      </c>
      <c r="F53" s="1071">
        <f t="shared" si="0"/>
        <v>1</v>
      </c>
      <c r="G53" s="1453">
        <v>1</v>
      </c>
      <c r="H53" s="1453" t="s">
        <v>847</v>
      </c>
      <c r="I53" s="1460" t="s">
        <v>37</v>
      </c>
      <c r="J53" s="1071">
        <f t="shared" si="1"/>
        <v>1</v>
      </c>
      <c r="K53" s="1453">
        <v>2900000</v>
      </c>
      <c r="L53" s="1461">
        <f t="shared" si="2"/>
        <v>2900000</v>
      </c>
      <c r="M53" s="1458"/>
    </row>
    <row r="54" s="1" customFormat="1" spans="1:13">
      <c r="A54" s="1071">
        <v>290222</v>
      </c>
      <c r="B54" s="1071">
        <v>1299872</v>
      </c>
      <c r="C54" s="1071" t="s">
        <v>848</v>
      </c>
      <c r="D54" s="1452">
        <v>43230</v>
      </c>
      <c r="E54" s="1452">
        <v>43232</v>
      </c>
      <c r="F54" s="1071">
        <f t="shared" si="0"/>
        <v>2</v>
      </c>
      <c r="G54" s="1071">
        <v>1</v>
      </c>
      <c r="H54" s="1071" t="s">
        <v>53</v>
      </c>
      <c r="I54" s="1071" t="s">
        <v>37</v>
      </c>
      <c r="J54" s="1071">
        <f t="shared" si="1"/>
        <v>2</v>
      </c>
      <c r="K54" s="1071">
        <v>2900000</v>
      </c>
      <c r="L54" s="311">
        <f t="shared" si="2"/>
        <v>5800000</v>
      </c>
      <c r="M54" s="1458"/>
    </row>
    <row r="55" s="1" customFormat="1" spans="1:13">
      <c r="A55" s="1071">
        <v>289822</v>
      </c>
      <c r="B55" s="1071">
        <v>1299160</v>
      </c>
      <c r="C55" s="1071" t="s">
        <v>849</v>
      </c>
      <c r="D55" s="1452">
        <v>43230</v>
      </c>
      <c r="E55" s="1452">
        <v>43232</v>
      </c>
      <c r="F55" s="1071">
        <f t="shared" si="0"/>
        <v>2</v>
      </c>
      <c r="G55" s="1071">
        <v>1</v>
      </c>
      <c r="H55" s="1071" t="s">
        <v>53</v>
      </c>
      <c r="I55" s="1071" t="s">
        <v>37</v>
      </c>
      <c r="J55" s="1071">
        <f t="shared" si="1"/>
        <v>2</v>
      </c>
      <c r="K55" s="1459">
        <v>2900000</v>
      </c>
      <c r="L55" s="311">
        <f t="shared" si="2"/>
        <v>5800000</v>
      </c>
      <c r="M55" s="1458"/>
    </row>
    <row r="56" s="1" customFormat="1" spans="1:13">
      <c r="A56" s="1071">
        <v>289511</v>
      </c>
      <c r="B56" s="1071">
        <v>1298278</v>
      </c>
      <c r="C56" s="1071" t="s">
        <v>850</v>
      </c>
      <c r="D56" s="1452">
        <v>43230</v>
      </c>
      <c r="E56" s="1452">
        <v>43233</v>
      </c>
      <c r="F56" s="1071">
        <f t="shared" si="0"/>
        <v>3</v>
      </c>
      <c r="G56" s="1071">
        <v>1</v>
      </c>
      <c r="H56" s="1071" t="s">
        <v>53</v>
      </c>
      <c r="I56" s="1071" t="s">
        <v>37</v>
      </c>
      <c r="J56" s="1071">
        <f t="shared" si="1"/>
        <v>3</v>
      </c>
      <c r="K56" s="1071">
        <v>2900000</v>
      </c>
      <c r="L56" s="311">
        <f t="shared" si="2"/>
        <v>8700000</v>
      </c>
      <c r="M56" s="1458"/>
    </row>
    <row r="57" s="1" customFormat="1" spans="1:13">
      <c r="A57" s="1071">
        <v>289039</v>
      </c>
      <c r="B57" s="1071">
        <v>1297563</v>
      </c>
      <c r="C57" s="1071" t="s">
        <v>851</v>
      </c>
      <c r="D57" s="1452">
        <v>43231</v>
      </c>
      <c r="E57" s="1452">
        <v>43232</v>
      </c>
      <c r="F57" s="1071">
        <f t="shared" si="0"/>
        <v>1</v>
      </c>
      <c r="G57" s="1071">
        <v>1</v>
      </c>
      <c r="H57" s="1071" t="s">
        <v>53</v>
      </c>
      <c r="I57" s="1071" t="s">
        <v>37</v>
      </c>
      <c r="J57" s="1071">
        <f t="shared" si="1"/>
        <v>1</v>
      </c>
      <c r="K57" s="1459">
        <v>2900000</v>
      </c>
      <c r="L57" s="311">
        <f t="shared" si="2"/>
        <v>2900000</v>
      </c>
      <c r="M57" s="1458"/>
    </row>
    <row r="58" s="1" customFormat="1" spans="1:13">
      <c r="A58" s="1071">
        <v>289528</v>
      </c>
      <c r="B58" s="1071">
        <v>1298476</v>
      </c>
      <c r="C58" s="1071" t="s">
        <v>852</v>
      </c>
      <c r="D58" s="1452">
        <v>43232</v>
      </c>
      <c r="E58" s="1452">
        <v>43234</v>
      </c>
      <c r="F58" s="1071">
        <f t="shared" si="0"/>
        <v>2</v>
      </c>
      <c r="G58" s="1071">
        <v>1</v>
      </c>
      <c r="H58" s="1071" t="s">
        <v>391</v>
      </c>
      <c r="I58" s="1071" t="s">
        <v>37</v>
      </c>
      <c r="J58" s="1071">
        <f t="shared" si="1"/>
        <v>2</v>
      </c>
      <c r="K58" s="1459">
        <v>2900000</v>
      </c>
      <c r="L58" s="311">
        <f t="shared" si="2"/>
        <v>5800000</v>
      </c>
      <c r="M58" s="1458"/>
    </row>
    <row r="59" s="1" customFormat="1" spans="1:13">
      <c r="A59" s="1071" t="s">
        <v>853</v>
      </c>
      <c r="B59" s="1071">
        <v>1302994</v>
      </c>
      <c r="C59" s="1071" t="s">
        <v>854</v>
      </c>
      <c r="D59" s="1452">
        <v>43232</v>
      </c>
      <c r="E59" s="1452">
        <v>43235</v>
      </c>
      <c r="F59" s="1071">
        <f t="shared" si="0"/>
        <v>3</v>
      </c>
      <c r="G59" s="1071">
        <v>2</v>
      </c>
      <c r="H59" s="1071" t="s">
        <v>53</v>
      </c>
      <c r="I59" s="1071" t="s">
        <v>786</v>
      </c>
      <c r="J59" s="1071">
        <f t="shared" si="1"/>
        <v>6</v>
      </c>
      <c r="K59" s="1459">
        <v>2900000</v>
      </c>
      <c r="L59" s="311">
        <f t="shared" si="2"/>
        <v>17400000</v>
      </c>
      <c r="M59" s="1458"/>
    </row>
    <row r="60" s="1" customFormat="1" spans="1:13">
      <c r="A60" s="1071">
        <v>288692</v>
      </c>
      <c r="B60" s="1071">
        <v>1296543</v>
      </c>
      <c r="C60" s="1071" t="s">
        <v>855</v>
      </c>
      <c r="D60" s="1452">
        <v>43233</v>
      </c>
      <c r="E60" s="1452">
        <v>43236</v>
      </c>
      <c r="F60" s="1071">
        <f t="shared" si="0"/>
        <v>3</v>
      </c>
      <c r="G60" s="1071">
        <v>1</v>
      </c>
      <c r="H60" s="1071" t="s">
        <v>40</v>
      </c>
      <c r="I60" s="1071" t="s">
        <v>37</v>
      </c>
      <c r="J60" s="1071">
        <f t="shared" si="1"/>
        <v>3</v>
      </c>
      <c r="K60" s="1459">
        <v>2900000</v>
      </c>
      <c r="L60" s="311">
        <f t="shared" si="2"/>
        <v>8700000</v>
      </c>
      <c r="M60" s="1458"/>
    </row>
    <row r="61" s="1" customFormat="1" spans="1:13">
      <c r="A61" s="1071">
        <v>288695</v>
      </c>
      <c r="B61" s="1071">
        <v>1296556</v>
      </c>
      <c r="C61" s="1071" t="s">
        <v>856</v>
      </c>
      <c r="D61" s="1452">
        <v>43233</v>
      </c>
      <c r="E61" s="1452">
        <v>43236</v>
      </c>
      <c r="F61" s="1071">
        <f t="shared" si="0"/>
        <v>3</v>
      </c>
      <c r="G61" s="1071">
        <v>1</v>
      </c>
      <c r="H61" s="1071" t="s">
        <v>40</v>
      </c>
      <c r="I61" s="1071" t="s">
        <v>37</v>
      </c>
      <c r="J61" s="1071">
        <f t="shared" si="1"/>
        <v>3</v>
      </c>
      <c r="K61" s="1459">
        <v>2900000</v>
      </c>
      <c r="L61" s="311">
        <f t="shared" si="2"/>
        <v>8700000</v>
      </c>
      <c r="M61" s="1458"/>
    </row>
    <row r="62" s="1" customFormat="1" spans="1:13">
      <c r="A62" s="1071">
        <v>291000</v>
      </c>
      <c r="B62" s="1071">
        <v>1301806</v>
      </c>
      <c r="C62" s="1071" t="s">
        <v>857</v>
      </c>
      <c r="D62" s="1452">
        <v>43234</v>
      </c>
      <c r="E62" s="1452">
        <v>43237</v>
      </c>
      <c r="F62" s="1071">
        <f t="shared" si="0"/>
        <v>3</v>
      </c>
      <c r="G62" s="1071">
        <v>1</v>
      </c>
      <c r="H62" s="1071" t="s">
        <v>391</v>
      </c>
      <c r="I62" s="1071" t="s">
        <v>37</v>
      </c>
      <c r="J62" s="1071">
        <f t="shared" si="1"/>
        <v>3</v>
      </c>
      <c r="K62" s="1071">
        <v>2900000</v>
      </c>
      <c r="L62" s="311">
        <f t="shared" si="2"/>
        <v>8700000</v>
      </c>
      <c r="M62" s="1458"/>
    </row>
    <row r="63" s="1" customFormat="1" ht="14.25" spans="1:13">
      <c r="A63" s="1071">
        <v>289889</v>
      </c>
      <c r="B63" s="1455">
        <v>1299309</v>
      </c>
      <c r="C63" s="1071" t="s">
        <v>846</v>
      </c>
      <c r="D63" s="1452">
        <v>43234</v>
      </c>
      <c r="E63" s="1452">
        <v>43235</v>
      </c>
      <c r="F63" s="1071">
        <f t="shared" si="0"/>
        <v>1</v>
      </c>
      <c r="G63" s="1071">
        <v>1</v>
      </c>
      <c r="H63" s="1071" t="s">
        <v>391</v>
      </c>
      <c r="I63" s="1071" t="s">
        <v>37</v>
      </c>
      <c r="J63" s="1071">
        <f t="shared" si="1"/>
        <v>1</v>
      </c>
      <c r="K63" s="1071">
        <v>2900000</v>
      </c>
      <c r="L63" s="311">
        <f t="shared" si="2"/>
        <v>2900000</v>
      </c>
      <c r="M63" s="1458"/>
    </row>
    <row r="64" s="1" customFormat="1" spans="1:13">
      <c r="A64" s="1071">
        <v>290774</v>
      </c>
      <c r="B64" s="1071">
        <v>1300695</v>
      </c>
      <c r="C64" s="1071" t="s">
        <v>858</v>
      </c>
      <c r="D64" s="1452">
        <v>43234</v>
      </c>
      <c r="E64" s="1452">
        <v>43235</v>
      </c>
      <c r="F64" s="1071">
        <f t="shared" si="0"/>
        <v>1</v>
      </c>
      <c r="G64" s="1071">
        <v>1</v>
      </c>
      <c r="H64" s="1071" t="s">
        <v>391</v>
      </c>
      <c r="I64" s="1071" t="s">
        <v>37</v>
      </c>
      <c r="J64" s="1071">
        <f t="shared" si="1"/>
        <v>1</v>
      </c>
      <c r="K64" s="1071">
        <v>2900000</v>
      </c>
      <c r="L64" s="311">
        <f t="shared" si="2"/>
        <v>2900000</v>
      </c>
      <c r="M64" s="1458"/>
    </row>
    <row r="65" s="1" customFormat="1" spans="1:13">
      <c r="A65" s="1071">
        <v>290781</v>
      </c>
      <c r="B65" s="1071">
        <v>1301089</v>
      </c>
      <c r="C65" s="1071" t="s">
        <v>859</v>
      </c>
      <c r="D65" s="1452">
        <v>43234</v>
      </c>
      <c r="E65" s="1452">
        <v>43236</v>
      </c>
      <c r="F65" s="1071">
        <f t="shared" si="0"/>
        <v>2</v>
      </c>
      <c r="G65" s="1071">
        <v>1</v>
      </c>
      <c r="H65" s="1071" t="s">
        <v>53</v>
      </c>
      <c r="I65" s="1071" t="s">
        <v>37</v>
      </c>
      <c r="J65" s="1071">
        <f t="shared" si="1"/>
        <v>2</v>
      </c>
      <c r="K65" s="1071">
        <v>2900000</v>
      </c>
      <c r="L65" s="311">
        <f t="shared" si="2"/>
        <v>5800000</v>
      </c>
      <c r="M65" s="1458"/>
    </row>
    <row r="66" s="1" customFormat="1" spans="1:13">
      <c r="A66" s="1071">
        <v>291765</v>
      </c>
      <c r="B66" s="1071">
        <v>1303321</v>
      </c>
      <c r="C66" s="1071" t="s">
        <v>860</v>
      </c>
      <c r="D66" s="1452">
        <v>43234</v>
      </c>
      <c r="E66" s="1452">
        <v>43235</v>
      </c>
      <c r="F66" s="1071">
        <f t="shared" si="0"/>
        <v>1</v>
      </c>
      <c r="G66" s="1071">
        <v>1</v>
      </c>
      <c r="H66" s="1071" t="s">
        <v>53</v>
      </c>
      <c r="I66" s="1071" t="s">
        <v>37</v>
      </c>
      <c r="J66" s="1071">
        <f t="shared" si="1"/>
        <v>1</v>
      </c>
      <c r="K66" s="1071">
        <v>2900000</v>
      </c>
      <c r="L66" s="311">
        <f t="shared" si="2"/>
        <v>2900000</v>
      </c>
      <c r="M66" s="1458"/>
    </row>
    <row r="67" s="1" customFormat="1" spans="1:13">
      <c r="A67" s="1071">
        <v>289554</v>
      </c>
      <c r="B67" s="1071">
        <v>1298608</v>
      </c>
      <c r="C67" s="1071" t="s">
        <v>861</v>
      </c>
      <c r="D67" s="1452">
        <v>43234</v>
      </c>
      <c r="E67" s="1452">
        <v>43237</v>
      </c>
      <c r="F67" s="1071">
        <f t="shared" si="0"/>
        <v>3</v>
      </c>
      <c r="G67" s="1071">
        <v>2</v>
      </c>
      <c r="H67" s="1071" t="s">
        <v>391</v>
      </c>
      <c r="I67" s="1071" t="s">
        <v>37</v>
      </c>
      <c r="J67" s="1071">
        <f t="shared" si="1"/>
        <v>6</v>
      </c>
      <c r="K67" s="1071">
        <v>2900000</v>
      </c>
      <c r="L67" s="311">
        <f t="shared" si="2"/>
        <v>17400000</v>
      </c>
      <c r="M67" s="1458"/>
    </row>
    <row r="68" s="1" customFormat="1" spans="1:13">
      <c r="A68" s="1071">
        <v>290777</v>
      </c>
      <c r="B68" s="1071">
        <v>1300900</v>
      </c>
      <c r="C68" s="1071" t="s">
        <v>862</v>
      </c>
      <c r="D68" s="1452">
        <v>43235</v>
      </c>
      <c r="E68" s="1452">
        <v>43237</v>
      </c>
      <c r="F68" s="1071">
        <f t="shared" si="0"/>
        <v>2</v>
      </c>
      <c r="G68" s="1071">
        <v>2</v>
      </c>
      <c r="H68" s="1071" t="s">
        <v>269</v>
      </c>
      <c r="I68" s="1071" t="s">
        <v>37</v>
      </c>
      <c r="J68" s="1071">
        <f t="shared" si="1"/>
        <v>4</v>
      </c>
      <c r="K68" s="1071">
        <v>2900000</v>
      </c>
      <c r="L68" s="311">
        <f t="shared" si="2"/>
        <v>11600000</v>
      </c>
      <c r="M68" s="1458"/>
    </row>
    <row r="69" s="1" customFormat="1" spans="1:13">
      <c r="A69" s="1071">
        <v>290773</v>
      </c>
      <c r="B69" s="1071">
        <v>1300691</v>
      </c>
      <c r="C69" s="1071" t="s">
        <v>858</v>
      </c>
      <c r="D69" s="1452">
        <v>43235</v>
      </c>
      <c r="E69" s="1452">
        <v>43236</v>
      </c>
      <c r="F69" s="1071">
        <f t="shared" si="0"/>
        <v>1</v>
      </c>
      <c r="G69" s="1071">
        <v>1</v>
      </c>
      <c r="H69" s="1071" t="s">
        <v>391</v>
      </c>
      <c r="I69" s="1071" t="s">
        <v>37</v>
      </c>
      <c r="J69" s="1071">
        <f t="shared" si="1"/>
        <v>1</v>
      </c>
      <c r="K69" s="1071">
        <v>2900000</v>
      </c>
      <c r="L69" s="311">
        <f t="shared" si="2"/>
        <v>2900000</v>
      </c>
      <c r="M69" s="1458"/>
    </row>
    <row r="70" s="1" customFormat="1" spans="1:13">
      <c r="A70" s="1071">
        <v>289762</v>
      </c>
      <c r="B70" s="1071">
        <v>1298984</v>
      </c>
      <c r="C70" s="1071" t="s">
        <v>863</v>
      </c>
      <c r="D70" s="1452">
        <v>43236</v>
      </c>
      <c r="E70" s="1452">
        <v>43239</v>
      </c>
      <c r="F70" s="1071">
        <f t="shared" si="0"/>
        <v>3</v>
      </c>
      <c r="G70" s="1071">
        <v>1</v>
      </c>
      <c r="H70" s="1071" t="s">
        <v>405</v>
      </c>
      <c r="I70" s="1071" t="s">
        <v>37</v>
      </c>
      <c r="J70" s="1071">
        <f t="shared" si="1"/>
        <v>3</v>
      </c>
      <c r="K70" s="1071">
        <v>2900000</v>
      </c>
      <c r="L70" s="311">
        <f t="shared" si="2"/>
        <v>8700000</v>
      </c>
      <c r="M70" s="1458"/>
    </row>
    <row r="71" s="1" customFormat="1" spans="1:13">
      <c r="A71" s="1071">
        <v>289022</v>
      </c>
      <c r="B71" s="1071">
        <v>1297307</v>
      </c>
      <c r="C71" s="1071" t="s">
        <v>864</v>
      </c>
      <c r="D71" s="1452">
        <v>43237</v>
      </c>
      <c r="E71" s="1452">
        <v>43239</v>
      </c>
      <c r="F71" s="1071">
        <f t="shared" si="0"/>
        <v>2</v>
      </c>
      <c r="G71" s="1071">
        <v>1</v>
      </c>
      <c r="H71" s="1071" t="s">
        <v>391</v>
      </c>
      <c r="I71" s="1071" t="s">
        <v>37</v>
      </c>
      <c r="J71" s="1071">
        <f t="shared" si="1"/>
        <v>2</v>
      </c>
      <c r="K71" s="1459">
        <v>2900000</v>
      </c>
      <c r="L71" s="311">
        <f t="shared" si="2"/>
        <v>5800000</v>
      </c>
      <c r="M71" s="1458"/>
    </row>
    <row r="72" s="1" customFormat="1" spans="1:13">
      <c r="A72" s="1071">
        <v>291766</v>
      </c>
      <c r="B72" s="1071">
        <v>1303615</v>
      </c>
      <c r="C72" s="1071" t="s">
        <v>865</v>
      </c>
      <c r="D72" s="1452">
        <v>43237</v>
      </c>
      <c r="E72" s="1452">
        <v>43240</v>
      </c>
      <c r="F72" s="1071">
        <f t="shared" ref="F72:F94" si="3">E72-D72</f>
        <v>3</v>
      </c>
      <c r="G72" s="1071">
        <v>1</v>
      </c>
      <c r="H72" s="1071" t="s">
        <v>53</v>
      </c>
      <c r="I72" s="1071" t="s">
        <v>37</v>
      </c>
      <c r="J72" s="1071">
        <f t="shared" ref="J72:J135" si="4">G72*F72</f>
        <v>3</v>
      </c>
      <c r="K72" s="1071">
        <v>2900000</v>
      </c>
      <c r="L72" s="311">
        <f t="shared" ref="L72:L74" si="5">K72*F72*G72</f>
        <v>8700000</v>
      </c>
      <c r="M72" s="1458"/>
    </row>
    <row r="73" s="1" customFormat="1" spans="1:13">
      <c r="A73" s="1071">
        <v>289890</v>
      </c>
      <c r="B73" s="1071">
        <v>1299472</v>
      </c>
      <c r="C73" s="1071" t="s">
        <v>866</v>
      </c>
      <c r="D73" s="1452">
        <v>43237</v>
      </c>
      <c r="E73" s="1452">
        <v>43241</v>
      </c>
      <c r="F73" s="1071">
        <f t="shared" si="3"/>
        <v>4</v>
      </c>
      <c r="G73" s="1071">
        <v>1</v>
      </c>
      <c r="H73" s="1071" t="s">
        <v>53</v>
      </c>
      <c r="I73" s="1071" t="s">
        <v>37</v>
      </c>
      <c r="J73" s="1071">
        <f t="shared" si="4"/>
        <v>4</v>
      </c>
      <c r="K73" s="1071">
        <v>2900000</v>
      </c>
      <c r="L73" s="311">
        <f t="shared" si="5"/>
        <v>11600000</v>
      </c>
      <c r="M73" s="1458"/>
    </row>
    <row r="74" s="1" customFormat="1" spans="1:13">
      <c r="A74" s="1462">
        <v>291377</v>
      </c>
      <c r="B74" s="1462">
        <v>1302553</v>
      </c>
      <c r="C74" s="1462" t="s">
        <v>867</v>
      </c>
      <c r="D74" s="1452">
        <v>43238</v>
      </c>
      <c r="E74" s="1452">
        <v>43240</v>
      </c>
      <c r="F74" s="1071">
        <f t="shared" si="3"/>
        <v>2</v>
      </c>
      <c r="G74" s="1463">
        <v>2</v>
      </c>
      <c r="H74" s="1071" t="s">
        <v>53</v>
      </c>
      <c r="I74" s="1071" t="s">
        <v>37</v>
      </c>
      <c r="J74" s="1071">
        <f t="shared" si="4"/>
        <v>4</v>
      </c>
      <c r="K74" s="1071">
        <v>2900000</v>
      </c>
      <c r="L74" s="311">
        <f t="shared" si="5"/>
        <v>11600000</v>
      </c>
      <c r="M74" s="1458"/>
    </row>
    <row r="75" s="1" customFormat="1" spans="1:13">
      <c r="A75" s="1464"/>
      <c r="B75" s="1464"/>
      <c r="C75" s="1464"/>
      <c r="D75" s="1452">
        <v>43239</v>
      </c>
      <c r="E75" s="1452">
        <v>43240</v>
      </c>
      <c r="F75" s="1071">
        <f t="shared" si="3"/>
        <v>1</v>
      </c>
      <c r="G75" s="1463"/>
      <c r="H75" s="1071" t="s">
        <v>53</v>
      </c>
      <c r="I75" s="1071" t="s">
        <v>868</v>
      </c>
      <c r="J75" s="1071">
        <f t="shared" si="4"/>
        <v>0</v>
      </c>
      <c r="K75" s="1071">
        <v>790540</v>
      </c>
      <c r="L75" s="311">
        <f>K75*F75*G74</f>
        <v>1581080</v>
      </c>
      <c r="M75" s="1458"/>
    </row>
    <row r="76" s="1" customFormat="1" spans="1:13">
      <c r="A76" s="1071">
        <v>290216</v>
      </c>
      <c r="B76" s="1071">
        <v>1299852</v>
      </c>
      <c r="C76" s="1071" t="s">
        <v>869</v>
      </c>
      <c r="D76" s="1452">
        <v>43238</v>
      </c>
      <c r="E76" s="1452">
        <v>43240</v>
      </c>
      <c r="F76" s="1071">
        <f t="shared" si="3"/>
        <v>2</v>
      </c>
      <c r="G76" s="1071">
        <v>1</v>
      </c>
      <c r="H76" s="1071" t="s">
        <v>53</v>
      </c>
      <c r="I76" s="1071" t="s">
        <v>37</v>
      </c>
      <c r="J76" s="1071">
        <f t="shared" si="4"/>
        <v>2</v>
      </c>
      <c r="K76" s="1071">
        <v>2900000</v>
      </c>
      <c r="L76" s="311">
        <f t="shared" ref="L76:L139" si="6">K76*F76*G76</f>
        <v>5800000</v>
      </c>
      <c r="M76" s="1458"/>
    </row>
    <row r="77" s="1" customFormat="1" spans="1:13">
      <c r="A77" s="1071">
        <v>291822</v>
      </c>
      <c r="B77" s="1071">
        <v>1303931</v>
      </c>
      <c r="C77" s="1071" t="s">
        <v>870</v>
      </c>
      <c r="D77" s="1452">
        <v>43227</v>
      </c>
      <c r="E77" s="1452">
        <v>43228</v>
      </c>
      <c r="F77" s="1071">
        <f t="shared" si="3"/>
        <v>1</v>
      </c>
      <c r="G77" s="1071">
        <v>1</v>
      </c>
      <c r="H77" s="1071" t="s">
        <v>53</v>
      </c>
      <c r="I77" s="1071" t="s">
        <v>37</v>
      </c>
      <c r="J77" s="1071">
        <f t="shared" si="4"/>
        <v>1</v>
      </c>
      <c r="K77" s="1071">
        <v>2900000</v>
      </c>
      <c r="L77" s="311">
        <f t="shared" si="6"/>
        <v>2900000</v>
      </c>
      <c r="M77" s="1458"/>
    </row>
    <row r="78" s="1" customFormat="1" spans="1:13">
      <c r="A78" s="1071">
        <v>292244</v>
      </c>
      <c r="B78" s="1071">
        <v>1304761</v>
      </c>
      <c r="C78" s="1071" t="s">
        <v>871</v>
      </c>
      <c r="D78" s="1452">
        <v>43229</v>
      </c>
      <c r="E78" s="1452">
        <v>43231</v>
      </c>
      <c r="F78" s="1071">
        <f t="shared" si="3"/>
        <v>2</v>
      </c>
      <c r="G78" s="1071">
        <v>1</v>
      </c>
      <c r="H78" s="1071" t="s">
        <v>391</v>
      </c>
      <c r="I78" s="1071" t="s">
        <v>37</v>
      </c>
      <c r="J78" s="1071">
        <f t="shared" si="4"/>
        <v>2</v>
      </c>
      <c r="K78" s="1459">
        <v>2900000</v>
      </c>
      <c r="L78" s="311">
        <f t="shared" si="6"/>
        <v>5800000</v>
      </c>
      <c r="M78" s="1458"/>
    </row>
    <row r="79" s="1" customFormat="1" spans="1:13">
      <c r="A79" s="1071">
        <v>291984</v>
      </c>
      <c r="B79" s="1071">
        <v>1304164</v>
      </c>
      <c r="C79" s="1071" t="s">
        <v>872</v>
      </c>
      <c r="D79" s="1452">
        <v>43228</v>
      </c>
      <c r="E79" s="1452">
        <v>43229</v>
      </c>
      <c r="F79" s="1071">
        <f t="shared" si="3"/>
        <v>1</v>
      </c>
      <c r="G79" s="1071">
        <v>1</v>
      </c>
      <c r="H79" s="1071" t="s">
        <v>53</v>
      </c>
      <c r="I79" s="1071" t="s">
        <v>37</v>
      </c>
      <c r="J79" s="1071">
        <f t="shared" si="4"/>
        <v>1</v>
      </c>
      <c r="K79" s="1459">
        <v>2900000</v>
      </c>
      <c r="L79" s="311">
        <f t="shared" si="6"/>
        <v>2900000</v>
      </c>
      <c r="M79" s="1458"/>
    </row>
    <row r="80" s="1" customFormat="1" spans="1:13">
      <c r="A80" s="1071">
        <v>292024</v>
      </c>
      <c r="B80" s="1071">
        <v>1304352</v>
      </c>
      <c r="C80" s="1071" t="s">
        <v>873</v>
      </c>
      <c r="D80" s="1452">
        <v>43237</v>
      </c>
      <c r="E80" s="1452">
        <v>43239</v>
      </c>
      <c r="F80" s="1071">
        <f t="shared" si="3"/>
        <v>2</v>
      </c>
      <c r="G80" s="1071">
        <v>1</v>
      </c>
      <c r="H80" s="1071" t="s">
        <v>40</v>
      </c>
      <c r="I80" s="1071" t="s">
        <v>37</v>
      </c>
      <c r="J80" s="1071">
        <f t="shared" si="4"/>
        <v>2</v>
      </c>
      <c r="K80" s="1459">
        <v>2900000</v>
      </c>
      <c r="L80" s="311">
        <f t="shared" si="6"/>
        <v>5800000</v>
      </c>
      <c r="M80" s="1458"/>
    </row>
    <row r="81" s="1" customFormat="1" spans="1:13">
      <c r="A81" s="1071">
        <v>292021</v>
      </c>
      <c r="B81" s="1071">
        <v>1304337</v>
      </c>
      <c r="C81" s="1071" t="s">
        <v>874</v>
      </c>
      <c r="D81" s="1452">
        <v>43237</v>
      </c>
      <c r="E81" s="1452">
        <v>43240</v>
      </c>
      <c r="F81" s="1071">
        <f t="shared" si="3"/>
        <v>3</v>
      </c>
      <c r="G81" s="1071">
        <v>1</v>
      </c>
      <c r="H81" s="1071" t="s">
        <v>40</v>
      </c>
      <c r="I81" s="1071" t="s">
        <v>37</v>
      </c>
      <c r="J81" s="1071">
        <f t="shared" si="4"/>
        <v>3</v>
      </c>
      <c r="K81" s="1459">
        <v>2900000</v>
      </c>
      <c r="L81" s="311">
        <f t="shared" si="6"/>
        <v>8700000</v>
      </c>
      <c r="M81" s="1458"/>
    </row>
    <row r="82" s="1" customFormat="1" spans="1:13">
      <c r="A82" s="1071">
        <v>292082</v>
      </c>
      <c r="B82" s="1071">
        <v>1304451</v>
      </c>
      <c r="C82" s="1071" t="s">
        <v>875</v>
      </c>
      <c r="D82" s="1452">
        <v>43237</v>
      </c>
      <c r="E82" s="1452">
        <v>43239</v>
      </c>
      <c r="F82" s="1071">
        <f t="shared" si="3"/>
        <v>2</v>
      </c>
      <c r="G82" s="1071">
        <v>2</v>
      </c>
      <c r="H82" s="1071" t="s">
        <v>391</v>
      </c>
      <c r="I82" s="1071" t="s">
        <v>37</v>
      </c>
      <c r="J82" s="1071">
        <f t="shared" si="4"/>
        <v>4</v>
      </c>
      <c r="K82" s="1459">
        <v>2900000</v>
      </c>
      <c r="L82" s="311">
        <f t="shared" si="6"/>
        <v>11600000</v>
      </c>
      <c r="M82" s="1458"/>
    </row>
    <row r="83" s="1" customFormat="1" spans="1:13">
      <c r="A83" s="1071" t="s">
        <v>876</v>
      </c>
      <c r="B83" s="1071">
        <v>1304454</v>
      </c>
      <c r="C83" s="1071" t="s">
        <v>877</v>
      </c>
      <c r="D83" s="1452">
        <v>43232</v>
      </c>
      <c r="E83" s="1452">
        <v>43234</v>
      </c>
      <c r="F83" s="1071">
        <f t="shared" si="3"/>
        <v>2</v>
      </c>
      <c r="G83" s="1071">
        <v>2</v>
      </c>
      <c r="H83" s="1071" t="s">
        <v>53</v>
      </c>
      <c r="I83" s="1071" t="s">
        <v>37</v>
      </c>
      <c r="J83" s="1071">
        <f t="shared" si="4"/>
        <v>4</v>
      </c>
      <c r="K83" s="1459">
        <v>2900000</v>
      </c>
      <c r="L83" s="311">
        <f t="shared" si="6"/>
        <v>11600000</v>
      </c>
      <c r="M83" s="1458"/>
    </row>
    <row r="84" s="1" customFormat="1" spans="1:13">
      <c r="A84" s="1071">
        <v>291449</v>
      </c>
      <c r="B84" s="1071">
        <v>1302916</v>
      </c>
      <c r="C84" s="1071" t="s">
        <v>878</v>
      </c>
      <c r="D84" s="1452">
        <v>43238</v>
      </c>
      <c r="E84" s="1452">
        <v>43242</v>
      </c>
      <c r="F84" s="1071">
        <f t="shared" si="3"/>
        <v>4</v>
      </c>
      <c r="G84" s="1071">
        <v>1</v>
      </c>
      <c r="H84" s="1071" t="s">
        <v>40</v>
      </c>
      <c r="I84" s="1071" t="s">
        <v>37</v>
      </c>
      <c r="J84" s="1071">
        <f t="shared" si="4"/>
        <v>4</v>
      </c>
      <c r="K84" s="1459">
        <v>2900000</v>
      </c>
      <c r="L84" s="311">
        <f t="shared" si="6"/>
        <v>11600000</v>
      </c>
      <c r="M84" s="1458"/>
    </row>
    <row r="85" s="1" customFormat="1" spans="1:13">
      <c r="A85" s="1071">
        <v>291376</v>
      </c>
      <c r="B85" s="1071">
        <v>1302694</v>
      </c>
      <c r="C85" s="1071" t="s">
        <v>879</v>
      </c>
      <c r="D85" s="1452">
        <v>43238</v>
      </c>
      <c r="E85" s="1452">
        <v>43242</v>
      </c>
      <c r="F85" s="1071">
        <f t="shared" si="3"/>
        <v>4</v>
      </c>
      <c r="G85" s="1071">
        <v>1</v>
      </c>
      <c r="H85" s="1071" t="s">
        <v>391</v>
      </c>
      <c r="I85" s="1071" t="s">
        <v>37</v>
      </c>
      <c r="J85" s="1071">
        <f t="shared" si="4"/>
        <v>4</v>
      </c>
      <c r="K85" s="1459">
        <v>2900000</v>
      </c>
      <c r="L85" s="311">
        <f t="shared" si="6"/>
        <v>11600000</v>
      </c>
      <c r="M85" s="1458"/>
    </row>
    <row r="86" s="1" customFormat="1" spans="1:13">
      <c r="A86" s="1071">
        <v>292088</v>
      </c>
      <c r="B86" s="1071">
        <v>1304543</v>
      </c>
      <c r="C86" s="1071" t="s">
        <v>880</v>
      </c>
      <c r="D86" s="1452">
        <v>43238</v>
      </c>
      <c r="E86" s="1452">
        <v>43241</v>
      </c>
      <c r="F86" s="1071">
        <f t="shared" si="3"/>
        <v>3</v>
      </c>
      <c r="G86" s="1071">
        <v>1</v>
      </c>
      <c r="H86" s="1071" t="s">
        <v>391</v>
      </c>
      <c r="I86" s="1071" t="s">
        <v>37</v>
      </c>
      <c r="J86" s="1071">
        <f t="shared" si="4"/>
        <v>3</v>
      </c>
      <c r="K86" s="1459">
        <v>2900000</v>
      </c>
      <c r="L86" s="311">
        <f t="shared" si="6"/>
        <v>8700000</v>
      </c>
      <c r="M86" s="1458"/>
    </row>
    <row r="87" s="1" customFormat="1" spans="1:13">
      <c r="A87" s="1071">
        <v>288052</v>
      </c>
      <c r="B87" s="1071">
        <v>1294373</v>
      </c>
      <c r="C87" s="1071" t="s">
        <v>881</v>
      </c>
      <c r="D87" s="1452">
        <v>43239</v>
      </c>
      <c r="E87" s="1452">
        <v>43244</v>
      </c>
      <c r="F87" s="1071">
        <f t="shared" si="3"/>
        <v>5</v>
      </c>
      <c r="G87" s="1071">
        <v>2</v>
      </c>
      <c r="H87" s="1071" t="s">
        <v>53</v>
      </c>
      <c r="I87" s="1071" t="s">
        <v>37</v>
      </c>
      <c r="J87" s="1071">
        <f t="shared" si="4"/>
        <v>10</v>
      </c>
      <c r="K87" s="1459">
        <v>2900000</v>
      </c>
      <c r="L87" s="311">
        <f t="shared" si="6"/>
        <v>29000000</v>
      </c>
      <c r="M87" s="1458"/>
    </row>
    <row r="88" s="1" customFormat="1" spans="1:13">
      <c r="A88" s="1071">
        <v>289891</v>
      </c>
      <c r="B88" s="1071">
        <v>1299388</v>
      </c>
      <c r="C88" s="1071" t="s">
        <v>882</v>
      </c>
      <c r="D88" s="1452">
        <v>43239</v>
      </c>
      <c r="E88" s="1452">
        <v>43241</v>
      </c>
      <c r="F88" s="1071">
        <f t="shared" si="3"/>
        <v>2</v>
      </c>
      <c r="G88" s="1071">
        <v>1</v>
      </c>
      <c r="H88" s="1071" t="s">
        <v>53</v>
      </c>
      <c r="I88" s="1071" t="s">
        <v>37</v>
      </c>
      <c r="J88" s="1071">
        <f t="shared" si="4"/>
        <v>2</v>
      </c>
      <c r="K88" s="1459">
        <v>2900000</v>
      </c>
      <c r="L88" s="311">
        <f t="shared" si="6"/>
        <v>5800000</v>
      </c>
      <c r="M88" s="1458"/>
    </row>
    <row r="89" s="1" customFormat="1" spans="1:13">
      <c r="A89" s="1071">
        <v>291378</v>
      </c>
      <c r="B89" s="1071">
        <v>1302772</v>
      </c>
      <c r="C89" s="1071" t="s">
        <v>883</v>
      </c>
      <c r="D89" s="1452">
        <v>43240</v>
      </c>
      <c r="E89" s="1452">
        <v>43243</v>
      </c>
      <c r="F89" s="1071">
        <f t="shared" si="3"/>
        <v>3</v>
      </c>
      <c r="G89" s="1071">
        <v>1</v>
      </c>
      <c r="H89" s="1071" t="s">
        <v>391</v>
      </c>
      <c r="I89" s="1071" t="s">
        <v>37</v>
      </c>
      <c r="J89" s="1071">
        <f t="shared" si="4"/>
        <v>3</v>
      </c>
      <c r="K89" s="1459">
        <v>2900000</v>
      </c>
      <c r="L89" s="311">
        <f t="shared" si="6"/>
        <v>8700000</v>
      </c>
      <c r="M89" s="1458"/>
    </row>
    <row r="90" s="1" customFormat="1" spans="1:13">
      <c r="A90" s="1071" t="s">
        <v>884</v>
      </c>
      <c r="B90" s="1071">
        <v>1304788</v>
      </c>
      <c r="C90" s="1071" t="s">
        <v>885</v>
      </c>
      <c r="D90" s="1452">
        <v>43229</v>
      </c>
      <c r="E90" s="1452">
        <v>43232</v>
      </c>
      <c r="F90" s="1071">
        <f t="shared" si="3"/>
        <v>3</v>
      </c>
      <c r="G90" s="1071">
        <v>2</v>
      </c>
      <c r="H90" s="1071" t="s">
        <v>886</v>
      </c>
      <c r="I90" s="1071" t="s">
        <v>37</v>
      </c>
      <c r="J90" s="1071">
        <f t="shared" si="4"/>
        <v>6</v>
      </c>
      <c r="K90" s="1459">
        <v>2900000</v>
      </c>
      <c r="L90" s="311">
        <f t="shared" si="6"/>
        <v>17400000</v>
      </c>
      <c r="M90" s="1458"/>
    </row>
    <row r="91" s="1" customFormat="1" spans="1:13">
      <c r="A91" s="1071">
        <v>292530</v>
      </c>
      <c r="B91" s="1071">
        <v>1305140</v>
      </c>
      <c r="C91" s="1071" t="s">
        <v>887</v>
      </c>
      <c r="D91" s="1465">
        <v>43232</v>
      </c>
      <c r="E91" s="1465">
        <v>43234</v>
      </c>
      <c r="F91" s="1071">
        <f t="shared" si="3"/>
        <v>2</v>
      </c>
      <c r="G91" s="1071">
        <v>1</v>
      </c>
      <c r="H91" s="1071" t="s">
        <v>391</v>
      </c>
      <c r="I91" s="1071" t="s">
        <v>37</v>
      </c>
      <c r="J91" s="1071">
        <f t="shared" si="4"/>
        <v>2</v>
      </c>
      <c r="K91" s="1071">
        <v>2900000</v>
      </c>
      <c r="L91" s="311">
        <f t="shared" si="6"/>
        <v>5800000</v>
      </c>
      <c r="M91" s="1458"/>
    </row>
    <row r="92" s="1" customFormat="1" spans="1:13">
      <c r="A92" s="1071">
        <v>293033</v>
      </c>
      <c r="B92" s="1071">
        <v>1306177</v>
      </c>
      <c r="C92" s="1453" t="s">
        <v>888</v>
      </c>
      <c r="D92" s="1454">
        <v>43233</v>
      </c>
      <c r="E92" s="1454">
        <v>43234</v>
      </c>
      <c r="F92" s="1460">
        <f t="shared" si="3"/>
        <v>1</v>
      </c>
      <c r="G92" s="1460">
        <v>1</v>
      </c>
      <c r="H92" s="1460" t="s">
        <v>53</v>
      </c>
      <c r="I92" s="1460" t="s">
        <v>37</v>
      </c>
      <c r="J92" s="1071">
        <f t="shared" si="4"/>
        <v>1</v>
      </c>
      <c r="K92" s="1466">
        <v>2900000</v>
      </c>
      <c r="L92" s="311">
        <f t="shared" si="6"/>
        <v>2900000</v>
      </c>
      <c r="M92" s="1458"/>
    </row>
    <row r="93" s="1" customFormat="1" spans="1:13">
      <c r="A93" s="1071">
        <v>292269</v>
      </c>
      <c r="B93" s="1071">
        <v>1304820</v>
      </c>
      <c r="C93" s="1071" t="s">
        <v>889</v>
      </c>
      <c r="D93" s="1452">
        <v>43234</v>
      </c>
      <c r="E93" s="1452">
        <v>43238</v>
      </c>
      <c r="F93" s="1071">
        <f t="shared" si="3"/>
        <v>4</v>
      </c>
      <c r="G93" s="1071">
        <v>1</v>
      </c>
      <c r="H93" s="1071" t="s">
        <v>53</v>
      </c>
      <c r="I93" s="1071" t="s">
        <v>37</v>
      </c>
      <c r="J93" s="1071">
        <f t="shared" si="4"/>
        <v>4</v>
      </c>
      <c r="K93" s="1459">
        <v>2900000</v>
      </c>
      <c r="L93" s="311">
        <f t="shared" si="6"/>
        <v>11600000</v>
      </c>
      <c r="M93" s="1458"/>
    </row>
    <row r="94" s="1" customFormat="1" spans="1:13">
      <c r="A94" s="1071">
        <v>292270</v>
      </c>
      <c r="B94" s="1071">
        <v>1304701</v>
      </c>
      <c r="C94" s="1071" t="s">
        <v>890</v>
      </c>
      <c r="D94" s="1452">
        <v>43237</v>
      </c>
      <c r="E94" s="1452">
        <v>43239</v>
      </c>
      <c r="F94" s="1071">
        <f t="shared" si="3"/>
        <v>2</v>
      </c>
      <c r="G94" s="1071">
        <v>1</v>
      </c>
      <c r="H94" s="1071" t="s">
        <v>391</v>
      </c>
      <c r="I94" s="1071" t="s">
        <v>786</v>
      </c>
      <c r="J94" s="1071">
        <f t="shared" si="4"/>
        <v>2</v>
      </c>
      <c r="K94" s="1459">
        <v>2900000</v>
      </c>
      <c r="L94" s="311">
        <f t="shared" si="6"/>
        <v>5800000</v>
      </c>
      <c r="M94" s="1458"/>
    </row>
    <row r="95" s="1" customFormat="1" spans="1:13">
      <c r="A95" s="1071">
        <v>292765</v>
      </c>
      <c r="B95" s="1071">
        <v>1305646</v>
      </c>
      <c r="C95" s="1071" t="s">
        <v>891</v>
      </c>
      <c r="D95" s="1452">
        <v>43236</v>
      </c>
      <c r="E95" s="1452">
        <v>43238</v>
      </c>
      <c r="F95" s="1071">
        <v>2</v>
      </c>
      <c r="G95" s="1071">
        <v>2</v>
      </c>
      <c r="H95" s="1071" t="s">
        <v>53</v>
      </c>
      <c r="I95" s="1071" t="s">
        <v>37</v>
      </c>
      <c r="J95" s="1071">
        <f t="shared" si="4"/>
        <v>4</v>
      </c>
      <c r="K95" s="1459">
        <v>2900000</v>
      </c>
      <c r="L95" s="311">
        <f t="shared" si="6"/>
        <v>11600000</v>
      </c>
      <c r="M95" s="1458"/>
    </row>
    <row r="96" s="1" customFormat="1" spans="1:13">
      <c r="A96" s="1071">
        <v>292273</v>
      </c>
      <c r="B96" s="1071">
        <v>1304841</v>
      </c>
      <c r="C96" s="1071" t="s">
        <v>892</v>
      </c>
      <c r="D96" s="1452">
        <v>43239</v>
      </c>
      <c r="E96" s="1452">
        <v>43241</v>
      </c>
      <c r="F96" s="1071">
        <f t="shared" ref="F96:F151" si="7">E96-D96</f>
        <v>2</v>
      </c>
      <c r="G96" s="1071">
        <v>2</v>
      </c>
      <c r="H96" s="1071" t="s">
        <v>53</v>
      </c>
      <c r="I96" s="1071" t="s">
        <v>37</v>
      </c>
      <c r="J96" s="1071">
        <f t="shared" si="4"/>
        <v>4</v>
      </c>
      <c r="K96" s="1071">
        <v>2900000</v>
      </c>
      <c r="L96" s="311">
        <f t="shared" si="6"/>
        <v>11600000</v>
      </c>
      <c r="M96" s="1458"/>
    </row>
    <row r="97" s="1" customFormat="1" spans="1:13">
      <c r="A97" s="1071">
        <v>291767</v>
      </c>
      <c r="B97" s="1071">
        <v>1303445</v>
      </c>
      <c r="C97" s="1071" t="s">
        <v>893</v>
      </c>
      <c r="D97" s="1452">
        <v>43240</v>
      </c>
      <c r="E97" s="1452">
        <v>43242</v>
      </c>
      <c r="F97" s="1071">
        <f t="shared" si="7"/>
        <v>2</v>
      </c>
      <c r="G97" s="1071">
        <v>2</v>
      </c>
      <c r="H97" s="1071" t="s">
        <v>391</v>
      </c>
      <c r="I97" s="1071" t="s">
        <v>37</v>
      </c>
      <c r="J97" s="1071">
        <f t="shared" si="4"/>
        <v>4</v>
      </c>
      <c r="K97" s="1071">
        <v>2900000</v>
      </c>
      <c r="L97" s="311">
        <f t="shared" si="6"/>
        <v>11600000</v>
      </c>
      <c r="M97" s="1458"/>
    </row>
    <row r="98" s="1" customFormat="1" spans="1:13">
      <c r="A98" s="1071">
        <v>288535</v>
      </c>
      <c r="B98" s="1071">
        <v>1296314</v>
      </c>
      <c r="C98" s="1071" t="s">
        <v>894</v>
      </c>
      <c r="D98" s="1452">
        <v>43240</v>
      </c>
      <c r="E98" s="1452">
        <v>43243</v>
      </c>
      <c r="F98" s="1071">
        <f t="shared" si="7"/>
        <v>3</v>
      </c>
      <c r="G98" s="1071">
        <v>2</v>
      </c>
      <c r="H98" s="1071" t="s">
        <v>53</v>
      </c>
      <c r="I98" s="1071" t="s">
        <v>37</v>
      </c>
      <c r="J98" s="1071">
        <f t="shared" si="4"/>
        <v>6</v>
      </c>
      <c r="K98" s="311">
        <v>2900000</v>
      </c>
      <c r="L98" s="311">
        <f t="shared" si="6"/>
        <v>17400000</v>
      </c>
      <c r="M98" s="1458"/>
    </row>
    <row r="99" s="1" customFormat="1" spans="1:13">
      <c r="A99" s="1071" t="s">
        <v>895</v>
      </c>
      <c r="B99" s="1071">
        <v>1291534</v>
      </c>
      <c r="C99" s="1071" t="s">
        <v>896</v>
      </c>
      <c r="D99" s="1452">
        <v>43240</v>
      </c>
      <c r="E99" s="1452">
        <v>43242</v>
      </c>
      <c r="F99" s="1071">
        <f t="shared" si="7"/>
        <v>2</v>
      </c>
      <c r="G99" s="1071">
        <v>2</v>
      </c>
      <c r="H99" s="1071" t="s">
        <v>53</v>
      </c>
      <c r="I99" s="1071" t="s">
        <v>37</v>
      </c>
      <c r="J99" s="1071">
        <f t="shared" si="4"/>
        <v>4</v>
      </c>
      <c r="K99" s="311">
        <v>2900000</v>
      </c>
      <c r="L99" s="311">
        <f t="shared" si="6"/>
        <v>11600000</v>
      </c>
      <c r="M99" s="1458"/>
    </row>
    <row r="100" s="1" customFormat="1" spans="1:13">
      <c r="A100" s="1071">
        <v>289020</v>
      </c>
      <c r="B100" s="1071">
        <v>1297290</v>
      </c>
      <c r="C100" s="1071" t="s">
        <v>897</v>
      </c>
      <c r="D100" s="1452">
        <v>43241</v>
      </c>
      <c r="E100" s="1452">
        <v>43243</v>
      </c>
      <c r="F100" s="1071">
        <f t="shared" si="7"/>
        <v>2</v>
      </c>
      <c r="G100" s="1071">
        <v>1</v>
      </c>
      <c r="H100" s="1071" t="s">
        <v>391</v>
      </c>
      <c r="I100" s="1071" t="s">
        <v>37</v>
      </c>
      <c r="J100" s="1071">
        <f t="shared" si="4"/>
        <v>2</v>
      </c>
      <c r="K100" s="1459">
        <v>2900000</v>
      </c>
      <c r="L100" s="311">
        <f t="shared" si="6"/>
        <v>5800000</v>
      </c>
      <c r="M100" s="1458"/>
    </row>
    <row r="101" s="1" customFormat="1" spans="1:13">
      <c r="A101" s="1071">
        <v>289021</v>
      </c>
      <c r="B101" s="1071">
        <v>1297293</v>
      </c>
      <c r="C101" s="1071" t="s">
        <v>898</v>
      </c>
      <c r="D101" s="1452">
        <v>43241</v>
      </c>
      <c r="E101" s="1452">
        <v>43243</v>
      </c>
      <c r="F101" s="1071">
        <f t="shared" si="7"/>
        <v>2</v>
      </c>
      <c r="G101" s="1071">
        <v>1</v>
      </c>
      <c r="H101" s="1071" t="s">
        <v>391</v>
      </c>
      <c r="I101" s="1071" t="s">
        <v>37</v>
      </c>
      <c r="J101" s="1071">
        <f t="shared" si="4"/>
        <v>2</v>
      </c>
      <c r="K101" s="1459">
        <v>2900000</v>
      </c>
      <c r="L101" s="311">
        <f t="shared" si="6"/>
        <v>5800000</v>
      </c>
      <c r="M101" s="1458"/>
    </row>
    <row r="102" s="1" customFormat="1" spans="1:13">
      <c r="A102" s="1071">
        <v>291021</v>
      </c>
      <c r="B102" s="1071">
        <v>1301994</v>
      </c>
      <c r="C102" s="1071" t="s">
        <v>899</v>
      </c>
      <c r="D102" s="1452">
        <v>43241</v>
      </c>
      <c r="E102" s="1452">
        <v>43243</v>
      </c>
      <c r="F102" s="1071">
        <f t="shared" si="7"/>
        <v>2</v>
      </c>
      <c r="G102" s="1071">
        <v>1</v>
      </c>
      <c r="H102" s="1071" t="s">
        <v>391</v>
      </c>
      <c r="I102" s="1071" t="s">
        <v>786</v>
      </c>
      <c r="J102" s="1071">
        <f t="shared" si="4"/>
        <v>2</v>
      </c>
      <c r="K102" s="1459">
        <v>2900000</v>
      </c>
      <c r="L102" s="311">
        <f t="shared" si="6"/>
        <v>5800000</v>
      </c>
      <c r="M102" s="1458"/>
    </row>
    <row r="103" s="1" customFormat="1" spans="1:13">
      <c r="A103" s="1071">
        <v>289823</v>
      </c>
      <c r="B103" s="1071">
        <v>1299164</v>
      </c>
      <c r="C103" s="1071" t="s">
        <v>900</v>
      </c>
      <c r="D103" s="1452">
        <v>43242</v>
      </c>
      <c r="E103" s="1452">
        <v>43245</v>
      </c>
      <c r="F103" s="1071">
        <f t="shared" si="7"/>
        <v>3</v>
      </c>
      <c r="G103" s="1071">
        <v>1</v>
      </c>
      <c r="H103" s="1071" t="s">
        <v>40</v>
      </c>
      <c r="I103" s="1071" t="s">
        <v>37</v>
      </c>
      <c r="J103" s="1071">
        <f t="shared" si="4"/>
        <v>3</v>
      </c>
      <c r="K103" s="1459">
        <v>2900000</v>
      </c>
      <c r="L103" s="311">
        <f t="shared" si="6"/>
        <v>8700000</v>
      </c>
      <c r="M103" s="1458"/>
    </row>
    <row r="104" s="1" customFormat="1" spans="1:13">
      <c r="A104" s="1071">
        <v>291450</v>
      </c>
      <c r="B104" s="1071">
        <v>1302985</v>
      </c>
      <c r="C104" s="1071" t="s">
        <v>901</v>
      </c>
      <c r="D104" s="1452">
        <v>43242</v>
      </c>
      <c r="E104" s="1452">
        <v>43243</v>
      </c>
      <c r="F104" s="1071">
        <f t="shared" si="7"/>
        <v>1</v>
      </c>
      <c r="G104" s="1071">
        <v>1</v>
      </c>
      <c r="H104" s="1071" t="s">
        <v>53</v>
      </c>
      <c r="I104" s="1071" t="s">
        <v>37</v>
      </c>
      <c r="J104" s="1071">
        <f t="shared" si="4"/>
        <v>1</v>
      </c>
      <c r="K104" s="1459">
        <v>2900000</v>
      </c>
      <c r="L104" s="311">
        <f t="shared" si="6"/>
        <v>2900000</v>
      </c>
      <c r="M104" s="1458"/>
    </row>
    <row r="105" s="1" customFormat="1" spans="1:13">
      <c r="A105" s="1071">
        <v>291379</v>
      </c>
      <c r="B105" s="1071">
        <v>1302583</v>
      </c>
      <c r="C105" s="1071" t="s">
        <v>902</v>
      </c>
      <c r="D105" s="1452">
        <v>43244</v>
      </c>
      <c r="E105" s="1452">
        <v>43247</v>
      </c>
      <c r="F105" s="1071">
        <f t="shared" si="7"/>
        <v>3</v>
      </c>
      <c r="G105" s="1071">
        <v>4</v>
      </c>
      <c r="H105" s="1071" t="s">
        <v>391</v>
      </c>
      <c r="I105" s="1071" t="s">
        <v>37</v>
      </c>
      <c r="J105" s="1071">
        <f t="shared" si="4"/>
        <v>12</v>
      </c>
      <c r="K105" s="1071">
        <v>2900000</v>
      </c>
      <c r="L105" s="311">
        <f t="shared" si="6"/>
        <v>34800000</v>
      </c>
      <c r="M105" s="1458"/>
    </row>
    <row r="106" s="1" customFormat="1" spans="1:13">
      <c r="A106" s="1071">
        <v>291443</v>
      </c>
      <c r="B106" s="1071">
        <v>1302893</v>
      </c>
      <c r="C106" s="1071" t="s">
        <v>903</v>
      </c>
      <c r="D106" s="1452">
        <v>43244</v>
      </c>
      <c r="E106" s="1452">
        <v>43247</v>
      </c>
      <c r="F106" s="1071">
        <f t="shared" si="7"/>
        <v>3</v>
      </c>
      <c r="G106" s="1071">
        <v>1</v>
      </c>
      <c r="H106" s="1071" t="s">
        <v>53</v>
      </c>
      <c r="I106" s="1071" t="s">
        <v>37</v>
      </c>
      <c r="J106" s="1071">
        <f t="shared" si="4"/>
        <v>3</v>
      </c>
      <c r="K106" s="1459">
        <v>2900000</v>
      </c>
      <c r="L106" s="311">
        <f t="shared" si="6"/>
        <v>8700000</v>
      </c>
      <c r="M106" s="1458"/>
    </row>
    <row r="107" s="1" customFormat="1" spans="1:13">
      <c r="A107" s="1071">
        <v>291440</v>
      </c>
      <c r="B107" s="1071">
        <v>1302892</v>
      </c>
      <c r="C107" s="1071" t="s">
        <v>904</v>
      </c>
      <c r="D107" s="1452">
        <v>43244</v>
      </c>
      <c r="E107" s="1452">
        <v>43247</v>
      </c>
      <c r="F107" s="1071">
        <f t="shared" si="7"/>
        <v>3</v>
      </c>
      <c r="G107" s="1071">
        <v>1</v>
      </c>
      <c r="H107" s="1071" t="s">
        <v>53</v>
      </c>
      <c r="I107" s="1071" t="s">
        <v>37</v>
      </c>
      <c r="J107" s="1071">
        <f t="shared" si="4"/>
        <v>3</v>
      </c>
      <c r="K107" s="1459">
        <v>2900000</v>
      </c>
      <c r="L107" s="311">
        <f t="shared" si="6"/>
        <v>8700000</v>
      </c>
      <c r="M107" s="1458"/>
    </row>
    <row r="108" s="1" customFormat="1" spans="1:13">
      <c r="A108" s="1071">
        <v>291444</v>
      </c>
      <c r="B108" s="1071">
        <v>1302894</v>
      </c>
      <c r="C108" s="1071" t="s">
        <v>905</v>
      </c>
      <c r="D108" s="1452">
        <v>43244</v>
      </c>
      <c r="E108" s="1452">
        <v>43247</v>
      </c>
      <c r="F108" s="1071">
        <f t="shared" si="7"/>
        <v>3</v>
      </c>
      <c r="G108" s="1071">
        <v>1</v>
      </c>
      <c r="H108" s="1071" t="s">
        <v>53</v>
      </c>
      <c r="I108" s="1071" t="s">
        <v>37</v>
      </c>
      <c r="J108" s="1071">
        <f t="shared" si="4"/>
        <v>3</v>
      </c>
      <c r="K108" s="1459">
        <v>2900000</v>
      </c>
      <c r="L108" s="311">
        <f t="shared" si="6"/>
        <v>8700000</v>
      </c>
      <c r="M108" s="1458"/>
    </row>
    <row r="109" s="1" customFormat="1" spans="1:13">
      <c r="A109" s="1071">
        <v>291446</v>
      </c>
      <c r="B109" s="1071">
        <v>1302898</v>
      </c>
      <c r="C109" s="1071" t="s">
        <v>906</v>
      </c>
      <c r="D109" s="1452">
        <v>43244</v>
      </c>
      <c r="E109" s="1452">
        <v>43247</v>
      </c>
      <c r="F109" s="1071">
        <f t="shared" si="7"/>
        <v>3</v>
      </c>
      <c r="G109" s="1071">
        <v>1</v>
      </c>
      <c r="H109" s="1071" t="s">
        <v>391</v>
      </c>
      <c r="I109" s="1071" t="s">
        <v>37</v>
      </c>
      <c r="J109" s="1071">
        <f t="shared" si="4"/>
        <v>3</v>
      </c>
      <c r="K109" s="1459">
        <v>2900000</v>
      </c>
      <c r="L109" s="311">
        <f t="shared" si="6"/>
        <v>8700000</v>
      </c>
      <c r="M109" s="1458"/>
    </row>
    <row r="110" s="1" customFormat="1" spans="1:13">
      <c r="A110" s="1071">
        <v>290782</v>
      </c>
      <c r="B110" s="1071">
        <v>1301142</v>
      </c>
      <c r="C110" s="1071" t="s">
        <v>907</v>
      </c>
      <c r="D110" s="1452">
        <v>43244</v>
      </c>
      <c r="E110" s="1452">
        <v>43245</v>
      </c>
      <c r="F110" s="1071">
        <f t="shared" si="7"/>
        <v>1</v>
      </c>
      <c r="G110" s="1071">
        <v>1</v>
      </c>
      <c r="H110" s="1071" t="s">
        <v>391</v>
      </c>
      <c r="I110" s="1071" t="s">
        <v>37</v>
      </c>
      <c r="J110" s="1071">
        <f t="shared" si="4"/>
        <v>1</v>
      </c>
      <c r="K110" s="1071">
        <v>2900000</v>
      </c>
      <c r="L110" s="311">
        <f t="shared" si="6"/>
        <v>2900000</v>
      </c>
      <c r="M110" s="1458"/>
    </row>
    <row r="111" s="1" customFormat="1" spans="1:13">
      <c r="A111" s="1071">
        <v>291439</v>
      </c>
      <c r="B111" s="1071">
        <v>1302891</v>
      </c>
      <c r="C111" s="1071" t="s">
        <v>908</v>
      </c>
      <c r="D111" s="1452">
        <v>43244</v>
      </c>
      <c r="E111" s="1452">
        <v>43247</v>
      </c>
      <c r="F111" s="1071">
        <f t="shared" si="7"/>
        <v>3</v>
      </c>
      <c r="G111" s="1071">
        <v>1</v>
      </c>
      <c r="H111" s="1071" t="s">
        <v>53</v>
      </c>
      <c r="I111" s="1071" t="s">
        <v>37</v>
      </c>
      <c r="J111" s="1071">
        <f t="shared" si="4"/>
        <v>3</v>
      </c>
      <c r="K111" s="1459">
        <v>2900000</v>
      </c>
      <c r="L111" s="311">
        <f t="shared" si="6"/>
        <v>8700000</v>
      </c>
      <c r="M111" s="1458"/>
    </row>
    <row r="112" s="1" customFormat="1" spans="1:13">
      <c r="A112" s="1071">
        <v>290277</v>
      </c>
      <c r="B112" s="1071">
        <v>1300259</v>
      </c>
      <c r="C112" s="1071" t="s">
        <v>909</v>
      </c>
      <c r="D112" s="1452">
        <v>43244</v>
      </c>
      <c r="E112" s="1452">
        <v>43247</v>
      </c>
      <c r="F112" s="1071">
        <f t="shared" si="7"/>
        <v>3</v>
      </c>
      <c r="G112" s="1071">
        <v>1</v>
      </c>
      <c r="H112" s="1071" t="s">
        <v>53</v>
      </c>
      <c r="I112" s="1071" t="s">
        <v>37</v>
      </c>
      <c r="J112" s="1071">
        <f t="shared" si="4"/>
        <v>3</v>
      </c>
      <c r="K112" s="1071">
        <v>2900000</v>
      </c>
      <c r="L112" s="311">
        <f t="shared" si="6"/>
        <v>8700000</v>
      </c>
      <c r="M112" s="1458"/>
    </row>
    <row r="113" s="1" customFormat="1" spans="1:13">
      <c r="A113" s="1071">
        <v>293358</v>
      </c>
      <c r="B113" s="1071">
        <v>1307002</v>
      </c>
      <c r="C113" s="1071" t="s">
        <v>910</v>
      </c>
      <c r="D113" s="1452">
        <v>43235</v>
      </c>
      <c r="E113" s="1452">
        <v>43237</v>
      </c>
      <c r="F113" s="1071">
        <f t="shared" si="7"/>
        <v>2</v>
      </c>
      <c r="G113" s="1071">
        <v>1</v>
      </c>
      <c r="H113" s="1071" t="s">
        <v>53</v>
      </c>
      <c r="I113" s="1071" t="s">
        <v>37</v>
      </c>
      <c r="J113" s="1071">
        <f t="shared" si="4"/>
        <v>2</v>
      </c>
      <c r="K113" s="1071">
        <v>2900000</v>
      </c>
      <c r="L113" s="311">
        <f t="shared" si="6"/>
        <v>5800000</v>
      </c>
      <c r="M113" s="1458"/>
    </row>
    <row r="114" s="1" customFormat="1" spans="1:13">
      <c r="A114" s="1071">
        <v>290212</v>
      </c>
      <c r="B114" s="1071">
        <v>1299669</v>
      </c>
      <c r="C114" s="1071" t="s">
        <v>911</v>
      </c>
      <c r="D114" s="1452">
        <v>43245</v>
      </c>
      <c r="E114" s="1452">
        <v>43249</v>
      </c>
      <c r="F114" s="1071">
        <f t="shared" si="7"/>
        <v>4</v>
      </c>
      <c r="G114" s="1071">
        <v>3</v>
      </c>
      <c r="H114" s="1071" t="s">
        <v>53</v>
      </c>
      <c r="I114" s="1071" t="s">
        <v>37</v>
      </c>
      <c r="J114" s="1071">
        <f t="shared" si="4"/>
        <v>12</v>
      </c>
      <c r="K114" s="1071">
        <v>2900000</v>
      </c>
      <c r="L114" s="311">
        <f t="shared" si="6"/>
        <v>34800000</v>
      </c>
      <c r="M114" s="1458"/>
    </row>
    <row r="115" s="1" customFormat="1" spans="1:13">
      <c r="A115" s="1071">
        <v>289748</v>
      </c>
      <c r="B115" s="1071">
        <v>1298772</v>
      </c>
      <c r="C115" s="1071" t="s">
        <v>912</v>
      </c>
      <c r="D115" s="1452">
        <v>43245</v>
      </c>
      <c r="E115" s="1452">
        <v>43247</v>
      </c>
      <c r="F115" s="1071">
        <f t="shared" si="7"/>
        <v>2</v>
      </c>
      <c r="G115" s="1071">
        <v>1</v>
      </c>
      <c r="H115" s="1071" t="s">
        <v>405</v>
      </c>
      <c r="I115" s="1071" t="s">
        <v>37</v>
      </c>
      <c r="J115" s="1071">
        <f t="shared" si="4"/>
        <v>2</v>
      </c>
      <c r="K115" s="1071">
        <v>2900000</v>
      </c>
      <c r="L115" s="311">
        <f t="shared" si="6"/>
        <v>5800000</v>
      </c>
      <c r="M115" s="1458"/>
    </row>
    <row r="116" s="1" customFormat="1" spans="1:13">
      <c r="A116" s="1071">
        <v>289754</v>
      </c>
      <c r="B116" s="1071">
        <v>1298775</v>
      </c>
      <c r="C116" s="1071" t="s">
        <v>913</v>
      </c>
      <c r="D116" s="1452">
        <v>43245</v>
      </c>
      <c r="E116" s="1452">
        <v>43248</v>
      </c>
      <c r="F116" s="1071">
        <f t="shared" si="7"/>
        <v>3</v>
      </c>
      <c r="G116" s="1071">
        <v>2</v>
      </c>
      <c r="H116" s="1071" t="s">
        <v>53</v>
      </c>
      <c r="I116" s="1071" t="s">
        <v>37</v>
      </c>
      <c r="J116" s="1071">
        <f t="shared" si="4"/>
        <v>6</v>
      </c>
      <c r="K116" s="1071">
        <v>2900000</v>
      </c>
      <c r="L116" s="311">
        <f t="shared" si="6"/>
        <v>17400000</v>
      </c>
      <c r="M116" s="1458"/>
    </row>
    <row r="117" s="1" customFormat="1" spans="1:13">
      <c r="A117" s="1071">
        <v>290775</v>
      </c>
      <c r="B117" s="1071">
        <v>1300744</v>
      </c>
      <c r="C117" s="1071" t="s">
        <v>914</v>
      </c>
      <c r="D117" s="1452">
        <v>43246</v>
      </c>
      <c r="E117" s="1452">
        <v>43248</v>
      </c>
      <c r="F117" s="1071">
        <f t="shared" si="7"/>
        <v>2</v>
      </c>
      <c r="G117" s="1071">
        <v>1</v>
      </c>
      <c r="H117" s="1071" t="s">
        <v>391</v>
      </c>
      <c r="I117" s="1071" t="s">
        <v>37</v>
      </c>
      <c r="J117" s="1071">
        <f t="shared" si="4"/>
        <v>2</v>
      </c>
      <c r="K117" s="1071">
        <v>2900000</v>
      </c>
      <c r="L117" s="311">
        <f t="shared" si="6"/>
        <v>5800000</v>
      </c>
      <c r="M117" s="1458"/>
    </row>
    <row r="118" s="1" customFormat="1" spans="1:13">
      <c r="A118" s="1071" t="s">
        <v>915</v>
      </c>
      <c r="B118" s="1071">
        <v>1303021</v>
      </c>
      <c r="C118" s="1071" t="s">
        <v>916</v>
      </c>
      <c r="D118" s="1452">
        <v>43246</v>
      </c>
      <c r="E118" s="1452">
        <v>43250</v>
      </c>
      <c r="F118" s="1071">
        <f t="shared" si="7"/>
        <v>4</v>
      </c>
      <c r="G118" s="1071">
        <v>4</v>
      </c>
      <c r="H118" s="1071" t="s">
        <v>53</v>
      </c>
      <c r="I118" s="1071" t="s">
        <v>37</v>
      </c>
      <c r="J118" s="1071">
        <f t="shared" si="4"/>
        <v>16</v>
      </c>
      <c r="K118" s="1459">
        <v>2900000</v>
      </c>
      <c r="L118" s="311">
        <f t="shared" si="6"/>
        <v>46400000</v>
      </c>
      <c r="M118" s="1458"/>
    </row>
    <row r="119" s="1" customFormat="1" spans="1:13">
      <c r="A119" s="1071">
        <v>289017</v>
      </c>
      <c r="B119" s="1071">
        <v>1297222</v>
      </c>
      <c r="C119" s="1071" t="s">
        <v>917</v>
      </c>
      <c r="D119" s="1452">
        <v>43246</v>
      </c>
      <c r="E119" s="1452">
        <v>43248</v>
      </c>
      <c r="F119" s="1071">
        <f t="shared" si="7"/>
        <v>2</v>
      </c>
      <c r="G119" s="1071">
        <v>1</v>
      </c>
      <c r="H119" s="1071" t="s">
        <v>53</v>
      </c>
      <c r="I119" s="1071" t="s">
        <v>37</v>
      </c>
      <c r="J119" s="1071">
        <f t="shared" si="4"/>
        <v>2</v>
      </c>
      <c r="K119" s="1459">
        <v>2900000</v>
      </c>
      <c r="L119" s="311">
        <f t="shared" si="6"/>
        <v>5800000</v>
      </c>
      <c r="M119" s="1458"/>
    </row>
    <row r="120" s="1" customFormat="1" spans="1:13">
      <c r="A120" s="1071">
        <v>291380</v>
      </c>
      <c r="B120" s="1071">
        <v>1302445</v>
      </c>
      <c r="C120" s="1071" t="s">
        <v>918</v>
      </c>
      <c r="D120" s="1452">
        <v>43246</v>
      </c>
      <c r="E120" s="1452">
        <v>43247</v>
      </c>
      <c r="F120" s="1071">
        <f t="shared" si="7"/>
        <v>1</v>
      </c>
      <c r="G120" s="1071">
        <v>1</v>
      </c>
      <c r="H120" s="1071" t="s">
        <v>53</v>
      </c>
      <c r="I120" s="1071" t="s">
        <v>37</v>
      </c>
      <c r="J120" s="1071">
        <f t="shared" si="4"/>
        <v>1</v>
      </c>
      <c r="K120" s="1071">
        <v>2900000</v>
      </c>
      <c r="L120" s="311">
        <f t="shared" si="6"/>
        <v>2900000</v>
      </c>
      <c r="M120" s="1458"/>
    </row>
    <row r="121" s="1" customFormat="1" spans="1:13">
      <c r="A121" s="1071">
        <v>289557</v>
      </c>
      <c r="B121" s="1071">
        <v>1298636</v>
      </c>
      <c r="C121" s="1071" t="s">
        <v>919</v>
      </c>
      <c r="D121" s="1452">
        <v>43246</v>
      </c>
      <c r="E121" s="1452">
        <v>43247</v>
      </c>
      <c r="F121" s="1071">
        <f t="shared" si="7"/>
        <v>1</v>
      </c>
      <c r="G121" s="1071">
        <v>2</v>
      </c>
      <c r="H121" s="1071" t="s">
        <v>53</v>
      </c>
      <c r="I121" s="1071" t="s">
        <v>37</v>
      </c>
      <c r="J121" s="1071">
        <f t="shared" si="4"/>
        <v>2</v>
      </c>
      <c r="K121" s="1071">
        <v>2900000</v>
      </c>
      <c r="L121" s="311">
        <f t="shared" si="6"/>
        <v>5800000</v>
      </c>
      <c r="M121" s="1458"/>
    </row>
    <row r="122" s="1" customFormat="1" spans="1:13">
      <c r="A122" s="1071">
        <v>294264</v>
      </c>
      <c r="B122" s="1071">
        <v>1308532</v>
      </c>
      <c r="C122" s="1071" t="s">
        <v>920</v>
      </c>
      <c r="D122" s="1452">
        <v>43238</v>
      </c>
      <c r="E122" s="1452">
        <v>43240</v>
      </c>
      <c r="F122" s="1071">
        <f t="shared" si="7"/>
        <v>2</v>
      </c>
      <c r="G122" s="1071">
        <v>1</v>
      </c>
      <c r="H122" s="1071" t="s">
        <v>53</v>
      </c>
      <c r="I122" s="1071" t="s">
        <v>37</v>
      </c>
      <c r="J122" s="1071">
        <f t="shared" si="4"/>
        <v>2</v>
      </c>
      <c r="K122" s="1459">
        <v>2900000</v>
      </c>
      <c r="L122" s="311">
        <f t="shared" si="6"/>
        <v>5800000</v>
      </c>
      <c r="M122" s="1458"/>
    </row>
    <row r="123" s="1" customFormat="1" spans="1:13">
      <c r="A123" s="1071">
        <v>291522</v>
      </c>
      <c r="B123" s="1071">
        <v>1303307</v>
      </c>
      <c r="C123" s="1071" t="s">
        <v>921</v>
      </c>
      <c r="D123" s="1452">
        <v>43248</v>
      </c>
      <c r="E123" s="1452">
        <v>43250</v>
      </c>
      <c r="F123" s="1071">
        <f t="shared" si="7"/>
        <v>2</v>
      </c>
      <c r="G123" s="1071">
        <v>1</v>
      </c>
      <c r="H123" s="1071" t="s">
        <v>40</v>
      </c>
      <c r="I123" s="1071" t="s">
        <v>37</v>
      </c>
      <c r="J123" s="1071">
        <f t="shared" si="4"/>
        <v>2</v>
      </c>
      <c r="K123" s="1459">
        <v>2900000</v>
      </c>
      <c r="L123" s="311">
        <f t="shared" si="6"/>
        <v>5800000</v>
      </c>
      <c r="M123" s="1458"/>
    </row>
    <row r="124" s="1" customFormat="1" spans="1:13">
      <c r="A124" s="1071">
        <v>290279</v>
      </c>
      <c r="B124" s="1071">
        <v>1300287</v>
      </c>
      <c r="C124" s="1071" t="s">
        <v>909</v>
      </c>
      <c r="D124" s="1452">
        <v>43248</v>
      </c>
      <c r="E124" s="1452">
        <v>43249</v>
      </c>
      <c r="F124" s="1071">
        <f t="shared" si="7"/>
        <v>1</v>
      </c>
      <c r="G124" s="1071">
        <v>1</v>
      </c>
      <c r="H124" s="1071" t="s">
        <v>53</v>
      </c>
      <c r="I124" s="1071" t="s">
        <v>37</v>
      </c>
      <c r="J124" s="1071">
        <f t="shared" si="4"/>
        <v>1</v>
      </c>
      <c r="K124" s="1071">
        <v>2900000</v>
      </c>
      <c r="L124" s="311">
        <f t="shared" si="6"/>
        <v>2900000</v>
      </c>
      <c r="M124" s="1458"/>
    </row>
    <row r="125" s="1" customFormat="1" spans="1:13">
      <c r="A125" s="1071">
        <v>291768</v>
      </c>
      <c r="B125" s="1071">
        <v>1303669</v>
      </c>
      <c r="C125" s="1071" t="s">
        <v>922</v>
      </c>
      <c r="D125" s="1452">
        <v>43248</v>
      </c>
      <c r="E125" s="1452">
        <v>43250</v>
      </c>
      <c r="F125" s="1071">
        <f t="shared" si="7"/>
        <v>2</v>
      </c>
      <c r="G125" s="1071">
        <v>1</v>
      </c>
      <c r="H125" s="1071" t="s">
        <v>53</v>
      </c>
      <c r="I125" s="1071" t="s">
        <v>37</v>
      </c>
      <c r="J125" s="1071">
        <f t="shared" si="4"/>
        <v>2</v>
      </c>
      <c r="K125" s="1071">
        <v>2900000</v>
      </c>
      <c r="L125" s="311">
        <f t="shared" si="6"/>
        <v>5800000</v>
      </c>
      <c r="M125" s="1458"/>
    </row>
    <row r="126" s="1" customFormat="1" spans="1:13">
      <c r="A126" s="1071">
        <v>289746</v>
      </c>
      <c r="B126" s="1071">
        <v>1298703</v>
      </c>
      <c r="C126" s="1071" t="s">
        <v>923</v>
      </c>
      <c r="D126" s="1452">
        <v>43249</v>
      </c>
      <c r="E126" s="1452">
        <v>43251</v>
      </c>
      <c r="F126" s="1071">
        <f t="shared" si="7"/>
        <v>2</v>
      </c>
      <c r="G126" s="1071">
        <v>2</v>
      </c>
      <c r="H126" s="1071" t="s">
        <v>40</v>
      </c>
      <c r="I126" s="1071" t="s">
        <v>37</v>
      </c>
      <c r="J126" s="1071">
        <f t="shared" si="4"/>
        <v>4</v>
      </c>
      <c r="K126" s="1071">
        <v>2900000</v>
      </c>
      <c r="L126" s="311">
        <f t="shared" si="6"/>
        <v>11600000</v>
      </c>
      <c r="M126" s="1458"/>
    </row>
    <row r="127" s="1" customFormat="1" spans="1:13">
      <c r="A127" s="1071">
        <v>294129</v>
      </c>
      <c r="B127" s="1071">
        <v>1307962</v>
      </c>
      <c r="C127" s="1071" t="s">
        <v>924</v>
      </c>
      <c r="D127" s="1452">
        <v>43239</v>
      </c>
      <c r="E127" s="1452">
        <v>43240</v>
      </c>
      <c r="F127" s="1071">
        <f t="shared" si="7"/>
        <v>1</v>
      </c>
      <c r="G127" s="1071">
        <v>1</v>
      </c>
      <c r="H127" s="1071" t="s">
        <v>53</v>
      </c>
      <c r="I127" s="1071" t="s">
        <v>786</v>
      </c>
      <c r="J127" s="1071">
        <f t="shared" si="4"/>
        <v>1</v>
      </c>
      <c r="K127" s="1459">
        <v>2900000</v>
      </c>
      <c r="L127" s="311">
        <f t="shared" si="6"/>
        <v>2900000</v>
      </c>
      <c r="M127" s="1458"/>
    </row>
    <row r="128" s="1" customFormat="1" spans="1:13">
      <c r="A128" s="1071">
        <v>294396</v>
      </c>
      <c r="B128" s="1071">
        <v>1308984</v>
      </c>
      <c r="C128" s="1071" t="s">
        <v>925</v>
      </c>
      <c r="D128" s="1452">
        <v>43240</v>
      </c>
      <c r="E128" s="1452">
        <v>43242</v>
      </c>
      <c r="F128" s="1071">
        <f t="shared" si="7"/>
        <v>2</v>
      </c>
      <c r="G128" s="1071">
        <v>1</v>
      </c>
      <c r="H128" s="1071" t="s">
        <v>53</v>
      </c>
      <c r="I128" s="1071" t="s">
        <v>37</v>
      </c>
      <c r="J128" s="1071">
        <f t="shared" si="4"/>
        <v>2</v>
      </c>
      <c r="K128" s="1459">
        <v>2900000</v>
      </c>
      <c r="L128" s="311">
        <f t="shared" si="6"/>
        <v>5800000</v>
      </c>
      <c r="M128" s="1458"/>
    </row>
    <row r="129" s="1" customFormat="1" spans="1:13">
      <c r="A129" s="1071">
        <v>294992</v>
      </c>
      <c r="B129" s="1071">
        <v>1309687</v>
      </c>
      <c r="C129" s="1071" t="s">
        <v>926</v>
      </c>
      <c r="D129" s="1452">
        <v>43241</v>
      </c>
      <c r="E129" s="1452">
        <v>43243</v>
      </c>
      <c r="F129" s="1071">
        <f t="shared" si="7"/>
        <v>2</v>
      </c>
      <c r="G129" s="1071">
        <v>1</v>
      </c>
      <c r="H129" s="1071" t="s">
        <v>391</v>
      </c>
      <c r="I129" s="1071" t="s">
        <v>37</v>
      </c>
      <c r="J129" s="1071">
        <f t="shared" si="4"/>
        <v>2</v>
      </c>
      <c r="K129" s="1459">
        <v>2900000</v>
      </c>
      <c r="L129" s="311">
        <f t="shared" si="6"/>
        <v>5800000</v>
      </c>
      <c r="M129" s="1458"/>
    </row>
    <row r="130" s="1" customFormat="1" spans="1:13">
      <c r="A130" s="1071">
        <v>294995</v>
      </c>
      <c r="B130" s="1071">
        <v>1309679</v>
      </c>
      <c r="C130" s="1071" t="s">
        <v>927</v>
      </c>
      <c r="D130" s="1452">
        <v>43242</v>
      </c>
      <c r="E130" s="1452">
        <v>43245</v>
      </c>
      <c r="F130" s="1071">
        <f t="shared" si="7"/>
        <v>3</v>
      </c>
      <c r="G130" s="1071">
        <v>1</v>
      </c>
      <c r="H130" s="1071" t="s">
        <v>40</v>
      </c>
      <c r="I130" s="1071" t="s">
        <v>37</v>
      </c>
      <c r="J130" s="1071">
        <f t="shared" si="4"/>
        <v>3</v>
      </c>
      <c r="K130" s="1459">
        <v>2900000</v>
      </c>
      <c r="L130" s="311">
        <f t="shared" si="6"/>
        <v>8700000</v>
      </c>
      <c r="M130" s="1458"/>
    </row>
    <row r="131" s="1" customFormat="1" spans="1:13">
      <c r="A131" s="1071">
        <v>294747</v>
      </c>
      <c r="B131" s="1071">
        <v>1309524</v>
      </c>
      <c r="C131" s="1071" t="s">
        <v>928</v>
      </c>
      <c r="D131" s="1452">
        <v>43246</v>
      </c>
      <c r="E131" s="1452">
        <v>43247</v>
      </c>
      <c r="F131" s="1071">
        <f t="shared" si="7"/>
        <v>1</v>
      </c>
      <c r="G131" s="1071">
        <v>1</v>
      </c>
      <c r="H131" s="1071" t="s">
        <v>391</v>
      </c>
      <c r="I131" s="1071" t="s">
        <v>37</v>
      </c>
      <c r="J131" s="1071">
        <f t="shared" si="4"/>
        <v>1</v>
      </c>
      <c r="K131" s="1459">
        <v>2900000</v>
      </c>
      <c r="L131" s="311">
        <f t="shared" si="6"/>
        <v>2900000</v>
      </c>
      <c r="M131" s="1458"/>
    </row>
    <row r="132" s="1" customFormat="1" spans="1:13">
      <c r="A132" s="151">
        <v>289892</v>
      </c>
      <c r="B132" s="151">
        <v>1299232</v>
      </c>
      <c r="C132" s="151" t="s">
        <v>929</v>
      </c>
      <c r="D132" s="1081">
        <v>43250</v>
      </c>
      <c r="E132" s="1081">
        <v>43252</v>
      </c>
      <c r="F132" s="151">
        <f t="shared" si="7"/>
        <v>2</v>
      </c>
      <c r="G132" s="151">
        <v>1</v>
      </c>
      <c r="H132" s="151" t="s">
        <v>53</v>
      </c>
      <c r="I132" s="151" t="s">
        <v>37</v>
      </c>
      <c r="J132" s="151">
        <f t="shared" si="4"/>
        <v>2</v>
      </c>
      <c r="K132" s="151">
        <v>2900000</v>
      </c>
      <c r="L132" s="594">
        <v>8700000</v>
      </c>
      <c r="M132" s="1458"/>
    </row>
    <row r="133" s="1" customFormat="1" spans="1:13">
      <c r="A133" s="151" t="s">
        <v>930</v>
      </c>
      <c r="B133" s="151">
        <v>1299122</v>
      </c>
      <c r="C133" s="151" t="s">
        <v>931</v>
      </c>
      <c r="D133" s="1081">
        <v>43251</v>
      </c>
      <c r="E133" s="1081">
        <v>43252</v>
      </c>
      <c r="F133" s="151">
        <f t="shared" si="7"/>
        <v>1</v>
      </c>
      <c r="G133" s="151">
        <v>2</v>
      </c>
      <c r="H133" s="151" t="s">
        <v>391</v>
      </c>
      <c r="I133" s="151" t="s">
        <v>37</v>
      </c>
      <c r="J133" s="151">
        <f t="shared" si="4"/>
        <v>2</v>
      </c>
      <c r="K133" s="1467">
        <v>2900000</v>
      </c>
      <c r="L133" s="594">
        <f t="shared" si="6"/>
        <v>5800000</v>
      </c>
      <c r="M133" s="1458"/>
    </row>
    <row r="134" s="1" customFormat="1" spans="1:13">
      <c r="A134" s="151" t="s">
        <v>932</v>
      </c>
      <c r="B134" s="151">
        <v>1299193</v>
      </c>
      <c r="C134" s="151" t="s">
        <v>933</v>
      </c>
      <c r="D134" s="1081">
        <v>43251</v>
      </c>
      <c r="E134" s="1081">
        <v>43253</v>
      </c>
      <c r="F134" s="151">
        <f t="shared" si="7"/>
        <v>2</v>
      </c>
      <c r="G134" s="151">
        <v>3</v>
      </c>
      <c r="H134" s="151" t="s">
        <v>391</v>
      </c>
      <c r="I134" s="151" t="s">
        <v>37</v>
      </c>
      <c r="J134" s="151">
        <f t="shared" si="4"/>
        <v>6</v>
      </c>
      <c r="K134" s="1467">
        <v>2900000</v>
      </c>
      <c r="L134" s="594">
        <f t="shared" si="6"/>
        <v>17400000</v>
      </c>
      <c r="M134" s="1458"/>
    </row>
    <row r="135" s="1" customFormat="1" spans="1:13">
      <c r="A135" s="151">
        <v>291774</v>
      </c>
      <c r="B135" s="151">
        <v>1303392</v>
      </c>
      <c r="C135" s="151" t="s">
        <v>934</v>
      </c>
      <c r="D135" s="1081">
        <v>43251</v>
      </c>
      <c r="E135" s="1081">
        <v>43252</v>
      </c>
      <c r="F135" s="151">
        <f t="shared" si="7"/>
        <v>1</v>
      </c>
      <c r="G135" s="151">
        <v>1</v>
      </c>
      <c r="H135" s="151" t="s">
        <v>53</v>
      </c>
      <c r="I135" s="151" t="s">
        <v>37</v>
      </c>
      <c r="J135" s="151">
        <f t="shared" si="4"/>
        <v>1</v>
      </c>
      <c r="K135" s="151">
        <v>2900000</v>
      </c>
      <c r="L135" s="594">
        <v>8700000</v>
      </c>
      <c r="M135" s="1458"/>
    </row>
    <row r="136" s="1" customFormat="1" spans="1:13">
      <c r="A136" s="151">
        <v>292089</v>
      </c>
      <c r="B136" s="151">
        <v>1304544</v>
      </c>
      <c r="C136" s="151" t="s">
        <v>935</v>
      </c>
      <c r="D136" s="1081">
        <v>43251</v>
      </c>
      <c r="E136" s="1081">
        <v>43255</v>
      </c>
      <c r="F136" s="151">
        <f t="shared" si="7"/>
        <v>4</v>
      </c>
      <c r="G136" s="151">
        <v>1</v>
      </c>
      <c r="H136" s="151" t="s">
        <v>53</v>
      </c>
      <c r="I136" s="151" t="s">
        <v>37</v>
      </c>
      <c r="J136" s="151">
        <f t="shared" ref="J136:J152" si="8">G136*F136</f>
        <v>4</v>
      </c>
      <c r="K136" s="1467">
        <v>2900000</v>
      </c>
      <c r="L136" s="594">
        <f t="shared" si="6"/>
        <v>11600000</v>
      </c>
      <c r="M136" s="1458"/>
    </row>
    <row r="137" s="1" customFormat="1" spans="1:13">
      <c r="A137" s="1071">
        <v>292862</v>
      </c>
      <c r="B137" s="1071">
        <v>1306094</v>
      </c>
      <c r="C137" s="1071" t="s">
        <v>936</v>
      </c>
      <c r="D137" s="1452">
        <v>43245</v>
      </c>
      <c r="E137" s="1452">
        <v>43250</v>
      </c>
      <c r="F137" s="1071">
        <f t="shared" si="7"/>
        <v>5</v>
      </c>
      <c r="G137" s="1071">
        <v>1</v>
      </c>
      <c r="H137" s="1071" t="s">
        <v>391</v>
      </c>
      <c r="I137" s="1071" t="s">
        <v>37</v>
      </c>
      <c r="J137" s="1071">
        <f t="shared" si="8"/>
        <v>5</v>
      </c>
      <c r="K137" s="1071">
        <v>2900000</v>
      </c>
      <c r="L137" s="311">
        <f t="shared" si="6"/>
        <v>14500000</v>
      </c>
      <c r="M137" s="1458"/>
    </row>
    <row r="138" s="1" customFormat="1" spans="1:13">
      <c r="A138" s="1071">
        <v>293354</v>
      </c>
      <c r="B138" s="1071">
        <v>1306848</v>
      </c>
      <c r="C138" s="1071" t="s">
        <v>937</v>
      </c>
      <c r="D138" s="1452">
        <v>43250</v>
      </c>
      <c r="E138" s="1452">
        <v>43251</v>
      </c>
      <c r="F138" s="1071">
        <f t="shared" si="7"/>
        <v>1</v>
      </c>
      <c r="G138" s="1071">
        <v>1</v>
      </c>
      <c r="H138" s="1071" t="s">
        <v>391</v>
      </c>
      <c r="I138" s="1071" t="s">
        <v>37</v>
      </c>
      <c r="J138" s="1071">
        <f t="shared" si="8"/>
        <v>1</v>
      </c>
      <c r="K138" s="1071">
        <v>2900000</v>
      </c>
      <c r="L138" s="311">
        <f t="shared" si="6"/>
        <v>2900000</v>
      </c>
      <c r="M138" s="1458"/>
    </row>
    <row r="139" s="1" customFormat="1" spans="1:13">
      <c r="A139" s="1071" t="s">
        <v>938</v>
      </c>
      <c r="B139" s="1071">
        <v>1306542</v>
      </c>
      <c r="C139" s="1071" t="s">
        <v>939</v>
      </c>
      <c r="D139" s="1452">
        <v>43251</v>
      </c>
      <c r="E139" s="1452">
        <v>43253</v>
      </c>
      <c r="F139" s="1071">
        <f t="shared" si="7"/>
        <v>2</v>
      </c>
      <c r="G139" s="1071">
        <v>2</v>
      </c>
      <c r="H139" s="1071" t="s">
        <v>391</v>
      </c>
      <c r="I139" s="1071" t="s">
        <v>37</v>
      </c>
      <c r="J139" s="1071">
        <f t="shared" si="8"/>
        <v>4</v>
      </c>
      <c r="K139" s="1459">
        <v>2900000</v>
      </c>
      <c r="L139" s="311">
        <f t="shared" si="6"/>
        <v>11600000</v>
      </c>
      <c r="M139" s="1458"/>
    </row>
    <row r="140" s="1" customFormat="1" spans="1:13">
      <c r="A140" s="1071">
        <v>293265</v>
      </c>
      <c r="B140" s="1071">
        <v>1306642</v>
      </c>
      <c r="C140" s="1071" t="s">
        <v>940</v>
      </c>
      <c r="D140" s="1452">
        <v>43247</v>
      </c>
      <c r="E140" s="1452">
        <v>43250</v>
      </c>
      <c r="F140" s="1071">
        <f t="shared" si="7"/>
        <v>3</v>
      </c>
      <c r="G140" s="1071">
        <v>1</v>
      </c>
      <c r="H140" s="1071" t="s">
        <v>53</v>
      </c>
      <c r="I140" s="1071" t="s">
        <v>37</v>
      </c>
      <c r="J140" s="1071">
        <f t="shared" si="8"/>
        <v>3</v>
      </c>
      <c r="K140" s="1459">
        <v>2900000</v>
      </c>
      <c r="L140" s="311">
        <f t="shared" ref="L140:L151" si="9">K140*F140*G140</f>
        <v>8700000</v>
      </c>
      <c r="M140" s="1458"/>
    </row>
    <row r="141" s="1" customFormat="1" spans="1:13">
      <c r="A141" s="1071">
        <v>294282</v>
      </c>
      <c r="B141" s="1071">
        <v>1308570</v>
      </c>
      <c r="C141" s="1071" t="s">
        <v>941</v>
      </c>
      <c r="D141" s="1452">
        <v>43244</v>
      </c>
      <c r="E141" s="1452">
        <v>43249</v>
      </c>
      <c r="F141" s="1071">
        <f t="shared" si="7"/>
        <v>5</v>
      </c>
      <c r="G141" s="1071">
        <v>2</v>
      </c>
      <c r="H141" s="1071" t="s">
        <v>53</v>
      </c>
      <c r="I141" s="1071" t="s">
        <v>37</v>
      </c>
      <c r="J141" s="1071">
        <f t="shared" si="8"/>
        <v>10</v>
      </c>
      <c r="K141" s="1071">
        <v>2900000</v>
      </c>
      <c r="L141" s="311">
        <f t="shared" si="9"/>
        <v>29000000</v>
      </c>
      <c r="M141" s="1458"/>
    </row>
    <row r="142" s="1" customFormat="1" spans="1:13">
      <c r="A142" s="1071">
        <v>295278</v>
      </c>
      <c r="B142" s="1071">
        <v>1310141</v>
      </c>
      <c r="C142" s="1071" t="s">
        <v>942</v>
      </c>
      <c r="D142" s="1452">
        <v>43242</v>
      </c>
      <c r="E142" s="1452">
        <v>43244</v>
      </c>
      <c r="F142" s="1071">
        <f t="shared" si="7"/>
        <v>2</v>
      </c>
      <c r="G142" s="1071">
        <v>1</v>
      </c>
      <c r="H142" s="1071" t="s">
        <v>53</v>
      </c>
      <c r="I142" s="1071" t="s">
        <v>37</v>
      </c>
      <c r="J142" s="1071">
        <f t="shared" si="8"/>
        <v>2</v>
      </c>
      <c r="K142" s="1071">
        <v>2900000</v>
      </c>
      <c r="L142" s="311">
        <f t="shared" si="9"/>
        <v>5800000</v>
      </c>
      <c r="M142" s="1458"/>
    </row>
    <row r="143" s="1" customFormat="1" spans="1:13">
      <c r="A143" s="1071">
        <v>295503</v>
      </c>
      <c r="B143" s="1071">
        <v>1310613</v>
      </c>
      <c r="C143" s="1071" t="s">
        <v>943</v>
      </c>
      <c r="D143" s="1452">
        <v>43243</v>
      </c>
      <c r="E143" s="1452">
        <v>43246</v>
      </c>
      <c r="F143" s="1071">
        <f t="shared" si="7"/>
        <v>3</v>
      </c>
      <c r="G143" s="1071">
        <v>1</v>
      </c>
      <c r="H143" s="1071" t="s">
        <v>53</v>
      </c>
      <c r="I143" s="1071" t="s">
        <v>37</v>
      </c>
      <c r="J143" s="1071">
        <f t="shared" si="8"/>
        <v>3</v>
      </c>
      <c r="K143" s="1459">
        <v>2900000</v>
      </c>
      <c r="L143" s="311">
        <f t="shared" si="9"/>
        <v>8700000</v>
      </c>
      <c r="M143" s="1458"/>
    </row>
    <row r="144" s="1" customFormat="1" spans="1:13">
      <c r="A144" s="1071">
        <v>295508</v>
      </c>
      <c r="B144" s="1071">
        <v>1310616</v>
      </c>
      <c r="C144" s="1071" t="s">
        <v>944</v>
      </c>
      <c r="D144" s="1452">
        <v>43245</v>
      </c>
      <c r="E144" s="1452">
        <v>43247</v>
      </c>
      <c r="F144" s="1071">
        <f t="shared" si="7"/>
        <v>2</v>
      </c>
      <c r="G144" s="1071">
        <v>3</v>
      </c>
      <c r="H144" s="1071" t="s">
        <v>53</v>
      </c>
      <c r="I144" s="1071" t="s">
        <v>37</v>
      </c>
      <c r="J144" s="1071">
        <f t="shared" si="8"/>
        <v>6</v>
      </c>
      <c r="K144" s="1071">
        <v>2900000</v>
      </c>
      <c r="L144" s="311">
        <f t="shared" si="9"/>
        <v>17400000</v>
      </c>
      <c r="M144" s="1458"/>
    </row>
    <row r="145" s="1" customFormat="1" spans="1:13">
      <c r="A145" s="1071">
        <v>295346</v>
      </c>
      <c r="B145" s="1071">
        <v>1310337</v>
      </c>
      <c r="C145" s="1071" t="s">
        <v>945</v>
      </c>
      <c r="D145" s="1452">
        <v>43245</v>
      </c>
      <c r="E145" s="1452">
        <v>43247</v>
      </c>
      <c r="F145" s="1071">
        <f t="shared" si="7"/>
        <v>2</v>
      </c>
      <c r="G145" s="1071">
        <v>1</v>
      </c>
      <c r="H145" s="1071" t="s">
        <v>405</v>
      </c>
      <c r="I145" s="1071" t="s">
        <v>37</v>
      </c>
      <c r="J145" s="1071">
        <f t="shared" si="8"/>
        <v>2</v>
      </c>
      <c r="K145" s="1071">
        <v>2900000</v>
      </c>
      <c r="L145" s="311">
        <f t="shared" si="9"/>
        <v>5800000</v>
      </c>
      <c r="M145" s="1458"/>
    </row>
    <row r="146" s="1" customFormat="1" spans="1:13">
      <c r="A146" s="1071">
        <v>295612</v>
      </c>
      <c r="B146" s="1071">
        <v>1310943</v>
      </c>
      <c r="C146" s="1071" t="s">
        <v>946</v>
      </c>
      <c r="D146" s="1452">
        <v>43244</v>
      </c>
      <c r="E146" s="1452">
        <v>43246</v>
      </c>
      <c r="F146" s="1071">
        <f t="shared" si="7"/>
        <v>2</v>
      </c>
      <c r="G146" s="1071">
        <v>1</v>
      </c>
      <c r="H146" s="1071" t="s">
        <v>391</v>
      </c>
      <c r="I146" s="1071" t="s">
        <v>786</v>
      </c>
      <c r="J146" s="1071">
        <f t="shared" si="8"/>
        <v>2</v>
      </c>
      <c r="K146" s="1071">
        <v>2900000</v>
      </c>
      <c r="L146" s="311">
        <f t="shared" si="9"/>
        <v>5800000</v>
      </c>
      <c r="M146" s="1458"/>
    </row>
    <row r="147" s="1" customFormat="1" spans="1:13">
      <c r="A147" s="1071">
        <v>295919</v>
      </c>
      <c r="B147" s="1071">
        <v>1311411</v>
      </c>
      <c r="C147" s="1071" t="s">
        <v>947</v>
      </c>
      <c r="D147" s="1452">
        <v>43246</v>
      </c>
      <c r="E147" s="1452">
        <v>43248</v>
      </c>
      <c r="F147" s="1071">
        <f t="shared" si="7"/>
        <v>2</v>
      </c>
      <c r="G147" s="1071">
        <v>1</v>
      </c>
      <c r="H147" s="1071" t="s">
        <v>53</v>
      </c>
      <c r="I147" s="1071" t="s">
        <v>37</v>
      </c>
      <c r="J147" s="1071">
        <f t="shared" si="8"/>
        <v>2</v>
      </c>
      <c r="K147" s="1071">
        <v>2900000</v>
      </c>
      <c r="L147" s="311">
        <f t="shared" si="9"/>
        <v>5800000</v>
      </c>
      <c r="M147" s="1458"/>
    </row>
    <row r="148" s="1" customFormat="1" spans="1:13">
      <c r="A148" s="1071">
        <v>295954</v>
      </c>
      <c r="B148" s="1071">
        <v>1311580</v>
      </c>
      <c r="C148" s="1071" t="s">
        <v>948</v>
      </c>
      <c r="D148" s="1452">
        <v>43248</v>
      </c>
      <c r="E148" s="1452">
        <v>43249</v>
      </c>
      <c r="F148" s="1071">
        <f t="shared" si="7"/>
        <v>1</v>
      </c>
      <c r="G148" s="1071">
        <v>1</v>
      </c>
      <c r="H148" s="1071" t="s">
        <v>53</v>
      </c>
      <c r="I148" s="1071" t="s">
        <v>37</v>
      </c>
      <c r="J148" s="1071">
        <f t="shared" si="8"/>
        <v>1</v>
      </c>
      <c r="K148" s="1071">
        <v>2900000</v>
      </c>
      <c r="L148" s="311">
        <f t="shared" si="9"/>
        <v>2900000</v>
      </c>
      <c r="M148" s="1458"/>
    </row>
    <row r="149" s="1" customFormat="1" spans="1:13">
      <c r="A149" s="1071">
        <v>295955</v>
      </c>
      <c r="B149" s="1071">
        <v>1311742</v>
      </c>
      <c r="C149" s="1071" t="s">
        <v>948</v>
      </c>
      <c r="D149" s="1452">
        <v>43249</v>
      </c>
      <c r="E149" s="1452">
        <v>43250</v>
      </c>
      <c r="F149" s="1071">
        <f t="shared" si="7"/>
        <v>1</v>
      </c>
      <c r="G149" s="1071">
        <v>1</v>
      </c>
      <c r="H149" s="1071" t="s">
        <v>53</v>
      </c>
      <c r="I149" s="1071" t="s">
        <v>37</v>
      </c>
      <c r="J149" s="1071">
        <f t="shared" si="8"/>
        <v>1</v>
      </c>
      <c r="K149" s="1071">
        <v>2900000</v>
      </c>
      <c r="L149" s="311">
        <f t="shared" si="9"/>
        <v>2900000</v>
      </c>
      <c r="M149" s="1458"/>
    </row>
    <row r="150" s="1" customFormat="1" spans="1:13">
      <c r="A150" s="1071">
        <v>296058</v>
      </c>
      <c r="B150" s="1071">
        <v>1312191</v>
      </c>
      <c r="C150" s="1071" t="s">
        <v>949</v>
      </c>
      <c r="D150" s="1452">
        <v>43246</v>
      </c>
      <c r="E150" s="1452">
        <v>43247</v>
      </c>
      <c r="F150" s="1071">
        <f t="shared" si="7"/>
        <v>1</v>
      </c>
      <c r="G150" s="1071">
        <v>1</v>
      </c>
      <c r="H150" s="1071" t="s">
        <v>36</v>
      </c>
      <c r="I150" s="1071" t="s">
        <v>37</v>
      </c>
      <c r="J150" s="1071">
        <f t="shared" si="8"/>
        <v>1</v>
      </c>
      <c r="K150" s="1071">
        <v>2900000</v>
      </c>
      <c r="L150" s="311">
        <f t="shared" si="9"/>
        <v>2900000</v>
      </c>
      <c r="M150" s="1458"/>
    </row>
    <row r="151" s="1" customFormat="1" spans="1:13">
      <c r="A151" s="1071">
        <v>296514</v>
      </c>
      <c r="B151" s="1071">
        <v>1313219</v>
      </c>
      <c r="C151" s="1071" t="s">
        <v>943</v>
      </c>
      <c r="D151" s="1452">
        <v>43249</v>
      </c>
      <c r="E151" s="1452">
        <v>43251</v>
      </c>
      <c r="F151" s="1071">
        <f t="shared" si="7"/>
        <v>2</v>
      </c>
      <c r="G151" s="1071">
        <v>1</v>
      </c>
      <c r="H151" s="1071" t="s">
        <v>53</v>
      </c>
      <c r="I151" s="1071" t="s">
        <v>37</v>
      </c>
      <c r="J151" s="1071">
        <f t="shared" si="8"/>
        <v>2</v>
      </c>
      <c r="K151" s="1071">
        <v>2900000</v>
      </c>
      <c r="L151" s="311">
        <f t="shared" si="9"/>
        <v>5800000</v>
      </c>
      <c r="M151" s="1458"/>
    </row>
    <row r="152" s="1" customFormat="1" spans="1:13">
      <c r="A152" s="1071">
        <v>296538</v>
      </c>
      <c r="B152" s="1071">
        <v>1313390</v>
      </c>
      <c r="C152" s="1071" t="s">
        <v>950</v>
      </c>
      <c r="D152" s="1452">
        <v>43249</v>
      </c>
      <c r="E152" s="1452">
        <v>43251</v>
      </c>
      <c r="F152" s="1071">
        <v>2</v>
      </c>
      <c r="G152" s="1071">
        <v>1</v>
      </c>
      <c r="H152" s="1071" t="s">
        <v>391</v>
      </c>
      <c r="I152" s="1071" t="s">
        <v>37</v>
      </c>
      <c r="J152" s="1071">
        <f t="shared" si="8"/>
        <v>2</v>
      </c>
      <c r="K152" s="1071">
        <v>2900000</v>
      </c>
      <c r="L152" s="311">
        <v>5800000</v>
      </c>
      <c r="M152" s="1458"/>
    </row>
  </sheetData>
  <mergeCells count="19">
    <mergeCell ref="A1:L1"/>
    <mergeCell ref="H3:I3"/>
    <mergeCell ref="H4:I4"/>
    <mergeCell ref="H5:I5"/>
    <mergeCell ref="H6:I6"/>
    <mergeCell ref="A7:A8"/>
    <mergeCell ref="A74:A75"/>
    <mergeCell ref="B7:B8"/>
    <mergeCell ref="B74:B75"/>
    <mergeCell ref="C7:C8"/>
    <mergeCell ref="C74:C75"/>
    <mergeCell ref="D7:D8"/>
    <mergeCell ref="E7:E8"/>
    <mergeCell ref="F7:F8"/>
    <mergeCell ref="G7:G8"/>
    <mergeCell ref="J7:J8"/>
    <mergeCell ref="K7:K8"/>
    <mergeCell ref="L7:L8"/>
    <mergeCell ref="H7:I8"/>
  </mergeCells>
  <pageMargins left="0.75" right="0.75" top="1" bottom="1" header="0.511805555555556" footer="0.511805555555556"/>
  <headerFooter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78"/>
  <sheetViews>
    <sheetView workbookViewId="0">
      <selection activeCell="L5" sqref="L5"/>
    </sheetView>
  </sheetViews>
  <sheetFormatPr defaultColWidth="9" defaultRowHeight="13.5"/>
  <cols>
    <col min="3" max="3" width="34.2833333333333" customWidth="1"/>
    <col min="11" max="11" width="15.425" customWidth="1"/>
    <col min="12" max="12" width="17.7083333333333" customWidth="1"/>
    <col min="13" max="13" width="9" hidden="1" customWidth="1"/>
    <col min="14" max="15" width="15.2833333333333" hidden="1" customWidth="1"/>
    <col min="16" max="16" width="28.375" customWidth="1"/>
    <col min="17" max="17" width="10.375"/>
  </cols>
  <sheetData>
    <row r="1" customFormat="1" ht="25.5" spans="1:12">
      <c r="A1" s="1353" t="s">
        <v>951</v>
      </c>
      <c r="B1" s="1353"/>
      <c r="C1" s="1353"/>
      <c r="D1" s="1353"/>
      <c r="E1" s="1353"/>
      <c r="F1" s="1353"/>
      <c r="G1" s="1353"/>
      <c r="H1" s="1353"/>
      <c r="I1" s="1353"/>
      <c r="J1" s="1353"/>
      <c r="K1" s="1353"/>
      <c r="L1" s="1353"/>
    </row>
    <row r="2" customFormat="1" ht="25.5" spans="1:12">
      <c r="A2" s="1353"/>
      <c r="B2" s="1353"/>
      <c r="C2" s="1353"/>
      <c r="D2" s="1353"/>
      <c r="E2" s="1353"/>
      <c r="F2" s="1353"/>
      <c r="G2" s="1353"/>
      <c r="H2" s="1353"/>
      <c r="I2" s="1353"/>
      <c r="J2" s="1353"/>
      <c r="K2" s="1353"/>
      <c r="L2" s="1353"/>
    </row>
    <row r="3" customFormat="1" ht="25.5" spans="1:16">
      <c r="A3" s="1354"/>
      <c r="B3" s="1354"/>
      <c r="C3" s="1355"/>
      <c r="D3" s="1356"/>
      <c r="E3" s="1356"/>
      <c r="F3" s="1357"/>
      <c r="G3" s="1353"/>
      <c r="H3" s="1358" t="s">
        <v>21</v>
      </c>
      <c r="I3" s="1358"/>
      <c r="J3" s="1373">
        <f>SUM(J8:J178)</f>
        <v>595</v>
      </c>
      <c r="K3" s="1374"/>
      <c r="L3" s="1374">
        <f>SUM(L8:L284)</f>
        <v>1729802000</v>
      </c>
      <c r="P3" t="s">
        <v>952</v>
      </c>
    </row>
    <row r="4" customFormat="1" ht="25.5" spans="1:12">
      <c r="A4" s="1353"/>
      <c r="B4" s="1353"/>
      <c r="C4" s="1353"/>
      <c r="D4" s="1353"/>
      <c r="E4" s="1353"/>
      <c r="F4" s="1353"/>
      <c r="G4" s="1353"/>
      <c r="H4" s="1359" t="s">
        <v>953</v>
      </c>
      <c r="I4" s="1375"/>
      <c r="J4" s="1373"/>
      <c r="K4" s="1374"/>
      <c r="L4" s="1374">
        <f>May!L6</f>
        <v>1752918920</v>
      </c>
    </row>
    <row r="5" customFormat="1" ht="25.5" spans="1:12">
      <c r="A5" s="1353"/>
      <c r="B5" s="1353"/>
      <c r="C5" s="1353"/>
      <c r="D5" s="1353"/>
      <c r="E5" s="1353"/>
      <c r="F5" s="1353"/>
      <c r="G5" s="1353"/>
      <c r="H5" s="1358" t="s">
        <v>17</v>
      </c>
      <c r="I5" s="1358"/>
      <c r="J5" s="1376"/>
      <c r="K5" s="1376"/>
      <c r="L5" s="1374">
        <f>L4-L3</f>
        <v>23116920</v>
      </c>
    </row>
    <row r="6" spans="1:15">
      <c r="A6" s="1358" t="s">
        <v>24</v>
      </c>
      <c r="B6" s="1360" t="s">
        <v>25</v>
      </c>
      <c r="C6" s="1360" t="s">
        <v>26</v>
      </c>
      <c r="D6" s="1361" t="s">
        <v>27</v>
      </c>
      <c r="E6" s="1361" t="s">
        <v>28</v>
      </c>
      <c r="F6" s="1358" t="s">
        <v>29</v>
      </c>
      <c r="G6" s="1362" t="s">
        <v>30</v>
      </c>
      <c r="H6" s="1362" t="s">
        <v>31</v>
      </c>
      <c r="I6" s="1362"/>
      <c r="J6" s="1362" t="s">
        <v>32</v>
      </c>
      <c r="K6" s="1377" t="s">
        <v>33</v>
      </c>
      <c r="L6" s="1378" t="s">
        <v>34</v>
      </c>
      <c r="M6" s="34" t="s">
        <v>166</v>
      </c>
      <c r="N6" s="34" t="s">
        <v>167</v>
      </c>
      <c r="O6" s="34" t="s">
        <v>168</v>
      </c>
    </row>
    <row r="7" spans="1:15">
      <c r="A7" s="1358"/>
      <c r="B7" s="1363"/>
      <c r="C7" s="1363"/>
      <c r="D7" s="1361"/>
      <c r="E7" s="1361"/>
      <c r="F7" s="1358"/>
      <c r="G7" s="1362"/>
      <c r="H7" s="1362"/>
      <c r="I7" s="1362"/>
      <c r="J7" s="1362"/>
      <c r="K7" s="1377"/>
      <c r="L7" s="1378"/>
      <c r="M7" s="35"/>
      <c r="N7" s="35"/>
      <c r="O7" s="35"/>
    </row>
    <row r="8" spans="1:15">
      <c r="A8" s="1364">
        <v>294472</v>
      </c>
      <c r="B8" s="1364">
        <v>1309298</v>
      </c>
      <c r="C8" s="1364" t="s">
        <v>954</v>
      </c>
      <c r="D8" s="1365">
        <v>43252</v>
      </c>
      <c r="E8" s="1365">
        <v>43253</v>
      </c>
      <c r="F8" s="1364">
        <f>E8-D8</f>
        <v>1</v>
      </c>
      <c r="G8" s="1364">
        <v>2</v>
      </c>
      <c r="H8" s="1364" t="s">
        <v>53</v>
      </c>
      <c r="I8" s="1364" t="s">
        <v>37</v>
      </c>
      <c r="J8" s="1364">
        <f>G8*F8</f>
        <v>2</v>
      </c>
      <c r="K8" s="311">
        <v>2900000</v>
      </c>
      <c r="L8" s="311">
        <f>K8*F8*G8</f>
        <v>5800000</v>
      </c>
      <c r="M8" s="1379"/>
      <c r="N8" s="1380">
        <f>M8-L8</f>
        <v>-5800000</v>
      </c>
      <c r="O8" s="1381"/>
    </row>
    <row r="9" spans="1:15">
      <c r="A9" s="1364">
        <v>292278</v>
      </c>
      <c r="B9" s="1364">
        <v>1304828</v>
      </c>
      <c r="C9" s="1364" t="s">
        <v>955</v>
      </c>
      <c r="D9" s="1365">
        <v>43252</v>
      </c>
      <c r="E9" s="1365">
        <v>43254</v>
      </c>
      <c r="F9" s="1364">
        <f>E9-D9</f>
        <v>2</v>
      </c>
      <c r="G9" s="1364">
        <v>1</v>
      </c>
      <c r="H9" s="1364" t="s">
        <v>391</v>
      </c>
      <c r="I9" s="1364" t="s">
        <v>37</v>
      </c>
      <c r="J9" s="1364">
        <f>G9*F9</f>
        <v>2</v>
      </c>
      <c r="K9" s="311">
        <v>2900000</v>
      </c>
      <c r="L9" s="311">
        <f>K9*F9*G9</f>
        <v>5800000</v>
      </c>
      <c r="M9" s="1379"/>
      <c r="N9" s="1380">
        <f>M9-L9</f>
        <v>-5800000</v>
      </c>
      <c r="O9" s="1381"/>
    </row>
    <row r="10" spans="1:15">
      <c r="A10" s="1364">
        <v>294003</v>
      </c>
      <c r="B10" s="1364">
        <v>1307535</v>
      </c>
      <c r="C10" s="1364" t="s">
        <v>956</v>
      </c>
      <c r="D10" s="1365">
        <v>43252</v>
      </c>
      <c r="E10" s="1365">
        <v>43255</v>
      </c>
      <c r="F10" s="1364">
        <f t="shared" ref="F10:F42" si="0">E10-D10</f>
        <v>3</v>
      </c>
      <c r="G10" s="1364">
        <v>2</v>
      </c>
      <c r="H10" s="1364" t="s">
        <v>391</v>
      </c>
      <c r="I10" s="1364" t="s">
        <v>37</v>
      </c>
      <c r="J10" s="1364">
        <f t="shared" ref="J10:J66" si="1">G10*F10</f>
        <v>6</v>
      </c>
      <c r="K10" s="311">
        <v>2900000</v>
      </c>
      <c r="L10" s="311">
        <f t="shared" ref="L10:L41" si="2">K10*F10*G10</f>
        <v>17400000</v>
      </c>
      <c r="M10" s="1379"/>
      <c r="N10" s="1380">
        <f t="shared" ref="N10:N66" si="3">M10-L10</f>
        <v>-17400000</v>
      </c>
      <c r="O10" s="1381"/>
    </row>
    <row r="11" spans="1:15">
      <c r="A11" s="1364">
        <v>295281</v>
      </c>
      <c r="B11" s="1364">
        <v>1309832</v>
      </c>
      <c r="C11" s="1364" t="s">
        <v>957</v>
      </c>
      <c r="D11" s="1365">
        <v>43253</v>
      </c>
      <c r="E11" s="1365">
        <v>43255</v>
      </c>
      <c r="F11" s="1364">
        <f t="shared" si="0"/>
        <v>2</v>
      </c>
      <c r="G11" s="1364">
        <v>1</v>
      </c>
      <c r="H11" s="1364" t="s">
        <v>36</v>
      </c>
      <c r="I11" s="1364" t="s">
        <v>37</v>
      </c>
      <c r="J11" s="1364">
        <f t="shared" si="1"/>
        <v>2</v>
      </c>
      <c r="K11" s="311">
        <v>2900000</v>
      </c>
      <c r="L11" s="311">
        <f t="shared" si="2"/>
        <v>5800000</v>
      </c>
      <c r="M11" s="1379"/>
      <c r="N11" s="1380">
        <f t="shared" si="3"/>
        <v>-5800000</v>
      </c>
      <c r="O11" s="1381"/>
    </row>
    <row r="12" spans="1:15">
      <c r="A12" s="1364">
        <v>290015</v>
      </c>
      <c r="B12" s="1364">
        <v>1299310</v>
      </c>
      <c r="C12" s="1364" t="s">
        <v>958</v>
      </c>
      <c r="D12" s="1365">
        <v>43253</v>
      </c>
      <c r="E12" s="1365">
        <v>43255</v>
      </c>
      <c r="F12" s="1364">
        <f t="shared" si="0"/>
        <v>2</v>
      </c>
      <c r="G12" s="1364">
        <v>1</v>
      </c>
      <c r="H12" s="1364" t="s">
        <v>36</v>
      </c>
      <c r="I12" s="1364" t="s">
        <v>37</v>
      </c>
      <c r="J12" s="1364">
        <f t="shared" si="1"/>
        <v>2</v>
      </c>
      <c r="K12" s="311">
        <v>2900000</v>
      </c>
      <c r="L12" s="311">
        <f t="shared" si="2"/>
        <v>5800000</v>
      </c>
      <c r="M12" s="1379"/>
      <c r="N12" s="1380">
        <f t="shared" si="3"/>
        <v>-5800000</v>
      </c>
      <c r="O12" s="1382"/>
    </row>
    <row r="13" spans="1:15">
      <c r="A13" s="1364" t="s">
        <v>959</v>
      </c>
      <c r="B13" s="1364">
        <v>1302975</v>
      </c>
      <c r="C13" s="1364" t="s">
        <v>960</v>
      </c>
      <c r="D13" s="1365">
        <v>43253</v>
      </c>
      <c r="E13" s="1365">
        <v>43257</v>
      </c>
      <c r="F13" s="1364">
        <f t="shared" si="0"/>
        <v>4</v>
      </c>
      <c r="G13" s="1364">
        <v>3</v>
      </c>
      <c r="H13" s="1364" t="s">
        <v>391</v>
      </c>
      <c r="I13" s="1364" t="s">
        <v>37</v>
      </c>
      <c r="J13" s="1364">
        <f t="shared" si="1"/>
        <v>12</v>
      </c>
      <c r="K13" s="311">
        <v>2900000</v>
      </c>
      <c r="L13" s="311">
        <f t="shared" si="2"/>
        <v>34800000</v>
      </c>
      <c r="M13" s="1383"/>
      <c r="N13" s="1384">
        <f t="shared" si="3"/>
        <v>-34800000</v>
      </c>
      <c r="O13" s="1385">
        <v>145000000</v>
      </c>
    </row>
    <row r="14" spans="1:15">
      <c r="A14" s="1366">
        <v>290010</v>
      </c>
      <c r="B14" s="1366">
        <v>1299224</v>
      </c>
      <c r="C14" s="1366" t="s">
        <v>961</v>
      </c>
      <c r="D14" s="1367">
        <v>43253</v>
      </c>
      <c r="E14" s="1367">
        <v>43257</v>
      </c>
      <c r="F14" s="1366">
        <f t="shared" si="0"/>
        <v>4</v>
      </c>
      <c r="G14" s="1366">
        <v>2</v>
      </c>
      <c r="H14" s="1366" t="s">
        <v>53</v>
      </c>
      <c r="I14" s="1366" t="s">
        <v>37</v>
      </c>
      <c r="J14" s="1366">
        <f t="shared" si="1"/>
        <v>8</v>
      </c>
      <c r="K14" s="1386">
        <v>2900000</v>
      </c>
      <c r="L14" s="1386">
        <f t="shared" si="2"/>
        <v>23200000</v>
      </c>
      <c r="M14" s="1387"/>
      <c r="N14" s="1388">
        <f t="shared" si="3"/>
        <v>-23200000</v>
      </c>
      <c r="O14" s="1389"/>
    </row>
    <row r="15" spans="1:15">
      <c r="A15" s="1364">
        <v>295975</v>
      </c>
      <c r="B15" s="1364">
        <v>1311763</v>
      </c>
      <c r="C15" s="1364" t="s">
        <v>962</v>
      </c>
      <c r="D15" s="1365">
        <v>43252</v>
      </c>
      <c r="E15" s="1365">
        <v>43257</v>
      </c>
      <c r="F15" s="1364">
        <f t="shared" si="0"/>
        <v>5</v>
      </c>
      <c r="G15" s="1364">
        <v>1</v>
      </c>
      <c r="H15" s="1364" t="s">
        <v>391</v>
      </c>
      <c r="I15" s="1364" t="s">
        <v>37</v>
      </c>
      <c r="J15" s="1364">
        <f t="shared" si="1"/>
        <v>5</v>
      </c>
      <c r="K15" s="311">
        <v>2900000</v>
      </c>
      <c r="L15" s="311">
        <f t="shared" si="2"/>
        <v>14500000</v>
      </c>
      <c r="M15" s="1383"/>
      <c r="N15" s="1384">
        <f t="shared" si="3"/>
        <v>-14500000</v>
      </c>
      <c r="O15" s="1389"/>
    </row>
    <row r="16" spans="1:15">
      <c r="A16" s="1364">
        <v>296671</v>
      </c>
      <c r="B16" s="1364">
        <v>1313650</v>
      </c>
      <c r="C16" s="1364" t="s">
        <v>963</v>
      </c>
      <c r="D16" s="1365">
        <v>43254</v>
      </c>
      <c r="E16" s="1365">
        <v>43256</v>
      </c>
      <c r="F16" s="1364">
        <f t="shared" si="0"/>
        <v>2</v>
      </c>
      <c r="G16" s="1364">
        <v>1</v>
      </c>
      <c r="H16" s="1364" t="s">
        <v>391</v>
      </c>
      <c r="I16" s="1364" t="s">
        <v>37</v>
      </c>
      <c r="J16" s="1364">
        <f t="shared" si="1"/>
        <v>2</v>
      </c>
      <c r="K16" s="311">
        <v>2900000</v>
      </c>
      <c r="L16" s="311">
        <f t="shared" si="2"/>
        <v>5800000</v>
      </c>
      <c r="M16" s="1383"/>
      <c r="N16" s="1384">
        <f t="shared" si="3"/>
        <v>-5800000</v>
      </c>
      <c r="O16" s="1389"/>
    </row>
    <row r="17" spans="1:15">
      <c r="A17" s="1364">
        <v>294358</v>
      </c>
      <c r="B17" s="1364">
        <v>1308702</v>
      </c>
      <c r="C17" s="1364" t="s">
        <v>964</v>
      </c>
      <c r="D17" s="1365">
        <v>43254</v>
      </c>
      <c r="E17" s="1365">
        <v>43258</v>
      </c>
      <c r="F17" s="1364">
        <f t="shared" si="0"/>
        <v>4</v>
      </c>
      <c r="G17" s="1364">
        <v>1</v>
      </c>
      <c r="H17" s="1364" t="s">
        <v>53</v>
      </c>
      <c r="I17" s="1364" t="s">
        <v>37</v>
      </c>
      <c r="J17" s="1364">
        <f t="shared" si="1"/>
        <v>4</v>
      </c>
      <c r="K17" s="311">
        <v>2900000</v>
      </c>
      <c r="L17" s="311">
        <f t="shared" si="2"/>
        <v>11600000</v>
      </c>
      <c r="M17" s="1383"/>
      <c r="N17" s="1384">
        <f t="shared" si="3"/>
        <v>-11600000</v>
      </c>
      <c r="O17" s="1389"/>
    </row>
    <row r="18" spans="1:15">
      <c r="A18" s="1364">
        <v>291769</v>
      </c>
      <c r="B18" s="1364">
        <v>1303578</v>
      </c>
      <c r="C18" s="1364" t="s">
        <v>965</v>
      </c>
      <c r="D18" s="1365">
        <v>43254</v>
      </c>
      <c r="E18" s="1365">
        <v>43257</v>
      </c>
      <c r="F18" s="1364">
        <f t="shared" si="0"/>
        <v>3</v>
      </c>
      <c r="G18" s="1364">
        <v>2</v>
      </c>
      <c r="H18" s="1364" t="s">
        <v>391</v>
      </c>
      <c r="I18" s="1364" t="s">
        <v>37</v>
      </c>
      <c r="J18" s="1364">
        <f t="shared" si="1"/>
        <v>6</v>
      </c>
      <c r="K18" s="311">
        <v>2900000</v>
      </c>
      <c r="L18" s="311">
        <f t="shared" si="2"/>
        <v>17400000</v>
      </c>
      <c r="M18" s="1383"/>
      <c r="N18" s="1384">
        <f t="shared" si="3"/>
        <v>-17400000</v>
      </c>
      <c r="O18" s="1389"/>
    </row>
    <row r="19" spans="1:15">
      <c r="A19" s="1364">
        <v>290260</v>
      </c>
      <c r="B19" s="1364">
        <v>1300015</v>
      </c>
      <c r="C19" s="1364" t="s">
        <v>966</v>
      </c>
      <c r="D19" s="1365">
        <v>43255</v>
      </c>
      <c r="E19" s="1365">
        <v>43258</v>
      </c>
      <c r="F19" s="1364">
        <f t="shared" si="0"/>
        <v>3</v>
      </c>
      <c r="G19" s="1364">
        <v>2</v>
      </c>
      <c r="H19" s="1364" t="s">
        <v>53</v>
      </c>
      <c r="I19" s="1364" t="s">
        <v>37</v>
      </c>
      <c r="J19" s="1364">
        <f t="shared" si="1"/>
        <v>6</v>
      </c>
      <c r="K19" s="311">
        <v>2900000</v>
      </c>
      <c r="L19" s="311">
        <f t="shared" si="2"/>
        <v>17400000</v>
      </c>
      <c r="M19" s="1383"/>
      <c r="N19" s="1384">
        <f t="shared" si="3"/>
        <v>-17400000</v>
      </c>
      <c r="O19" s="1389"/>
    </row>
    <row r="20" spans="1:15">
      <c r="A20" s="1364">
        <v>295303</v>
      </c>
      <c r="B20" s="1364">
        <v>1309986</v>
      </c>
      <c r="C20" s="1364" t="s">
        <v>967</v>
      </c>
      <c r="D20" s="1365">
        <v>43255</v>
      </c>
      <c r="E20" s="1365">
        <v>43258</v>
      </c>
      <c r="F20" s="1364">
        <f t="shared" si="0"/>
        <v>3</v>
      </c>
      <c r="G20" s="1364">
        <v>1</v>
      </c>
      <c r="H20" s="1364" t="s">
        <v>391</v>
      </c>
      <c r="I20" s="1364" t="s">
        <v>37</v>
      </c>
      <c r="J20" s="1364">
        <f t="shared" si="1"/>
        <v>3</v>
      </c>
      <c r="K20" s="311">
        <v>2900000</v>
      </c>
      <c r="L20" s="311">
        <f t="shared" si="2"/>
        <v>8700000</v>
      </c>
      <c r="M20" s="1383"/>
      <c r="N20" s="1384">
        <f t="shared" si="3"/>
        <v>-8700000</v>
      </c>
      <c r="O20" s="1389"/>
    </row>
    <row r="21" spans="1:15">
      <c r="A21" s="1364">
        <v>294123</v>
      </c>
      <c r="B21" s="1364">
        <v>1307862</v>
      </c>
      <c r="C21" s="1364" t="s">
        <v>968</v>
      </c>
      <c r="D21" s="1365">
        <v>43255</v>
      </c>
      <c r="E21" s="1365">
        <v>43257</v>
      </c>
      <c r="F21" s="1364">
        <f t="shared" si="0"/>
        <v>2</v>
      </c>
      <c r="G21" s="1364">
        <v>1</v>
      </c>
      <c r="H21" s="1364" t="s">
        <v>53</v>
      </c>
      <c r="I21" s="1364" t="s">
        <v>37</v>
      </c>
      <c r="J21" s="1364">
        <f t="shared" si="1"/>
        <v>2</v>
      </c>
      <c r="K21" s="311">
        <v>2900000</v>
      </c>
      <c r="L21" s="311">
        <f t="shared" si="2"/>
        <v>5800000</v>
      </c>
      <c r="M21" s="1383"/>
      <c r="N21" s="1384">
        <f t="shared" si="3"/>
        <v>-5800000</v>
      </c>
      <c r="O21" s="1389"/>
    </row>
    <row r="22" spans="1:15">
      <c r="A22" s="1364">
        <v>291389</v>
      </c>
      <c r="B22" s="1364">
        <v>1302430</v>
      </c>
      <c r="C22" s="1364" t="s">
        <v>969</v>
      </c>
      <c r="D22" s="1365">
        <v>43256</v>
      </c>
      <c r="E22" s="1365">
        <v>43258</v>
      </c>
      <c r="F22" s="1364">
        <f t="shared" si="0"/>
        <v>2</v>
      </c>
      <c r="G22" s="1364">
        <v>1</v>
      </c>
      <c r="H22" s="1364" t="s">
        <v>53</v>
      </c>
      <c r="I22" s="1364" t="s">
        <v>37</v>
      </c>
      <c r="J22" s="1364">
        <f t="shared" si="1"/>
        <v>2</v>
      </c>
      <c r="K22" s="311">
        <v>2900000</v>
      </c>
      <c r="L22" s="311">
        <f t="shared" si="2"/>
        <v>5800000</v>
      </c>
      <c r="M22" s="1383"/>
      <c r="N22" s="1384">
        <f t="shared" si="3"/>
        <v>-5800000</v>
      </c>
      <c r="O22" s="1390"/>
    </row>
    <row r="23" spans="1:15">
      <c r="A23" s="1364">
        <v>297433</v>
      </c>
      <c r="B23" s="1364">
        <v>1316294</v>
      </c>
      <c r="C23" s="1364" t="s">
        <v>970</v>
      </c>
      <c r="D23" s="1365">
        <v>43256</v>
      </c>
      <c r="E23" s="1365">
        <v>43259</v>
      </c>
      <c r="F23" s="1364">
        <f t="shared" si="0"/>
        <v>3</v>
      </c>
      <c r="G23" s="1364">
        <v>1</v>
      </c>
      <c r="H23" s="1364" t="s">
        <v>53</v>
      </c>
      <c r="I23" s="1364" t="s">
        <v>37</v>
      </c>
      <c r="J23" s="1364">
        <f t="shared" si="1"/>
        <v>3</v>
      </c>
      <c r="K23" s="311">
        <v>2900000</v>
      </c>
      <c r="L23" s="311">
        <f t="shared" si="2"/>
        <v>8700000</v>
      </c>
      <c r="M23" s="1391"/>
      <c r="N23" s="1392">
        <f t="shared" si="3"/>
        <v>-8700000</v>
      </c>
      <c r="O23" s="1393">
        <f>SUM(N23:N46)</f>
        <v>-193502000</v>
      </c>
    </row>
    <row r="24" spans="1:15">
      <c r="A24" s="1364">
        <v>297476</v>
      </c>
      <c r="B24" s="1364">
        <v>1316722</v>
      </c>
      <c r="C24" s="1364" t="s">
        <v>971</v>
      </c>
      <c r="D24" s="1365">
        <v>43257</v>
      </c>
      <c r="E24" s="1365">
        <v>43260</v>
      </c>
      <c r="F24" s="1364">
        <f t="shared" si="0"/>
        <v>3</v>
      </c>
      <c r="G24" s="1364">
        <v>1</v>
      </c>
      <c r="H24" s="1364" t="s">
        <v>40</v>
      </c>
      <c r="I24" s="1364" t="s">
        <v>37</v>
      </c>
      <c r="J24" s="1364">
        <f t="shared" si="1"/>
        <v>3</v>
      </c>
      <c r="K24" s="1394">
        <v>2900000</v>
      </c>
      <c r="L24" s="311">
        <f t="shared" si="2"/>
        <v>8700000</v>
      </c>
      <c r="M24" s="1391"/>
      <c r="N24" s="1392">
        <f t="shared" si="3"/>
        <v>-8700000</v>
      </c>
      <c r="O24" s="1395"/>
    </row>
    <row r="25" spans="1:15">
      <c r="A25" s="1364">
        <v>292280</v>
      </c>
      <c r="B25" s="1364">
        <v>1304842</v>
      </c>
      <c r="C25" s="1364" t="s">
        <v>972</v>
      </c>
      <c r="D25" s="1365">
        <v>43257</v>
      </c>
      <c r="E25" s="1365">
        <v>43260</v>
      </c>
      <c r="F25" s="1364">
        <f t="shared" si="0"/>
        <v>3</v>
      </c>
      <c r="G25" s="1364">
        <v>1</v>
      </c>
      <c r="H25" s="1364" t="s">
        <v>53</v>
      </c>
      <c r="I25" s="1364" t="s">
        <v>37</v>
      </c>
      <c r="J25" s="1364">
        <f t="shared" si="1"/>
        <v>3</v>
      </c>
      <c r="K25" s="311">
        <v>2900000</v>
      </c>
      <c r="L25" s="311">
        <f t="shared" si="2"/>
        <v>8700000</v>
      </c>
      <c r="M25" s="1391"/>
      <c r="N25" s="1392">
        <f t="shared" si="3"/>
        <v>-8700000</v>
      </c>
      <c r="O25" s="1395"/>
    </row>
    <row r="26" spans="1:15">
      <c r="A26" s="1364">
        <v>296537</v>
      </c>
      <c r="B26" s="1364">
        <v>1313184</v>
      </c>
      <c r="C26" s="1364" t="s">
        <v>973</v>
      </c>
      <c r="D26" s="1365">
        <v>43257</v>
      </c>
      <c r="E26" s="1365">
        <v>43259</v>
      </c>
      <c r="F26" s="1364">
        <f t="shared" si="0"/>
        <v>2</v>
      </c>
      <c r="G26" s="1364">
        <v>1</v>
      </c>
      <c r="H26" s="1364" t="s">
        <v>53</v>
      </c>
      <c r="I26" s="1364" t="s">
        <v>37</v>
      </c>
      <c r="J26" s="1364">
        <f t="shared" si="1"/>
        <v>2</v>
      </c>
      <c r="K26" s="311">
        <v>2900000</v>
      </c>
      <c r="L26" s="311">
        <f t="shared" si="2"/>
        <v>5800000</v>
      </c>
      <c r="M26" s="1391"/>
      <c r="N26" s="1392">
        <f t="shared" si="3"/>
        <v>-5800000</v>
      </c>
      <c r="O26" s="1395"/>
    </row>
    <row r="27" spans="1:15">
      <c r="A27" s="1364" t="s">
        <v>974</v>
      </c>
      <c r="B27" s="1364">
        <v>1316865</v>
      </c>
      <c r="C27" s="1364" t="s">
        <v>975</v>
      </c>
      <c r="D27" s="1365">
        <v>43257</v>
      </c>
      <c r="E27" s="1365">
        <v>43259</v>
      </c>
      <c r="F27" s="1364">
        <f t="shared" si="0"/>
        <v>2</v>
      </c>
      <c r="G27" s="1364">
        <v>2</v>
      </c>
      <c r="H27" s="1364" t="s">
        <v>391</v>
      </c>
      <c r="I27" s="1364" t="s">
        <v>37</v>
      </c>
      <c r="J27" s="1364">
        <f t="shared" si="1"/>
        <v>4</v>
      </c>
      <c r="K27" s="1394">
        <v>2900000</v>
      </c>
      <c r="L27" s="311">
        <f t="shared" si="2"/>
        <v>11600000</v>
      </c>
      <c r="M27" s="1391"/>
      <c r="N27" s="1392">
        <f t="shared" si="3"/>
        <v>-11600000</v>
      </c>
      <c r="O27" s="1395"/>
    </row>
    <row r="28" spans="1:15">
      <c r="A28" s="1364">
        <v>290995</v>
      </c>
      <c r="B28" s="1364">
        <v>1301676</v>
      </c>
      <c r="C28" s="1364" t="s">
        <v>976</v>
      </c>
      <c r="D28" s="1365">
        <v>43257</v>
      </c>
      <c r="E28" s="1365">
        <v>43259</v>
      </c>
      <c r="F28" s="1364">
        <f t="shared" si="0"/>
        <v>2</v>
      </c>
      <c r="G28" s="1364">
        <v>1</v>
      </c>
      <c r="H28" s="1364" t="s">
        <v>405</v>
      </c>
      <c r="I28" s="1364" t="s">
        <v>37</v>
      </c>
      <c r="J28" s="1364">
        <f t="shared" si="1"/>
        <v>2</v>
      </c>
      <c r="K28" s="311">
        <v>2900000</v>
      </c>
      <c r="L28" s="311">
        <f t="shared" si="2"/>
        <v>5800000</v>
      </c>
      <c r="M28" s="1391"/>
      <c r="N28" s="1392">
        <f t="shared" si="3"/>
        <v>-5800000</v>
      </c>
      <c r="O28" s="1395"/>
    </row>
    <row r="29" spans="1:15">
      <c r="A29" s="1364" t="s">
        <v>977</v>
      </c>
      <c r="B29" s="1364">
        <v>1308064</v>
      </c>
      <c r="C29" s="1364" t="s">
        <v>978</v>
      </c>
      <c r="D29" s="1365">
        <v>43257</v>
      </c>
      <c r="E29" s="1365">
        <v>43260</v>
      </c>
      <c r="F29" s="1364">
        <f t="shared" si="0"/>
        <v>3</v>
      </c>
      <c r="G29" s="1364">
        <v>2</v>
      </c>
      <c r="H29" s="1364" t="s">
        <v>53</v>
      </c>
      <c r="I29" s="1364" t="s">
        <v>37</v>
      </c>
      <c r="J29" s="1364">
        <f t="shared" si="1"/>
        <v>6</v>
      </c>
      <c r="K29" s="311">
        <v>2900000</v>
      </c>
      <c r="L29" s="311">
        <f t="shared" si="2"/>
        <v>17400000</v>
      </c>
      <c r="M29" s="1391"/>
      <c r="N29" s="1392">
        <f t="shared" si="3"/>
        <v>-17400000</v>
      </c>
      <c r="O29" s="1395"/>
    </row>
    <row r="30" spans="1:15">
      <c r="A30" s="1364">
        <v>297087</v>
      </c>
      <c r="B30" s="1364">
        <v>1314890</v>
      </c>
      <c r="C30" s="1364" t="s">
        <v>979</v>
      </c>
      <c r="D30" s="1365">
        <v>43259</v>
      </c>
      <c r="E30" s="1365">
        <v>43261</v>
      </c>
      <c r="F30" s="1364">
        <f t="shared" si="0"/>
        <v>2</v>
      </c>
      <c r="G30" s="1364">
        <v>1</v>
      </c>
      <c r="H30" s="1364" t="s">
        <v>391</v>
      </c>
      <c r="I30" s="1364" t="s">
        <v>37</v>
      </c>
      <c r="J30" s="1364">
        <f t="shared" si="1"/>
        <v>2</v>
      </c>
      <c r="K30" s="1394">
        <v>2900000</v>
      </c>
      <c r="L30" s="311">
        <f t="shared" si="2"/>
        <v>5800000</v>
      </c>
      <c r="M30" s="1391"/>
      <c r="N30" s="1392">
        <f t="shared" si="3"/>
        <v>-5800000</v>
      </c>
      <c r="O30" s="1395"/>
    </row>
    <row r="31" spans="1:15">
      <c r="A31" s="1364">
        <v>292268</v>
      </c>
      <c r="B31" s="1364">
        <v>1304666</v>
      </c>
      <c r="C31" s="1364" t="s">
        <v>980</v>
      </c>
      <c r="D31" s="1365">
        <v>43257</v>
      </c>
      <c r="E31" s="1365">
        <v>43260</v>
      </c>
      <c r="F31" s="1364">
        <f t="shared" si="0"/>
        <v>3</v>
      </c>
      <c r="G31" s="1364">
        <v>1</v>
      </c>
      <c r="H31" s="1364" t="s">
        <v>391</v>
      </c>
      <c r="I31" s="1364" t="s">
        <v>37</v>
      </c>
      <c r="J31" s="1364">
        <f t="shared" si="1"/>
        <v>3</v>
      </c>
      <c r="K31" s="311">
        <v>2900000</v>
      </c>
      <c r="L31" s="311">
        <f t="shared" si="2"/>
        <v>8700000</v>
      </c>
      <c r="M31" s="1391"/>
      <c r="N31" s="1392">
        <f t="shared" si="3"/>
        <v>-8700000</v>
      </c>
      <c r="O31" s="1395"/>
    </row>
    <row r="32" spans="1:15">
      <c r="A32" s="1364">
        <v>291390</v>
      </c>
      <c r="B32" s="1364">
        <v>1302606</v>
      </c>
      <c r="C32" s="1364" t="s">
        <v>981</v>
      </c>
      <c r="D32" s="1365">
        <v>43257</v>
      </c>
      <c r="E32" s="1365">
        <v>43259</v>
      </c>
      <c r="F32" s="1364">
        <f t="shared" si="0"/>
        <v>2</v>
      </c>
      <c r="G32" s="1364">
        <v>1</v>
      </c>
      <c r="H32" s="1364" t="s">
        <v>53</v>
      </c>
      <c r="I32" s="1364" t="s">
        <v>37</v>
      </c>
      <c r="J32" s="1364">
        <f t="shared" si="1"/>
        <v>2</v>
      </c>
      <c r="K32" s="311">
        <v>2900000</v>
      </c>
      <c r="L32" s="311">
        <f t="shared" si="2"/>
        <v>5800000</v>
      </c>
      <c r="M32" s="1391"/>
      <c r="N32" s="1392">
        <f t="shared" si="3"/>
        <v>-5800000</v>
      </c>
      <c r="O32" s="1395"/>
    </row>
    <row r="33" spans="1:15">
      <c r="A33" s="1364">
        <v>291961</v>
      </c>
      <c r="B33" s="1364">
        <v>1304083</v>
      </c>
      <c r="C33" s="1364" t="s">
        <v>982</v>
      </c>
      <c r="D33" s="1365">
        <v>43258</v>
      </c>
      <c r="E33" s="1365">
        <v>43260</v>
      </c>
      <c r="F33" s="1364">
        <f t="shared" si="0"/>
        <v>2</v>
      </c>
      <c r="G33" s="1364">
        <v>1</v>
      </c>
      <c r="H33" s="1364" t="s">
        <v>53</v>
      </c>
      <c r="I33" s="1364" t="s">
        <v>37</v>
      </c>
      <c r="J33" s="1364">
        <f t="shared" si="1"/>
        <v>2</v>
      </c>
      <c r="K33" s="311">
        <v>2900000</v>
      </c>
      <c r="L33" s="311">
        <f t="shared" si="2"/>
        <v>5800000</v>
      </c>
      <c r="M33" s="1391"/>
      <c r="N33" s="1392">
        <f t="shared" si="3"/>
        <v>-5800000</v>
      </c>
      <c r="O33" s="1395"/>
    </row>
    <row r="34" spans="1:15">
      <c r="A34" s="1364">
        <v>293266</v>
      </c>
      <c r="B34" s="1364">
        <v>1306645</v>
      </c>
      <c r="C34" s="1364" t="s">
        <v>983</v>
      </c>
      <c r="D34" s="1365">
        <v>43258</v>
      </c>
      <c r="E34" s="1365">
        <v>43261</v>
      </c>
      <c r="F34" s="1364">
        <f t="shared" si="0"/>
        <v>3</v>
      </c>
      <c r="G34" s="1364">
        <v>1</v>
      </c>
      <c r="H34" s="1364" t="s">
        <v>391</v>
      </c>
      <c r="I34" s="1364" t="s">
        <v>786</v>
      </c>
      <c r="J34" s="1364">
        <f t="shared" si="1"/>
        <v>3</v>
      </c>
      <c r="K34" s="311">
        <v>2900000</v>
      </c>
      <c r="L34" s="311">
        <f t="shared" si="2"/>
        <v>8700000</v>
      </c>
      <c r="M34" s="1391"/>
      <c r="N34" s="1392">
        <f t="shared" si="3"/>
        <v>-8700000</v>
      </c>
      <c r="O34" s="1395"/>
    </row>
    <row r="35" spans="1:15">
      <c r="A35" s="1364">
        <v>292775</v>
      </c>
      <c r="B35" s="1364">
        <v>1305440</v>
      </c>
      <c r="C35" s="1364" t="s">
        <v>984</v>
      </c>
      <c r="D35" s="1365">
        <v>43258</v>
      </c>
      <c r="E35" s="1365">
        <v>43260</v>
      </c>
      <c r="F35" s="1364">
        <f t="shared" si="0"/>
        <v>2</v>
      </c>
      <c r="G35" s="1364">
        <v>1</v>
      </c>
      <c r="H35" s="1364" t="s">
        <v>53</v>
      </c>
      <c r="I35" s="1364" t="s">
        <v>37</v>
      </c>
      <c r="J35" s="1364">
        <f t="shared" si="1"/>
        <v>2</v>
      </c>
      <c r="K35" s="311">
        <v>2900000</v>
      </c>
      <c r="L35" s="311">
        <f t="shared" si="2"/>
        <v>5800000</v>
      </c>
      <c r="M35" s="1391"/>
      <c r="N35" s="1392">
        <f t="shared" si="3"/>
        <v>-5800000</v>
      </c>
      <c r="O35" s="1395"/>
    </row>
    <row r="36" spans="1:15">
      <c r="A36" s="1364">
        <v>290112</v>
      </c>
      <c r="B36" s="1364">
        <v>1299380</v>
      </c>
      <c r="C36" s="1364" t="s">
        <v>985</v>
      </c>
      <c r="D36" s="1365">
        <v>43259</v>
      </c>
      <c r="E36" s="1365">
        <v>43260</v>
      </c>
      <c r="F36" s="1364">
        <f t="shared" si="0"/>
        <v>1</v>
      </c>
      <c r="G36" s="1364">
        <v>1</v>
      </c>
      <c r="H36" s="1364" t="s">
        <v>36</v>
      </c>
      <c r="I36" s="1364" t="s">
        <v>37</v>
      </c>
      <c r="J36" s="1364">
        <f t="shared" si="1"/>
        <v>1</v>
      </c>
      <c r="K36" s="311">
        <v>2900000</v>
      </c>
      <c r="L36" s="311">
        <f t="shared" si="2"/>
        <v>2900000</v>
      </c>
      <c r="M36" s="1391"/>
      <c r="N36" s="1392">
        <f t="shared" si="3"/>
        <v>-2900000</v>
      </c>
      <c r="O36" s="1395"/>
    </row>
    <row r="37" spans="1:15">
      <c r="A37" s="1364">
        <v>290783</v>
      </c>
      <c r="B37" s="1364">
        <v>1301099</v>
      </c>
      <c r="C37" s="1364" t="s">
        <v>986</v>
      </c>
      <c r="D37" s="1365">
        <v>43260</v>
      </c>
      <c r="E37" s="1365">
        <v>43261</v>
      </c>
      <c r="F37" s="1364">
        <f t="shared" si="0"/>
        <v>1</v>
      </c>
      <c r="G37" s="1364">
        <v>1</v>
      </c>
      <c r="H37" s="1364" t="s">
        <v>53</v>
      </c>
      <c r="I37" s="1364" t="s">
        <v>37</v>
      </c>
      <c r="J37" s="1364">
        <f t="shared" si="1"/>
        <v>1</v>
      </c>
      <c r="K37" s="311">
        <v>2900000</v>
      </c>
      <c r="L37" s="311">
        <f t="shared" si="2"/>
        <v>2900000</v>
      </c>
      <c r="M37" s="1391"/>
      <c r="N37" s="1392">
        <f t="shared" si="3"/>
        <v>-2900000</v>
      </c>
      <c r="O37" s="1395"/>
    </row>
    <row r="38" spans="1:15">
      <c r="A38" s="1364">
        <v>295316</v>
      </c>
      <c r="B38" s="1364">
        <v>1310287</v>
      </c>
      <c r="C38" s="1364" t="s">
        <v>987</v>
      </c>
      <c r="D38" s="1365">
        <v>43260</v>
      </c>
      <c r="E38" s="1365">
        <v>43262</v>
      </c>
      <c r="F38" s="1364">
        <f t="shared" si="0"/>
        <v>2</v>
      </c>
      <c r="G38" s="1364">
        <v>1</v>
      </c>
      <c r="H38" s="1364" t="s">
        <v>405</v>
      </c>
      <c r="I38" s="1364" t="s">
        <v>37</v>
      </c>
      <c r="J38" s="1364">
        <f t="shared" si="1"/>
        <v>2</v>
      </c>
      <c r="K38" s="311">
        <v>2900000</v>
      </c>
      <c r="L38" s="311">
        <f t="shared" si="2"/>
        <v>5800000</v>
      </c>
      <c r="M38" s="1391"/>
      <c r="N38" s="1392">
        <f t="shared" si="3"/>
        <v>-5800000</v>
      </c>
      <c r="O38" s="1395"/>
    </row>
    <row r="39" spans="1:15">
      <c r="A39" s="1364">
        <v>297695</v>
      </c>
      <c r="B39" s="1364">
        <v>1317870</v>
      </c>
      <c r="C39" s="1364" t="s">
        <v>988</v>
      </c>
      <c r="D39" s="1365">
        <v>43259</v>
      </c>
      <c r="E39" s="1365">
        <v>43261</v>
      </c>
      <c r="F39" s="1364">
        <f t="shared" si="0"/>
        <v>2</v>
      </c>
      <c r="G39" s="1364">
        <v>1</v>
      </c>
      <c r="H39" s="1364" t="s">
        <v>53</v>
      </c>
      <c r="I39" s="1364" t="s">
        <v>37</v>
      </c>
      <c r="J39" s="1364">
        <f t="shared" si="1"/>
        <v>2</v>
      </c>
      <c r="K39" s="1394">
        <v>2900000</v>
      </c>
      <c r="L39" s="311">
        <f t="shared" si="2"/>
        <v>5800000</v>
      </c>
      <c r="M39" s="1391"/>
      <c r="N39" s="1392">
        <f t="shared" si="3"/>
        <v>-5800000</v>
      </c>
      <c r="O39" s="1395"/>
    </row>
    <row r="40" spans="1:15">
      <c r="A40" s="1364">
        <v>295321</v>
      </c>
      <c r="B40" s="1364">
        <v>1310289</v>
      </c>
      <c r="C40" s="1364" t="s">
        <v>989</v>
      </c>
      <c r="D40" s="1365">
        <v>43260</v>
      </c>
      <c r="E40" s="1365">
        <v>43262</v>
      </c>
      <c r="F40" s="1364">
        <f t="shared" si="0"/>
        <v>2</v>
      </c>
      <c r="G40" s="1364">
        <v>1</v>
      </c>
      <c r="H40" s="1364" t="s">
        <v>53</v>
      </c>
      <c r="I40" s="1364" t="s">
        <v>37</v>
      </c>
      <c r="J40" s="1364">
        <f t="shared" si="1"/>
        <v>2</v>
      </c>
      <c r="K40" s="311">
        <v>2900000</v>
      </c>
      <c r="L40" s="311">
        <f t="shared" si="2"/>
        <v>5800000</v>
      </c>
      <c r="M40" s="1391"/>
      <c r="N40" s="1392">
        <f t="shared" si="3"/>
        <v>-5800000</v>
      </c>
      <c r="O40" s="1395"/>
    </row>
    <row r="41" spans="1:15">
      <c r="A41" s="1368">
        <v>294283</v>
      </c>
      <c r="B41" s="1369">
        <v>1308070</v>
      </c>
      <c r="C41" s="1368" t="s">
        <v>990</v>
      </c>
      <c r="D41" s="1365">
        <v>43260</v>
      </c>
      <c r="E41" s="1365">
        <v>43262</v>
      </c>
      <c r="F41" s="1364">
        <f t="shared" si="0"/>
        <v>2</v>
      </c>
      <c r="G41" s="1364">
        <v>1</v>
      </c>
      <c r="H41" s="1364" t="s">
        <v>53</v>
      </c>
      <c r="I41" s="1364" t="s">
        <v>37</v>
      </c>
      <c r="J41" s="1364">
        <f t="shared" si="1"/>
        <v>2</v>
      </c>
      <c r="K41" s="311">
        <v>2900000</v>
      </c>
      <c r="L41" s="311">
        <f t="shared" si="2"/>
        <v>5800000</v>
      </c>
      <c r="M41" s="1391"/>
      <c r="N41" s="1392">
        <f t="shared" si="3"/>
        <v>-5800000</v>
      </c>
      <c r="O41" s="1395"/>
    </row>
    <row r="42" spans="1:15">
      <c r="A42" s="1370"/>
      <c r="B42" s="1371"/>
      <c r="C42" s="1370"/>
      <c r="D42" s="1365">
        <v>43260</v>
      </c>
      <c r="E42" s="1365">
        <v>43262</v>
      </c>
      <c r="F42" s="1364">
        <f t="shared" si="0"/>
        <v>2</v>
      </c>
      <c r="G42" s="1364">
        <v>0</v>
      </c>
      <c r="H42" s="1372" t="s">
        <v>53</v>
      </c>
      <c r="I42" s="1364" t="s">
        <v>868</v>
      </c>
      <c r="J42" s="1364">
        <f t="shared" si="1"/>
        <v>0</v>
      </c>
      <c r="K42" s="311">
        <v>1051000</v>
      </c>
      <c r="L42" s="311">
        <f>K42*F42</f>
        <v>2102000</v>
      </c>
      <c r="M42" s="1391"/>
      <c r="N42" s="1392">
        <f t="shared" si="3"/>
        <v>-2102000</v>
      </c>
      <c r="O42" s="1395"/>
    </row>
    <row r="43" spans="1:15">
      <c r="A43" s="1364">
        <v>296687</v>
      </c>
      <c r="B43" s="1364">
        <v>1313713</v>
      </c>
      <c r="C43" s="1364" t="s">
        <v>991</v>
      </c>
      <c r="D43" s="1365">
        <v>43260</v>
      </c>
      <c r="E43" s="1365">
        <v>43263</v>
      </c>
      <c r="F43" s="1364">
        <v>3</v>
      </c>
      <c r="G43" s="1364">
        <v>2</v>
      </c>
      <c r="H43" s="1364" t="s">
        <v>53</v>
      </c>
      <c r="I43" s="1364" t="s">
        <v>37</v>
      </c>
      <c r="J43" s="1364">
        <f t="shared" si="1"/>
        <v>6</v>
      </c>
      <c r="K43" s="311">
        <v>2900000</v>
      </c>
      <c r="L43" s="311">
        <f t="shared" ref="L43:L66" si="4">K43*F43*G43</f>
        <v>17400000</v>
      </c>
      <c r="M43" s="1391"/>
      <c r="N43" s="1392">
        <f t="shared" si="3"/>
        <v>-17400000</v>
      </c>
      <c r="O43" s="1395"/>
    </row>
    <row r="44" spans="1:15">
      <c r="A44" s="1364">
        <v>294126</v>
      </c>
      <c r="B44" s="1364">
        <v>1307964</v>
      </c>
      <c r="C44" s="1364" t="s">
        <v>992</v>
      </c>
      <c r="D44" s="1365">
        <v>43260</v>
      </c>
      <c r="E44" s="1365">
        <v>43261</v>
      </c>
      <c r="F44" s="1364">
        <f t="shared" ref="F44:F66" si="5">E44-D44</f>
        <v>1</v>
      </c>
      <c r="G44" s="1364">
        <v>1</v>
      </c>
      <c r="H44" s="1364" t="s">
        <v>53</v>
      </c>
      <c r="I44" s="1364" t="s">
        <v>37</v>
      </c>
      <c r="J44" s="1364">
        <f t="shared" si="1"/>
        <v>1</v>
      </c>
      <c r="K44" s="311">
        <v>2900000</v>
      </c>
      <c r="L44" s="311">
        <f t="shared" si="4"/>
        <v>2900000</v>
      </c>
      <c r="M44" s="1391"/>
      <c r="N44" s="1392">
        <f t="shared" si="3"/>
        <v>-2900000</v>
      </c>
      <c r="O44" s="1395"/>
    </row>
    <row r="45" spans="1:15">
      <c r="A45" s="1364" t="s">
        <v>993</v>
      </c>
      <c r="B45" s="1364">
        <v>1310515</v>
      </c>
      <c r="C45" s="1364" t="s">
        <v>994</v>
      </c>
      <c r="D45" s="1365">
        <v>43261</v>
      </c>
      <c r="E45" s="1365">
        <v>43263</v>
      </c>
      <c r="F45" s="1364">
        <f t="shared" si="5"/>
        <v>2</v>
      </c>
      <c r="G45" s="1364">
        <v>2</v>
      </c>
      <c r="H45" s="1364" t="s">
        <v>53</v>
      </c>
      <c r="I45" s="1364" t="s">
        <v>37</v>
      </c>
      <c r="J45" s="1364">
        <f t="shared" si="1"/>
        <v>4</v>
      </c>
      <c r="K45" s="311">
        <v>2900000</v>
      </c>
      <c r="L45" s="311">
        <f t="shared" si="4"/>
        <v>11600000</v>
      </c>
      <c r="M45" s="1391"/>
      <c r="N45" s="1392">
        <f t="shared" si="3"/>
        <v>-11600000</v>
      </c>
      <c r="O45" s="1395"/>
    </row>
    <row r="46" spans="1:15">
      <c r="A46" s="1364">
        <v>292795</v>
      </c>
      <c r="B46" s="1364">
        <v>1305762</v>
      </c>
      <c r="C46" s="1364" t="s">
        <v>995</v>
      </c>
      <c r="D46" s="1365">
        <v>43261</v>
      </c>
      <c r="E46" s="1365">
        <v>43263</v>
      </c>
      <c r="F46" s="1364">
        <f t="shared" si="5"/>
        <v>2</v>
      </c>
      <c r="G46" s="1364">
        <v>4</v>
      </c>
      <c r="H46" s="1364" t="s">
        <v>391</v>
      </c>
      <c r="I46" s="1364" t="s">
        <v>37</v>
      </c>
      <c r="J46" s="1364">
        <f t="shared" si="1"/>
        <v>8</v>
      </c>
      <c r="K46" s="311">
        <v>2900000</v>
      </c>
      <c r="L46" s="311">
        <f t="shared" si="4"/>
        <v>23200000</v>
      </c>
      <c r="M46" s="1391"/>
      <c r="N46" s="1392">
        <f t="shared" si="3"/>
        <v>-23200000</v>
      </c>
      <c r="O46" s="1396"/>
    </row>
    <row r="47" spans="1:15">
      <c r="A47" s="1364">
        <v>297744</v>
      </c>
      <c r="B47" s="1364">
        <v>1318072</v>
      </c>
      <c r="C47" s="1364" t="s">
        <v>996</v>
      </c>
      <c r="D47" s="1365">
        <v>43259</v>
      </c>
      <c r="E47" s="1365">
        <v>43262</v>
      </c>
      <c r="F47" s="1364">
        <f t="shared" si="5"/>
        <v>3</v>
      </c>
      <c r="G47" s="1364">
        <v>1</v>
      </c>
      <c r="H47" s="1364" t="s">
        <v>53</v>
      </c>
      <c r="I47" s="1364" t="s">
        <v>37</v>
      </c>
      <c r="J47" s="1364">
        <f t="shared" si="1"/>
        <v>3</v>
      </c>
      <c r="K47" s="1394">
        <v>2900000</v>
      </c>
      <c r="L47" s="1364">
        <f t="shared" si="4"/>
        <v>8700000</v>
      </c>
      <c r="M47" s="1397"/>
      <c r="N47" s="1398">
        <f t="shared" si="3"/>
        <v>-8700000</v>
      </c>
      <c r="O47" s="1399">
        <v>208800000</v>
      </c>
    </row>
    <row r="48" spans="1:15">
      <c r="A48" s="1364">
        <v>297763</v>
      </c>
      <c r="B48" s="1364">
        <v>1318129</v>
      </c>
      <c r="C48" s="1364" t="s">
        <v>997</v>
      </c>
      <c r="D48" s="1365">
        <v>43259</v>
      </c>
      <c r="E48" s="1365">
        <v>43260</v>
      </c>
      <c r="F48" s="1364">
        <f t="shared" si="5"/>
        <v>1</v>
      </c>
      <c r="G48" s="1364">
        <v>1</v>
      </c>
      <c r="H48" s="1364" t="s">
        <v>391</v>
      </c>
      <c r="I48" s="1364" t="s">
        <v>37</v>
      </c>
      <c r="J48" s="1364">
        <f t="shared" si="1"/>
        <v>1</v>
      </c>
      <c r="K48" s="1394">
        <v>2900000</v>
      </c>
      <c r="L48" s="1364">
        <f t="shared" si="4"/>
        <v>2900000</v>
      </c>
      <c r="M48" s="1397"/>
      <c r="N48" s="1398">
        <f t="shared" si="3"/>
        <v>-2900000</v>
      </c>
      <c r="O48" s="1400"/>
    </row>
    <row r="49" spans="1:15">
      <c r="A49" s="1364">
        <v>297790</v>
      </c>
      <c r="B49" s="1364">
        <v>1318274</v>
      </c>
      <c r="C49" s="1364" t="s">
        <v>998</v>
      </c>
      <c r="D49" s="1365">
        <v>43259</v>
      </c>
      <c r="E49" s="1365">
        <v>43261</v>
      </c>
      <c r="F49" s="1364">
        <f t="shared" si="5"/>
        <v>2</v>
      </c>
      <c r="G49" s="1364">
        <v>1</v>
      </c>
      <c r="H49" s="1364" t="s">
        <v>53</v>
      </c>
      <c r="I49" s="1364" t="s">
        <v>37</v>
      </c>
      <c r="J49" s="1364">
        <f t="shared" si="1"/>
        <v>2</v>
      </c>
      <c r="K49" s="1394">
        <v>2900000</v>
      </c>
      <c r="L49" s="1364">
        <f t="shared" si="4"/>
        <v>5800000</v>
      </c>
      <c r="M49" s="1397"/>
      <c r="N49" s="1398">
        <f t="shared" si="3"/>
        <v>-5800000</v>
      </c>
      <c r="O49" s="1400"/>
    </row>
    <row r="50" spans="1:15">
      <c r="A50" s="1364">
        <v>297791</v>
      </c>
      <c r="B50" s="1364">
        <v>1318273</v>
      </c>
      <c r="C50" s="1364" t="s">
        <v>999</v>
      </c>
      <c r="D50" s="1365">
        <v>43259</v>
      </c>
      <c r="E50" s="1365">
        <v>43261</v>
      </c>
      <c r="F50" s="1364">
        <f t="shared" si="5"/>
        <v>2</v>
      </c>
      <c r="G50" s="1364">
        <v>1</v>
      </c>
      <c r="H50" s="1364" t="s">
        <v>53</v>
      </c>
      <c r="I50" s="1364" t="s">
        <v>37</v>
      </c>
      <c r="J50" s="1364">
        <f t="shared" si="1"/>
        <v>2</v>
      </c>
      <c r="K50" s="1394">
        <v>2900000</v>
      </c>
      <c r="L50" s="1364">
        <f t="shared" si="4"/>
        <v>5800000</v>
      </c>
      <c r="M50" s="1397"/>
      <c r="N50" s="1398">
        <f t="shared" si="3"/>
        <v>-5800000</v>
      </c>
      <c r="O50" s="1400"/>
    </row>
    <row r="51" spans="1:15">
      <c r="A51" s="1364" t="s">
        <v>1000</v>
      </c>
      <c r="B51" s="1364">
        <v>1313543</v>
      </c>
      <c r="C51" s="1364" t="s">
        <v>1001</v>
      </c>
      <c r="D51" s="1365">
        <v>43262</v>
      </c>
      <c r="E51" s="1365">
        <v>43265</v>
      </c>
      <c r="F51" s="1364">
        <f t="shared" si="5"/>
        <v>3</v>
      </c>
      <c r="G51" s="1364">
        <v>2</v>
      </c>
      <c r="H51" s="1364" t="s">
        <v>53</v>
      </c>
      <c r="I51" s="1364" t="s">
        <v>37</v>
      </c>
      <c r="J51" s="1364">
        <f t="shared" si="1"/>
        <v>6</v>
      </c>
      <c r="K51" s="311">
        <v>2900000</v>
      </c>
      <c r="L51" s="311">
        <f t="shared" si="4"/>
        <v>17400000</v>
      </c>
      <c r="M51" s="1397"/>
      <c r="N51" s="1398">
        <f t="shared" si="3"/>
        <v>-17400000</v>
      </c>
      <c r="O51" s="1400"/>
    </row>
    <row r="52" spans="1:15">
      <c r="A52" s="1364">
        <v>292081</v>
      </c>
      <c r="B52" s="1364">
        <v>1304409</v>
      </c>
      <c r="C52" s="1364" t="s">
        <v>1002</v>
      </c>
      <c r="D52" s="1365">
        <v>43262</v>
      </c>
      <c r="E52" s="1365">
        <v>43266</v>
      </c>
      <c r="F52" s="1364">
        <f t="shared" si="5"/>
        <v>4</v>
      </c>
      <c r="G52" s="1364">
        <v>1</v>
      </c>
      <c r="H52" s="1364" t="s">
        <v>391</v>
      </c>
      <c r="I52" s="1364" t="s">
        <v>37</v>
      </c>
      <c r="J52" s="1364">
        <f t="shared" si="1"/>
        <v>4</v>
      </c>
      <c r="K52" s="311">
        <v>2900000</v>
      </c>
      <c r="L52" s="311">
        <f t="shared" si="4"/>
        <v>11600000</v>
      </c>
      <c r="M52" s="1397"/>
      <c r="N52" s="1398">
        <f t="shared" si="3"/>
        <v>-11600000</v>
      </c>
      <c r="O52" s="1400"/>
    </row>
    <row r="53" spans="1:15">
      <c r="A53" s="1364">
        <v>292296</v>
      </c>
      <c r="B53" s="1364">
        <v>1304941</v>
      </c>
      <c r="C53" s="1364" t="s">
        <v>1003</v>
      </c>
      <c r="D53" s="1365">
        <v>43262</v>
      </c>
      <c r="E53" s="1365">
        <v>43266</v>
      </c>
      <c r="F53" s="1364">
        <f t="shared" si="5"/>
        <v>4</v>
      </c>
      <c r="G53" s="1364">
        <v>4</v>
      </c>
      <c r="H53" s="1364" t="s">
        <v>391</v>
      </c>
      <c r="I53" s="1364" t="s">
        <v>37</v>
      </c>
      <c r="J53" s="1364">
        <f t="shared" si="1"/>
        <v>16</v>
      </c>
      <c r="K53" s="311">
        <v>2900000</v>
      </c>
      <c r="L53" s="311">
        <f t="shared" si="4"/>
        <v>46400000</v>
      </c>
      <c r="M53" s="1397"/>
      <c r="N53" s="1398">
        <f t="shared" si="3"/>
        <v>-46400000</v>
      </c>
      <c r="O53" s="1400"/>
    </row>
    <row r="54" spans="1:15">
      <c r="A54" s="1364">
        <v>292863</v>
      </c>
      <c r="B54" s="1364">
        <v>1305866</v>
      </c>
      <c r="C54" s="1364" t="s">
        <v>1004</v>
      </c>
      <c r="D54" s="1365">
        <v>43263</v>
      </c>
      <c r="E54" s="1365">
        <v>43266</v>
      </c>
      <c r="F54" s="1364">
        <f t="shared" si="5"/>
        <v>3</v>
      </c>
      <c r="G54" s="1364">
        <v>4</v>
      </c>
      <c r="H54" s="1364" t="s">
        <v>391</v>
      </c>
      <c r="I54" s="1364" t="s">
        <v>37</v>
      </c>
      <c r="J54" s="1364">
        <f t="shared" si="1"/>
        <v>12</v>
      </c>
      <c r="K54" s="311">
        <v>2900000</v>
      </c>
      <c r="L54" s="311">
        <f t="shared" si="4"/>
        <v>34800000</v>
      </c>
      <c r="M54" s="1397"/>
      <c r="N54" s="1398">
        <f t="shared" si="3"/>
        <v>-34800000</v>
      </c>
      <c r="O54" s="1400"/>
    </row>
    <row r="55" spans="1:15">
      <c r="A55" s="1364">
        <v>296210</v>
      </c>
      <c r="B55" s="1364">
        <v>1312394</v>
      </c>
      <c r="C55" s="1364" t="s">
        <v>1005</v>
      </c>
      <c r="D55" s="1365">
        <v>43263</v>
      </c>
      <c r="E55" s="1365">
        <v>43265</v>
      </c>
      <c r="F55" s="1364">
        <f t="shared" si="5"/>
        <v>2</v>
      </c>
      <c r="G55" s="1364">
        <v>2</v>
      </c>
      <c r="H55" s="1364" t="s">
        <v>53</v>
      </c>
      <c r="I55" s="1364" t="s">
        <v>37</v>
      </c>
      <c r="J55" s="1364">
        <f t="shared" si="1"/>
        <v>4</v>
      </c>
      <c r="K55" s="311">
        <v>2900000</v>
      </c>
      <c r="L55" s="311">
        <f t="shared" si="4"/>
        <v>11600000</v>
      </c>
      <c r="M55" s="1397"/>
      <c r="N55" s="1398">
        <f t="shared" si="3"/>
        <v>-11600000</v>
      </c>
      <c r="O55" s="1400"/>
    </row>
    <row r="56" spans="1:15">
      <c r="A56" s="1364">
        <v>293263</v>
      </c>
      <c r="B56" s="1364">
        <v>1306639</v>
      </c>
      <c r="C56" s="1364" t="s">
        <v>1006</v>
      </c>
      <c r="D56" s="1365">
        <v>43263</v>
      </c>
      <c r="E56" s="1365">
        <v>43266</v>
      </c>
      <c r="F56" s="1364">
        <f t="shared" si="5"/>
        <v>3</v>
      </c>
      <c r="G56" s="1364">
        <v>1</v>
      </c>
      <c r="H56" s="1364" t="s">
        <v>53</v>
      </c>
      <c r="I56" s="1364" t="s">
        <v>37</v>
      </c>
      <c r="J56" s="1364">
        <f t="shared" si="1"/>
        <v>3</v>
      </c>
      <c r="K56" s="311">
        <v>2900000</v>
      </c>
      <c r="L56" s="311">
        <f t="shared" si="4"/>
        <v>8700000</v>
      </c>
      <c r="M56" s="1397"/>
      <c r="N56" s="1398">
        <f t="shared" si="3"/>
        <v>-8700000</v>
      </c>
      <c r="O56" s="1400"/>
    </row>
    <row r="57" spans="1:15">
      <c r="A57" s="1364">
        <v>295671</v>
      </c>
      <c r="B57" s="1364">
        <v>1310940</v>
      </c>
      <c r="C57" s="1364" t="s">
        <v>1007</v>
      </c>
      <c r="D57" s="1365">
        <v>43263</v>
      </c>
      <c r="E57" s="1365">
        <v>43267</v>
      </c>
      <c r="F57" s="1364">
        <f t="shared" si="5"/>
        <v>4</v>
      </c>
      <c r="G57" s="1364">
        <v>1</v>
      </c>
      <c r="H57" s="1364" t="s">
        <v>53</v>
      </c>
      <c r="I57" s="1364" t="s">
        <v>37</v>
      </c>
      <c r="J57" s="1364">
        <f t="shared" si="1"/>
        <v>4</v>
      </c>
      <c r="K57" s="311">
        <v>2900000</v>
      </c>
      <c r="L57" s="311">
        <f t="shared" si="4"/>
        <v>11600000</v>
      </c>
      <c r="M57" s="1397"/>
      <c r="N57" s="1398">
        <f t="shared" si="3"/>
        <v>-11600000</v>
      </c>
      <c r="O57" s="1400"/>
    </row>
    <row r="58" spans="1:15">
      <c r="A58" s="1364">
        <v>292549</v>
      </c>
      <c r="B58" s="1364">
        <v>1305305</v>
      </c>
      <c r="C58" s="1364" t="s">
        <v>1008</v>
      </c>
      <c r="D58" s="1365">
        <v>43264</v>
      </c>
      <c r="E58" s="1365">
        <v>43266</v>
      </c>
      <c r="F58" s="1364">
        <f t="shared" si="5"/>
        <v>2</v>
      </c>
      <c r="G58" s="1364">
        <v>2</v>
      </c>
      <c r="H58" s="1364" t="s">
        <v>53</v>
      </c>
      <c r="I58" s="1364" t="s">
        <v>37</v>
      </c>
      <c r="J58" s="1364">
        <f t="shared" si="1"/>
        <v>4</v>
      </c>
      <c r="K58" s="311">
        <v>2900000</v>
      </c>
      <c r="L58" s="311">
        <f t="shared" si="4"/>
        <v>11600000</v>
      </c>
      <c r="M58" s="1397"/>
      <c r="N58" s="1398">
        <f t="shared" si="3"/>
        <v>-11600000</v>
      </c>
      <c r="O58" s="1400"/>
    </row>
    <row r="59" spans="1:15">
      <c r="A59" s="1364">
        <v>295306</v>
      </c>
      <c r="B59" s="1364">
        <v>1310018</v>
      </c>
      <c r="C59" s="1364" t="s">
        <v>1009</v>
      </c>
      <c r="D59" s="1365">
        <v>43264</v>
      </c>
      <c r="E59" s="1365">
        <v>43266</v>
      </c>
      <c r="F59" s="1364">
        <f t="shared" si="5"/>
        <v>2</v>
      </c>
      <c r="G59" s="1364">
        <v>1</v>
      </c>
      <c r="H59" s="1364" t="s">
        <v>405</v>
      </c>
      <c r="I59" s="1364" t="s">
        <v>37</v>
      </c>
      <c r="J59" s="1364">
        <f t="shared" si="1"/>
        <v>2</v>
      </c>
      <c r="K59" s="311">
        <v>2900000</v>
      </c>
      <c r="L59" s="311">
        <f t="shared" si="4"/>
        <v>5800000</v>
      </c>
      <c r="M59" s="1397"/>
      <c r="N59" s="1398">
        <f t="shared" si="3"/>
        <v>-5800000</v>
      </c>
      <c r="O59" s="1400"/>
    </row>
    <row r="60" spans="1:15">
      <c r="A60" s="1364">
        <v>291001</v>
      </c>
      <c r="B60" s="1364">
        <v>1301843</v>
      </c>
      <c r="C60" s="1364" t="s">
        <v>1010</v>
      </c>
      <c r="D60" s="1365">
        <v>43264</v>
      </c>
      <c r="E60" s="1365">
        <v>43268</v>
      </c>
      <c r="F60" s="1364">
        <f t="shared" si="5"/>
        <v>4</v>
      </c>
      <c r="G60" s="1364">
        <v>1</v>
      </c>
      <c r="H60" s="1364" t="s">
        <v>53</v>
      </c>
      <c r="I60" s="1364" t="s">
        <v>37</v>
      </c>
      <c r="J60" s="1364">
        <f t="shared" si="1"/>
        <v>4</v>
      </c>
      <c r="K60" s="311">
        <v>2900000</v>
      </c>
      <c r="L60" s="311">
        <f t="shared" si="4"/>
        <v>11600000</v>
      </c>
      <c r="M60" s="1397"/>
      <c r="N60" s="1398">
        <f t="shared" si="3"/>
        <v>-11600000</v>
      </c>
      <c r="O60" s="1400"/>
    </row>
    <row r="61" spans="1:15">
      <c r="A61" s="1364">
        <v>292869</v>
      </c>
      <c r="B61" s="1364">
        <v>1305995</v>
      </c>
      <c r="C61" s="1364" t="s">
        <v>1011</v>
      </c>
      <c r="D61" s="1365">
        <v>43264</v>
      </c>
      <c r="E61" s="1365">
        <v>43266</v>
      </c>
      <c r="F61" s="1364">
        <f t="shared" si="5"/>
        <v>2</v>
      </c>
      <c r="G61" s="1364">
        <v>1</v>
      </c>
      <c r="H61" s="1364" t="s">
        <v>53</v>
      </c>
      <c r="I61" s="1364" t="s">
        <v>37</v>
      </c>
      <c r="J61" s="1364">
        <f t="shared" si="1"/>
        <v>2</v>
      </c>
      <c r="K61" s="311">
        <v>2900000</v>
      </c>
      <c r="L61" s="311">
        <f t="shared" si="4"/>
        <v>5800000</v>
      </c>
      <c r="M61" s="1397"/>
      <c r="N61" s="1398">
        <f t="shared" si="3"/>
        <v>-5800000</v>
      </c>
      <c r="O61" s="1400"/>
    </row>
    <row r="62" spans="1:15">
      <c r="A62" s="1364">
        <v>296775</v>
      </c>
      <c r="B62" s="1364">
        <v>1314234</v>
      </c>
      <c r="C62" s="1364" t="s">
        <v>1012</v>
      </c>
      <c r="D62" s="1365">
        <v>43264</v>
      </c>
      <c r="E62" s="1365">
        <v>43265</v>
      </c>
      <c r="F62" s="1364">
        <f t="shared" si="5"/>
        <v>1</v>
      </c>
      <c r="G62" s="1364">
        <v>3</v>
      </c>
      <c r="H62" s="1364" t="s">
        <v>53</v>
      </c>
      <c r="I62" s="1364" t="s">
        <v>37</v>
      </c>
      <c r="J62" s="1364">
        <f t="shared" si="1"/>
        <v>3</v>
      </c>
      <c r="K62" s="311">
        <v>2900000</v>
      </c>
      <c r="L62" s="311">
        <f t="shared" si="4"/>
        <v>8700000</v>
      </c>
      <c r="M62" s="1397"/>
      <c r="N62" s="1398">
        <f t="shared" si="3"/>
        <v>-8700000</v>
      </c>
      <c r="O62" s="1401"/>
    </row>
    <row r="63" spans="1:15">
      <c r="A63" s="1364">
        <v>297869</v>
      </c>
      <c r="B63" s="1364">
        <v>1318612</v>
      </c>
      <c r="C63" s="1364" t="s">
        <v>1013</v>
      </c>
      <c r="D63" s="1365">
        <v>43259</v>
      </c>
      <c r="E63" s="1365">
        <v>43260</v>
      </c>
      <c r="F63" s="1364">
        <f t="shared" si="5"/>
        <v>1</v>
      </c>
      <c r="G63" s="1364">
        <v>5</v>
      </c>
      <c r="H63" s="1364" t="s">
        <v>391</v>
      </c>
      <c r="I63" s="1364" t="s">
        <v>37</v>
      </c>
      <c r="J63" s="1364">
        <f t="shared" si="1"/>
        <v>5</v>
      </c>
      <c r="K63" s="311">
        <v>2900000</v>
      </c>
      <c r="L63" s="311">
        <f t="shared" si="4"/>
        <v>14500000</v>
      </c>
      <c r="M63" s="1402"/>
      <c r="N63" s="1403">
        <f t="shared" si="3"/>
        <v>-14500000</v>
      </c>
      <c r="O63" s="1404">
        <f>SUM(L63:L64)</f>
        <v>20300000</v>
      </c>
    </row>
    <row r="64" spans="1:15">
      <c r="A64" s="1364">
        <v>297842</v>
      </c>
      <c r="B64" s="1364">
        <v>1318443</v>
      </c>
      <c r="C64" s="1364" t="s">
        <v>1014</v>
      </c>
      <c r="D64" s="1365">
        <v>43260</v>
      </c>
      <c r="E64" s="1365">
        <v>43262</v>
      </c>
      <c r="F64" s="1364">
        <f t="shared" si="5"/>
        <v>2</v>
      </c>
      <c r="G64" s="1364">
        <v>1</v>
      </c>
      <c r="H64" s="1364" t="s">
        <v>53</v>
      </c>
      <c r="I64" s="1364" t="s">
        <v>37</v>
      </c>
      <c r="J64" s="1364">
        <f t="shared" si="1"/>
        <v>2</v>
      </c>
      <c r="K64" s="311">
        <v>2900000</v>
      </c>
      <c r="L64" s="311">
        <f t="shared" si="4"/>
        <v>5800000</v>
      </c>
      <c r="M64" s="1402"/>
      <c r="N64" s="1403">
        <f t="shared" si="3"/>
        <v>-5800000</v>
      </c>
      <c r="O64" s="1405"/>
    </row>
    <row r="65" spans="1:15">
      <c r="A65" s="1364">
        <v>298041</v>
      </c>
      <c r="B65" s="1364">
        <v>1319395</v>
      </c>
      <c r="C65" s="1364" t="s">
        <v>1014</v>
      </c>
      <c r="D65" s="1365">
        <v>43262</v>
      </c>
      <c r="E65" s="1365">
        <v>43264</v>
      </c>
      <c r="F65" s="1364">
        <f t="shared" si="5"/>
        <v>2</v>
      </c>
      <c r="G65" s="1364">
        <v>1</v>
      </c>
      <c r="H65" s="1364" t="s">
        <v>36</v>
      </c>
      <c r="I65" s="1364" t="s">
        <v>37</v>
      </c>
      <c r="J65" s="1364">
        <f t="shared" si="1"/>
        <v>2</v>
      </c>
      <c r="K65" s="1394">
        <v>2900000</v>
      </c>
      <c r="L65" s="1364">
        <f t="shared" si="4"/>
        <v>5800000</v>
      </c>
      <c r="M65" s="1408"/>
      <c r="N65" s="1409">
        <f t="shared" si="3"/>
        <v>-5800000</v>
      </c>
      <c r="O65" s="1410">
        <f>SUM(L65:L76)</f>
        <v>81200000</v>
      </c>
    </row>
    <row r="66" spans="1:15">
      <c r="A66" s="1364">
        <v>297922</v>
      </c>
      <c r="B66" s="1364">
        <v>1318722</v>
      </c>
      <c r="C66" s="1364" t="s">
        <v>1015</v>
      </c>
      <c r="D66" s="1365">
        <v>43260</v>
      </c>
      <c r="E66" s="1365">
        <v>43262</v>
      </c>
      <c r="F66" s="1364">
        <f t="shared" si="5"/>
        <v>2</v>
      </c>
      <c r="G66" s="1364">
        <v>2</v>
      </c>
      <c r="H66" s="1364" t="s">
        <v>53</v>
      </c>
      <c r="I66" s="1364" t="s">
        <v>37</v>
      </c>
      <c r="J66" s="1364">
        <f t="shared" si="1"/>
        <v>4</v>
      </c>
      <c r="K66" s="1394">
        <v>2900000</v>
      </c>
      <c r="L66" s="1364">
        <f t="shared" si="4"/>
        <v>11600000</v>
      </c>
      <c r="M66" s="1408"/>
      <c r="N66" s="1409">
        <f t="shared" si="3"/>
        <v>-11600000</v>
      </c>
      <c r="O66" s="1411"/>
    </row>
    <row r="67" spans="1:15">
      <c r="A67" s="1364"/>
      <c r="B67" s="1364">
        <v>1318725</v>
      </c>
      <c r="C67" s="1364"/>
      <c r="D67" s="1365"/>
      <c r="E67" s="1365"/>
      <c r="F67" s="1364"/>
      <c r="G67" s="1364"/>
      <c r="H67" s="1364"/>
      <c r="I67" s="1364"/>
      <c r="J67" s="1364"/>
      <c r="K67" s="1394"/>
      <c r="L67" s="1364"/>
      <c r="M67" s="1408"/>
      <c r="N67" s="1409"/>
      <c r="O67" s="1411"/>
    </row>
    <row r="68" spans="1:15">
      <c r="A68" s="1364">
        <v>295974</v>
      </c>
      <c r="B68" s="1364">
        <v>1311623</v>
      </c>
      <c r="C68" s="1364" t="s">
        <v>1016</v>
      </c>
      <c r="D68" s="1365">
        <v>43265</v>
      </c>
      <c r="E68" s="1365">
        <v>43270</v>
      </c>
      <c r="F68" s="1364">
        <f t="shared" ref="F68:F131" si="6">E68-D68</f>
        <v>5</v>
      </c>
      <c r="G68" s="1364">
        <v>1</v>
      </c>
      <c r="H68" s="1364" t="s">
        <v>53</v>
      </c>
      <c r="I68" s="1364" t="s">
        <v>37</v>
      </c>
      <c r="J68" s="1364">
        <f t="shared" ref="J68:J131" si="7">G68*F68</f>
        <v>5</v>
      </c>
      <c r="K68" s="311">
        <v>2900000</v>
      </c>
      <c r="L68" s="311">
        <f t="shared" ref="L68:L131" si="8">K68*F68*G68</f>
        <v>14500000</v>
      </c>
      <c r="M68" s="1408"/>
      <c r="N68" s="1409">
        <f t="shared" ref="N68:N102" si="9">M68-L68</f>
        <v>-14500000</v>
      </c>
      <c r="O68" s="1411"/>
    </row>
    <row r="69" spans="1:15">
      <c r="A69" s="1364">
        <v>297047</v>
      </c>
      <c r="B69" s="1364">
        <v>1314396</v>
      </c>
      <c r="C69" s="1364" t="s">
        <v>1017</v>
      </c>
      <c r="D69" s="1365">
        <v>43265</v>
      </c>
      <c r="E69" s="1365">
        <v>43268</v>
      </c>
      <c r="F69" s="1364">
        <f t="shared" si="6"/>
        <v>3</v>
      </c>
      <c r="G69" s="1364">
        <v>1</v>
      </c>
      <c r="H69" s="1364" t="s">
        <v>391</v>
      </c>
      <c r="I69" s="1364" t="s">
        <v>37</v>
      </c>
      <c r="J69" s="1364">
        <f t="shared" si="7"/>
        <v>3</v>
      </c>
      <c r="K69" s="311">
        <v>2900000</v>
      </c>
      <c r="L69" s="311">
        <f t="shared" si="8"/>
        <v>8700000</v>
      </c>
      <c r="M69" s="1408"/>
      <c r="N69" s="1409">
        <f t="shared" si="9"/>
        <v>-8700000</v>
      </c>
      <c r="O69" s="1411"/>
    </row>
    <row r="70" spans="1:15">
      <c r="A70" s="1364">
        <v>296224</v>
      </c>
      <c r="B70" s="1364">
        <v>1312547</v>
      </c>
      <c r="C70" s="1364" t="s">
        <v>1018</v>
      </c>
      <c r="D70" s="1365">
        <v>43266</v>
      </c>
      <c r="E70" s="1365">
        <v>43267</v>
      </c>
      <c r="F70" s="1364">
        <f t="shared" si="6"/>
        <v>1</v>
      </c>
      <c r="G70" s="1364">
        <v>1</v>
      </c>
      <c r="H70" s="1364" t="s">
        <v>53</v>
      </c>
      <c r="I70" s="1364" t="s">
        <v>37</v>
      </c>
      <c r="J70" s="1364">
        <f t="shared" si="7"/>
        <v>1</v>
      </c>
      <c r="K70" s="311">
        <v>2900000</v>
      </c>
      <c r="L70" s="311">
        <f t="shared" si="8"/>
        <v>2900000</v>
      </c>
      <c r="M70" s="1408"/>
      <c r="N70" s="1409">
        <f t="shared" si="9"/>
        <v>-2900000</v>
      </c>
      <c r="O70" s="1411"/>
    </row>
    <row r="71" spans="1:15">
      <c r="A71" s="1364" t="s">
        <v>1019</v>
      </c>
      <c r="B71" s="1364">
        <v>1310029</v>
      </c>
      <c r="C71" s="1364" t="s">
        <v>1020</v>
      </c>
      <c r="D71" s="1365">
        <v>43266</v>
      </c>
      <c r="E71" s="1365">
        <v>43268</v>
      </c>
      <c r="F71" s="1364">
        <f t="shared" si="6"/>
        <v>2</v>
      </c>
      <c r="G71" s="1364">
        <v>2</v>
      </c>
      <c r="H71" s="1364" t="s">
        <v>405</v>
      </c>
      <c r="I71" s="1364" t="s">
        <v>37</v>
      </c>
      <c r="J71" s="1364">
        <f t="shared" si="7"/>
        <v>4</v>
      </c>
      <c r="K71" s="311">
        <v>2900000</v>
      </c>
      <c r="L71" s="311">
        <f t="shared" si="8"/>
        <v>11600000</v>
      </c>
      <c r="M71" s="1408"/>
      <c r="N71" s="1409">
        <f t="shared" si="9"/>
        <v>-11600000</v>
      </c>
      <c r="O71" s="1411"/>
    </row>
    <row r="72" spans="1:15">
      <c r="A72" s="1364">
        <v>291960</v>
      </c>
      <c r="B72" s="1364">
        <v>1303981</v>
      </c>
      <c r="C72" s="1364" t="s">
        <v>1021</v>
      </c>
      <c r="D72" s="1365">
        <v>43266</v>
      </c>
      <c r="E72" s="1365">
        <v>43269</v>
      </c>
      <c r="F72" s="1364">
        <f t="shared" si="6"/>
        <v>3</v>
      </c>
      <c r="G72" s="1364">
        <v>1</v>
      </c>
      <c r="H72" s="1364" t="s">
        <v>53</v>
      </c>
      <c r="I72" s="1364" t="s">
        <v>37</v>
      </c>
      <c r="J72" s="1364">
        <f t="shared" si="7"/>
        <v>3</v>
      </c>
      <c r="K72" s="311">
        <v>2900000</v>
      </c>
      <c r="L72" s="311">
        <f t="shared" si="8"/>
        <v>8700000</v>
      </c>
      <c r="M72" s="1408"/>
      <c r="N72" s="1409">
        <f t="shared" si="9"/>
        <v>-8700000</v>
      </c>
      <c r="O72" s="1411"/>
    </row>
    <row r="73" spans="1:15">
      <c r="A73" s="1364">
        <v>294473</v>
      </c>
      <c r="B73" s="1364">
        <v>1309369</v>
      </c>
      <c r="C73" s="1364" t="s">
        <v>1022</v>
      </c>
      <c r="D73" s="1365">
        <v>43266</v>
      </c>
      <c r="E73" s="1365">
        <v>43267</v>
      </c>
      <c r="F73" s="1364">
        <f t="shared" si="6"/>
        <v>1</v>
      </c>
      <c r="G73" s="1364">
        <v>1</v>
      </c>
      <c r="H73" s="1364" t="s">
        <v>53</v>
      </c>
      <c r="I73" s="1364" t="s">
        <v>37</v>
      </c>
      <c r="J73" s="1364">
        <f t="shared" si="7"/>
        <v>1</v>
      </c>
      <c r="K73" s="311">
        <v>2900000</v>
      </c>
      <c r="L73" s="311">
        <f t="shared" si="8"/>
        <v>2900000</v>
      </c>
      <c r="M73" s="1408"/>
      <c r="N73" s="1409">
        <f t="shared" si="9"/>
        <v>-2900000</v>
      </c>
      <c r="O73" s="1411"/>
    </row>
    <row r="74" spans="1:15">
      <c r="A74" s="1364">
        <v>292297</v>
      </c>
      <c r="B74" s="1364">
        <v>1304975</v>
      </c>
      <c r="C74" s="1364" t="s">
        <v>1023</v>
      </c>
      <c r="D74" s="1365">
        <v>43266</v>
      </c>
      <c r="E74" s="1365">
        <v>43267</v>
      </c>
      <c r="F74" s="1364">
        <f t="shared" si="6"/>
        <v>1</v>
      </c>
      <c r="G74" s="1364">
        <v>1</v>
      </c>
      <c r="H74" s="1364" t="s">
        <v>53</v>
      </c>
      <c r="I74" s="1364" t="s">
        <v>37</v>
      </c>
      <c r="J74" s="1364">
        <f t="shared" si="7"/>
        <v>1</v>
      </c>
      <c r="K74" s="311">
        <v>2900000</v>
      </c>
      <c r="L74" s="311">
        <f t="shared" si="8"/>
        <v>2900000</v>
      </c>
      <c r="M74" s="1408"/>
      <c r="N74" s="1409">
        <f t="shared" si="9"/>
        <v>-2900000</v>
      </c>
      <c r="O74" s="1411"/>
    </row>
    <row r="75" spans="1:15">
      <c r="A75" s="1364">
        <v>292532</v>
      </c>
      <c r="B75" s="1364">
        <v>1305010</v>
      </c>
      <c r="C75" s="1364" t="s">
        <v>1024</v>
      </c>
      <c r="D75" s="1365">
        <v>43266</v>
      </c>
      <c r="E75" s="1365">
        <v>43268</v>
      </c>
      <c r="F75" s="1364">
        <f t="shared" si="6"/>
        <v>2</v>
      </c>
      <c r="G75" s="1364">
        <v>1</v>
      </c>
      <c r="H75" s="1364" t="s">
        <v>53</v>
      </c>
      <c r="I75" s="1364" t="s">
        <v>37</v>
      </c>
      <c r="J75" s="1364">
        <f t="shared" si="7"/>
        <v>2</v>
      </c>
      <c r="K75" s="311">
        <v>2900000</v>
      </c>
      <c r="L75" s="311">
        <f t="shared" si="8"/>
        <v>5800000</v>
      </c>
      <c r="M75" s="1408"/>
      <c r="N75" s="1409">
        <f t="shared" si="9"/>
        <v>-5800000</v>
      </c>
      <c r="O75" s="1411"/>
    </row>
    <row r="76" spans="1:15">
      <c r="A76" s="1364">
        <v>293489</v>
      </c>
      <c r="B76" s="1364">
        <v>1307389</v>
      </c>
      <c r="C76" s="1364" t="s">
        <v>1025</v>
      </c>
      <c r="D76" s="1365">
        <v>43266</v>
      </c>
      <c r="E76" s="1365">
        <v>43268</v>
      </c>
      <c r="F76" s="1364">
        <f t="shared" si="6"/>
        <v>2</v>
      </c>
      <c r="G76" s="1364">
        <v>1</v>
      </c>
      <c r="H76" s="1364" t="s">
        <v>391</v>
      </c>
      <c r="I76" s="1364" t="s">
        <v>37</v>
      </c>
      <c r="J76" s="1364">
        <f t="shared" si="7"/>
        <v>2</v>
      </c>
      <c r="K76" s="311">
        <v>2900000</v>
      </c>
      <c r="L76" s="311">
        <f t="shared" si="8"/>
        <v>5800000</v>
      </c>
      <c r="M76" s="1408"/>
      <c r="N76" s="1409">
        <f t="shared" si="9"/>
        <v>-5800000</v>
      </c>
      <c r="O76" s="1412"/>
    </row>
    <row r="77" spans="1:15">
      <c r="A77" s="1364">
        <v>296752</v>
      </c>
      <c r="B77" s="1364">
        <v>1314112</v>
      </c>
      <c r="C77" s="1364" t="s">
        <v>1026</v>
      </c>
      <c r="D77" s="1365">
        <v>43266</v>
      </c>
      <c r="E77" s="1365">
        <v>43269</v>
      </c>
      <c r="F77" s="1364">
        <f t="shared" si="6"/>
        <v>3</v>
      </c>
      <c r="G77" s="1364">
        <v>1</v>
      </c>
      <c r="H77" s="1364" t="s">
        <v>53</v>
      </c>
      <c r="I77" s="1364" t="s">
        <v>37</v>
      </c>
      <c r="J77" s="1364">
        <f t="shared" si="7"/>
        <v>3</v>
      </c>
      <c r="K77" s="311">
        <v>2900000</v>
      </c>
      <c r="L77" s="311">
        <f t="shared" si="8"/>
        <v>8700000</v>
      </c>
      <c r="M77" s="1391"/>
      <c r="N77" s="1392">
        <f t="shared" si="9"/>
        <v>-8700000</v>
      </c>
      <c r="O77" s="1393">
        <f>SUM(L77:L96)</f>
        <v>170400000</v>
      </c>
    </row>
    <row r="78" spans="1:15">
      <c r="A78" s="1364" t="s">
        <v>1027</v>
      </c>
      <c r="B78" s="1364">
        <v>1316076</v>
      </c>
      <c r="C78" s="1364" t="s">
        <v>1028</v>
      </c>
      <c r="D78" s="1365">
        <v>43266</v>
      </c>
      <c r="E78" s="1365">
        <v>43268</v>
      </c>
      <c r="F78" s="1364">
        <f t="shared" si="6"/>
        <v>2</v>
      </c>
      <c r="G78" s="1364">
        <v>2</v>
      </c>
      <c r="H78" s="1364" t="s">
        <v>53</v>
      </c>
      <c r="I78" s="1364" t="s">
        <v>37</v>
      </c>
      <c r="J78" s="1364">
        <f t="shared" si="7"/>
        <v>4</v>
      </c>
      <c r="K78" s="1394">
        <v>2900000</v>
      </c>
      <c r="L78" s="1364">
        <f t="shared" si="8"/>
        <v>11600000</v>
      </c>
      <c r="M78" s="1391"/>
      <c r="N78" s="1392">
        <f t="shared" si="9"/>
        <v>-11600000</v>
      </c>
      <c r="O78" s="1395"/>
    </row>
    <row r="79" spans="1:15">
      <c r="A79" s="1364">
        <v>297343</v>
      </c>
      <c r="B79" s="1364">
        <v>1316111</v>
      </c>
      <c r="C79" s="1364" t="s">
        <v>1029</v>
      </c>
      <c r="D79" s="1365">
        <v>43266</v>
      </c>
      <c r="E79" s="1365">
        <v>43268</v>
      </c>
      <c r="F79" s="1364">
        <f t="shared" si="6"/>
        <v>2</v>
      </c>
      <c r="G79" s="1364">
        <v>1</v>
      </c>
      <c r="H79" s="1364" t="s">
        <v>53</v>
      </c>
      <c r="I79" s="1364" t="s">
        <v>868</v>
      </c>
      <c r="J79" s="1364">
        <f t="shared" si="7"/>
        <v>2</v>
      </c>
      <c r="K79" s="1394">
        <v>4000000</v>
      </c>
      <c r="L79" s="1364">
        <f t="shared" si="8"/>
        <v>8000000</v>
      </c>
      <c r="M79" s="1391"/>
      <c r="N79" s="1392">
        <f t="shared" si="9"/>
        <v>-8000000</v>
      </c>
      <c r="O79" s="1395"/>
    </row>
    <row r="80" spans="1:15">
      <c r="A80" s="1364">
        <v>291770</v>
      </c>
      <c r="B80" s="1364">
        <v>1303318</v>
      </c>
      <c r="C80" s="1364" t="s">
        <v>1030</v>
      </c>
      <c r="D80" s="1365">
        <v>43267</v>
      </c>
      <c r="E80" s="1365">
        <v>43269</v>
      </c>
      <c r="F80" s="1364">
        <f t="shared" si="6"/>
        <v>2</v>
      </c>
      <c r="G80" s="1364">
        <v>2</v>
      </c>
      <c r="H80" s="1364" t="s">
        <v>391</v>
      </c>
      <c r="I80" s="1364" t="s">
        <v>37</v>
      </c>
      <c r="J80" s="1364">
        <f t="shared" si="7"/>
        <v>4</v>
      </c>
      <c r="K80" s="311">
        <v>2900000</v>
      </c>
      <c r="L80" s="311">
        <f t="shared" si="8"/>
        <v>11600000</v>
      </c>
      <c r="M80" s="1391"/>
      <c r="N80" s="1392">
        <f t="shared" si="9"/>
        <v>-11600000</v>
      </c>
      <c r="O80" s="1395"/>
    </row>
    <row r="81" spans="1:15">
      <c r="A81" s="1364">
        <v>294004</v>
      </c>
      <c r="B81" s="1364">
        <v>1307580</v>
      </c>
      <c r="C81" s="1364" t="s">
        <v>1031</v>
      </c>
      <c r="D81" s="1365">
        <v>43267</v>
      </c>
      <c r="E81" s="1365">
        <v>43270</v>
      </c>
      <c r="F81" s="1364">
        <f t="shared" si="6"/>
        <v>3</v>
      </c>
      <c r="G81" s="1364">
        <v>1</v>
      </c>
      <c r="H81" s="1364" t="s">
        <v>391</v>
      </c>
      <c r="I81" s="1364" t="s">
        <v>37</v>
      </c>
      <c r="J81" s="1364">
        <f t="shared" si="7"/>
        <v>3</v>
      </c>
      <c r="K81" s="311">
        <v>2900000</v>
      </c>
      <c r="L81" s="311">
        <f t="shared" si="8"/>
        <v>8700000</v>
      </c>
      <c r="M81" s="1391"/>
      <c r="N81" s="1392">
        <f t="shared" si="9"/>
        <v>-8700000</v>
      </c>
      <c r="O81" s="1395"/>
    </row>
    <row r="82" spans="1:15">
      <c r="A82" s="1364" t="s">
        <v>1032</v>
      </c>
      <c r="B82" s="1406">
        <v>1312388</v>
      </c>
      <c r="C82" s="1364" t="s">
        <v>1033</v>
      </c>
      <c r="D82" s="1365">
        <v>43267</v>
      </c>
      <c r="E82" s="1365">
        <v>43268</v>
      </c>
      <c r="F82" s="1364">
        <f t="shared" si="6"/>
        <v>1</v>
      </c>
      <c r="G82" s="1364">
        <v>2</v>
      </c>
      <c r="H82" s="1364" t="s">
        <v>53</v>
      </c>
      <c r="I82" s="1364" t="s">
        <v>37</v>
      </c>
      <c r="J82" s="1364">
        <f t="shared" si="7"/>
        <v>2</v>
      </c>
      <c r="K82" s="311">
        <v>2900000</v>
      </c>
      <c r="L82" s="311">
        <f t="shared" si="8"/>
        <v>5800000</v>
      </c>
      <c r="M82" s="1391"/>
      <c r="N82" s="1392">
        <f t="shared" si="9"/>
        <v>-5800000</v>
      </c>
      <c r="O82" s="1395"/>
    </row>
    <row r="83" spans="1:15">
      <c r="A83" s="1364">
        <v>292868</v>
      </c>
      <c r="B83" s="1364">
        <v>1305992</v>
      </c>
      <c r="C83" s="1364" t="s">
        <v>1034</v>
      </c>
      <c r="D83" s="1365">
        <v>43267</v>
      </c>
      <c r="E83" s="1365">
        <v>43268</v>
      </c>
      <c r="F83" s="1364">
        <f t="shared" si="6"/>
        <v>1</v>
      </c>
      <c r="G83" s="1364">
        <v>1</v>
      </c>
      <c r="H83" s="1364" t="s">
        <v>391</v>
      </c>
      <c r="I83" s="1364" t="s">
        <v>37</v>
      </c>
      <c r="J83" s="1364">
        <f t="shared" si="7"/>
        <v>1</v>
      </c>
      <c r="K83" s="311">
        <v>2900000</v>
      </c>
      <c r="L83" s="311">
        <f t="shared" si="8"/>
        <v>2900000</v>
      </c>
      <c r="M83" s="1391"/>
      <c r="N83" s="1392">
        <f t="shared" si="9"/>
        <v>-2900000</v>
      </c>
      <c r="O83" s="1395"/>
    </row>
    <row r="84" spans="1:15">
      <c r="A84" s="1364">
        <v>296046</v>
      </c>
      <c r="B84" s="1364">
        <v>1312032</v>
      </c>
      <c r="C84" s="1364" t="s">
        <v>1035</v>
      </c>
      <c r="D84" s="1365">
        <v>43267</v>
      </c>
      <c r="E84" s="1365">
        <v>43268</v>
      </c>
      <c r="F84" s="1364">
        <f t="shared" si="6"/>
        <v>1</v>
      </c>
      <c r="G84" s="1364">
        <v>2</v>
      </c>
      <c r="H84" s="1364" t="s">
        <v>391</v>
      </c>
      <c r="I84" s="1364" t="s">
        <v>37</v>
      </c>
      <c r="J84" s="1364">
        <f t="shared" si="7"/>
        <v>2</v>
      </c>
      <c r="K84" s="311">
        <v>2900000</v>
      </c>
      <c r="L84" s="311">
        <f t="shared" si="8"/>
        <v>5800000</v>
      </c>
      <c r="M84" s="1391"/>
      <c r="N84" s="1392">
        <f t="shared" si="9"/>
        <v>-5800000</v>
      </c>
      <c r="O84" s="1395"/>
    </row>
    <row r="85" spans="1:15">
      <c r="A85" s="1364">
        <v>289759</v>
      </c>
      <c r="B85" s="1364">
        <v>1298894</v>
      </c>
      <c r="C85" s="1364" t="s">
        <v>1036</v>
      </c>
      <c r="D85" s="1365">
        <v>43267</v>
      </c>
      <c r="E85" s="1365">
        <v>43268</v>
      </c>
      <c r="F85" s="1364">
        <f t="shared" si="6"/>
        <v>1</v>
      </c>
      <c r="G85" s="1364">
        <v>1</v>
      </c>
      <c r="H85" s="1364" t="s">
        <v>53</v>
      </c>
      <c r="I85" s="1364" t="s">
        <v>37</v>
      </c>
      <c r="J85" s="1364">
        <f t="shared" si="7"/>
        <v>1</v>
      </c>
      <c r="K85" s="311">
        <v>2900000</v>
      </c>
      <c r="L85" s="311">
        <f t="shared" si="8"/>
        <v>2900000</v>
      </c>
      <c r="M85" s="1391"/>
      <c r="N85" s="1392">
        <f t="shared" si="9"/>
        <v>-2900000</v>
      </c>
      <c r="O85" s="1395"/>
    </row>
    <row r="86" spans="1:15">
      <c r="A86" s="1364">
        <v>293337</v>
      </c>
      <c r="B86" s="1364">
        <v>1306901</v>
      </c>
      <c r="C86" s="1364" t="s">
        <v>1037</v>
      </c>
      <c r="D86" s="1365">
        <v>43267</v>
      </c>
      <c r="E86" s="1365">
        <v>43269</v>
      </c>
      <c r="F86" s="1364">
        <f t="shared" si="6"/>
        <v>2</v>
      </c>
      <c r="G86" s="1364">
        <v>2</v>
      </c>
      <c r="H86" s="1364" t="s">
        <v>53</v>
      </c>
      <c r="I86" s="1364" t="s">
        <v>37</v>
      </c>
      <c r="J86" s="1364">
        <f t="shared" si="7"/>
        <v>4</v>
      </c>
      <c r="K86" s="311">
        <v>2900000</v>
      </c>
      <c r="L86" s="311">
        <f t="shared" si="8"/>
        <v>11600000</v>
      </c>
      <c r="M86" s="1391"/>
      <c r="N86" s="1392">
        <f t="shared" si="9"/>
        <v>-11600000</v>
      </c>
      <c r="O86" s="1395"/>
    </row>
    <row r="87" spans="1:15">
      <c r="A87" s="1364">
        <v>297123</v>
      </c>
      <c r="B87" s="1364">
        <v>1315182</v>
      </c>
      <c r="C87" s="1364" t="s">
        <v>1038</v>
      </c>
      <c r="D87" s="1365">
        <v>43267</v>
      </c>
      <c r="E87" s="1365">
        <v>43271</v>
      </c>
      <c r="F87" s="1364">
        <f t="shared" si="6"/>
        <v>4</v>
      </c>
      <c r="G87" s="1364">
        <v>1</v>
      </c>
      <c r="H87" s="1364" t="s">
        <v>53</v>
      </c>
      <c r="I87" s="1364" t="s">
        <v>37</v>
      </c>
      <c r="J87" s="1364">
        <f t="shared" si="7"/>
        <v>4</v>
      </c>
      <c r="K87" s="311">
        <v>2900000</v>
      </c>
      <c r="L87" s="311">
        <f t="shared" si="8"/>
        <v>11600000</v>
      </c>
      <c r="M87" s="1391"/>
      <c r="N87" s="1392">
        <f t="shared" si="9"/>
        <v>-11600000</v>
      </c>
      <c r="O87" s="1395"/>
    </row>
    <row r="88" spans="1:15">
      <c r="A88" s="1364">
        <v>296573</v>
      </c>
      <c r="B88" s="1364">
        <v>1313295</v>
      </c>
      <c r="C88" s="1364" t="s">
        <v>1039</v>
      </c>
      <c r="D88" s="1365">
        <v>43267</v>
      </c>
      <c r="E88" s="1365">
        <v>43271</v>
      </c>
      <c r="F88" s="1364">
        <f t="shared" si="6"/>
        <v>4</v>
      </c>
      <c r="G88" s="1364">
        <v>1</v>
      </c>
      <c r="H88" s="1364" t="s">
        <v>391</v>
      </c>
      <c r="I88" s="1364" t="s">
        <v>37</v>
      </c>
      <c r="J88" s="1364">
        <f t="shared" si="7"/>
        <v>4</v>
      </c>
      <c r="K88" s="311">
        <v>2900000</v>
      </c>
      <c r="L88" s="311">
        <f t="shared" si="8"/>
        <v>11600000</v>
      </c>
      <c r="M88" s="1391"/>
      <c r="N88" s="1392">
        <f t="shared" si="9"/>
        <v>-11600000</v>
      </c>
      <c r="O88" s="1395"/>
    </row>
    <row r="89" spans="1:15">
      <c r="A89" s="1364">
        <v>296575</v>
      </c>
      <c r="B89" s="1364">
        <v>1313336</v>
      </c>
      <c r="C89" s="1364" t="s">
        <v>1040</v>
      </c>
      <c r="D89" s="1365">
        <v>43267</v>
      </c>
      <c r="E89" s="1365">
        <v>43269</v>
      </c>
      <c r="F89" s="1364">
        <f t="shared" si="6"/>
        <v>2</v>
      </c>
      <c r="G89" s="1364">
        <v>1</v>
      </c>
      <c r="H89" s="1364" t="s">
        <v>269</v>
      </c>
      <c r="I89" s="1364" t="s">
        <v>37</v>
      </c>
      <c r="J89" s="1364">
        <f t="shared" si="7"/>
        <v>2</v>
      </c>
      <c r="K89" s="311">
        <v>2900000</v>
      </c>
      <c r="L89" s="311">
        <f t="shared" si="8"/>
        <v>5800000</v>
      </c>
      <c r="M89" s="1391"/>
      <c r="N89" s="1392">
        <f t="shared" si="9"/>
        <v>-5800000</v>
      </c>
      <c r="O89" s="1395"/>
    </row>
    <row r="90" spans="1:15">
      <c r="A90" s="1364">
        <v>295511</v>
      </c>
      <c r="B90" s="1364">
        <v>1310623</v>
      </c>
      <c r="C90" s="1364" t="s">
        <v>1041</v>
      </c>
      <c r="D90" s="1365">
        <v>43268</v>
      </c>
      <c r="E90" s="1365">
        <v>43269</v>
      </c>
      <c r="F90" s="1364">
        <f t="shared" si="6"/>
        <v>1</v>
      </c>
      <c r="G90" s="1364">
        <v>1</v>
      </c>
      <c r="H90" s="1364" t="s">
        <v>405</v>
      </c>
      <c r="I90" s="1364" t="s">
        <v>37</v>
      </c>
      <c r="J90" s="1364">
        <f t="shared" si="7"/>
        <v>1</v>
      </c>
      <c r="K90" s="311">
        <v>2900000</v>
      </c>
      <c r="L90" s="311">
        <f t="shared" si="8"/>
        <v>2900000</v>
      </c>
      <c r="M90" s="1391"/>
      <c r="N90" s="1392">
        <f t="shared" si="9"/>
        <v>-2900000</v>
      </c>
      <c r="O90" s="1395"/>
    </row>
    <row r="91" spans="1:15">
      <c r="A91" s="1364" t="s">
        <v>1042</v>
      </c>
      <c r="B91" s="1364">
        <v>1308513</v>
      </c>
      <c r="C91" s="1364" t="s">
        <v>1043</v>
      </c>
      <c r="D91" s="1365">
        <v>43268</v>
      </c>
      <c r="E91" s="1365">
        <v>43269</v>
      </c>
      <c r="F91" s="1364">
        <f t="shared" si="6"/>
        <v>1</v>
      </c>
      <c r="G91" s="1364">
        <v>3</v>
      </c>
      <c r="H91" s="1364" t="s">
        <v>391</v>
      </c>
      <c r="I91" s="1364" t="s">
        <v>37</v>
      </c>
      <c r="J91" s="1364">
        <f t="shared" si="7"/>
        <v>3</v>
      </c>
      <c r="K91" s="311">
        <v>2900000</v>
      </c>
      <c r="L91" s="311">
        <f t="shared" si="8"/>
        <v>8700000</v>
      </c>
      <c r="M91" s="1391"/>
      <c r="N91" s="1392">
        <f t="shared" si="9"/>
        <v>-8700000</v>
      </c>
      <c r="O91" s="1395"/>
    </row>
    <row r="92" spans="1:15">
      <c r="A92" s="1364">
        <v>295282</v>
      </c>
      <c r="B92" s="1364">
        <v>1309940</v>
      </c>
      <c r="C92" s="1364" t="s">
        <v>1044</v>
      </c>
      <c r="D92" s="1365">
        <v>43268</v>
      </c>
      <c r="E92" s="1365">
        <v>43270</v>
      </c>
      <c r="F92" s="1364">
        <f t="shared" si="6"/>
        <v>2</v>
      </c>
      <c r="G92" s="1364">
        <v>1</v>
      </c>
      <c r="H92" s="1364" t="s">
        <v>53</v>
      </c>
      <c r="I92" s="1364" t="s">
        <v>37</v>
      </c>
      <c r="J92" s="1364">
        <f t="shared" si="7"/>
        <v>2</v>
      </c>
      <c r="K92" s="311">
        <v>2900000</v>
      </c>
      <c r="L92" s="311">
        <f t="shared" si="8"/>
        <v>5800000</v>
      </c>
      <c r="M92" s="1391"/>
      <c r="N92" s="1392">
        <f t="shared" si="9"/>
        <v>-5800000</v>
      </c>
      <c r="O92" s="1395"/>
    </row>
    <row r="93" spans="1:15">
      <c r="A93" s="1364">
        <v>297447</v>
      </c>
      <c r="B93" s="1364">
        <v>1316603</v>
      </c>
      <c r="C93" s="1364" t="s">
        <v>1045</v>
      </c>
      <c r="D93" s="1365">
        <v>43269</v>
      </c>
      <c r="E93" s="1365">
        <v>43270</v>
      </c>
      <c r="F93" s="1364">
        <f t="shared" si="6"/>
        <v>1</v>
      </c>
      <c r="G93" s="1364">
        <v>1</v>
      </c>
      <c r="H93" s="1364" t="s">
        <v>53</v>
      </c>
      <c r="I93" s="1364" t="s">
        <v>37</v>
      </c>
      <c r="J93" s="1364">
        <f t="shared" si="7"/>
        <v>1</v>
      </c>
      <c r="K93" s="311">
        <v>2900000</v>
      </c>
      <c r="L93" s="311">
        <f t="shared" si="8"/>
        <v>2900000</v>
      </c>
      <c r="M93" s="1391"/>
      <c r="N93" s="1392">
        <f t="shared" si="9"/>
        <v>-2900000</v>
      </c>
      <c r="O93" s="1395"/>
    </row>
    <row r="94" spans="1:15">
      <c r="A94" s="1364">
        <v>292299</v>
      </c>
      <c r="B94" s="1364">
        <v>1304950</v>
      </c>
      <c r="C94" s="1364" t="s">
        <v>1046</v>
      </c>
      <c r="D94" s="1365">
        <v>43269</v>
      </c>
      <c r="E94" s="1365">
        <v>43273</v>
      </c>
      <c r="F94" s="1364">
        <f t="shared" si="6"/>
        <v>4</v>
      </c>
      <c r="G94" s="1364">
        <v>3</v>
      </c>
      <c r="H94" s="1364" t="s">
        <v>391</v>
      </c>
      <c r="I94" s="1364" t="s">
        <v>37</v>
      </c>
      <c r="J94" s="1364">
        <f t="shared" si="7"/>
        <v>12</v>
      </c>
      <c r="K94" s="311">
        <v>2900000</v>
      </c>
      <c r="L94" s="311">
        <f t="shared" si="8"/>
        <v>34800000</v>
      </c>
      <c r="M94" s="1391"/>
      <c r="N94" s="1392">
        <f t="shared" si="9"/>
        <v>-34800000</v>
      </c>
      <c r="O94" s="1395"/>
    </row>
    <row r="95" spans="1:15">
      <c r="A95" s="1364">
        <v>293256</v>
      </c>
      <c r="B95" s="1364">
        <v>1306510</v>
      </c>
      <c r="C95" s="1364" t="s">
        <v>1047</v>
      </c>
      <c r="D95" s="1365">
        <v>43269</v>
      </c>
      <c r="E95" s="1365">
        <v>43270</v>
      </c>
      <c r="F95" s="1364">
        <f t="shared" si="6"/>
        <v>1</v>
      </c>
      <c r="G95" s="1364">
        <v>1</v>
      </c>
      <c r="H95" s="1364" t="s">
        <v>53</v>
      </c>
      <c r="I95" s="1364" t="s">
        <v>37</v>
      </c>
      <c r="J95" s="1364">
        <f t="shared" si="7"/>
        <v>1</v>
      </c>
      <c r="K95" s="311">
        <v>2900000</v>
      </c>
      <c r="L95" s="311">
        <f t="shared" si="8"/>
        <v>2900000</v>
      </c>
      <c r="M95" s="1391"/>
      <c r="N95" s="1392">
        <f t="shared" si="9"/>
        <v>-2900000</v>
      </c>
      <c r="O95" s="1395"/>
    </row>
    <row r="96" spans="1:15">
      <c r="A96" s="1364">
        <v>295676</v>
      </c>
      <c r="B96" s="1364">
        <v>1311153</v>
      </c>
      <c r="C96" s="1364" t="s">
        <v>1048</v>
      </c>
      <c r="D96" s="1365">
        <v>43269</v>
      </c>
      <c r="E96" s="1365">
        <v>43271</v>
      </c>
      <c r="F96" s="1364">
        <f t="shared" si="6"/>
        <v>2</v>
      </c>
      <c r="G96" s="1364">
        <v>1</v>
      </c>
      <c r="H96" s="1364" t="s">
        <v>53</v>
      </c>
      <c r="I96" s="1364" t="s">
        <v>37</v>
      </c>
      <c r="J96" s="1364">
        <f t="shared" si="7"/>
        <v>2</v>
      </c>
      <c r="K96" s="311">
        <v>2900000</v>
      </c>
      <c r="L96" s="311">
        <f t="shared" si="8"/>
        <v>5800000</v>
      </c>
      <c r="M96" s="1391"/>
      <c r="N96" s="1392">
        <f t="shared" si="9"/>
        <v>-5800000</v>
      </c>
      <c r="O96" s="1396"/>
    </row>
    <row r="97" spans="1:15">
      <c r="A97" s="1364">
        <v>297284</v>
      </c>
      <c r="B97" s="1364">
        <v>1315686</v>
      </c>
      <c r="C97" s="1364" t="s">
        <v>1049</v>
      </c>
      <c r="D97" s="1365">
        <v>43270</v>
      </c>
      <c r="E97" s="1365">
        <v>43272</v>
      </c>
      <c r="F97" s="1364">
        <f t="shared" si="6"/>
        <v>2</v>
      </c>
      <c r="G97" s="1364">
        <v>1</v>
      </c>
      <c r="H97" s="1364" t="s">
        <v>53</v>
      </c>
      <c r="I97" s="1364" t="s">
        <v>37</v>
      </c>
      <c r="J97" s="1364">
        <f t="shared" si="7"/>
        <v>2</v>
      </c>
      <c r="K97" s="1364">
        <v>2900000</v>
      </c>
      <c r="L97" s="1364">
        <f t="shared" si="8"/>
        <v>5800000</v>
      </c>
      <c r="M97" s="1413"/>
      <c r="N97" s="1414">
        <f t="shared" si="9"/>
        <v>-5800000</v>
      </c>
      <c r="O97" s="1415">
        <f>SUM(L97:L121)</f>
        <v>345100000</v>
      </c>
    </row>
    <row r="98" spans="1:15">
      <c r="A98" s="1364">
        <v>291510</v>
      </c>
      <c r="B98" s="1364">
        <v>1303116</v>
      </c>
      <c r="C98" s="1364" t="s">
        <v>1050</v>
      </c>
      <c r="D98" s="1365">
        <v>43271</v>
      </c>
      <c r="E98" s="1365">
        <v>43275</v>
      </c>
      <c r="F98" s="1364">
        <f t="shared" si="6"/>
        <v>4</v>
      </c>
      <c r="G98" s="1364">
        <v>1</v>
      </c>
      <c r="H98" s="1364" t="s">
        <v>391</v>
      </c>
      <c r="I98" s="1364" t="s">
        <v>37</v>
      </c>
      <c r="J98" s="1364">
        <f t="shared" si="7"/>
        <v>4</v>
      </c>
      <c r="K98" s="311">
        <v>2900000</v>
      </c>
      <c r="L98" s="311">
        <f t="shared" si="8"/>
        <v>11600000</v>
      </c>
      <c r="M98" s="1413"/>
      <c r="N98" s="1414">
        <f t="shared" si="9"/>
        <v>-11600000</v>
      </c>
      <c r="O98" s="1416"/>
    </row>
    <row r="99" ht="67.5" spans="1:15">
      <c r="A99" s="1364" t="s">
        <v>1051</v>
      </c>
      <c r="B99" s="1364">
        <v>1314095</v>
      </c>
      <c r="C99" s="1407" t="s">
        <v>1052</v>
      </c>
      <c r="D99" s="1365">
        <v>43271</v>
      </c>
      <c r="E99" s="1365">
        <v>43273</v>
      </c>
      <c r="F99" s="1364">
        <f t="shared" si="6"/>
        <v>2</v>
      </c>
      <c r="G99" s="1364">
        <v>3</v>
      </c>
      <c r="H99" s="1364" t="s">
        <v>391</v>
      </c>
      <c r="I99" s="1364" t="s">
        <v>37</v>
      </c>
      <c r="J99" s="1364">
        <f t="shared" si="7"/>
        <v>6</v>
      </c>
      <c r="K99" s="311">
        <v>2900000</v>
      </c>
      <c r="L99" s="311">
        <f t="shared" si="8"/>
        <v>17400000</v>
      </c>
      <c r="M99" s="1413"/>
      <c r="N99" s="1414">
        <f t="shared" si="9"/>
        <v>-17400000</v>
      </c>
      <c r="O99" s="1416"/>
    </row>
    <row r="100" spans="1:15">
      <c r="A100" s="1364">
        <v>294361</v>
      </c>
      <c r="B100" s="1364">
        <v>1308812</v>
      </c>
      <c r="C100" s="1364" t="s">
        <v>1053</v>
      </c>
      <c r="D100" s="1365">
        <v>43272</v>
      </c>
      <c r="E100" s="1365">
        <v>43275</v>
      </c>
      <c r="F100" s="1364">
        <f t="shared" si="6"/>
        <v>3</v>
      </c>
      <c r="G100" s="1364">
        <v>1</v>
      </c>
      <c r="H100" s="1364" t="s">
        <v>53</v>
      </c>
      <c r="I100" s="1364" t="s">
        <v>37</v>
      </c>
      <c r="J100" s="1364">
        <f t="shared" si="7"/>
        <v>3</v>
      </c>
      <c r="K100" s="311">
        <v>2900000</v>
      </c>
      <c r="L100" s="311">
        <f t="shared" si="8"/>
        <v>8700000</v>
      </c>
      <c r="M100" s="1413"/>
      <c r="N100" s="1414">
        <f t="shared" si="9"/>
        <v>-8700000</v>
      </c>
      <c r="O100" s="1416"/>
    </row>
    <row r="101" spans="1:15">
      <c r="A101" s="1364">
        <v>290785</v>
      </c>
      <c r="B101" s="1364">
        <v>1301016</v>
      </c>
      <c r="C101" s="1364" t="s">
        <v>1054</v>
      </c>
      <c r="D101" s="1365">
        <v>43272</v>
      </c>
      <c r="E101" s="1365">
        <v>43274</v>
      </c>
      <c r="F101" s="1364">
        <f t="shared" si="6"/>
        <v>2</v>
      </c>
      <c r="G101" s="1364">
        <v>1</v>
      </c>
      <c r="H101" s="1364" t="s">
        <v>53</v>
      </c>
      <c r="I101" s="1364" t="s">
        <v>37</v>
      </c>
      <c r="J101" s="1364">
        <f t="shared" si="7"/>
        <v>2</v>
      </c>
      <c r="K101" s="311">
        <v>2900000</v>
      </c>
      <c r="L101" s="311">
        <f t="shared" si="8"/>
        <v>5800000</v>
      </c>
      <c r="M101" s="1413"/>
      <c r="N101" s="1414">
        <f t="shared" si="9"/>
        <v>-5800000</v>
      </c>
      <c r="O101" s="1416"/>
    </row>
    <row r="102" spans="1:15">
      <c r="A102" s="1364">
        <v>295579</v>
      </c>
      <c r="B102" s="1364">
        <v>1310782</v>
      </c>
      <c r="C102" s="1364" t="s">
        <v>1055</v>
      </c>
      <c r="D102" s="1365">
        <v>43272</v>
      </c>
      <c r="E102" s="1365">
        <v>43274</v>
      </c>
      <c r="F102" s="1364">
        <f t="shared" si="6"/>
        <v>2</v>
      </c>
      <c r="G102" s="1364">
        <v>1</v>
      </c>
      <c r="H102" s="1364" t="s">
        <v>53</v>
      </c>
      <c r="I102" s="1364" t="s">
        <v>37</v>
      </c>
      <c r="J102" s="1364">
        <f t="shared" si="7"/>
        <v>2</v>
      </c>
      <c r="K102" s="311">
        <v>2900000</v>
      </c>
      <c r="L102" s="311">
        <f t="shared" si="8"/>
        <v>5800000</v>
      </c>
      <c r="M102" s="1413"/>
      <c r="N102" s="1414">
        <f t="shared" si="9"/>
        <v>-5800000</v>
      </c>
      <c r="O102" s="1416"/>
    </row>
    <row r="103" spans="1:15">
      <c r="A103" s="1364">
        <v>298110</v>
      </c>
      <c r="B103" s="1364">
        <v>1319467</v>
      </c>
      <c r="C103" s="1364" t="s">
        <v>1056</v>
      </c>
      <c r="D103" s="1365">
        <v>43272</v>
      </c>
      <c r="E103" s="1365">
        <v>43274</v>
      </c>
      <c r="F103" s="1364">
        <f t="shared" si="6"/>
        <v>2</v>
      </c>
      <c r="G103" s="1364">
        <v>1</v>
      </c>
      <c r="H103" s="1364" t="s">
        <v>391</v>
      </c>
      <c r="I103" s="1364" t="s">
        <v>37</v>
      </c>
      <c r="J103" s="1364">
        <f t="shared" si="7"/>
        <v>2</v>
      </c>
      <c r="K103" s="1394">
        <v>2900000</v>
      </c>
      <c r="L103" s="1364">
        <f t="shared" si="8"/>
        <v>5800000</v>
      </c>
      <c r="M103" s="1413"/>
      <c r="N103" s="1413"/>
      <c r="O103" s="1416"/>
    </row>
    <row r="104" spans="1:15">
      <c r="A104" s="1364">
        <v>287626</v>
      </c>
      <c r="B104" s="1364">
        <v>1292542</v>
      </c>
      <c r="C104" s="1364" t="s">
        <v>1057</v>
      </c>
      <c r="D104" s="1365">
        <v>43273</v>
      </c>
      <c r="E104" s="1365">
        <v>43276</v>
      </c>
      <c r="F104" s="1364">
        <f t="shared" si="6"/>
        <v>3</v>
      </c>
      <c r="G104" s="1364">
        <v>1</v>
      </c>
      <c r="H104" s="1364" t="s">
        <v>53</v>
      </c>
      <c r="I104" s="1364" t="s">
        <v>37</v>
      </c>
      <c r="J104" s="1364">
        <f t="shared" si="7"/>
        <v>3</v>
      </c>
      <c r="K104" s="311">
        <v>2900000</v>
      </c>
      <c r="L104" s="311">
        <f t="shared" si="8"/>
        <v>8700000</v>
      </c>
      <c r="M104" s="1413"/>
      <c r="N104" s="1414">
        <f t="shared" ref="N104:N167" si="10">M104-L104</f>
        <v>-8700000</v>
      </c>
      <c r="O104" s="1416"/>
    </row>
    <row r="105" spans="1:15">
      <c r="A105" s="1364">
        <v>289550</v>
      </c>
      <c r="B105" s="1364">
        <v>1298598</v>
      </c>
      <c r="C105" s="1364" t="s">
        <v>1058</v>
      </c>
      <c r="D105" s="1365">
        <v>43273</v>
      </c>
      <c r="E105" s="1365">
        <v>43278</v>
      </c>
      <c r="F105" s="1364">
        <f t="shared" si="6"/>
        <v>5</v>
      </c>
      <c r="G105" s="1364">
        <v>1</v>
      </c>
      <c r="H105" s="1364" t="s">
        <v>53</v>
      </c>
      <c r="I105" s="1364" t="s">
        <v>37</v>
      </c>
      <c r="J105" s="1364">
        <f t="shared" si="7"/>
        <v>5</v>
      </c>
      <c r="K105" s="311">
        <v>2900000</v>
      </c>
      <c r="L105" s="311">
        <f t="shared" si="8"/>
        <v>14500000</v>
      </c>
      <c r="M105" s="1413"/>
      <c r="N105" s="1414">
        <f t="shared" si="10"/>
        <v>-14500000</v>
      </c>
      <c r="O105" s="1416"/>
    </row>
    <row r="106" spans="1:15">
      <c r="A106" s="1364" t="s">
        <v>1059</v>
      </c>
      <c r="B106" s="1364">
        <v>1308363</v>
      </c>
      <c r="C106" s="1364" t="s">
        <v>1060</v>
      </c>
      <c r="D106" s="1365">
        <v>43273</v>
      </c>
      <c r="E106" s="1365">
        <v>43278</v>
      </c>
      <c r="F106" s="1364">
        <f t="shared" si="6"/>
        <v>5</v>
      </c>
      <c r="G106" s="1364">
        <v>2</v>
      </c>
      <c r="H106" s="1364" t="s">
        <v>53</v>
      </c>
      <c r="I106" s="1364" t="s">
        <v>37</v>
      </c>
      <c r="J106" s="1364">
        <f t="shared" si="7"/>
        <v>10</v>
      </c>
      <c r="K106" s="311">
        <v>2900000</v>
      </c>
      <c r="L106" s="311">
        <f t="shared" si="8"/>
        <v>29000000</v>
      </c>
      <c r="M106" s="1413"/>
      <c r="N106" s="1414">
        <f t="shared" si="10"/>
        <v>-29000000</v>
      </c>
      <c r="O106" s="1416"/>
    </row>
    <row r="107" spans="1:15">
      <c r="A107" s="1364" t="s">
        <v>1061</v>
      </c>
      <c r="B107" s="1364">
        <v>1308346</v>
      </c>
      <c r="C107" s="1364" t="s">
        <v>1062</v>
      </c>
      <c r="D107" s="1365">
        <v>43273</v>
      </c>
      <c r="E107" s="1365">
        <v>43278</v>
      </c>
      <c r="F107" s="1364">
        <f t="shared" si="6"/>
        <v>5</v>
      </c>
      <c r="G107" s="1364">
        <v>2</v>
      </c>
      <c r="H107" s="1364" t="s">
        <v>40</v>
      </c>
      <c r="I107" s="1364" t="s">
        <v>37</v>
      </c>
      <c r="J107" s="1364">
        <f t="shared" si="7"/>
        <v>10</v>
      </c>
      <c r="K107" s="311">
        <v>2900000</v>
      </c>
      <c r="L107" s="311">
        <f t="shared" si="8"/>
        <v>29000000</v>
      </c>
      <c r="M107" s="1413"/>
      <c r="N107" s="1414">
        <f t="shared" si="10"/>
        <v>-29000000</v>
      </c>
      <c r="O107" s="1416"/>
    </row>
    <row r="108" spans="1:15">
      <c r="A108" s="1364">
        <v>289547</v>
      </c>
      <c r="B108" s="1364">
        <v>1298596</v>
      </c>
      <c r="C108" s="1364" t="s">
        <v>1063</v>
      </c>
      <c r="D108" s="1365">
        <v>43273</v>
      </c>
      <c r="E108" s="1365">
        <v>43278</v>
      </c>
      <c r="F108" s="1364">
        <f t="shared" si="6"/>
        <v>5</v>
      </c>
      <c r="G108" s="1364">
        <v>3</v>
      </c>
      <c r="H108" s="1364" t="s">
        <v>53</v>
      </c>
      <c r="I108" s="1364" t="s">
        <v>37</v>
      </c>
      <c r="J108" s="1364">
        <f t="shared" si="7"/>
        <v>15</v>
      </c>
      <c r="K108" s="311">
        <v>2900000</v>
      </c>
      <c r="L108" s="311">
        <f t="shared" si="8"/>
        <v>43500000</v>
      </c>
      <c r="M108" s="1413"/>
      <c r="N108" s="1414">
        <f t="shared" si="10"/>
        <v>-43500000</v>
      </c>
      <c r="O108" s="1416"/>
    </row>
    <row r="109" spans="1:15">
      <c r="A109" s="1364">
        <v>295672</v>
      </c>
      <c r="B109" s="1364">
        <v>1311109</v>
      </c>
      <c r="C109" s="1364" t="s">
        <v>1064</v>
      </c>
      <c r="D109" s="1365">
        <v>43273</v>
      </c>
      <c r="E109" s="1365">
        <v>43275</v>
      </c>
      <c r="F109" s="1364">
        <f t="shared" si="6"/>
        <v>2</v>
      </c>
      <c r="G109" s="1364">
        <v>2</v>
      </c>
      <c r="H109" s="1364" t="s">
        <v>391</v>
      </c>
      <c r="I109" s="1364" t="s">
        <v>37</v>
      </c>
      <c r="J109" s="1364">
        <f t="shared" si="7"/>
        <v>4</v>
      </c>
      <c r="K109" s="311">
        <v>2900000</v>
      </c>
      <c r="L109" s="311">
        <f t="shared" si="8"/>
        <v>11600000</v>
      </c>
      <c r="M109" s="1413"/>
      <c r="N109" s="1414">
        <f t="shared" si="10"/>
        <v>-11600000</v>
      </c>
      <c r="O109" s="1416"/>
    </row>
    <row r="110" spans="1:15">
      <c r="A110" s="1364">
        <v>295673</v>
      </c>
      <c r="B110" s="1364">
        <v>1311110</v>
      </c>
      <c r="C110" s="1364" t="s">
        <v>1065</v>
      </c>
      <c r="D110" s="1365">
        <v>43273</v>
      </c>
      <c r="E110" s="1365">
        <v>43275</v>
      </c>
      <c r="F110" s="1364">
        <f t="shared" si="6"/>
        <v>2</v>
      </c>
      <c r="G110" s="1364">
        <v>1</v>
      </c>
      <c r="H110" s="1364" t="s">
        <v>53</v>
      </c>
      <c r="I110" s="1364" t="s">
        <v>37</v>
      </c>
      <c r="J110" s="1364">
        <f t="shared" si="7"/>
        <v>2</v>
      </c>
      <c r="K110" s="311">
        <v>2900000</v>
      </c>
      <c r="L110" s="311">
        <f t="shared" si="8"/>
        <v>5800000</v>
      </c>
      <c r="M110" s="1413"/>
      <c r="N110" s="1414">
        <f t="shared" si="10"/>
        <v>-5800000</v>
      </c>
      <c r="O110" s="1416"/>
    </row>
    <row r="111" spans="1:15">
      <c r="A111" s="1364">
        <v>296229</v>
      </c>
      <c r="B111" s="1364">
        <v>1312806</v>
      </c>
      <c r="C111" s="1364" t="s">
        <v>1066</v>
      </c>
      <c r="D111" s="1365">
        <v>43273</v>
      </c>
      <c r="E111" s="1365">
        <v>43274</v>
      </c>
      <c r="F111" s="1364">
        <f t="shared" si="6"/>
        <v>1</v>
      </c>
      <c r="G111" s="1364">
        <v>1</v>
      </c>
      <c r="H111" s="1364" t="s">
        <v>53</v>
      </c>
      <c r="I111" s="1364" t="s">
        <v>37</v>
      </c>
      <c r="J111" s="1364">
        <f t="shared" si="7"/>
        <v>1</v>
      </c>
      <c r="K111" s="311">
        <v>2900000</v>
      </c>
      <c r="L111" s="311">
        <f t="shared" si="8"/>
        <v>2900000</v>
      </c>
      <c r="M111" s="1413"/>
      <c r="N111" s="1414">
        <f t="shared" si="10"/>
        <v>-2900000</v>
      </c>
      <c r="O111" s="1416"/>
    </row>
    <row r="112" spans="1:15">
      <c r="A112" s="1364">
        <v>296230</v>
      </c>
      <c r="B112" s="1364">
        <v>1312912</v>
      </c>
      <c r="C112" s="1364" t="s">
        <v>1067</v>
      </c>
      <c r="D112" s="1365">
        <v>43273</v>
      </c>
      <c r="E112" s="1365">
        <v>43275</v>
      </c>
      <c r="F112" s="1364">
        <f t="shared" si="6"/>
        <v>2</v>
      </c>
      <c r="G112" s="1364">
        <v>2</v>
      </c>
      <c r="H112" s="1364" t="s">
        <v>391</v>
      </c>
      <c r="I112" s="1364" t="s">
        <v>37</v>
      </c>
      <c r="J112" s="1364">
        <f t="shared" si="7"/>
        <v>4</v>
      </c>
      <c r="K112" s="311">
        <v>2900000</v>
      </c>
      <c r="L112" s="311">
        <f t="shared" si="8"/>
        <v>11600000</v>
      </c>
      <c r="M112" s="1413"/>
      <c r="N112" s="1414">
        <f t="shared" si="10"/>
        <v>-11600000</v>
      </c>
      <c r="O112" s="1416"/>
    </row>
    <row r="113" spans="1:15">
      <c r="A113" s="1364">
        <v>292776</v>
      </c>
      <c r="B113" s="1364">
        <v>1305372</v>
      </c>
      <c r="C113" s="1364" t="s">
        <v>1068</v>
      </c>
      <c r="D113" s="1365">
        <v>43274</v>
      </c>
      <c r="E113" s="1365">
        <v>43278</v>
      </c>
      <c r="F113" s="1364">
        <f t="shared" si="6"/>
        <v>4</v>
      </c>
      <c r="G113" s="1364">
        <v>2</v>
      </c>
      <c r="H113" s="1364" t="s">
        <v>391</v>
      </c>
      <c r="I113" s="1364" t="s">
        <v>37</v>
      </c>
      <c r="J113" s="1364">
        <f t="shared" si="7"/>
        <v>8</v>
      </c>
      <c r="K113" s="311">
        <v>2900000</v>
      </c>
      <c r="L113" s="311">
        <f t="shared" si="8"/>
        <v>23200000</v>
      </c>
      <c r="M113" s="1413"/>
      <c r="N113" s="1414">
        <f t="shared" si="10"/>
        <v>-23200000</v>
      </c>
      <c r="O113" s="1416"/>
    </row>
    <row r="114" spans="1:15">
      <c r="A114" s="1364" t="s">
        <v>1069</v>
      </c>
      <c r="B114" s="1364">
        <v>1308531</v>
      </c>
      <c r="C114" s="1364" t="s">
        <v>1070</v>
      </c>
      <c r="D114" s="1365">
        <v>43274</v>
      </c>
      <c r="E114" s="1365">
        <v>43278</v>
      </c>
      <c r="F114" s="1364">
        <f t="shared" si="6"/>
        <v>4</v>
      </c>
      <c r="G114" s="1364">
        <v>2</v>
      </c>
      <c r="H114" s="1364" t="s">
        <v>53</v>
      </c>
      <c r="I114" s="1364" t="s">
        <v>37</v>
      </c>
      <c r="J114" s="1364">
        <f t="shared" si="7"/>
        <v>8</v>
      </c>
      <c r="K114" s="311">
        <v>2900000</v>
      </c>
      <c r="L114" s="311">
        <f t="shared" si="8"/>
        <v>23200000</v>
      </c>
      <c r="M114" s="1413"/>
      <c r="N114" s="1414">
        <f t="shared" si="10"/>
        <v>-23200000</v>
      </c>
      <c r="O114" s="1416"/>
    </row>
    <row r="115" spans="1:15">
      <c r="A115" s="1364">
        <v>296776</v>
      </c>
      <c r="B115" s="1364">
        <v>1314236</v>
      </c>
      <c r="C115" s="1364" t="s">
        <v>1071</v>
      </c>
      <c r="D115" s="1365">
        <v>43274</v>
      </c>
      <c r="E115" s="1365">
        <v>43276</v>
      </c>
      <c r="F115" s="1364">
        <f t="shared" si="6"/>
        <v>2</v>
      </c>
      <c r="G115" s="1364">
        <v>1</v>
      </c>
      <c r="H115" s="1364" t="s">
        <v>53</v>
      </c>
      <c r="I115" s="1364" t="s">
        <v>37</v>
      </c>
      <c r="J115" s="1364">
        <f t="shared" si="7"/>
        <v>2</v>
      </c>
      <c r="K115" s="311">
        <v>2900000</v>
      </c>
      <c r="L115" s="311">
        <f t="shared" si="8"/>
        <v>5800000</v>
      </c>
      <c r="M115" s="1413"/>
      <c r="N115" s="1414">
        <f t="shared" si="10"/>
        <v>-5800000</v>
      </c>
      <c r="O115" s="1416"/>
    </row>
    <row r="116" spans="1:15">
      <c r="A116" s="1364">
        <v>292864</v>
      </c>
      <c r="B116" s="1364">
        <v>1305980</v>
      </c>
      <c r="C116" s="1364" t="s">
        <v>1072</v>
      </c>
      <c r="D116" s="1365">
        <v>43275</v>
      </c>
      <c r="E116" s="1365">
        <v>43277</v>
      </c>
      <c r="F116" s="1364">
        <f t="shared" si="6"/>
        <v>2</v>
      </c>
      <c r="G116" s="1364">
        <v>1</v>
      </c>
      <c r="H116" s="1364" t="s">
        <v>53</v>
      </c>
      <c r="I116" s="1364" t="s">
        <v>37</v>
      </c>
      <c r="J116" s="1364">
        <f t="shared" si="7"/>
        <v>2</v>
      </c>
      <c r="K116" s="311">
        <v>2900000</v>
      </c>
      <c r="L116" s="311">
        <f t="shared" si="8"/>
        <v>5800000</v>
      </c>
      <c r="M116" s="1413"/>
      <c r="N116" s="1414">
        <f t="shared" si="10"/>
        <v>-5800000</v>
      </c>
      <c r="O116" s="1416"/>
    </row>
    <row r="117" spans="1:15">
      <c r="A117" s="1364" t="s">
        <v>1073</v>
      </c>
      <c r="B117" s="1364">
        <v>1309692</v>
      </c>
      <c r="C117" s="1364" t="s">
        <v>1074</v>
      </c>
      <c r="D117" s="1365">
        <v>43275</v>
      </c>
      <c r="E117" s="1365">
        <v>43279</v>
      </c>
      <c r="F117" s="1364">
        <f t="shared" si="6"/>
        <v>4</v>
      </c>
      <c r="G117" s="1364">
        <v>2</v>
      </c>
      <c r="H117" s="1364" t="s">
        <v>53</v>
      </c>
      <c r="I117" s="1364" t="s">
        <v>37</v>
      </c>
      <c r="J117" s="1364">
        <f t="shared" si="7"/>
        <v>8</v>
      </c>
      <c r="K117" s="311">
        <v>2900000</v>
      </c>
      <c r="L117" s="311">
        <f t="shared" si="8"/>
        <v>23200000</v>
      </c>
      <c r="M117" s="1413"/>
      <c r="N117" s="1414">
        <f t="shared" si="10"/>
        <v>-23200000</v>
      </c>
      <c r="O117" s="1416"/>
    </row>
    <row r="118" spans="1:15">
      <c r="A118" s="1364">
        <v>294121</v>
      </c>
      <c r="B118" s="1364">
        <v>1308197</v>
      </c>
      <c r="C118" s="1364" t="s">
        <v>1075</v>
      </c>
      <c r="D118" s="1365">
        <v>43275</v>
      </c>
      <c r="E118" s="1365">
        <v>43277</v>
      </c>
      <c r="F118" s="1364">
        <f t="shared" si="6"/>
        <v>2</v>
      </c>
      <c r="G118" s="1364">
        <v>5</v>
      </c>
      <c r="H118" s="1364" t="s">
        <v>391</v>
      </c>
      <c r="I118" s="1364" t="s">
        <v>37</v>
      </c>
      <c r="J118" s="1364">
        <f t="shared" si="7"/>
        <v>10</v>
      </c>
      <c r="K118" s="311">
        <v>2900000</v>
      </c>
      <c r="L118" s="311">
        <f t="shared" si="8"/>
        <v>29000000</v>
      </c>
      <c r="M118" s="1413"/>
      <c r="N118" s="1414">
        <f t="shared" si="10"/>
        <v>-29000000</v>
      </c>
      <c r="O118" s="1416"/>
    </row>
    <row r="119" spans="1:15">
      <c r="A119" s="1364">
        <v>297852</v>
      </c>
      <c r="B119" s="1364">
        <v>1318176</v>
      </c>
      <c r="C119" s="1364" t="s">
        <v>1076</v>
      </c>
      <c r="D119" s="1365">
        <v>43275</v>
      </c>
      <c r="E119" s="1365">
        <v>43276</v>
      </c>
      <c r="F119" s="1364">
        <f t="shared" si="6"/>
        <v>1</v>
      </c>
      <c r="G119" s="1364">
        <v>1</v>
      </c>
      <c r="H119" s="1364" t="s">
        <v>391</v>
      </c>
      <c r="I119" s="1364" t="s">
        <v>37</v>
      </c>
      <c r="J119" s="1364">
        <f t="shared" si="7"/>
        <v>1</v>
      </c>
      <c r="K119" s="1394">
        <v>2900000</v>
      </c>
      <c r="L119" s="1364">
        <f t="shared" si="8"/>
        <v>2900000</v>
      </c>
      <c r="M119" s="1413"/>
      <c r="N119" s="1414">
        <f t="shared" si="10"/>
        <v>-2900000</v>
      </c>
      <c r="O119" s="1416"/>
    </row>
    <row r="120" spans="1:15">
      <c r="A120" s="1364">
        <v>294125</v>
      </c>
      <c r="B120" s="1364">
        <v>1307907</v>
      </c>
      <c r="C120" s="1364" t="s">
        <v>1077</v>
      </c>
      <c r="D120" s="1365">
        <v>43275</v>
      </c>
      <c r="E120" s="1365">
        <v>43277</v>
      </c>
      <c r="F120" s="1364">
        <f t="shared" si="6"/>
        <v>2</v>
      </c>
      <c r="G120" s="1364">
        <v>1</v>
      </c>
      <c r="H120" s="1364" t="s">
        <v>53</v>
      </c>
      <c r="I120" s="1364" t="s">
        <v>37</v>
      </c>
      <c r="J120" s="1364">
        <f t="shared" si="7"/>
        <v>2</v>
      </c>
      <c r="K120" s="311">
        <v>2900000</v>
      </c>
      <c r="L120" s="311">
        <f t="shared" si="8"/>
        <v>5800000</v>
      </c>
      <c r="M120" s="1413"/>
      <c r="N120" s="1414">
        <f t="shared" si="10"/>
        <v>-5800000</v>
      </c>
      <c r="O120" s="1416"/>
    </row>
    <row r="121" spans="1:15">
      <c r="A121" s="1364">
        <v>297078</v>
      </c>
      <c r="B121" s="1364">
        <v>1314622</v>
      </c>
      <c r="C121" s="1364" t="s">
        <v>1078</v>
      </c>
      <c r="D121" s="1365">
        <v>43275</v>
      </c>
      <c r="E121" s="1365">
        <v>43278</v>
      </c>
      <c r="F121" s="1364">
        <f t="shared" si="6"/>
        <v>3</v>
      </c>
      <c r="G121" s="1364">
        <v>1</v>
      </c>
      <c r="H121" s="1364" t="s">
        <v>269</v>
      </c>
      <c r="I121" s="1364" t="s">
        <v>37</v>
      </c>
      <c r="J121" s="1364">
        <f t="shared" si="7"/>
        <v>3</v>
      </c>
      <c r="K121" s="311">
        <v>2900000</v>
      </c>
      <c r="L121" s="311">
        <f t="shared" si="8"/>
        <v>8700000</v>
      </c>
      <c r="M121" s="1413"/>
      <c r="N121" s="1414">
        <f t="shared" si="10"/>
        <v>-8700000</v>
      </c>
      <c r="O121" s="1417"/>
    </row>
    <row r="122" spans="1:15">
      <c r="A122" s="1364">
        <v>298850</v>
      </c>
      <c r="B122" s="1364">
        <v>1323011</v>
      </c>
      <c r="C122" s="1364" t="s">
        <v>1079</v>
      </c>
      <c r="D122" s="1365">
        <v>43270</v>
      </c>
      <c r="E122" s="1365">
        <v>43271</v>
      </c>
      <c r="F122" s="1364">
        <f t="shared" si="6"/>
        <v>1</v>
      </c>
      <c r="G122" s="1364">
        <v>1</v>
      </c>
      <c r="H122" s="1364" t="s">
        <v>53</v>
      </c>
      <c r="I122" s="1364" t="s">
        <v>37</v>
      </c>
      <c r="J122" s="1364">
        <f t="shared" si="7"/>
        <v>1</v>
      </c>
      <c r="K122" s="311">
        <v>2900000</v>
      </c>
      <c r="L122" s="311">
        <f t="shared" si="8"/>
        <v>2900000</v>
      </c>
      <c r="M122" s="1418"/>
      <c r="N122" s="1419">
        <f t="shared" si="10"/>
        <v>-2900000</v>
      </c>
      <c r="O122" s="1420">
        <f>SUM(L122:L124)</f>
        <v>40600000</v>
      </c>
    </row>
    <row r="123" spans="1:15">
      <c r="A123" s="1364">
        <v>295969</v>
      </c>
      <c r="B123" s="1364">
        <v>1311585</v>
      </c>
      <c r="C123" s="1364" t="s">
        <v>1080</v>
      </c>
      <c r="D123" s="1365">
        <v>43277</v>
      </c>
      <c r="E123" s="1365">
        <v>43281</v>
      </c>
      <c r="F123" s="1364">
        <f t="shared" si="6"/>
        <v>4</v>
      </c>
      <c r="G123" s="1364">
        <v>3</v>
      </c>
      <c r="H123" s="1364" t="s">
        <v>53</v>
      </c>
      <c r="I123" s="1364" t="s">
        <v>37</v>
      </c>
      <c r="J123" s="1364">
        <f t="shared" si="7"/>
        <v>12</v>
      </c>
      <c r="K123" s="311">
        <v>2900000</v>
      </c>
      <c r="L123" s="311">
        <f t="shared" si="8"/>
        <v>34800000</v>
      </c>
      <c r="M123" s="1418"/>
      <c r="N123" s="1419">
        <f t="shared" si="10"/>
        <v>-34800000</v>
      </c>
      <c r="O123" s="1421"/>
    </row>
    <row r="124" spans="1:15">
      <c r="A124" s="1364">
        <v>294101</v>
      </c>
      <c r="B124" s="1364">
        <v>1308052</v>
      </c>
      <c r="C124" s="1364" t="s">
        <v>1081</v>
      </c>
      <c r="D124" s="1365">
        <v>43277</v>
      </c>
      <c r="E124" s="1365">
        <v>43278</v>
      </c>
      <c r="F124" s="1364">
        <f t="shared" si="6"/>
        <v>1</v>
      </c>
      <c r="G124" s="1364">
        <v>1</v>
      </c>
      <c r="H124" s="1364" t="s">
        <v>53</v>
      </c>
      <c r="I124" s="1364" t="s">
        <v>37</v>
      </c>
      <c r="J124" s="1364">
        <f t="shared" si="7"/>
        <v>1</v>
      </c>
      <c r="K124" s="311">
        <v>2900000</v>
      </c>
      <c r="L124" s="311">
        <f t="shared" si="8"/>
        <v>2900000</v>
      </c>
      <c r="M124" s="1418"/>
      <c r="N124" s="1419">
        <f t="shared" si="10"/>
        <v>-2900000</v>
      </c>
      <c r="O124" s="1422"/>
    </row>
    <row r="125" spans="1:15">
      <c r="A125" s="1364">
        <v>298904</v>
      </c>
      <c r="B125" s="1364">
        <v>1322289</v>
      </c>
      <c r="C125" s="1364" t="s">
        <v>1082</v>
      </c>
      <c r="D125" s="1365">
        <v>43273</v>
      </c>
      <c r="E125" s="1365">
        <v>43276</v>
      </c>
      <c r="F125" s="1364">
        <f t="shared" si="6"/>
        <v>3</v>
      </c>
      <c r="G125" s="1364">
        <v>1</v>
      </c>
      <c r="H125" s="1364" t="s">
        <v>53</v>
      </c>
      <c r="I125" s="1364" t="s">
        <v>37</v>
      </c>
      <c r="J125" s="1364">
        <f t="shared" si="7"/>
        <v>3</v>
      </c>
      <c r="K125" s="311">
        <v>2900000</v>
      </c>
      <c r="L125" s="311">
        <f t="shared" si="8"/>
        <v>8700000</v>
      </c>
      <c r="M125" s="1423"/>
      <c r="N125" s="1424">
        <f t="shared" si="10"/>
        <v>-8700000</v>
      </c>
      <c r="O125" s="1425">
        <f>SUM(L125:L138)</f>
        <v>174000000</v>
      </c>
    </row>
    <row r="126" spans="1:15">
      <c r="A126" s="1364">
        <v>293336</v>
      </c>
      <c r="B126" s="1364">
        <v>1306728</v>
      </c>
      <c r="C126" s="1364" t="s">
        <v>1083</v>
      </c>
      <c r="D126" s="1365">
        <v>43277</v>
      </c>
      <c r="E126" s="1365">
        <v>43280</v>
      </c>
      <c r="F126" s="1364">
        <f t="shared" si="6"/>
        <v>3</v>
      </c>
      <c r="G126" s="1364">
        <v>2</v>
      </c>
      <c r="H126" s="1364" t="s">
        <v>53</v>
      </c>
      <c r="I126" s="1364" t="s">
        <v>37</v>
      </c>
      <c r="J126" s="1364">
        <f t="shared" si="7"/>
        <v>6</v>
      </c>
      <c r="K126" s="311">
        <v>2900000</v>
      </c>
      <c r="L126" s="311">
        <f t="shared" si="8"/>
        <v>17400000</v>
      </c>
      <c r="M126" s="1423"/>
      <c r="N126" s="1424">
        <f t="shared" si="10"/>
        <v>-17400000</v>
      </c>
      <c r="O126" s="1426"/>
    </row>
    <row r="127" spans="1:15">
      <c r="A127" s="1364">
        <v>296222</v>
      </c>
      <c r="B127" s="1364">
        <v>1312541</v>
      </c>
      <c r="C127" s="1364" t="s">
        <v>1084</v>
      </c>
      <c r="D127" s="1365">
        <v>43278</v>
      </c>
      <c r="E127" s="1365">
        <v>43280</v>
      </c>
      <c r="F127" s="1364">
        <f t="shared" si="6"/>
        <v>2</v>
      </c>
      <c r="G127" s="1364">
        <v>1</v>
      </c>
      <c r="H127" s="1364" t="s">
        <v>391</v>
      </c>
      <c r="I127" s="1364" t="s">
        <v>37</v>
      </c>
      <c r="J127" s="1364">
        <f t="shared" si="7"/>
        <v>2</v>
      </c>
      <c r="K127" s="311">
        <v>2900000</v>
      </c>
      <c r="L127" s="311">
        <f t="shared" si="8"/>
        <v>5800000</v>
      </c>
      <c r="M127" s="1423"/>
      <c r="N127" s="1424">
        <f t="shared" si="10"/>
        <v>-5800000</v>
      </c>
      <c r="O127" s="1426"/>
    </row>
    <row r="128" spans="1:15">
      <c r="A128" s="1364">
        <v>294471</v>
      </c>
      <c r="B128" s="1364">
        <v>1309276</v>
      </c>
      <c r="C128" s="1364" t="s">
        <v>1085</v>
      </c>
      <c r="D128" s="1365">
        <v>43278</v>
      </c>
      <c r="E128" s="1365">
        <v>43281</v>
      </c>
      <c r="F128" s="1364">
        <f t="shared" si="6"/>
        <v>3</v>
      </c>
      <c r="G128" s="1364">
        <v>4</v>
      </c>
      <c r="H128" s="1364" t="s">
        <v>391</v>
      </c>
      <c r="I128" s="1364" t="s">
        <v>37</v>
      </c>
      <c r="J128" s="1364">
        <f t="shared" si="7"/>
        <v>12</v>
      </c>
      <c r="K128" s="311">
        <v>2900000</v>
      </c>
      <c r="L128" s="311">
        <f t="shared" si="8"/>
        <v>34800000</v>
      </c>
      <c r="M128" s="1423"/>
      <c r="N128" s="1424">
        <f t="shared" si="10"/>
        <v>-34800000</v>
      </c>
      <c r="O128" s="1426"/>
    </row>
    <row r="129" spans="1:15">
      <c r="A129" s="1364">
        <v>291771</v>
      </c>
      <c r="B129" s="1364">
        <v>1303317</v>
      </c>
      <c r="C129" s="1364" t="s">
        <v>1086</v>
      </c>
      <c r="D129" s="1365">
        <v>43278</v>
      </c>
      <c r="E129" s="1365">
        <v>43279</v>
      </c>
      <c r="F129" s="1364">
        <f t="shared" si="6"/>
        <v>1</v>
      </c>
      <c r="G129" s="1364">
        <v>3</v>
      </c>
      <c r="H129" s="1364" t="s">
        <v>391</v>
      </c>
      <c r="I129" s="1364" t="s">
        <v>37</v>
      </c>
      <c r="J129" s="1364">
        <f t="shared" si="7"/>
        <v>3</v>
      </c>
      <c r="K129" s="311">
        <v>2900000</v>
      </c>
      <c r="L129" s="311">
        <f t="shared" si="8"/>
        <v>8700000</v>
      </c>
      <c r="M129" s="1423"/>
      <c r="N129" s="1424">
        <f t="shared" si="10"/>
        <v>-8700000</v>
      </c>
      <c r="O129" s="1426"/>
    </row>
    <row r="130" spans="1:15">
      <c r="A130" s="1364">
        <v>292797</v>
      </c>
      <c r="B130" s="1364">
        <v>1305586</v>
      </c>
      <c r="C130" s="1364" t="s">
        <v>1087</v>
      </c>
      <c r="D130" s="1365">
        <v>43278</v>
      </c>
      <c r="E130" s="1365">
        <v>43280</v>
      </c>
      <c r="F130" s="1364">
        <f t="shared" si="6"/>
        <v>2</v>
      </c>
      <c r="G130" s="1364">
        <v>6</v>
      </c>
      <c r="H130" s="1364" t="s">
        <v>391</v>
      </c>
      <c r="I130" s="1364" t="s">
        <v>37</v>
      </c>
      <c r="J130" s="1364">
        <f t="shared" si="7"/>
        <v>12</v>
      </c>
      <c r="K130" s="311">
        <v>2900000</v>
      </c>
      <c r="L130" s="311">
        <f t="shared" si="8"/>
        <v>34800000</v>
      </c>
      <c r="M130" s="1423"/>
      <c r="N130" s="1424">
        <f t="shared" si="10"/>
        <v>-34800000</v>
      </c>
      <c r="O130" s="1426"/>
    </row>
    <row r="131" spans="1:15">
      <c r="A131" s="1364">
        <v>293371</v>
      </c>
      <c r="B131" s="1364">
        <v>1307064</v>
      </c>
      <c r="C131" s="1364" t="s">
        <v>1088</v>
      </c>
      <c r="D131" s="1365">
        <v>43278</v>
      </c>
      <c r="E131" s="1365">
        <v>43280</v>
      </c>
      <c r="F131" s="1364">
        <f t="shared" si="6"/>
        <v>2</v>
      </c>
      <c r="G131" s="1364">
        <v>1</v>
      </c>
      <c r="H131" s="1364" t="s">
        <v>391</v>
      </c>
      <c r="I131" s="1364" t="s">
        <v>37</v>
      </c>
      <c r="J131" s="1364">
        <f t="shared" si="7"/>
        <v>2</v>
      </c>
      <c r="K131" s="311">
        <v>2900000</v>
      </c>
      <c r="L131" s="311">
        <f t="shared" si="8"/>
        <v>5800000</v>
      </c>
      <c r="M131" s="1423"/>
      <c r="N131" s="1424">
        <f t="shared" si="10"/>
        <v>-5800000</v>
      </c>
      <c r="O131" s="1426"/>
    </row>
    <row r="132" spans="1:15">
      <c r="A132" s="1364">
        <v>297328</v>
      </c>
      <c r="B132" s="1364">
        <v>1315790</v>
      </c>
      <c r="C132" s="1364" t="s">
        <v>1089</v>
      </c>
      <c r="D132" s="1365">
        <v>43278</v>
      </c>
      <c r="E132" s="1365">
        <v>43280</v>
      </c>
      <c r="F132" s="1364">
        <f t="shared" ref="F132:F178" si="11">E132-D132</f>
        <v>2</v>
      </c>
      <c r="G132" s="1364">
        <v>1</v>
      </c>
      <c r="H132" s="1364" t="s">
        <v>391</v>
      </c>
      <c r="I132" s="1364" t="s">
        <v>37</v>
      </c>
      <c r="J132" s="1364">
        <f t="shared" ref="J132:J178" si="12">G132*F132</f>
        <v>2</v>
      </c>
      <c r="K132" s="1394">
        <v>2900000</v>
      </c>
      <c r="L132" s="1364">
        <f t="shared" ref="L132:L178" si="13">K132*F132*G132</f>
        <v>5800000</v>
      </c>
      <c r="M132" s="1423"/>
      <c r="N132" s="1424">
        <f t="shared" si="10"/>
        <v>-5800000</v>
      </c>
      <c r="O132" s="1426"/>
    </row>
    <row r="133" spans="1:15">
      <c r="A133" s="1364">
        <v>298109</v>
      </c>
      <c r="B133" s="1364">
        <v>1319461</v>
      </c>
      <c r="C133" s="1364" t="s">
        <v>1090</v>
      </c>
      <c r="D133" s="1365">
        <v>43278</v>
      </c>
      <c r="E133" s="1365">
        <v>43280</v>
      </c>
      <c r="F133" s="1364">
        <f t="shared" si="11"/>
        <v>2</v>
      </c>
      <c r="G133" s="1364">
        <v>1</v>
      </c>
      <c r="H133" s="1364" t="s">
        <v>53</v>
      </c>
      <c r="I133" s="1364" t="s">
        <v>37</v>
      </c>
      <c r="J133" s="1364">
        <f t="shared" si="12"/>
        <v>2</v>
      </c>
      <c r="K133" s="1394">
        <v>2900000</v>
      </c>
      <c r="L133" s="1364">
        <f t="shared" si="13"/>
        <v>5800000</v>
      </c>
      <c r="M133" s="1423"/>
      <c r="N133" s="1424">
        <f t="shared" si="10"/>
        <v>-5800000</v>
      </c>
      <c r="O133" s="1426"/>
    </row>
    <row r="134" spans="1:15">
      <c r="A134" s="1364">
        <v>296777</v>
      </c>
      <c r="B134" s="1364">
        <v>1314237</v>
      </c>
      <c r="C134" s="1364" t="s">
        <v>1071</v>
      </c>
      <c r="D134" s="1365">
        <v>43278</v>
      </c>
      <c r="E134" s="1365">
        <v>43279</v>
      </c>
      <c r="F134" s="1364">
        <f t="shared" si="11"/>
        <v>1</v>
      </c>
      <c r="G134" s="1364">
        <v>1</v>
      </c>
      <c r="H134" s="1364" t="s">
        <v>53</v>
      </c>
      <c r="I134" s="1364" t="s">
        <v>37</v>
      </c>
      <c r="J134" s="1364">
        <f t="shared" si="12"/>
        <v>1</v>
      </c>
      <c r="K134" s="311">
        <v>2900000</v>
      </c>
      <c r="L134" s="311">
        <f t="shared" si="13"/>
        <v>2900000</v>
      </c>
      <c r="M134" s="1423"/>
      <c r="N134" s="1424">
        <f t="shared" si="10"/>
        <v>-2900000</v>
      </c>
      <c r="O134" s="1426"/>
    </row>
    <row r="135" spans="1:15">
      <c r="A135" s="1364">
        <v>297050</v>
      </c>
      <c r="B135" s="1364">
        <v>1314807</v>
      </c>
      <c r="C135" s="1364" t="s">
        <v>1091</v>
      </c>
      <c r="D135" s="1365">
        <v>43278</v>
      </c>
      <c r="E135" s="1365">
        <v>43280</v>
      </c>
      <c r="F135" s="1364">
        <f t="shared" si="11"/>
        <v>2</v>
      </c>
      <c r="G135" s="1364">
        <v>1</v>
      </c>
      <c r="H135" s="1364" t="s">
        <v>36</v>
      </c>
      <c r="I135" s="1364" t="s">
        <v>37</v>
      </c>
      <c r="J135" s="1364">
        <f t="shared" si="12"/>
        <v>2</v>
      </c>
      <c r="K135" s="311">
        <v>2900000</v>
      </c>
      <c r="L135" s="311">
        <f t="shared" si="13"/>
        <v>5800000</v>
      </c>
      <c r="M135" s="1423"/>
      <c r="N135" s="1424">
        <f t="shared" si="10"/>
        <v>-5800000</v>
      </c>
      <c r="O135" s="1426"/>
    </row>
    <row r="136" spans="1:15">
      <c r="A136" s="1364">
        <v>297281</v>
      </c>
      <c r="B136" s="1364">
        <v>1315659</v>
      </c>
      <c r="C136" s="1364" t="s">
        <v>1092</v>
      </c>
      <c r="D136" s="1365">
        <v>43278</v>
      </c>
      <c r="E136" s="1365">
        <v>43281</v>
      </c>
      <c r="F136" s="1364">
        <f t="shared" si="11"/>
        <v>3</v>
      </c>
      <c r="G136" s="1364">
        <v>1</v>
      </c>
      <c r="H136" s="1364" t="s">
        <v>391</v>
      </c>
      <c r="I136" s="1364" t="s">
        <v>37</v>
      </c>
      <c r="J136" s="1364">
        <f t="shared" si="12"/>
        <v>3</v>
      </c>
      <c r="K136" s="1364">
        <v>2900000</v>
      </c>
      <c r="L136" s="1364">
        <f t="shared" si="13"/>
        <v>8700000</v>
      </c>
      <c r="M136" s="1423"/>
      <c r="N136" s="1424">
        <f t="shared" si="10"/>
        <v>-8700000</v>
      </c>
      <c r="O136" s="1426"/>
    </row>
    <row r="137" spans="1:15">
      <c r="A137" s="1364">
        <v>297618</v>
      </c>
      <c r="B137" s="1364">
        <v>1316999</v>
      </c>
      <c r="C137" s="1364" t="s">
        <v>1093</v>
      </c>
      <c r="D137" s="1365">
        <v>43278</v>
      </c>
      <c r="E137" s="1365">
        <v>43282</v>
      </c>
      <c r="F137" s="1364">
        <f t="shared" si="11"/>
        <v>4</v>
      </c>
      <c r="G137" s="1364">
        <v>1</v>
      </c>
      <c r="H137" s="1364" t="s">
        <v>53</v>
      </c>
      <c r="I137" s="1364" t="s">
        <v>37</v>
      </c>
      <c r="J137" s="1364">
        <f t="shared" si="12"/>
        <v>4</v>
      </c>
      <c r="K137" s="1394">
        <v>2900000</v>
      </c>
      <c r="L137" s="1364">
        <f t="shared" si="13"/>
        <v>11600000</v>
      </c>
      <c r="M137" s="1423"/>
      <c r="N137" s="1424">
        <f t="shared" si="10"/>
        <v>-11600000</v>
      </c>
      <c r="O137" s="1426"/>
    </row>
    <row r="138" spans="1:15">
      <c r="A138" s="1364" t="s">
        <v>1094</v>
      </c>
      <c r="B138" s="1364">
        <v>1318174</v>
      </c>
      <c r="C138" s="1364" t="s">
        <v>1095</v>
      </c>
      <c r="D138" s="1365">
        <v>43278</v>
      </c>
      <c r="E138" s="1365">
        <v>43280</v>
      </c>
      <c r="F138" s="1364">
        <f t="shared" si="11"/>
        <v>2</v>
      </c>
      <c r="G138" s="1364">
        <v>3</v>
      </c>
      <c r="H138" s="1364" t="s">
        <v>391</v>
      </c>
      <c r="I138" s="1364" t="s">
        <v>37</v>
      </c>
      <c r="J138" s="1364">
        <f t="shared" si="12"/>
        <v>6</v>
      </c>
      <c r="K138" s="1394">
        <v>2900000</v>
      </c>
      <c r="L138" s="1364">
        <f t="shared" si="13"/>
        <v>17400000</v>
      </c>
      <c r="M138" s="1423"/>
      <c r="N138" s="1424">
        <f t="shared" si="10"/>
        <v>-17400000</v>
      </c>
      <c r="O138" s="1427"/>
    </row>
    <row r="139" spans="1:15">
      <c r="A139" s="1364" t="s">
        <v>1096</v>
      </c>
      <c r="B139" s="1364">
        <v>1324555</v>
      </c>
      <c r="C139" s="1364" t="s">
        <v>1097</v>
      </c>
      <c r="D139" s="1365">
        <v>43274</v>
      </c>
      <c r="E139" s="1365">
        <v>43275</v>
      </c>
      <c r="F139" s="1364">
        <f t="shared" si="11"/>
        <v>1</v>
      </c>
      <c r="G139" s="1364">
        <v>2</v>
      </c>
      <c r="H139" s="1364" t="s">
        <v>391</v>
      </c>
      <c r="I139" s="1364" t="s">
        <v>37</v>
      </c>
      <c r="J139" s="1364">
        <f t="shared" si="12"/>
        <v>2</v>
      </c>
      <c r="K139" s="1394">
        <v>2900000</v>
      </c>
      <c r="L139" s="1364">
        <f t="shared" si="13"/>
        <v>5800000</v>
      </c>
      <c r="M139" s="1428"/>
      <c r="N139" s="1429">
        <f t="shared" si="10"/>
        <v>-5800000</v>
      </c>
      <c r="O139" s="1430">
        <f>SUM(L139:L140)</f>
        <v>14500000</v>
      </c>
    </row>
    <row r="140" spans="1:15">
      <c r="A140" s="1364">
        <v>299530</v>
      </c>
      <c r="B140" s="1364">
        <v>1324588</v>
      </c>
      <c r="C140" s="1364" t="s">
        <v>1098</v>
      </c>
      <c r="D140" s="1365">
        <v>43276</v>
      </c>
      <c r="E140" s="1365">
        <v>43279</v>
      </c>
      <c r="F140" s="1364">
        <f t="shared" si="11"/>
        <v>3</v>
      </c>
      <c r="G140" s="1364">
        <v>1</v>
      </c>
      <c r="H140" s="1364" t="s">
        <v>53</v>
      </c>
      <c r="I140" s="1364" t="s">
        <v>37</v>
      </c>
      <c r="J140" s="1364">
        <f t="shared" si="12"/>
        <v>3</v>
      </c>
      <c r="K140" s="1394">
        <v>2900000</v>
      </c>
      <c r="L140" s="1364">
        <f t="shared" si="13"/>
        <v>8700000</v>
      </c>
      <c r="M140" s="1428"/>
      <c r="N140" s="1429">
        <f t="shared" si="10"/>
        <v>-8700000</v>
      </c>
      <c r="O140" s="1431"/>
    </row>
    <row r="141" spans="1:15">
      <c r="A141" s="1364">
        <v>299550</v>
      </c>
      <c r="B141" s="1364">
        <v>1324716</v>
      </c>
      <c r="C141" s="1364" t="s">
        <v>1099</v>
      </c>
      <c r="D141" s="1365">
        <v>43273</v>
      </c>
      <c r="E141" s="1365">
        <v>43275</v>
      </c>
      <c r="F141" s="1364">
        <f t="shared" si="11"/>
        <v>2</v>
      </c>
      <c r="G141" s="1364">
        <v>2</v>
      </c>
      <c r="H141" s="1364" t="s">
        <v>391</v>
      </c>
      <c r="I141" s="1364" t="s">
        <v>148</v>
      </c>
      <c r="J141" s="1364">
        <f t="shared" si="12"/>
        <v>4</v>
      </c>
      <c r="K141" s="1394">
        <v>2900000</v>
      </c>
      <c r="L141" s="1364">
        <f t="shared" si="13"/>
        <v>11600000</v>
      </c>
      <c r="M141" s="1379"/>
      <c r="N141" s="1380">
        <f t="shared" si="10"/>
        <v>-11600000</v>
      </c>
      <c r="O141" s="1432">
        <v>11600000</v>
      </c>
    </row>
    <row r="142" spans="1:15">
      <c r="A142" s="1364">
        <v>299865</v>
      </c>
      <c r="B142" s="1364">
        <v>1325794</v>
      </c>
      <c r="C142" s="1364" t="s">
        <v>1100</v>
      </c>
      <c r="D142" s="1365">
        <v>43276</v>
      </c>
      <c r="E142" s="1365">
        <v>43278</v>
      </c>
      <c r="F142" s="1364">
        <f t="shared" si="11"/>
        <v>2</v>
      </c>
      <c r="G142" s="1364">
        <v>1</v>
      </c>
      <c r="H142" s="1364" t="s">
        <v>391</v>
      </c>
      <c r="I142" s="1364" t="s">
        <v>37</v>
      </c>
      <c r="J142" s="1364">
        <f t="shared" si="12"/>
        <v>2</v>
      </c>
      <c r="K142" s="1394">
        <v>2900000</v>
      </c>
      <c r="L142" s="1364">
        <f t="shared" si="13"/>
        <v>5800000</v>
      </c>
      <c r="M142" s="1383"/>
      <c r="N142" s="1384">
        <f t="shared" si="10"/>
        <v>-5800000</v>
      </c>
      <c r="O142" s="1433">
        <f>SUM(L142:L158)</f>
        <v>133400000</v>
      </c>
    </row>
    <row r="143" spans="1:15">
      <c r="A143" s="1364">
        <v>299891</v>
      </c>
      <c r="B143" s="1364">
        <v>1325949</v>
      </c>
      <c r="C143" s="1364" t="s">
        <v>1101</v>
      </c>
      <c r="D143" s="1365">
        <v>43276</v>
      </c>
      <c r="E143" s="1365">
        <v>43277</v>
      </c>
      <c r="F143" s="1364">
        <f t="shared" si="11"/>
        <v>1</v>
      </c>
      <c r="G143" s="1364">
        <v>2</v>
      </c>
      <c r="H143" s="1364" t="s">
        <v>53</v>
      </c>
      <c r="I143" s="1364" t="s">
        <v>37</v>
      </c>
      <c r="J143" s="1364">
        <f t="shared" si="12"/>
        <v>2</v>
      </c>
      <c r="K143" s="1394">
        <v>2900000</v>
      </c>
      <c r="L143" s="1364">
        <f t="shared" si="13"/>
        <v>5800000</v>
      </c>
      <c r="M143" s="1383"/>
      <c r="N143" s="1384">
        <f t="shared" si="10"/>
        <v>-5800000</v>
      </c>
      <c r="O143" s="1434"/>
    </row>
    <row r="144" spans="1:15">
      <c r="A144" s="1364">
        <v>299866</v>
      </c>
      <c r="B144" s="1364">
        <v>1325795</v>
      </c>
      <c r="C144" s="1364" t="s">
        <v>1102</v>
      </c>
      <c r="D144" s="1365">
        <v>43276</v>
      </c>
      <c r="E144" s="1365">
        <v>43280</v>
      </c>
      <c r="F144" s="1364">
        <f t="shared" si="11"/>
        <v>4</v>
      </c>
      <c r="G144" s="1364">
        <v>1</v>
      </c>
      <c r="H144" s="1364" t="s">
        <v>53</v>
      </c>
      <c r="I144" s="1364" t="s">
        <v>37</v>
      </c>
      <c r="J144" s="1364">
        <f t="shared" si="12"/>
        <v>4</v>
      </c>
      <c r="K144" s="1394">
        <v>2900000</v>
      </c>
      <c r="L144" s="1364">
        <f t="shared" si="13"/>
        <v>11600000</v>
      </c>
      <c r="M144" s="1383"/>
      <c r="N144" s="1384">
        <f t="shared" si="10"/>
        <v>-11600000</v>
      </c>
      <c r="O144" s="1434"/>
    </row>
    <row r="145" spans="1:15">
      <c r="A145" s="1364" t="s">
        <v>1103</v>
      </c>
      <c r="B145" s="1364">
        <v>1326032</v>
      </c>
      <c r="C145" s="1364" t="s">
        <v>1104</v>
      </c>
      <c r="D145" s="1365">
        <v>43276</v>
      </c>
      <c r="E145" s="1365">
        <v>43281</v>
      </c>
      <c r="F145" s="1364">
        <f t="shared" si="11"/>
        <v>5</v>
      </c>
      <c r="G145" s="1364">
        <v>2</v>
      </c>
      <c r="H145" s="1364" t="s">
        <v>53</v>
      </c>
      <c r="I145" s="1364" t="s">
        <v>37</v>
      </c>
      <c r="J145" s="1364">
        <f t="shared" si="12"/>
        <v>10</v>
      </c>
      <c r="K145" s="1394">
        <v>2900000</v>
      </c>
      <c r="L145" s="1364">
        <f t="shared" si="13"/>
        <v>29000000</v>
      </c>
      <c r="M145" s="1383"/>
      <c r="N145" s="1384">
        <f t="shared" si="10"/>
        <v>-29000000</v>
      </c>
      <c r="O145" s="1434"/>
    </row>
    <row r="146" spans="1:15">
      <c r="A146" s="1364">
        <v>299876</v>
      </c>
      <c r="B146" s="1364">
        <v>1325808</v>
      </c>
      <c r="C146" s="1364" t="s">
        <v>1105</v>
      </c>
      <c r="D146" s="1365">
        <v>43278</v>
      </c>
      <c r="E146" s="1365">
        <v>43281</v>
      </c>
      <c r="F146" s="1364">
        <f t="shared" si="11"/>
        <v>3</v>
      </c>
      <c r="G146" s="1364">
        <v>1</v>
      </c>
      <c r="H146" s="1364" t="s">
        <v>53</v>
      </c>
      <c r="I146" s="1364" t="s">
        <v>37</v>
      </c>
      <c r="J146" s="1364">
        <f t="shared" si="12"/>
        <v>3</v>
      </c>
      <c r="K146" s="1394">
        <v>2900000</v>
      </c>
      <c r="L146" s="1364">
        <f t="shared" si="13"/>
        <v>8700000</v>
      </c>
      <c r="M146" s="1383"/>
      <c r="N146" s="1384">
        <f t="shared" si="10"/>
        <v>-8700000</v>
      </c>
      <c r="O146" s="1434"/>
    </row>
    <row r="147" spans="1:15">
      <c r="A147" s="1364">
        <v>290996</v>
      </c>
      <c r="B147" s="1364">
        <v>1301738</v>
      </c>
      <c r="C147" s="1364" t="s">
        <v>1106</v>
      </c>
      <c r="D147" s="1365">
        <v>43279</v>
      </c>
      <c r="E147" s="1365">
        <v>43282</v>
      </c>
      <c r="F147" s="1364">
        <f t="shared" si="11"/>
        <v>3</v>
      </c>
      <c r="G147" s="1364">
        <v>1</v>
      </c>
      <c r="H147" s="1364" t="s">
        <v>53</v>
      </c>
      <c r="I147" s="1364" t="s">
        <v>37</v>
      </c>
      <c r="J147" s="1364">
        <f t="shared" si="12"/>
        <v>3</v>
      </c>
      <c r="K147" s="311">
        <v>2900000</v>
      </c>
      <c r="L147" s="311">
        <f t="shared" si="13"/>
        <v>8700000</v>
      </c>
      <c r="M147" s="1383"/>
      <c r="N147" s="1384">
        <f t="shared" si="10"/>
        <v>-8700000</v>
      </c>
      <c r="O147" s="1434"/>
    </row>
    <row r="148" spans="1:15">
      <c r="A148" s="1364">
        <v>297124</v>
      </c>
      <c r="B148" s="1364">
        <v>1315199</v>
      </c>
      <c r="C148" s="1364" t="s">
        <v>1107</v>
      </c>
      <c r="D148" s="1365">
        <v>43279</v>
      </c>
      <c r="E148" s="1365">
        <v>43280</v>
      </c>
      <c r="F148" s="1364">
        <f t="shared" si="11"/>
        <v>1</v>
      </c>
      <c r="G148" s="1364">
        <v>1</v>
      </c>
      <c r="H148" s="1364" t="s">
        <v>391</v>
      </c>
      <c r="I148" s="1364" t="s">
        <v>37</v>
      </c>
      <c r="J148" s="1364">
        <f t="shared" si="12"/>
        <v>1</v>
      </c>
      <c r="K148" s="311">
        <v>2900000</v>
      </c>
      <c r="L148" s="311">
        <f t="shared" si="13"/>
        <v>2900000</v>
      </c>
      <c r="M148" s="1383"/>
      <c r="N148" s="1384">
        <f t="shared" si="10"/>
        <v>-2900000</v>
      </c>
      <c r="O148" s="1434"/>
    </row>
    <row r="149" spans="1:15">
      <c r="A149" s="1364">
        <v>294754</v>
      </c>
      <c r="B149" s="1364">
        <v>1309615</v>
      </c>
      <c r="C149" s="1364" t="s">
        <v>1108</v>
      </c>
      <c r="D149" s="1365">
        <v>43279</v>
      </c>
      <c r="E149" s="1365">
        <v>43281</v>
      </c>
      <c r="F149" s="1364">
        <f t="shared" si="11"/>
        <v>2</v>
      </c>
      <c r="G149" s="1364">
        <v>1</v>
      </c>
      <c r="H149" s="1364" t="s">
        <v>405</v>
      </c>
      <c r="I149" s="1364" t="s">
        <v>37</v>
      </c>
      <c r="J149" s="1364">
        <f t="shared" si="12"/>
        <v>2</v>
      </c>
      <c r="K149" s="311">
        <v>2900000</v>
      </c>
      <c r="L149" s="311">
        <f t="shared" si="13"/>
        <v>5800000</v>
      </c>
      <c r="M149" s="1383"/>
      <c r="N149" s="1384">
        <f t="shared" si="10"/>
        <v>-5800000</v>
      </c>
      <c r="O149" s="1434"/>
    </row>
    <row r="150" spans="1:15">
      <c r="A150" s="1364" t="s">
        <v>1109</v>
      </c>
      <c r="B150" s="1364">
        <v>1309740</v>
      </c>
      <c r="C150" s="1364" t="s">
        <v>1110</v>
      </c>
      <c r="D150" s="1365">
        <v>43279</v>
      </c>
      <c r="E150" s="1365">
        <v>43281</v>
      </c>
      <c r="F150" s="1364">
        <f t="shared" si="11"/>
        <v>2</v>
      </c>
      <c r="G150" s="1364">
        <v>4</v>
      </c>
      <c r="H150" s="1364" t="s">
        <v>53</v>
      </c>
      <c r="I150" s="1364" t="s">
        <v>37</v>
      </c>
      <c r="J150" s="1364">
        <f t="shared" si="12"/>
        <v>8</v>
      </c>
      <c r="K150" s="311">
        <v>2900000</v>
      </c>
      <c r="L150" s="311">
        <f t="shared" si="13"/>
        <v>23200000</v>
      </c>
      <c r="M150" s="1383"/>
      <c r="N150" s="1384">
        <f t="shared" si="10"/>
        <v>-23200000</v>
      </c>
      <c r="O150" s="1434"/>
    </row>
    <row r="151" spans="1:15">
      <c r="A151" s="1364">
        <v>295674</v>
      </c>
      <c r="B151" s="1364">
        <v>1311145</v>
      </c>
      <c r="C151" s="1364" t="s">
        <v>1111</v>
      </c>
      <c r="D151" s="1365">
        <v>43279</v>
      </c>
      <c r="E151" s="1365">
        <v>43280</v>
      </c>
      <c r="F151" s="1364">
        <f t="shared" si="11"/>
        <v>1</v>
      </c>
      <c r="G151" s="1364">
        <v>1</v>
      </c>
      <c r="H151" s="1364" t="s">
        <v>53</v>
      </c>
      <c r="I151" s="1364" t="s">
        <v>37</v>
      </c>
      <c r="J151" s="1364">
        <f t="shared" si="12"/>
        <v>1</v>
      </c>
      <c r="K151" s="311">
        <v>2900000</v>
      </c>
      <c r="L151" s="311">
        <f t="shared" si="13"/>
        <v>2900000</v>
      </c>
      <c r="M151" s="1383"/>
      <c r="N151" s="1384">
        <f t="shared" si="10"/>
        <v>-2900000</v>
      </c>
      <c r="O151" s="1434"/>
    </row>
    <row r="152" spans="1:15">
      <c r="A152" s="1364">
        <v>298107</v>
      </c>
      <c r="B152" s="1364">
        <v>1319313</v>
      </c>
      <c r="C152" s="1364" t="s">
        <v>1112</v>
      </c>
      <c r="D152" s="1365">
        <v>43279</v>
      </c>
      <c r="E152" s="1365">
        <v>43282</v>
      </c>
      <c r="F152" s="1364">
        <f t="shared" si="11"/>
        <v>3</v>
      </c>
      <c r="G152" s="1364">
        <v>1</v>
      </c>
      <c r="H152" s="1364" t="s">
        <v>53</v>
      </c>
      <c r="I152" s="1364" t="s">
        <v>37</v>
      </c>
      <c r="J152" s="1364">
        <f t="shared" si="12"/>
        <v>3</v>
      </c>
      <c r="K152" s="1394">
        <v>2900000</v>
      </c>
      <c r="L152" s="1364">
        <f t="shared" si="13"/>
        <v>8700000</v>
      </c>
      <c r="M152" s="1383"/>
      <c r="N152" s="1384">
        <f t="shared" si="10"/>
        <v>-8700000</v>
      </c>
      <c r="O152" s="1434"/>
    </row>
    <row r="153" spans="1:15">
      <c r="A153" s="1364">
        <v>299922</v>
      </c>
      <c r="B153" s="1364">
        <v>1326058</v>
      </c>
      <c r="C153" s="1364" t="s">
        <v>1113</v>
      </c>
      <c r="D153" s="1365">
        <v>43279</v>
      </c>
      <c r="E153" s="1365">
        <v>43280</v>
      </c>
      <c r="F153" s="1364">
        <f t="shared" si="11"/>
        <v>1</v>
      </c>
      <c r="G153" s="1364">
        <v>1</v>
      </c>
      <c r="H153" s="1364" t="s">
        <v>53</v>
      </c>
      <c r="I153" s="1364" t="s">
        <v>37</v>
      </c>
      <c r="J153" s="1364">
        <f t="shared" si="12"/>
        <v>1</v>
      </c>
      <c r="K153" s="1394">
        <v>2900000</v>
      </c>
      <c r="L153" s="1364">
        <f t="shared" si="13"/>
        <v>2900000</v>
      </c>
      <c r="M153" s="1383"/>
      <c r="N153" s="1384">
        <f t="shared" si="10"/>
        <v>-2900000</v>
      </c>
      <c r="O153" s="1434"/>
    </row>
    <row r="154" spans="1:15">
      <c r="A154" s="1364">
        <v>290786</v>
      </c>
      <c r="B154" s="1364">
        <v>1300923</v>
      </c>
      <c r="C154" s="1364" t="s">
        <v>1114</v>
      </c>
      <c r="D154" s="1365">
        <v>43280</v>
      </c>
      <c r="E154" s="1365">
        <v>43282</v>
      </c>
      <c r="F154" s="1364">
        <f t="shared" si="11"/>
        <v>2</v>
      </c>
      <c r="G154" s="1364">
        <v>1</v>
      </c>
      <c r="H154" s="1364" t="s">
        <v>391</v>
      </c>
      <c r="I154" s="1364" t="s">
        <v>37</v>
      </c>
      <c r="J154" s="1364">
        <f t="shared" si="12"/>
        <v>2</v>
      </c>
      <c r="K154" s="311">
        <v>2900000</v>
      </c>
      <c r="L154" s="311">
        <f t="shared" si="13"/>
        <v>5800000</v>
      </c>
      <c r="M154" s="1383"/>
      <c r="N154" s="1384">
        <f t="shared" si="10"/>
        <v>-5800000</v>
      </c>
      <c r="O154" s="1434"/>
    </row>
    <row r="155" spans="1:15">
      <c r="A155" s="1364">
        <v>296686</v>
      </c>
      <c r="B155" s="1364">
        <v>1313598</v>
      </c>
      <c r="C155" s="1364" t="s">
        <v>1115</v>
      </c>
      <c r="D155" s="1365">
        <v>43281</v>
      </c>
      <c r="E155" s="1365">
        <v>43282</v>
      </c>
      <c r="F155" s="1364">
        <f t="shared" si="11"/>
        <v>1</v>
      </c>
      <c r="G155" s="1364">
        <v>1</v>
      </c>
      <c r="H155" s="1364" t="s">
        <v>53</v>
      </c>
      <c r="I155" s="1364" t="s">
        <v>37</v>
      </c>
      <c r="J155" s="1364">
        <f t="shared" si="12"/>
        <v>1</v>
      </c>
      <c r="K155" s="311">
        <v>2900000</v>
      </c>
      <c r="L155" s="311">
        <f t="shared" si="13"/>
        <v>2900000</v>
      </c>
      <c r="M155" s="1383"/>
      <c r="N155" s="1384">
        <f t="shared" si="10"/>
        <v>-2900000</v>
      </c>
      <c r="O155" s="1434"/>
    </row>
    <row r="156" spans="1:15">
      <c r="A156" s="1364">
        <v>296686</v>
      </c>
      <c r="B156" s="1364">
        <v>1310650</v>
      </c>
      <c r="C156" s="1364" t="s">
        <v>1116</v>
      </c>
      <c r="D156" s="1365">
        <v>43281</v>
      </c>
      <c r="E156" s="1365">
        <v>43282</v>
      </c>
      <c r="F156" s="1364">
        <f t="shared" si="11"/>
        <v>1</v>
      </c>
      <c r="G156" s="1364">
        <v>1</v>
      </c>
      <c r="H156" s="1364" t="s">
        <v>53</v>
      </c>
      <c r="I156" s="1364" t="s">
        <v>37</v>
      </c>
      <c r="J156" s="1364">
        <f t="shared" si="12"/>
        <v>1</v>
      </c>
      <c r="K156" s="311">
        <v>2900000</v>
      </c>
      <c r="L156" s="311">
        <f t="shared" si="13"/>
        <v>2900000</v>
      </c>
      <c r="M156" s="1383"/>
      <c r="N156" s="1384">
        <f t="shared" si="10"/>
        <v>-2900000</v>
      </c>
      <c r="O156" s="1434"/>
    </row>
    <row r="157" ht="14.25" spans="1:15">
      <c r="A157" s="1364">
        <v>297725</v>
      </c>
      <c r="B157" s="17">
        <v>1330068</v>
      </c>
      <c r="C157" s="1364" t="s">
        <v>1117</v>
      </c>
      <c r="D157" s="1365">
        <v>43281</v>
      </c>
      <c r="E157" s="1365">
        <v>43282</v>
      </c>
      <c r="F157" s="1364">
        <f t="shared" si="11"/>
        <v>1</v>
      </c>
      <c r="G157" s="1364">
        <v>1</v>
      </c>
      <c r="H157" s="1364" t="s">
        <v>53</v>
      </c>
      <c r="I157" s="1364" t="s">
        <v>37</v>
      </c>
      <c r="J157" s="1364">
        <f t="shared" si="12"/>
        <v>1</v>
      </c>
      <c r="K157" s="1364">
        <v>2900000</v>
      </c>
      <c r="L157" s="1364">
        <f t="shared" si="13"/>
        <v>2900000</v>
      </c>
      <c r="M157" s="1383"/>
      <c r="N157" s="1384">
        <f t="shared" si="10"/>
        <v>-2900000</v>
      </c>
      <c r="O157" s="1434"/>
    </row>
    <row r="158" spans="1:15">
      <c r="A158" s="1364">
        <v>297735</v>
      </c>
      <c r="B158" s="1364">
        <v>1330070</v>
      </c>
      <c r="C158" s="1364" t="s">
        <v>1118</v>
      </c>
      <c r="D158" s="1365">
        <v>43281</v>
      </c>
      <c r="E158" s="1365">
        <v>43282</v>
      </c>
      <c r="F158" s="1364">
        <f t="shared" si="11"/>
        <v>1</v>
      </c>
      <c r="G158" s="1364">
        <v>1</v>
      </c>
      <c r="H158" s="1364" t="s">
        <v>391</v>
      </c>
      <c r="I158" s="1364" t="s">
        <v>37</v>
      </c>
      <c r="J158" s="1364">
        <f t="shared" si="12"/>
        <v>1</v>
      </c>
      <c r="K158" s="1364">
        <v>2900000</v>
      </c>
      <c r="L158" s="1364">
        <f t="shared" si="13"/>
        <v>2900000</v>
      </c>
      <c r="M158" s="1383"/>
      <c r="N158" s="1384">
        <f t="shared" si="10"/>
        <v>-2900000</v>
      </c>
      <c r="O158" s="1435"/>
    </row>
    <row r="159" spans="1:15">
      <c r="A159" s="1364" t="s">
        <v>1119</v>
      </c>
      <c r="B159" s="1364">
        <v>1326418</v>
      </c>
      <c r="C159" s="1364" t="s">
        <v>1101</v>
      </c>
      <c r="D159" s="1365">
        <v>43277</v>
      </c>
      <c r="E159" s="1365">
        <v>43279</v>
      </c>
      <c r="F159" s="1364">
        <f t="shared" si="11"/>
        <v>2</v>
      </c>
      <c r="G159" s="1364">
        <v>2</v>
      </c>
      <c r="H159" s="1364" t="s">
        <v>53</v>
      </c>
      <c r="I159" s="1364" t="s">
        <v>37</v>
      </c>
      <c r="J159" s="1364">
        <f t="shared" si="12"/>
        <v>4</v>
      </c>
      <c r="K159" s="1394">
        <v>2900000</v>
      </c>
      <c r="L159" s="1364">
        <f t="shared" si="13"/>
        <v>11600000</v>
      </c>
      <c r="M159" s="1436"/>
      <c r="N159" s="1437">
        <f t="shared" si="10"/>
        <v>-11600000</v>
      </c>
      <c r="O159" s="1438">
        <f>SUM(L159:L164)</f>
        <v>49300000</v>
      </c>
    </row>
    <row r="160" spans="1:15">
      <c r="A160" s="1364">
        <v>300507</v>
      </c>
      <c r="B160" s="1364">
        <v>1326874</v>
      </c>
      <c r="C160" s="1364" t="s">
        <v>1100</v>
      </c>
      <c r="D160" s="1365">
        <v>43278</v>
      </c>
      <c r="E160" s="1365">
        <v>43280</v>
      </c>
      <c r="F160" s="1364">
        <f t="shared" si="11"/>
        <v>2</v>
      </c>
      <c r="G160" s="1364">
        <v>1</v>
      </c>
      <c r="H160" s="1364" t="s">
        <v>53</v>
      </c>
      <c r="I160" s="1364" t="s">
        <v>37</v>
      </c>
      <c r="J160" s="1364">
        <f t="shared" si="12"/>
        <v>2</v>
      </c>
      <c r="K160" s="1394">
        <v>2900000</v>
      </c>
      <c r="L160" s="1364">
        <f t="shared" si="13"/>
        <v>5800000</v>
      </c>
      <c r="M160" s="1436"/>
      <c r="N160" s="1437">
        <f t="shared" si="10"/>
        <v>-5800000</v>
      </c>
      <c r="O160" s="1439"/>
    </row>
    <row r="161" spans="1:15">
      <c r="A161" s="1364">
        <v>299981</v>
      </c>
      <c r="B161" s="1364">
        <v>1326232</v>
      </c>
      <c r="C161" s="1364" t="s">
        <v>1120</v>
      </c>
      <c r="D161" s="1365">
        <v>43279</v>
      </c>
      <c r="E161" s="1365">
        <v>43281</v>
      </c>
      <c r="F161" s="1364">
        <f t="shared" si="11"/>
        <v>2</v>
      </c>
      <c r="G161" s="1364">
        <v>2</v>
      </c>
      <c r="H161" s="1364" t="s">
        <v>53</v>
      </c>
      <c r="I161" s="1364" t="s">
        <v>37</v>
      </c>
      <c r="J161" s="1364">
        <f t="shared" si="12"/>
        <v>4</v>
      </c>
      <c r="K161" s="1364">
        <v>2900000</v>
      </c>
      <c r="L161" s="1364">
        <f t="shared" si="13"/>
        <v>11600000</v>
      </c>
      <c r="M161" s="1436"/>
      <c r="N161" s="1437">
        <f t="shared" si="10"/>
        <v>-11600000</v>
      </c>
      <c r="O161" s="1439"/>
    </row>
    <row r="162" spans="1:15">
      <c r="A162" s="1364">
        <v>300512</v>
      </c>
      <c r="B162" s="1364">
        <v>1326879</v>
      </c>
      <c r="C162" s="1364" t="s">
        <v>1121</v>
      </c>
      <c r="D162" s="1365">
        <v>43279</v>
      </c>
      <c r="E162" s="1365">
        <v>43282</v>
      </c>
      <c r="F162" s="1364">
        <f t="shared" si="11"/>
        <v>3</v>
      </c>
      <c r="G162" s="1364">
        <v>1</v>
      </c>
      <c r="H162" s="1364" t="s">
        <v>53</v>
      </c>
      <c r="I162" s="1364" t="s">
        <v>37</v>
      </c>
      <c r="J162" s="1364">
        <f t="shared" si="12"/>
        <v>3</v>
      </c>
      <c r="K162" s="1364">
        <v>2900000</v>
      </c>
      <c r="L162" s="1364">
        <f t="shared" si="13"/>
        <v>8700000</v>
      </c>
      <c r="M162" s="1436"/>
      <c r="N162" s="1437">
        <f t="shared" si="10"/>
        <v>-8700000</v>
      </c>
      <c r="O162" s="1439"/>
    </row>
    <row r="163" spans="1:15">
      <c r="A163" s="1364">
        <v>300009</v>
      </c>
      <c r="B163" s="1364">
        <v>1330079</v>
      </c>
      <c r="C163" s="1364" t="s">
        <v>1122</v>
      </c>
      <c r="D163" s="1365">
        <v>43280</v>
      </c>
      <c r="E163" s="1365">
        <v>43282</v>
      </c>
      <c r="F163" s="1364">
        <f t="shared" si="11"/>
        <v>2</v>
      </c>
      <c r="G163" s="1364">
        <v>1</v>
      </c>
      <c r="H163" s="1364" t="s">
        <v>391</v>
      </c>
      <c r="I163" s="1364" t="s">
        <v>37</v>
      </c>
      <c r="J163" s="1364">
        <f t="shared" si="12"/>
        <v>2</v>
      </c>
      <c r="K163" s="1394">
        <v>2900000</v>
      </c>
      <c r="L163" s="1364">
        <f t="shared" si="13"/>
        <v>5800000</v>
      </c>
      <c r="M163" s="1436"/>
      <c r="N163" s="1437">
        <f t="shared" si="10"/>
        <v>-5800000</v>
      </c>
      <c r="O163" s="1439"/>
    </row>
    <row r="164" spans="1:15">
      <c r="A164" s="1372">
        <v>300517</v>
      </c>
      <c r="B164" s="1364">
        <v>1326923</v>
      </c>
      <c r="C164" s="1364" t="s">
        <v>1123</v>
      </c>
      <c r="D164" s="1365">
        <v>43279</v>
      </c>
      <c r="E164" s="1365">
        <v>43281</v>
      </c>
      <c r="F164" s="1364">
        <f t="shared" si="11"/>
        <v>2</v>
      </c>
      <c r="G164" s="1364">
        <v>1</v>
      </c>
      <c r="H164" s="1364" t="s">
        <v>391</v>
      </c>
      <c r="I164" s="1364" t="s">
        <v>37</v>
      </c>
      <c r="J164" s="1364">
        <f t="shared" si="12"/>
        <v>2</v>
      </c>
      <c r="K164" s="1364">
        <v>2900000</v>
      </c>
      <c r="L164" s="1364">
        <f t="shared" si="13"/>
        <v>5800000</v>
      </c>
      <c r="M164" s="1436"/>
      <c r="N164" s="1437">
        <f t="shared" si="10"/>
        <v>-5800000</v>
      </c>
      <c r="O164" s="1440"/>
    </row>
    <row r="165" ht="14.25" spans="1:15">
      <c r="A165" s="1364">
        <v>300578</v>
      </c>
      <c r="B165" s="17">
        <v>1330085</v>
      </c>
      <c r="C165" s="1364" t="s">
        <v>1124</v>
      </c>
      <c r="D165" s="1365">
        <v>43280</v>
      </c>
      <c r="E165" s="1365">
        <v>43282</v>
      </c>
      <c r="F165" s="1364">
        <f t="shared" si="11"/>
        <v>2</v>
      </c>
      <c r="G165" s="1364">
        <v>1</v>
      </c>
      <c r="H165" s="1364" t="s">
        <v>53</v>
      </c>
      <c r="I165" s="1364" t="s">
        <v>37</v>
      </c>
      <c r="J165" s="1364">
        <f t="shared" si="12"/>
        <v>2</v>
      </c>
      <c r="K165" s="1364">
        <v>2900000</v>
      </c>
      <c r="L165" s="1364">
        <f t="shared" si="13"/>
        <v>5800000</v>
      </c>
      <c r="M165" s="1413"/>
      <c r="N165" s="1414">
        <f t="shared" si="10"/>
        <v>-5800000</v>
      </c>
      <c r="O165" s="1441">
        <f>SUM(L165:L171)</f>
        <v>72500000</v>
      </c>
    </row>
    <row r="166" spans="1:15">
      <c r="A166" s="1364" t="s">
        <v>1125</v>
      </c>
      <c r="B166" s="1364">
        <v>1327389</v>
      </c>
      <c r="C166" s="1364" t="s">
        <v>1126</v>
      </c>
      <c r="D166" s="1365">
        <v>43279</v>
      </c>
      <c r="E166" s="1365">
        <v>43281</v>
      </c>
      <c r="F166" s="1364">
        <f t="shared" si="11"/>
        <v>2</v>
      </c>
      <c r="G166" s="1364">
        <v>3</v>
      </c>
      <c r="H166" s="1364" t="s">
        <v>53</v>
      </c>
      <c r="I166" s="1364" t="s">
        <v>37</v>
      </c>
      <c r="J166" s="1364">
        <f t="shared" si="12"/>
        <v>6</v>
      </c>
      <c r="K166" s="1364">
        <v>2900000</v>
      </c>
      <c r="L166" s="1364">
        <f t="shared" si="13"/>
        <v>17400000</v>
      </c>
      <c r="M166" s="1413"/>
      <c r="N166" s="1414">
        <f t="shared" si="10"/>
        <v>-17400000</v>
      </c>
      <c r="O166" s="1442"/>
    </row>
    <row r="167" spans="1:15">
      <c r="A167" s="1364">
        <v>300618</v>
      </c>
      <c r="B167" s="1364">
        <v>1327583</v>
      </c>
      <c r="C167" s="1364" t="s">
        <v>1127</v>
      </c>
      <c r="D167" s="1365">
        <v>43279</v>
      </c>
      <c r="E167" s="1365">
        <v>43282</v>
      </c>
      <c r="F167" s="1364">
        <f t="shared" si="11"/>
        <v>3</v>
      </c>
      <c r="G167" s="1364">
        <v>1</v>
      </c>
      <c r="H167" s="1364" t="s">
        <v>53</v>
      </c>
      <c r="I167" s="1364" t="s">
        <v>37</v>
      </c>
      <c r="J167" s="1364">
        <f t="shared" si="12"/>
        <v>3</v>
      </c>
      <c r="K167" s="1394">
        <v>2900000</v>
      </c>
      <c r="L167" s="1364">
        <f t="shared" si="13"/>
        <v>8700000</v>
      </c>
      <c r="M167" s="1413"/>
      <c r="N167" s="1414">
        <f t="shared" si="10"/>
        <v>-8700000</v>
      </c>
      <c r="O167" s="1442"/>
    </row>
    <row r="168" spans="1:15">
      <c r="A168" s="1364" t="s">
        <v>1128</v>
      </c>
      <c r="B168" s="1364">
        <v>1327705</v>
      </c>
      <c r="C168" s="1364" t="s">
        <v>1129</v>
      </c>
      <c r="D168" s="1365">
        <v>43279</v>
      </c>
      <c r="E168" s="1365">
        <v>43280</v>
      </c>
      <c r="F168" s="1364">
        <f t="shared" si="11"/>
        <v>1</v>
      </c>
      <c r="G168" s="1364">
        <v>2</v>
      </c>
      <c r="H168" s="1364" t="s">
        <v>391</v>
      </c>
      <c r="I168" s="1364" t="s">
        <v>37</v>
      </c>
      <c r="J168" s="1364">
        <f t="shared" si="12"/>
        <v>2</v>
      </c>
      <c r="K168" s="1394">
        <v>2900000</v>
      </c>
      <c r="L168" s="1364">
        <f t="shared" si="13"/>
        <v>5800000</v>
      </c>
      <c r="M168" s="1413"/>
      <c r="N168" s="1414">
        <f t="shared" ref="N168:N178" si="14">M168-L168</f>
        <v>-5800000</v>
      </c>
      <c r="O168" s="1442"/>
    </row>
    <row r="169" spans="1:15">
      <c r="A169" s="1364" t="s">
        <v>1130</v>
      </c>
      <c r="B169" s="1364">
        <v>1327686</v>
      </c>
      <c r="C169" s="1364" t="s">
        <v>1131</v>
      </c>
      <c r="D169" s="1365">
        <v>43280</v>
      </c>
      <c r="E169" s="1365">
        <v>43282</v>
      </c>
      <c r="F169" s="1364">
        <f t="shared" si="11"/>
        <v>2</v>
      </c>
      <c r="G169" s="1364">
        <v>3</v>
      </c>
      <c r="H169" s="1364" t="s">
        <v>391</v>
      </c>
      <c r="I169" s="1364" t="s">
        <v>37</v>
      </c>
      <c r="J169" s="1364">
        <f t="shared" si="12"/>
        <v>6</v>
      </c>
      <c r="K169" s="1394">
        <v>2900000</v>
      </c>
      <c r="L169" s="1364">
        <f t="shared" si="13"/>
        <v>17400000</v>
      </c>
      <c r="M169" s="1413"/>
      <c r="N169" s="1414">
        <f t="shared" si="14"/>
        <v>-17400000</v>
      </c>
      <c r="O169" s="1442"/>
    </row>
    <row r="170" spans="1:15">
      <c r="A170" s="1364" t="s">
        <v>1132</v>
      </c>
      <c r="B170" s="1364">
        <v>1327696</v>
      </c>
      <c r="C170" s="1364" t="s">
        <v>1133</v>
      </c>
      <c r="D170" s="1365">
        <v>43280</v>
      </c>
      <c r="E170" s="1365">
        <v>43282</v>
      </c>
      <c r="F170" s="1364">
        <f t="shared" si="11"/>
        <v>2</v>
      </c>
      <c r="G170" s="1364">
        <v>2</v>
      </c>
      <c r="H170" s="1364" t="s">
        <v>391</v>
      </c>
      <c r="I170" s="1364" t="s">
        <v>37</v>
      </c>
      <c r="J170" s="1364">
        <f t="shared" si="12"/>
        <v>4</v>
      </c>
      <c r="K170" s="1394">
        <v>2900000</v>
      </c>
      <c r="L170" s="1364">
        <f t="shared" si="13"/>
        <v>11600000</v>
      </c>
      <c r="M170" s="1413"/>
      <c r="N170" s="1414">
        <f t="shared" si="14"/>
        <v>-11600000</v>
      </c>
      <c r="O170" s="1442"/>
    </row>
    <row r="171" spans="1:15">
      <c r="A171" s="1364">
        <v>300706</v>
      </c>
      <c r="B171" s="1364">
        <v>1327821</v>
      </c>
      <c r="C171" s="1364" t="s">
        <v>1134</v>
      </c>
      <c r="D171" s="1365">
        <v>43280</v>
      </c>
      <c r="E171" s="1365">
        <v>43282</v>
      </c>
      <c r="F171" s="1364">
        <f t="shared" si="11"/>
        <v>2</v>
      </c>
      <c r="G171" s="1364">
        <v>1</v>
      </c>
      <c r="H171" s="1364" t="s">
        <v>53</v>
      </c>
      <c r="I171" s="1364" t="s">
        <v>37</v>
      </c>
      <c r="J171" s="1364">
        <f t="shared" si="12"/>
        <v>2</v>
      </c>
      <c r="K171" s="1394">
        <v>2900000</v>
      </c>
      <c r="L171" s="1364">
        <f t="shared" si="13"/>
        <v>5800000</v>
      </c>
      <c r="M171" s="1413"/>
      <c r="N171" s="1414">
        <f t="shared" si="14"/>
        <v>-5800000</v>
      </c>
      <c r="O171" s="1443"/>
    </row>
    <row r="172" spans="1:15">
      <c r="A172" s="1364">
        <v>300728</v>
      </c>
      <c r="B172" s="1364">
        <v>1327953</v>
      </c>
      <c r="C172" s="1364" t="s">
        <v>1135</v>
      </c>
      <c r="D172" s="1365">
        <v>43280</v>
      </c>
      <c r="E172" s="1365">
        <v>43282</v>
      </c>
      <c r="F172" s="1364">
        <f t="shared" si="11"/>
        <v>2</v>
      </c>
      <c r="G172" s="1364">
        <v>1</v>
      </c>
      <c r="H172" s="1364" t="s">
        <v>53</v>
      </c>
      <c r="I172" s="1364" t="s">
        <v>37</v>
      </c>
      <c r="J172" s="1364">
        <f t="shared" si="12"/>
        <v>2</v>
      </c>
      <c r="K172" s="1394">
        <v>2900000</v>
      </c>
      <c r="L172" s="1364">
        <f t="shared" si="13"/>
        <v>5800000</v>
      </c>
      <c r="M172" s="1444"/>
      <c r="N172" s="1445">
        <f t="shared" si="14"/>
        <v>-5800000</v>
      </c>
      <c r="O172" s="1446">
        <f ca="1">SUM(L172:L175:L175)</f>
        <v>17400000</v>
      </c>
    </row>
    <row r="173" spans="1:15">
      <c r="A173" s="1364">
        <v>300743</v>
      </c>
      <c r="B173" s="1364">
        <v>1327944</v>
      </c>
      <c r="C173" s="1364" t="s">
        <v>1136</v>
      </c>
      <c r="D173" s="1365">
        <v>43281</v>
      </c>
      <c r="E173" s="1365">
        <v>43282</v>
      </c>
      <c r="F173" s="1364">
        <f t="shared" si="11"/>
        <v>1</v>
      </c>
      <c r="G173" s="1364">
        <v>1</v>
      </c>
      <c r="H173" s="1364" t="s">
        <v>53</v>
      </c>
      <c r="I173" s="1364" t="s">
        <v>37</v>
      </c>
      <c r="J173" s="1364">
        <f t="shared" si="12"/>
        <v>1</v>
      </c>
      <c r="K173" s="1364">
        <v>2900000</v>
      </c>
      <c r="L173" s="1364">
        <f t="shared" si="13"/>
        <v>2900000</v>
      </c>
      <c r="M173" s="1444"/>
      <c r="N173" s="1445">
        <f t="shared" si="14"/>
        <v>-2900000</v>
      </c>
      <c r="O173" s="1447"/>
    </row>
    <row r="174" spans="1:15">
      <c r="A174" s="1364">
        <v>300744</v>
      </c>
      <c r="B174" s="1364">
        <v>1328016</v>
      </c>
      <c r="C174" s="1364" t="s">
        <v>1137</v>
      </c>
      <c r="D174" s="1365">
        <v>43280</v>
      </c>
      <c r="E174" s="1365">
        <v>43281</v>
      </c>
      <c r="F174" s="1364">
        <f t="shared" si="11"/>
        <v>1</v>
      </c>
      <c r="G174" s="1364">
        <v>1</v>
      </c>
      <c r="H174" s="1364" t="s">
        <v>391</v>
      </c>
      <c r="I174" s="1364" t="s">
        <v>37</v>
      </c>
      <c r="J174" s="1364">
        <f t="shared" si="12"/>
        <v>1</v>
      </c>
      <c r="K174" s="1364">
        <v>2900000</v>
      </c>
      <c r="L174" s="1364">
        <f t="shared" si="13"/>
        <v>2900000</v>
      </c>
      <c r="M174" s="1444"/>
      <c r="N174" s="1445">
        <f t="shared" si="14"/>
        <v>-2900000</v>
      </c>
      <c r="O174" s="1447"/>
    </row>
    <row r="175" ht="14.25" spans="1:15">
      <c r="A175" s="1364">
        <v>300749</v>
      </c>
      <c r="B175" s="17">
        <v>1330087</v>
      </c>
      <c r="C175" s="1364" t="s">
        <v>1138</v>
      </c>
      <c r="D175" s="1365">
        <v>43281</v>
      </c>
      <c r="E175" s="1365">
        <v>43282</v>
      </c>
      <c r="F175" s="1364">
        <f t="shared" si="11"/>
        <v>1</v>
      </c>
      <c r="G175" s="1364">
        <v>2</v>
      </c>
      <c r="H175" s="1364" t="s">
        <v>53</v>
      </c>
      <c r="I175" s="1364" t="s">
        <v>37</v>
      </c>
      <c r="J175" s="1364">
        <f t="shared" si="12"/>
        <v>2</v>
      </c>
      <c r="K175" s="1364">
        <v>2900000</v>
      </c>
      <c r="L175" s="1364">
        <f t="shared" si="13"/>
        <v>5800000</v>
      </c>
      <c r="M175" s="1444"/>
      <c r="N175" s="1445">
        <f t="shared" si="14"/>
        <v>-5800000</v>
      </c>
      <c r="O175" s="1448"/>
    </row>
    <row r="176" spans="1:15">
      <c r="A176" s="1364">
        <v>300579</v>
      </c>
      <c r="B176" s="1364">
        <v>1327243</v>
      </c>
      <c r="C176" s="1364" t="s">
        <v>1139</v>
      </c>
      <c r="D176" s="1365">
        <v>43279</v>
      </c>
      <c r="E176" s="1365">
        <v>43281</v>
      </c>
      <c r="F176" s="1364">
        <f t="shared" si="11"/>
        <v>2</v>
      </c>
      <c r="G176" s="1364">
        <v>1</v>
      </c>
      <c r="H176" s="1364" t="s">
        <v>53</v>
      </c>
      <c r="I176" s="1364" t="s">
        <v>37</v>
      </c>
      <c r="J176" s="1364">
        <f t="shared" si="12"/>
        <v>2</v>
      </c>
      <c r="K176" s="1364">
        <v>2900000</v>
      </c>
      <c r="L176" s="1364">
        <f t="shared" si="13"/>
        <v>5800000</v>
      </c>
      <c r="M176" s="1423"/>
      <c r="N176" s="1424">
        <f t="shared" si="14"/>
        <v>-5800000</v>
      </c>
      <c r="O176" s="1423">
        <f t="shared" ref="O176:O178" si="15">L176</f>
        <v>5800000</v>
      </c>
    </row>
    <row r="177" spans="1:15">
      <c r="A177" s="1364">
        <v>300995</v>
      </c>
      <c r="B177" s="1364">
        <v>1328219</v>
      </c>
      <c r="C177" s="1364" t="s">
        <v>1140</v>
      </c>
      <c r="D177" s="1365">
        <v>43281</v>
      </c>
      <c r="E177" s="1365">
        <v>43282</v>
      </c>
      <c r="F177" s="1364">
        <f t="shared" si="11"/>
        <v>1</v>
      </c>
      <c r="G177" s="1364">
        <v>1</v>
      </c>
      <c r="H177" s="1364" t="s">
        <v>53</v>
      </c>
      <c r="I177" s="1364" t="s">
        <v>37</v>
      </c>
      <c r="J177" s="1364">
        <f t="shared" si="12"/>
        <v>1</v>
      </c>
      <c r="K177" s="1364">
        <v>2900000</v>
      </c>
      <c r="L177" s="1364">
        <f t="shared" si="13"/>
        <v>2900000</v>
      </c>
      <c r="M177" s="1449"/>
      <c r="N177" s="1450">
        <f t="shared" si="14"/>
        <v>-2900000</v>
      </c>
      <c r="O177" s="1449">
        <f t="shared" si="15"/>
        <v>2900000</v>
      </c>
    </row>
    <row r="178" ht="14.25" spans="1:15">
      <c r="A178" s="1364" t="s">
        <v>1141</v>
      </c>
      <c r="B178" s="17">
        <v>1330093</v>
      </c>
      <c r="C178" s="1364" t="s">
        <v>1142</v>
      </c>
      <c r="D178" s="1365">
        <v>43281</v>
      </c>
      <c r="E178" s="1365">
        <v>43282</v>
      </c>
      <c r="F178" s="1364">
        <f t="shared" si="11"/>
        <v>1</v>
      </c>
      <c r="G178" s="1364">
        <v>1</v>
      </c>
      <c r="H178" s="1364" t="s">
        <v>405</v>
      </c>
      <c r="I178" s="1364" t="s">
        <v>37</v>
      </c>
      <c r="J178" s="1364">
        <f t="shared" si="12"/>
        <v>1</v>
      </c>
      <c r="K178" s="1394">
        <v>2900000</v>
      </c>
      <c r="L178" s="1364">
        <f t="shared" si="13"/>
        <v>2900000</v>
      </c>
      <c r="M178" s="1402"/>
      <c r="N178" s="1403">
        <f t="shared" si="14"/>
        <v>-2900000</v>
      </c>
      <c r="O178" s="1402">
        <f t="shared" si="15"/>
        <v>2900000</v>
      </c>
    </row>
  </sheetData>
  <mergeCells count="35">
    <mergeCell ref="A1:L1"/>
    <mergeCell ref="H3:I3"/>
    <mergeCell ref="H4:I4"/>
    <mergeCell ref="H5:I5"/>
    <mergeCell ref="A6:A7"/>
    <mergeCell ref="A41:A42"/>
    <mergeCell ref="B6:B7"/>
    <mergeCell ref="C6:C7"/>
    <mergeCell ref="C41:C42"/>
    <mergeCell ref="D6:D7"/>
    <mergeCell ref="E6:E7"/>
    <mergeCell ref="F6:F7"/>
    <mergeCell ref="G6:G7"/>
    <mergeCell ref="J6:J7"/>
    <mergeCell ref="K6:K7"/>
    <mergeCell ref="L6:L7"/>
    <mergeCell ref="M6:M7"/>
    <mergeCell ref="N6:N7"/>
    <mergeCell ref="O6:O7"/>
    <mergeCell ref="O8:O12"/>
    <mergeCell ref="O13:O22"/>
    <mergeCell ref="O23:O46"/>
    <mergeCell ref="O47:O62"/>
    <mergeCell ref="O63:O64"/>
    <mergeCell ref="O65:O76"/>
    <mergeCell ref="O77:O96"/>
    <mergeCell ref="O97:O121"/>
    <mergeCell ref="O122:O124"/>
    <mergeCell ref="O125:O138"/>
    <mergeCell ref="O139:O140"/>
    <mergeCell ref="O142:O158"/>
    <mergeCell ref="O159:O164"/>
    <mergeCell ref="O165:O171"/>
    <mergeCell ref="O172:O175"/>
    <mergeCell ref="H6:I7"/>
  </mergeCells>
  <conditionalFormatting sqref="B8:B156 B158:B164 B166:B174 B176:B177">
    <cfRule type="duplicateValues" dxfId="0" priority="2"/>
  </conditionalFormatting>
  <pageMargins left="0.75" right="0.75" top="1" bottom="1" header="0.511805555555556" footer="0.511805555555556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19</vt:i4>
      </vt:variant>
    </vt:vector>
  </HeadingPairs>
  <TitlesOfParts>
    <vt:vector size="19" baseType="lpstr">
      <vt:lpstr>total</vt:lpstr>
      <vt:lpstr>Nov, 17</vt:lpstr>
      <vt:lpstr>Dec, 17</vt:lpstr>
      <vt:lpstr>Jan，18</vt:lpstr>
      <vt:lpstr>Feb</vt:lpstr>
      <vt:lpstr>Mar</vt:lpstr>
      <vt:lpstr>Apr</vt:lpstr>
      <vt:lpstr>May</vt:lpstr>
      <vt:lpstr>Jun</vt:lpstr>
      <vt:lpstr>Jul</vt:lpstr>
      <vt:lpstr>Aug</vt:lpstr>
      <vt:lpstr>Sep</vt:lpstr>
      <vt:lpstr>Oct</vt:lpstr>
      <vt:lpstr>Nov</vt:lpstr>
      <vt:lpstr>Dec</vt:lpstr>
      <vt:lpstr>Jan19</vt:lpstr>
      <vt:lpstr>Feb19</vt:lpstr>
      <vt:lpstr>Mar19</vt:lpstr>
      <vt:lpstr>Apr19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IK</dc:creator>
  <cp:lastModifiedBy>财务崔</cp:lastModifiedBy>
  <dcterms:created xsi:type="dcterms:W3CDTF">2017-11-03T02:54:00Z</dcterms:created>
  <cp:lastPrinted>2017-11-06T10:37:00Z</cp:lastPrinted>
  <dcterms:modified xsi:type="dcterms:W3CDTF">2019-05-14T02:14:07Z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2052-11.1.0.8696</vt:lpwstr>
  </property>
</Properties>
</file>