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 activeTab="1"/>
  </bookViews>
  <sheets>
    <sheet name="账单信息" sheetId="1" r:id="rId1"/>
    <sheet name="账单明细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<sst xmlns="http://schemas.openxmlformats.org/spreadsheetml/2006/main" count="502" uniqueCount="222">
  <si>
    <t>机构名</t>
  </si>
  <si>
    <t>机构ID</t>
  </si>
  <si>
    <t>账单ID</t>
  </si>
  <si>
    <t>账单货币</t>
  </si>
  <si>
    <t>账单总价</t>
  </si>
  <si>
    <t>账单描述</t>
  </si>
  <si>
    <t>收款账户户名</t>
  </si>
  <si>
    <t>开户行</t>
  </si>
  <si>
    <t>银行账号</t>
  </si>
  <si>
    <t>汇智国际旅游发展有限公司</t>
  </si>
  <si>
    <t>jasonngai</t>
  </si>
  <si>
    <t>jasonngai_6_190601021534171_2019-06-01</t>
  </si>
  <si>
    <t>CNY</t>
  </si>
  <si>
    <t>51280.0000</t>
  </si>
  <si>
    <t>您的结算方式是预订每半月结算,账单中包括2019/05/16到2019/05/31的订单（含历史未结订单）</t>
  </si>
  <si>
    <t>深圳市道旅旅游科技股份有限公司</t>
  </si>
  <si>
    <t>中信银行深圳西乡支行</t>
  </si>
  <si>
    <t>7440810182600056321</t>
  </si>
  <si>
    <t>城市</t>
  </si>
  <si>
    <t>订单号</t>
  </si>
  <si>
    <t>酒店名</t>
  </si>
  <si>
    <t>入住日期</t>
  </si>
  <si>
    <t>离店日期</t>
  </si>
  <si>
    <t>订单状态</t>
  </si>
  <si>
    <t>货币</t>
  </si>
  <si>
    <t>总价</t>
  </si>
  <si>
    <t>国籍</t>
  </si>
  <si>
    <t>下单日期</t>
  </si>
  <si>
    <t>房间数</t>
  </si>
  <si>
    <t>间夜数</t>
  </si>
  <si>
    <t>入住人</t>
  </si>
  <si>
    <t>客户订单号</t>
  </si>
  <si>
    <t>联系人</t>
  </si>
  <si>
    <t>机构操作人</t>
  </si>
  <si>
    <t>列1</t>
  </si>
  <si>
    <t>列2</t>
  </si>
  <si>
    <t>，</t>
  </si>
  <si>
    <t>Karon</t>
  </si>
  <si>
    <t>DHB190516170600097</t>
  </si>
  <si>
    <t>普吉岛塔夫棕榈海滩度假村(Thavorn Palm Beach Resort Phuket)</t>
  </si>
  <si>
    <t>2019-07-08</t>
  </si>
  <si>
    <t>2019-07-10</t>
  </si>
  <si>
    <t>已确认</t>
  </si>
  <si>
    <t>CN</t>
  </si>
  <si>
    <t>2019/5/16 17:06:00</t>
  </si>
  <si>
    <t>2</t>
  </si>
  <si>
    <t>4</t>
  </si>
  <si>
    <t>ZHA ZIQIAN|CAI SHUANGJIU|HANG XIANPING|ZHU QIAO|</t>
  </si>
  <si>
    <t>谢琳琳</t>
  </si>
  <si>
    <t>Seattle</t>
  </si>
  <si>
    <t>DHB190516181623731</t>
  </si>
  <si>
    <t>希尔顿西雅图/北门欢朋套房酒店(Hampton Inn &amp; Suites by Hilton Seattle/Northgate)</t>
  </si>
  <si>
    <t>2019-07-27</t>
  </si>
  <si>
    <t>2019-07-29</t>
  </si>
  <si>
    <t>2019/5/16 18:16:23</t>
  </si>
  <si>
    <t>1</t>
  </si>
  <si>
    <t>ZHOU XIAOGUANG|</t>
  </si>
  <si>
    <t>NgaiJason</t>
  </si>
  <si>
    <t>Tokyo</t>
  </si>
  <si>
    <t>DHB190516204111290</t>
  </si>
  <si>
    <t>the b 东京 赤坂见附酒店(the b tokyo akasaka-mitsuke)</t>
  </si>
  <si>
    <t>2019-07-16</t>
  </si>
  <si>
    <t>2019/5/16 20:41:11</t>
  </si>
  <si>
    <t>6</t>
  </si>
  <si>
    <t>MA JIANGUO|LIU YUQIN|</t>
  </si>
  <si>
    <t>DHB190517083223177</t>
  </si>
  <si>
    <t>东京相铁FRESA INN-日本桥人形町(Sotetsu Fresa Inn Nihombashi-Ningyocho)</t>
  </si>
  <si>
    <t>2019-06-12</t>
  </si>
  <si>
    <t>2019-06-15</t>
  </si>
  <si>
    <t>2019/5/17 8:32:23</t>
  </si>
  <si>
    <t>3</t>
  </si>
  <si>
    <t>DU SHUTING|</t>
  </si>
  <si>
    <t>LiZhengHua</t>
  </si>
  <si>
    <t>DHB190519083510051</t>
  </si>
  <si>
    <t>东京蒲田/羽田红屋顶经济型酒店(Red Roof Inn Kamata-Haneda Tokyo)</t>
  </si>
  <si>
    <t>2019-05-24</t>
  </si>
  <si>
    <t>2019-05-26</t>
  </si>
  <si>
    <t>2019/5/19 8:35:10</t>
  </si>
  <si>
    <t>Chen Zhiyu|</t>
  </si>
  <si>
    <t>Seville</t>
  </si>
  <si>
    <t>DHB190520115711522</t>
  </si>
  <si>
    <t>穆里略公寓(Apartamentos Murillo)</t>
  </si>
  <si>
    <t>2019-06-24</t>
  </si>
  <si>
    <t>2019-06-26</t>
  </si>
  <si>
    <t>2019/5/20 11:57:11</t>
  </si>
  <si>
    <t>CHEN SULI|</t>
  </si>
  <si>
    <t>Kota Kinabalu</t>
  </si>
  <si>
    <t>DHB190520173857697</t>
  </si>
  <si>
    <t>哥打京那巴鲁香格里拉丹绒亚路酒店(Shangri La's Tanjung Aru Resort and Spa)</t>
  </si>
  <si>
    <t>2019-06-08</t>
  </si>
  <si>
    <t>2019-06-10</t>
  </si>
  <si>
    <t>2019/5/20 17:38:57</t>
  </si>
  <si>
    <t>WANG PENG|</t>
  </si>
  <si>
    <t>Tsuen Wan</t>
  </si>
  <si>
    <t>DHB190521083237036</t>
  </si>
  <si>
    <t>香港荃湾旭逸酒店(Hotel Ease Tsuen Wan)</t>
  </si>
  <si>
    <t>2019-07-19</t>
  </si>
  <si>
    <t>2019-07-20</t>
  </si>
  <si>
    <t>2019/5/21 8:32:37</t>
  </si>
  <si>
    <t>JIANG LIJUN|</t>
  </si>
  <si>
    <t>Quarry Bay</t>
  </si>
  <si>
    <t>DHB190521103335860</t>
  </si>
  <si>
    <t>香港北角海逸酒店(Harbour Plaza North Point)</t>
  </si>
  <si>
    <t>2019-05-30</t>
  </si>
  <si>
    <t>2019-06-01</t>
  </si>
  <si>
    <t>2019/5/21 10:33:35</t>
  </si>
  <si>
    <t>LI KAN|</t>
  </si>
  <si>
    <t>Singapore</t>
  </si>
  <si>
    <t>DHB190521143643544</t>
  </si>
  <si>
    <t>新加坡半岛怡东酒店(Peninsula Excelsior Hotel)</t>
  </si>
  <si>
    <t>2019-08-17</t>
  </si>
  <si>
    <t>2019-08-21</t>
  </si>
  <si>
    <t>2019/5/21 14:36:43</t>
  </si>
  <si>
    <t>CHEN LIANG|CHEN YINGJIE|</t>
  </si>
  <si>
    <t>邓伟龙</t>
  </si>
  <si>
    <t>DHB190521143752716</t>
  </si>
  <si>
    <t>2019/5/21 14:37:52</t>
  </si>
  <si>
    <t>PANG LIFEI|PANG CHENGJIAN|</t>
  </si>
  <si>
    <t>Busan</t>
  </si>
  <si>
    <t>DHB190521173903221</t>
  </si>
  <si>
    <t>釜山海云台宜必思快捷酒店(ibis budget Ambassador Busan Haeundae)</t>
  </si>
  <si>
    <t>2019-05-25</t>
  </si>
  <si>
    <t>2019/5/21 17:39:03</t>
  </si>
  <si>
    <t>Guo Qiang|Li Yiran|</t>
  </si>
  <si>
    <t>Pattaya</t>
  </si>
  <si>
    <t>DHB190521183109453</t>
  </si>
  <si>
    <t>U 芭达雅乔木提恩酒店(U Jomtien Pattaya)</t>
  </si>
  <si>
    <t>2019-05-27</t>
  </si>
  <si>
    <t>2019/5/21 18:31:09</t>
  </si>
  <si>
    <t>Chen Xingyu|Li Qingying|</t>
  </si>
  <si>
    <t>DHB190523082225453</t>
  </si>
  <si>
    <t>2019-06-05</t>
  </si>
  <si>
    <t>2019-06-09</t>
  </si>
  <si>
    <t>2019/5/23 8:22:25</t>
  </si>
  <si>
    <t>deng minxia|zhang qingshuo|</t>
  </si>
  <si>
    <t>Patong</t>
  </si>
  <si>
    <t>DHB190525142453211</t>
  </si>
  <si>
    <t>普吉岛假日酒店(Holiday Inn Resort Phuket)</t>
  </si>
  <si>
    <t>2019-06-04</t>
  </si>
  <si>
    <t>2019/5/25 14:24:53</t>
  </si>
  <si>
    <t>CHEN NAN|WANG HEYE|LI SIYING|</t>
  </si>
  <si>
    <t>DHB190526120027646</t>
  </si>
  <si>
    <t>2019/5/26 12:00:27</t>
  </si>
  <si>
    <t>FENG XU|CHI XIANLONG|</t>
  </si>
  <si>
    <t>Bangkok</t>
  </si>
  <si>
    <t>DHB190527084736566</t>
  </si>
  <si>
    <t>隆披尼公园品尼高酒店(Pinnacle Lumpinee Park Hotel)</t>
  </si>
  <si>
    <t>2019-06-21</t>
  </si>
  <si>
    <t>2019-06-23</t>
  </si>
  <si>
    <t>2019/5/27 8:47:36</t>
  </si>
  <si>
    <t>Zhu Xirong|Zhu Rong|</t>
  </si>
  <si>
    <t>DHB190527114344683</t>
  </si>
  <si>
    <t>曼谷暹罗美居酒店(Mercure Bangkok Siam)</t>
  </si>
  <si>
    <t>2019-07-21</t>
  </si>
  <si>
    <t>2019-07-23</t>
  </si>
  <si>
    <t>2019/5/27 11:43:44</t>
  </si>
  <si>
    <t>LI DANDAN|SADIQ SAMUEL|</t>
  </si>
  <si>
    <t>DHB190528091957777</t>
  </si>
  <si>
    <t>2019-08-10</t>
  </si>
  <si>
    <t>2019-08-11</t>
  </si>
  <si>
    <t>2019/5/28 9:19:57</t>
  </si>
  <si>
    <t>Chen Suhong|Chen XUXIa|</t>
  </si>
  <si>
    <t>刘文君</t>
  </si>
  <si>
    <t>Seoul</t>
  </si>
  <si>
    <t>DHB190528152116613</t>
  </si>
  <si>
    <t>首尔花园贝斯特韦斯特精品酒店(Best Western Premier Seoul Garden Hotel)</t>
  </si>
  <si>
    <t>2019/5/28 15:21:16</t>
  </si>
  <si>
    <t>LI YUXIN|ZENG XIAOMIN|</t>
  </si>
  <si>
    <t>DHB190529141909669</t>
  </si>
  <si>
    <t>素坤逸S33精品酒店(S33 Compact Hotel)</t>
  </si>
  <si>
    <t>2019-07-05</t>
  </si>
  <si>
    <t>2019-07-07</t>
  </si>
  <si>
    <t>2019/5/29 14:19:09</t>
  </si>
  <si>
    <t>LUO LIPING|NIU MIAO|</t>
  </si>
  <si>
    <t>DHB190529161326928</t>
  </si>
  <si>
    <t>甜蜜滨海度假酒店 - 艺术 - 卡伦海滩(Sugar Marina Resort - ART - Karon Beach)</t>
  </si>
  <si>
    <t>2019/5/29 16:13:26</t>
  </si>
  <si>
    <t>5</t>
  </si>
  <si>
    <t>LI QIONG|</t>
  </si>
  <si>
    <t>Ho Chi Minh City</t>
  </si>
  <si>
    <t>DHB190529183712452</t>
  </si>
  <si>
    <t>胡志明美憬阁西贡酒店(Hotel Des Arts Saigon Mgallery Collection)</t>
  </si>
  <si>
    <t>2019-06-02</t>
  </si>
  <si>
    <t>2019/5/29 18:37:12</t>
  </si>
  <si>
    <t>XU LIWEN|ZHENG CONG|</t>
  </si>
  <si>
    <t>Osaka</t>
  </si>
  <si>
    <t>DHB190529191535472</t>
  </si>
  <si>
    <t>大阪本町微笑尊贵酒店(Smile Hotel Premium Osaka Hommachi)</t>
  </si>
  <si>
    <t>2019/5/29 19:15:35</t>
  </si>
  <si>
    <t>FANG ZIYAN|TANG YUETIAN|</t>
  </si>
  <si>
    <t>Jeju</t>
  </si>
  <si>
    <t>DHB190530130808752</t>
  </si>
  <si>
    <t>济州贝斯特韦斯特酒店(Best Western Jeju Hotel)</t>
  </si>
  <si>
    <t>2019-06-03</t>
  </si>
  <si>
    <t>2019/5/30 13:08:08</t>
  </si>
  <si>
    <t>FANG ZHIJUN|CHEN MINMIN|</t>
  </si>
  <si>
    <t>Boracay Island</t>
  </si>
  <si>
    <t>DHB190530153617609</t>
  </si>
  <si>
    <t>长滩岛瑞享度假村(Movenpick Resort &amp; Spa Boracay)</t>
  </si>
  <si>
    <t>2019-06-13</t>
  </si>
  <si>
    <t>2019/5/30 15:36:17</t>
  </si>
  <si>
    <t>LU TINGTING|SUN LONG|</t>
  </si>
  <si>
    <t>Kata Noi Beach</t>
  </si>
  <si>
    <t>DHB190530222151827</t>
  </si>
  <si>
    <t>普吉岛卡塔坦尼海滩度假村(Katathani Phuket Beach Resort)</t>
  </si>
  <si>
    <t>2019-06-28</t>
  </si>
  <si>
    <t>2019-06-30</t>
  </si>
  <si>
    <t>2019/5/30 22:21:51</t>
  </si>
  <si>
    <t>LI SHUANG|GU YUNFEI|</t>
  </si>
  <si>
    <t>DHB190530222405152</t>
  </si>
  <si>
    <t>2019/5/30 22:24:05</t>
  </si>
  <si>
    <t>HUANG HUIMIN|WANG HAO|</t>
  </si>
  <si>
    <t>DHB190531144726116</t>
  </si>
  <si>
    <t>曼谷拉差达瑞士酒店(Swissotel Bangkok Ratchada)</t>
  </si>
  <si>
    <t>2019/5/31 14:47:26</t>
  </si>
  <si>
    <t>YANG GEQI|PAN KE|</t>
  </si>
  <si>
    <t>确定应付：</t>
  </si>
  <si>
    <t>道旅：</t>
  </si>
  <si>
    <r>
      <t>付款编号：</t>
    </r>
    <r>
      <rPr>
        <b/>
        <sz val="11"/>
        <rFont val="Calibri"/>
        <charset val="134"/>
      </rPr>
      <t xml:space="preserve"> P190603165225322</t>
    </r>
  </si>
  <si>
    <t>道旅直连：</t>
  </si>
  <si>
    <r>
      <t>付款编号：</t>
    </r>
    <r>
      <rPr>
        <b/>
        <sz val="11"/>
        <rFont val="Calibri"/>
        <charset val="134"/>
      </rPr>
      <t>P190603164949322</t>
    </r>
  </si>
  <si>
    <r>
      <t>1446381</t>
    </r>
    <r>
      <rPr>
        <b/>
        <sz val="11"/>
        <rFont val="宋体"/>
        <charset val="134"/>
      </rPr>
      <t>：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</si>
</sst>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Fill="0" applyBorder="0"/>
    <xf numFmtId="42" fontId="8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3" fillId="9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16" borderId="6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17" fillId="13" borderId="5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5">
    <xf numFmtId="0" fontId="0" fillId="0" borderId="0" xfId="0" applyNumberFormat="1" applyFont="1"/>
    <xf numFmtId="0" fontId="1" fillId="0" borderId="0" xfId="0" applyNumberFormat="1" applyFont="1"/>
    <xf numFmtId="0" fontId="0" fillId="2" borderId="0" xfId="0" applyNumberFormat="1" applyFont="1" applyFill="1"/>
    <xf numFmtId="0" fontId="2" fillId="2" borderId="0" xfId="0" applyNumberFormat="1" applyFont="1" applyFill="1"/>
    <xf numFmtId="0" fontId="3" fillId="2" borderId="0" xfId="0" applyNumberFormat="1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7"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36947;&#26053;0603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1517370</v>
          </cell>
          <cell r="B2" t="str">
            <v>普吉岛卡塔塔尼海滩度假村</v>
          </cell>
          <cell r="C2" t="str">
            <v>DHB190530222151827</v>
          </cell>
          <cell r="D2" t="str">
            <v/>
          </cell>
          <cell r="E2" t="str">
            <v/>
          </cell>
          <cell r="F2" t="str">
            <v>1530</v>
          </cell>
          <cell r="G2" t="str">
            <v>RMB</v>
          </cell>
          <cell r="H2" t="str">
            <v>1</v>
          </cell>
          <cell r="I2">
            <v>1530</v>
          </cell>
        </row>
        <row r="3">
          <cell r="A3">
            <v>1517374</v>
          </cell>
          <cell r="B3" t="str">
            <v>普吉岛卡塔塔尼海滩度假村</v>
          </cell>
          <cell r="C3" t="str">
            <v>DHB190530222405152</v>
          </cell>
          <cell r="D3" t="str">
            <v/>
          </cell>
          <cell r="E3" t="str">
            <v/>
          </cell>
          <cell r="F3" t="str">
            <v>1530</v>
          </cell>
          <cell r="G3" t="str">
            <v>RMB</v>
          </cell>
          <cell r="H3" t="str">
            <v>1</v>
          </cell>
          <cell r="I3">
            <v>1530</v>
          </cell>
        </row>
        <row r="4">
          <cell r="A4">
            <v>1511849</v>
          </cell>
          <cell r="B4" t="str">
            <v>普吉岛假日度假酒店</v>
          </cell>
          <cell r="C4" t="str">
            <v>DHB190525142453211</v>
          </cell>
          <cell r="D4" t="str">
            <v/>
          </cell>
          <cell r="E4" t="str">
            <v/>
          </cell>
          <cell r="F4" t="str">
            <v>1940</v>
          </cell>
          <cell r="G4" t="str">
            <v>RMB</v>
          </cell>
          <cell r="H4" t="str">
            <v>1</v>
          </cell>
          <cell r="I4">
            <v>1940</v>
          </cell>
        </row>
        <row r="5">
          <cell r="A5">
            <v>1516503</v>
          </cell>
          <cell r="B5" t="str">
            <v>长滩岛瑞享度假村及水疗中心</v>
          </cell>
          <cell r="C5" t="str">
            <v>DHB190530153617609</v>
          </cell>
          <cell r="D5" t="str">
            <v>67480SB010526</v>
          </cell>
          <cell r="E5" t="str">
            <v/>
          </cell>
          <cell r="F5" t="str">
            <v>5631</v>
          </cell>
          <cell r="G5" t="str">
            <v>RMB</v>
          </cell>
          <cell r="H5" t="str">
            <v>1</v>
          </cell>
          <cell r="I5">
            <v>5631</v>
          </cell>
        </row>
        <row r="6">
          <cell r="A6">
            <v>1505407</v>
          </cell>
          <cell r="B6" t="str">
            <v>普吉岛塔夫棕榈海滩度假村</v>
          </cell>
          <cell r="C6" t="str">
            <v>DHB190516170600097</v>
          </cell>
          <cell r="D6" t="str">
            <v>EXP-1258108188,EXP-1258108190</v>
          </cell>
          <cell r="E6" t="str">
            <v/>
          </cell>
          <cell r="F6" t="str">
            <v>2120</v>
          </cell>
          <cell r="G6" t="str">
            <v>RMB</v>
          </cell>
          <cell r="H6" t="str">
            <v>1</v>
          </cell>
          <cell r="I6">
            <v>2120</v>
          </cell>
        </row>
        <row r="7">
          <cell r="A7">
            <v>1507487</v>
          </cell>
          <cell r="B7" t="str">
            <v>穆里略公寓</v>
          </cell>
          <cell r="C7" t="str">
            <v>DHB190520115711522</v>
          </cell>
          <cell r="D7" t="str">
            <v>1268644729</v>
          </cell>
          <cell r="E7" t="str">
            <v/>
          </cell>
          <cell r="F7" t="str">
            <v>1072</v>
          </cell>
          <cell r="G7" t="str">
            <v>RMB</v>
          </cell>
          <cell r="H7" t="str">
            <v>1</v>
          </cell>
          <cell r="I7">
            <v>1072</v>
          </cell>
        </row>
        <row r="8">
          <cell r="A8">
            <v>1509905</v>
          </cell>
          <cell r="B8" t="str">
            <v>香港北角海逸酒店</v>
          </cell>
          <cell r="C8" t="str">
            <v>DHB190523082225453</v>
          </cell>
          <cell r="D8" t="str">
            <v>1570284</v>
          </cell>
          <cell r="E8" t="str">
            <v/>
          </cell>
          <cell r="F8" t="str">
            <v>2134</v>
          </cell>
          <cell r="G8" t="str">
            <v>RMB</v>
          </cell>
          <cell r="H8" t="str">
            <v>1</v>
          </cell>
          <cell r="I8">
            <v>2134</v>
          </cell>
        </row>
        <row r="9">
          <cell r="A9">
            <v>1508536</v>
          </cell>
          <cell r="B9" t="str">
            <v>香港北角海逸酒店</v>
          </cell>
          <cell r="C9" t="str">
            <v>DHB190521103335860</v>
          </cell>
          <cell r="D9" t="str">
            <v>1569810</v>
          </cell>
          <cell r="E9" t="str">
            <v/>
          </cell>
          <cell r="F9" t="str">
            <v>969</v>
          </cell>
          <cell r="G9" t="str">
            <v>RMB</v>
          </cell>
          <cell r="H9" t="str">
            <v>1</v>
          </cell>
          <cell r="I9">
            <v>969</v>
          </cell>
        </row>
        <row r="10">
          <cell r="A10">
            <v>1515341</v>
          </cell>
          <cell r="B10" t="str">
            <v>普吉岛甜蜜马丽娜卡伦艺术度假酒店</v>
          </cell>
          <cell r="C10" t="str">
            <v>DHB190529161326928</v>
          </cell>
          <cell r="D10" t="str">
            <v>1905182</v>
          </cell>
          <cell r="E10" t="str">
            <v/>
          </cell>
          <cell r="F10" t="str">
            <v>1510</v>
          </cell>
          <cell r="G10" t="str">
            <v>RMB</v>
          </cell>
          <cell r="H10" t="str">
            <v>1</v>
          </cell>
          <cell r="I10">
            <v>1510</v>
          </cell>
        </row>
        <row r="11">
          <cell r="A11">
            <v>1512980</v>
          </cell>
          <cell r="B11" t="str">
            <v>曼谷暹罗美爵酒店</v>
          </cell>
          <cell r="C11" t="str">
            <v>DHB190527114344683</v>
          </cell>
          <cell r="D11" t="str">
            <v/>
          </cell>
          <cell r="E11" t="str">
            <v/>
          </cell>
          <cell r="F11" t="str">
            <v>1258</v>
          </cell>
          <cell r="G11" t="str">
            <v>RMB</v>
          </cell>
          <cell r="H11" t="str">
            <v>1</v>
          </cell>
          <cell r="I11">
            <v>1258</v>
          </cell>
        </row>
        <row r="12">
          <cell r="A12">
            <v>1505583</v>
          </cell>
          <cell r="B12" t="str">
            <v>东京都赤坂见附站维新酒店</v>
          </cell>
          <cell r="C12" t="str">
            <v>DHB190516204111290</v>
          </cell>
          <cell r="D12" t="str">
            <v>297173</v>
          </cell>
          <cell r="E12" t="str">
            <v/>
          </cell>
          <cell r="F12" t="str">
            <v>4016</v>
          </cell>
          <cell r="G12" t="str">
            <v>RMB</v>
          </cell>
          <cell r="H12" t="str">
            <v>1</v>
          </cell>
          <cell r="I12">
            <v>4016</v>
          </cell>
        </row>
        <row r="13">
          <cell r="A13">
            <v>1507203</v>
          </cell>
          <cell r="B13" t="str">
            <v>东京蒲田/羽田红屋顶经济型酒店</v>
          </cell>
          <cell r="C13" t="str">
            <v>DHB190519083510051</v>
          </cell>
          <cell r="D13" t="str">
            <v>89294</v>
          </cell>
          <cell r="E13" t="str">
            <v/>
          </cell>
          <cell r="F13" t="str">
            <v>1074</v>
          </cell>
          <cell r="G13" t="str">
            <v>RMB</v>
          </cell>
          <cell r="H13" t="str">
            <v>1</v>
          </cell>
          <cell r="I13">
            <v>1074</v>
          </cell>
        </row>
        <row r="14">
          <cell r="A14">
            <v>1449261</v>
          </cell>
          <cell r="B14" t="str">
            <v>东京新宿格拉斯丽酒店</v>
          </cell>
          <cell r="C14" t="str">
            <v>DHB190221084130932</v>
          </cell>
          <cell r="D14" t="str">
            <v>690857201</v>
          </cell>
          <cell r="E14" t="str">
            <v/>
          </cell>
          <cell r="F14" t="str">
            <v>7344</v>
          </cell>
          <cell r="G14" t="str">
            <v>RMB</v>
          </cell>
          <cell r="H14" t="str">
            <v>1</v>
          </cell>
          <cell r="I14">
            <v>7344</v>
          </cell>
        </row>
        <row r="15">
          <cell r="A15">
            <v>1514140</v>
          </cell>
          <cell r="B15" t="str">
            <v>首尔贝斯特韦斯特花园精品酒店</v>
          </cell>
          <cell r="C15" t="str">
            <v>DHB190528152116613</v>
          </cell>
          <cell r="D15" t="str">
            <v>A451733</v>
          </cell>
          <cell r="E15" t="str">
            <v/>
          </cell>
          <cell r="F15" t="str">
            <v>1424.01</v>
          </cell>
          <cell r="G15" t="str">
            <v>RMB</v>
          </cell>
          <cell r="H15" t="str">
            <v>1</v>
          </cell>
          <cell r="I15">
            <v>1424.01</v>
          </cell>
        </row>
        <row r="16">
          <cell r="A16">
            <v>1512334</v>
          </cell>
          <cell r="B16" t="str">
            <v>宜必思快捷釜山海云台大使酒店</v>
          </cell>
          <cell r="C16" t="str">
            <v>DHB190526120027646</v>
          </cell>
          <cell r="D16" t="str">
            <v>9106TF3512</v>
          </cell>
          <cell r="E16" t="str">
            <v/>
          </cell>
          <cell r="F16" t="str">
            <v>329</v>
          </cell>
          <cell r="G16" t="str">
            <v>RMB</v>
          </cell>
          <cell r="H16" t="str">
            <v>1</v>
          </cell>
          <cell r="I16">
            <v>329</v>
          </cell>
        </row>
        <row r="17">
          <cell r="A17">
            <v>1508895</v>
          </cell>
          <cell r="B17" t="str">
            <v>宜必思快捷釜山海云台大使酒店</v>
          </cell>
          <cell r="C17" t="str">
            <v>DHB190521173903221</v>
          </cell>
          <cell r="D17" t="str">
            <v>9106TEN586</v>
          </cell>
          <cell r="E17" t="str">
            <v/>
          </cell>
          <cell r="F17" t="str">
            <v>387</v>
          </cell>
          <cell r="G17" t="str">
            <v>RMB</v>
          </cell>
          <cell r="H17" t="str">
            <v>1</v>
          </cell>
          <cell r="I17">
            <v>387</v>
          </cell>
        </row>
        <row r="18">
          <cell r="A18">
            <v>1517381</v>
          </cell>
          <cell r="B18" t="str">
            <v>曼谷瑞士丽凯皇酒店</v>
          </cell>
          <cell r="C18" t="str">
            <v>DHB190531144726116</v>
          </cell>
          <cell r="D18" t="str">
            <v>1865893</v>
          </cell>
          <cell r="E18" t="str">
            <v/>
          </cell>
          <cell r="F18" t="str">
            <v>591</v>
          </cell>
          <cell r="G18" t="str">
            <v>RMB</v>
          </cell>
          <cell r="H18" t="str">
            <v>1</v>
          </cell>
          <cell r="I18">
            <v>591</v>
          </cell>
        </row>
        <row r="19">
          <cell r="A19">
            <v>1518635</v>
          </cell>
          <cell r="B19" t="str">
            <v>墨尔本飞马公寓式酒店</v>
          </cell>
          <cell r="C19" t="str">
            <v>DHB190602092529094</v>
          </cell>
          <cell r="D19" t="str">
            <v>1269203563</v>
          </cell>
          <cell r="E19" t="str">
            <v/>
          </cell>
          <cell r="F19" t="str">
            <v>1778</v>
          </cell>
          <cell r="G19" t="str">
            <v>RMB</v>
          </cell>
          <cell r="H19" t="str">
            <v>1</v>
          </cell>
          <cell r="I19">
            <v>1778</v>
          </cell>
        </row>
        <row r="20">
          <cell r="A20">
            <v>1515503</v>
          </cell>
          <cell r="B20" t="str">
            <v>胡志明美憬阁西贡酒店</v>
          </cell>
          <cell r="C20" t="str">
            <v>DHB190529183712452</v>
          </cell>
          <cell r="D20" t="str">
            <v>358-361558</v>
          </cell>
          <cell r="E20" t="str">
            <v/>
          </cell>
          <cell r="F20" t="str">
            <v>1168</v>
          </cell>
          <cell r="G20" t="str">
            <v>RMB</v>
          </cell>
          <cell r="H20" t="str">
            <v>1</v>
          </cell>
          <cell r="I20">
            <v>1168</v>
          </cell>
        </row>
        <row r="21">
          <cell r="A21">
            <v>1508787</v>
          </cell>
          <cell r="B21" t="str">
            <v>新加坡半岛怡东酒店</v>
          </cell>
          <cell r="C21" t="str">
            <v>DHB190521143643544</v>
          </cell>
          <cell r="D21" t="str">
            <v>2572167</v>
          </cell>
          <cell r="E21" t="str">
            <v/>
          </cell>
          <cell r="F21" t="str">
            <v>4064</v>
          </cell>
          <cell r="G21" t="str">
            <v>RMB</v>
          </cell>
          <cell r="H21" t="str">
            <v>1</v>
          </cell>
          <cell r="I21">
            <v>4064</v>
          </cell>
        </row>
        <row r="22">
          <cell r="A22">
            <v>1508777</v>
          </cell>
          <cell r="B22" t="str">
            <v>新加坡半岛怡东酒店</v>
          </cell>
          <cell r="C22" t="str">
            <v>DHB190521143752716</v>
          </cell>
          <cell r="D22" t="str">
            <v>2572171</v>
          </cell>
          <cell r="E22" t="str">
            <v/>
          </cell>
          <cell r="F22" t="str">
            <v>4064</v>
          </cell>
          <cell r="G22" t="str">
            <v>RMB</v>
          </cell>
          <cell r="H22" t="str">
            <v>1</v>
          </cell>
          <cell r="I22">
            <v>4064</v>
          </cell>
        </row>
        <row r="23">
          <cell r="A23">
            <v>1515188</v>
          </cell>
          <cell r="B23" t="str">
            <v>曼谷S33精品酒店</v>
          </cell>
          <cell r="C23" t="str">
            <v>DHB190529141909669</v>
          </cell>
          <cell r="D23" t="str">
            <v>75217</v>
          </cell>
          <cell r="E23" t="str">
            <v/>
          </cell>
          <cell r="F23" t="str">
            <v>666</v>
          </cell>
          <cell r="G23" t="str">
            <v>RMB</v>
          </cell>
          <cell r="H23" t="str">
            <v>1</v>
          </cell>
          <cell r="I23">
            <v>666</v>
          </cell>
        </row>
        <row r="24">
          <cell r="A24">
            <v>1512796</v>
          </cell>
          <cell r="B24" t="str">
            <v>曼谷品尼高鲁比尼公园酒店</v>
          </cell>
          <cell r="C24" t="str">
            <v>DHB190527084736566</v>
          </cell>
          <cell r="D24" t="str">
            <v/>
          </cell>
          <cell r="E24" t="str">
            <v/>
          </cell>
          <cell r="F24" t="str">
            <v>434</v>
          </cell>
          <cell r="G24" t="str">
            <v>RMB</v>
          </cell>
          <cell r="H24" t="str">
            <v>1</v>
          </cell>
          <cell r="I24">
            <v>434</v>
          </cell>
        </row>
        <row r="25">
          <cell r="A25">
            <v>1508143</v>
          </cell>
          <cell r="B25" t="str">
            <v>哥打京那巴鲁香格里拉丹绒亚路酒店</v>
          </cell>
          <cell r="C25" t="str">
            <v>DHB190520173857697</v>
          </cell>
          <cell r="D25" t="str">
            <v>reconfimed</v>
          </cell>
          <cell r="E25" t="str">
            <v/>
          </cell>
          <cell r="F25" t="str">
            <v>2902</v>
          </cell>
          <cell r="G25" t="str">
            <v>RMB</v>
          </cell>
          <cell r="H25" t="str">
            <v>1</v>
          </cell>
          <cell r="I25">
            <v>2902</v>
          </cell>
        </row>
        <row r="26">
          <cell r="A26">
            <v>1515558</v>
          </cell>
          <cell r="B26" t="str">
            <v>大阪本町微笑尊贵酒店</v>
          </cell>
          <cell r="C26" t="str">
            <v>DHB190529191535472</v>
          </cell>
          <cell r="D26" t="str">
            <v>1266768255,1266768256</v>
          </cell>
          <cell r="E26" t="str">
            <v/>
          </cell>
          <cell r="F26" t="str">
            <v>3952</v>
          </cell>
          <cell r="G26" t="str">
            <v>RMB</v>
          </cell>
          <cell r="H26" t="str">
            <v>1</v>
          </cell>
          <cell r="I26">
            <v>3952</v>
          </cell>
        </row>
        <row r="27">
          <cell r="A27">
            <v>1505794</v>
          </cell>
          <cell r="B27" t="str">
            <v>东京相铁FRESA INN-日本桥人形町</v>
          </cell>
          <cell r="C27" t="str">
            <v>DHB190517083223177</v>
          </cell>
          <cell r="D27" t="str">
            <v>20190517146258660</v>
          </cell>
          <cell r="E27" t="str">
            <v/>
          </cell>
          <cell r="F27" t="str">
            <v>1290</v>
          </cell>
          <cell r="G27" t="str">
            <v>RMB</v>
          </cell>
          <cell r="H27" t="str">
            <v>1</v>
          </cell>
          <cell r="I27">
            <v>1290</v>
          </cell>
        </row>
        <row r="28">
          <cell r="A28">
            <v>1516289</v>
          </cell>
          <cell r="B28" t="str">
            <v>济州岛贝斯特韦斯特酒店</v>
          </cell>
          <cell r="C28" t="str">
            <v>DHB190530130808752</v>
          </cell>
          <cell r="D28" t="str">
            <v>19381525</v>
          </cell>
          <cell r="E28" t="str">
            <v/>
          </cell>
          <cell r="F28" t="str">
            <v>720</v>
          </cell>
          <cell r="G28" t="str">
            <v>RMB</v>
          </cell>
          <cell r="H28" t="str">
            <v>1</v>
          </cell>
          <cell r="I28">
            <v>720</v>
          </cell>
        </row>
        <row r="29">
          <cell r="A29">
            <v>1505451</v>
          </cell>
          <cell r="B29" t="str">
            <v>希尔顿西雅图/北门欢朋套房酒店</v>
          </cell>
          <cell r="C29" t="str">
            <v>DHB190516181623731</v>
          </cell>
          <cell r="D29" t="str">
            <v/>
          </cell>
          <cell r="E29" t="str">
            <v/>
          </cell>
          <cell r="F29" t="str">
            <v>2636</v>
          </cell>
          <cell r="G29" t="str">
            <v>RMB</v>
          </cell>
          <cell r="H29" t="str">
            <v>1</v>
          </cell>
          <cell r="I29">
            <v>2636</v>
          </cell>
        </row>
        <row r="30">
          <cell r="A30">
            <v>1513568</v>
          </cell>
          <cell r="B30" t="str">
            <v>香港荃湾旭逸酒店</v>
          </cell>
          <cell r="C30" t="str">
            <v>DHB190528091957777</v>
          </cell>
          <cell r="D30" t="str">
            <v>83039112</v>
          </cell>
          <cell r="E30" t="str">
            <v/>
          </cell>
          <cell r="F30" t="str">
            <v>644</v>
          </cell>
          <cell r="G30" t="str">
            <v>RMB</v>
          </cell>
          <cell r="H30" t="str">
            <v>1</v>
          </cell>
          <cell r="I30">
            <v>644</v>
          </cell>
        </row>
        <row r="31">
          <cell r="A31">
            <v>1508349</v>
          </cell>
          <cell r="B31" t="str">
            <v>香港荃湾旭逸酒店</v>
          </cell>
          <cell r="C31" t="str">
            <v>DHB190521083237036</v>
          </cell>
          <cell r="D31" t="str">
            <v/>
          </cell>
          <cell r="E31" t="str">
            <v/>
          </cell>
          <cell r="F31" t="str">
            <v>645</v>
          </cell>
          <cell r="G31" t="str">
            <v>RMB</v>
          </cell>
          <cell r="H31" t="str">
            <v>1</v>
          </cell>
          <cell r="I31">
            <v>645</v>
          </cell>
        </row>
        <row r="32">
          <cell r="A32">
            <v>1508907</v>
          </cell>
          <cell r="B32" t="str">
            <v>芭提雅U中天酒店</v>
          </cell>
          <cell r="C32" t="str">
            <v>DHB190521183109453</v>
          </cell>
          <cell r="D32" t="str">
            <v>10184</v>
          </cell>
          <cell r="E32" t="str">
            <v/>
          </cell>
          <cell r="F32" t="str">
            <v>580</v>
          </cell>
          <cell r="G32" t="str">
            <v>RMB</v>
          </cell>
          <cell r="H32" t="str">
            <v>1</v>
          </cell>
          <cell r="I32">
            <v>580</v>
          </cell>
        </row>
        <row r="33">
          <cell r="A33">
            <v>1518137</v>
          </cell>
          <cell r="B33" t="str">
            <v>心桥斋菲利斯瑞利弗酒店</v>
          </cell>
          <cell r="C33" t="str">
            <v>DHB190601091010474</v>
          </cell>
          <cell r="D33" t="str">
            <v>1268644729</v>
          </cell>
          <cell r="E33" t="str">
            <v/>
          </cell>
          <cell r="F33" t="str">
            <v>538</v>
          </cell>
          <cell r="G33" t="str">
            <v>RMB</v>
          </cell>
          <cell r="H33" t="str">
            <v>1</v>
          </cell>
          <cell r="I33">
            <v>538</v>
          </cell>
        </row>
      </sheetData>
    </sheetDataSet>
  </externalBook>
</externalLink>
</file>

<file path=xl/tables/table1.xml><?xml version="1.0" encoding="utf-8"?>
<table xmlns="http://schemas.openxmlformats.org/spreadsheetml/2006/main" id="1" name="账单信息" displayName="账单信息" ref="A1:I2">
  <autoFilter ref="A1:I2"/>
  <tableColumns count="9">
    <tableColumn id="1" name="机构名" dataDxfId="0"/>
    <tableColumn id="2" name="机构ID" dataDxfId="1"/>
    <tableColumn id="3" name="账单ID" dataDxfId="2"/>
    <tableColumn id="4" name="账单货币" dataDxfId="3"/>
    <tableColumn id="5" name="账单总价" dataDxfId="4"/>
    <tableColumn id="6" name="账单描述" dataDxfId="5"/>
    <tableColumn id="7" name="收款账户户名" dataDxfId="6"/>
    <tableColumn id="8" name="开户行" dataDxfId="7"/>
    <tableColumn id="9" name="银行账号" dataDxfId="8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账单明细" displayName="账单明细" ref="A1:U31">
  <autoFilter ref="A1:U31"/>
  <tableColumns count="21">
    <tableColumn id="1" name="城市" dataDxfId="9"/>
    <tableColumn id="2" name="订单号" dataDxfId="10"/>
    <tableColumn id="3" name="机构ID" dataDxfId="11"/>
    <tableColumn id="4" name="机构名" dataDxfId="12"/>
    <tableColumn id="5" name="酒店名" dataDxfId="13"/>
    <tableColumn id="6" name="入住日期" dataDxfId="14"/>
    <tableColumn id="7" name="离店日期" dataDxfId="15"/>
    <tableColumn id="8" name="订单状态" dataDxfId="16"/>
    <tableColumn id="9" name="货币" dataDxfId="17"/>
    <tableColumn id="10" name="总价" dataDxfId="18"/>
    <tableColumn id="11" name="国籍" dataDxfId="19"/>
    <tableColumn id="12" name="下单日期" dataDxfId="20"/>
    <tableColumn id="13" name="房间数" dataDxfId="21"/>
    <tableColumn id="14" name="间夜数" dataDxfId="22"/>
    <tableColumn id="15" name="入住人" dataDxfId="23"/>
    <tableColumn id="16" name="客户订单号" dataDxfId="24"/>
    <tableColumn id="17" name="联系人" dataDxfId="25"/>
    <tableColumn id="18" name="机构操作人" dataDxfId="26"/>
    <tableColumn id="19" name="列1"/>
    <tableColumn id="20" name="列2"/>
    <tableColumn id="21" name="，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A1" sqref="A1"/>
    </sheetView>
  </sheetViews>
  <sheetFormatPr defaultColWidth="9" defaultRowHeight="1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</row>
  </sheetData>
  <pageMargins left="0.75" right="0.75" top="1" bottom="1" header="0.5" footer="0.5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8"/>
  <sheetViews>
    <sheetView tabSelected="1" topLeftCell="A13" workbookViewId="0">
      <selection activeCell="M40" sqref="M40"/>
    </sheetView>
  </sheetViews>
  <sheetFormatPr defaultColWidth="9" defaultRowHeight="15"/>
  <cols>
    <col min="19" max="19" width="11.4285714285714" customWidth="1"/>
  </cols>
  <sheetData>
    <row r="1" spans="1:21">
      <c r="A1" t="s">
        <v>18</v>
      </c>
      <c r="B1" t="s">
        <v>19</v>
      </c>
      <c r="C1" t="s">
        <v>1</v>
      </c>
      <c r="D1" t="s">
        <v>0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33</v>
      </c>
      <c r="S1" t="s">
        <v>34</v>
      </c>
      <c r="T1" t="s">
        <v>35</v>
      </c>
      <c r="U1" s="1" t="s">
        <v>36</v>
      </c>
    </row>
    <row r="2" spans="1:21">
      <c r="A2" t="s">
        <v>37</v>
      </c>
      <c r="B2" t="s">
        <v>38</v>
      </c>
      <c r="C2" t="s">
        <v>10</v>
      </c>
      <c r="D2" t="s">
        <v>9</v>
      </c>
      <c r="E2" t="s">
        <v>39</v>
      </c>
      <c r="F2" t="s">
        <v>40</v>
      </c>
      <c r="G2" t="s">
        <v>41</v>
      </c>
      <c r="H2" t="s">
        <v>42</v>
      </c>
      <c r="I2" t="s">
        <v>12</v>
      </c>
      <c r="J2">
        <v>2120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>
        <v>1505407</v>
      </c>
      <c r="Q2" t="s">
        <v>48</v>
      </c>
      <c r="R2" t="s">
        <v>48</v>
      </c>
      <c r="S2">
        <f>VLOOKUP(P2,[1]应付款管理!$A$1:$I$65536,9,0)</f>
        <v>2120</v>
      </c>
      <c r="T2">
        <f>J2-S2</f>
        <v>0</v>
      </c>
      <c r="U2" t="str">
        <f>$U$1&amp;P2</f>
        <v>，1505407</v>
      </c>
    </row>
    <row r="3" spans="1:21">
      <c r="A3" t="s">
        <v>49</v>
      </c>
      <c r="B3" t="s">
        <v>50</v>
      </c>
      <c r="C3" t="s">
        <v>10</v>
      </c>
      <c r="D3" t="s">
        <v>9</v>
      </c>
      <c r="E3" t="s">
        <v>51</v>
      </c>
      <c r="F3" t="s">
        <v>52</v>
      </c>
      <c r="G3" t="s">
        <v>53</v>
      </c>
      <c r="H3" t="s">
        <v>42</v>
      </c>
      <c r="I3" t="s">
        <v>12</v>
      </c>
      <c r="J3">
        <v>2636</v>
      </c>
      <c r="K3" t="s">
        <v>43</v>
      </c>
      <c r="L3" t="s">
        <v>54</v>
      </c>
      <c r="M3" t="s">
        <v>55</v>
      </c>
      <c r="N3" t="s">
        <v>45</v>
      </c>
      <c r="O3" t="s">
        <v>56</v>
      </c>
      <c r="P3">
        <v>1505451</v>
      </c>
      <c r="Q3" t="s">
        <v>57</v>
      </c>
      <c r="R3" t="s">
        <v>57</v>
      </c>
      <c r="S3">
        <f>VLOOKUP(P3,[1]应付款管理!$A$1:$I$65536,9,0)</f>
        <v>2636</v>
      </c>
      <c r="T3">
        <f t="shared" ref="T3:T30" si="0">J3-S3</f>
        <v>0</v>
      </c>
      <c r="U3" t="str">
        <f t="shared" ref="U3:U31" si="1">$U$1&amp;P3</f>
        <v>，1505451</v>
      </c>
    </row>
    <row r="4" spans="1:21">
      <c r="A4" t="s">
        <v>58</v>
      </c>
      <c r="B4" t="s">
        <v>59</v>
      </c>
      <c r="C4" t="s">
        <v>10</v>
      </c>
      <c r="D4" t="s">
        <v>9</v>
      </c>
      <c r="E4" t="s">
        <v>60</v>
      </c>
      <c r="F4" t="s">
        <v>41</v>
      </c>
      <c r="G4" t="s">
        <v>61</v>
      </c>
      <c r="H4" t="s">
        <v>42</v>
      </c>
      <c r="I4" t="s">
        <v>12</v>
      </c>
      <c r="J4">
        <v>4016</v>
      </c>
      <c r="K4" t="s">
        <v>43</v>
      </c>
      <c r="L4" t="s">
        <v>62</v>
      </c>
      <c r="M4" t="s">
        <v>55</v>
      </c>
      <c r="N4" t="s">
        <v>63</v>
      </c>
      <c r="O4" t="s">
        <v>64</v>
      </c>
      <c r="P4">
        <v>1505583</v>
      </c>
      <c r="Q4" t="s">
        <v>57</v>
      </c>
      <c r="R4" t="s">
        <v>57</v>
      </c>
      <c r="S4">
        <f>VLOOKUP(P4,[1]应付款管理!$A$1:$I$65536,9,0)</f>
        <v>4016</v>
      </c>
      <c r="T4">
        <f t="shared" si="0"/>
        <v>0</v>
      </c>
      <c r="U4" t="str">
        <f t="shared" si="1"/>
        <v>，1505583</v>
      </c>
    </row>
    <row r="5" spans="1:21">
      <c r="A5" t="s">
        <v>58</v>
      </c>
      <c r="B5" t="s">
        <v>65</v>
      </c>
      <c r="C5" t="s">
        <v>10</v>
      </c>
      <c r="D5" t="s">
        <v>9</v>
      </c>
      <c r="E5" t="s">
        <v>66</v>
      </c>
      <c r="F5" t="s">
        <v>67</v>
      </c>
      <c r="G5" t="s">
        <v>68</v>
      </c>
      <c r="H5" t="s">
        <v>42</v>
      </c>
      <c r="I5" t="s">
        <v>12</v>
      </c>
      <c r="J5">
        <v>1290</v>
      </c>
      <c r="K5" t="s">
        <v>43</v>
      </c>
      <c r="L5" t="s">
        <v>69</v>
      </c>
      <c r="M5" t="s">
        <v>55</v>
      </c>
      <c r="N5" t="s">
        <v>70</v>
      </c>
      <c r="O5" t="s">
        <v>71</v>
      </c>
      <c r="P5">
        <v>1505794</v>
      </c>
      <c r="Q5" t="s">
        <v>72</v>
      </c>
      <c r="S5">
        <f>VLOOKUP(P5,[1]应付款管理!$A$1:$I$65536,9,0)</f>
        <v>1290</v>
      </c>
      <c r="T5">
        <f t="shared" si="0"/>
        <v>0</v>
      </c>
      <c r="U5" t="str">
        <f t="shared" si="1"/>
        <v>，1505794</v>
      </c>
    </row>
    <row r="6" spans="1:21">
      <c r="A6" t="s">
        <v>58</v>
      </c>
      <c r="B6" t="s">
        <v>73</v>
      </c>
      <c r="C6" t="s">
        <v>10</v>
      </c>
      <c r="D6" t="s">
        <v>9</v>
      </c>
      <c r="E6" t="s">
        <v>74</v>
      </c>
      <c r="F6" t="s">
        <v>75</v>
      </c>
      <c r="G6" t="s">
        <v>76</v>
      </c>
      <c r="H6" t="s">
        <v>42</v>
      </c>
      <c r="I6" t="s">
        <v>12</v>
      </c>
      <c r="J6">
        <v>1074</v>
      </c>
      <c r="K6" t="s">
        <v>43</v>
      </c>
      <c r="L6" t="s">
        <v>77</v>
      </c>
      <c r="M6" t="s">
        <v>55</v>
      </c>
      <c r="N6" t="s">
        <v>45</v>
      </c>
      <c r="O6" t="s">
        <v>78</v>
      </c>
      <c r="P6">
        <v>1507203</v>
      </c>
      <c r="Q6" t="s">
        <v>57</v>
      </c>
      <c r="R6" t="s">
        <v>57</v>
      </c>
      <c r="S6">
        <f>VLOOKUP(P6,[1]应付款管理!$A$1:$I$65536,9,0)</f>
        <v>1074</v>
      </c>
      <c r="T6">
        <f t="shared" si="0"/>
        <v>0</v>
      </c>
      <c r="U6" t="str">
        <f t="shared" si="1"/>
        <v>，1507203</v>
      </c>
    </row>
    <row r="7" spans="1:21">
      <c r="A7" t="s">
        <v>79</v>
      </c>
      <c r="B7" t="s">
        <v>80</v>
      </c>
      <c r="C7" t="s">
        <v>10</v>
      </c>
      <c r="D7" t="s">
        <v>9</v>
      </c>
      <c r="E7" t="s">
        <v>81</v>
      </c>
      <c r="F7" t="s">
        <v>82</v>
      </c>
      <c r="G7" t="s">
        <v>83</v>
      </c>
      <c r="H7" t="s">
        <v>42</v>
      </c>
      <c r="I7" t="s">
        <v>12</v>
      </c>
      <c r="J7">
        <v>1072</v>
      </c>
      <c r="K7" t="s">
        <v>43</v>
      </c>
      <c r="L7" t="s">
        <v>84</v>
      </c>
      <c r="M7" t="s">
        <v>55</v>
      </c>
      <c r="N7" t="s">
        <v>45</v>
      </c>
      <c r="O7" t="s">
        <v>85</v>
      </c>
      <c r="P7">
        <v>1507487</v>
      </c>
      <c r="Q7" t="s">
        <v>57</v>
      </c>
      <c r="R7" t="s">
        <v>57</v>
      </c>
      <c r="S7">
        <f>VLOOKUP(P7,[1]应付款管理!$A$1:$I$65536,9,0)</f>
        <v>1072</v>
      </c>
      <c r="T7">
        <f t="shared" si="0"/>
        <v>0</v>
      </c>
      <c r="U7" t="str">
        <f t="shared" si="1"/>
        <v>，1507487</v>
      </c>
    </row>
    <row r="8" spans="1:21">
      <c r="A8" t="s">
        <v>86</v>
      </c>
      <c r="B8" t="s">
        <v>87</v>
      </c>
      <c r="C8" t="s">
        <v>10</v>
      </c>
      <c r="D8" t="s">
        <v>9</v>
      </c>
      <c r="E8" t="s">
        <v>88</v>
      </c>
      <c r="F8" t="s">
        <v>89</v>
      </c>
      <c r="G8" t="s">
        <v>90</v>
      </c>
      <c r="H8" t="s">
        <v>42</v>
      </c>
      <c r="I8" t="s">
        <v>12</v>
      </c>
      <c r="J8">
        <v>2902</v>
      </c>
      <c r="K8" t="s">
        <v>43</v>
      </c>
      <c r="L8" t="s">
        <v>91</v>
      </c>
      <c r="M8" t="s">
        <v>55</v>
      </c>
      <c r="N8" t="s">
        <v>45</v>
      </c>
      <c r="O8" t="s">
        <v>92</v>
      </c>
      <c r="P8">
        <v>1508143</v>
      </c>
      <c r="Q8" t="s">
        <v>57</v>
      </c>
      <c r="R8" t="s">
        <v>57</v>
      </c>
      <c r="S8">
        <f>VLOOKUP(P8,[1]应付款管理!$A$1:$I$65536,9,0)</f>
        <v>2902</v>
      </c>
      <c r="T8">
        <f t="shared" si="0"/>
        <v>0</v>
      </c>
      <c r="U8" t="str">
        <f t="shared" si="1"/>
        <v>，1508143</v>
      </c>
    </row>
    <row r="9" spans="1:21">
      <c r="A9" t="s">
        <v>93</v>
      </c>
      <c r="B9" t="s">
        <v>94</v>
      </c>
      <c r="C9" t="s">
        <v>10</v>
      </c>
      <c r="D9" t="s">
        <v>9</v>
      </c>
      <c r="E9" t="s">
        <v>95</v>
      </c>
      <c r="F9" t="s">
        <v>96</v>
      </c>
      <c r="G9" t="s">
        <v>97</v>
      </c>
      <c r="H9" t="s">
        <v>42</v>
      </c>
      <c r="I9" t="s">
        <v>12</v>
      </c>
      <c r="J9">
        <v>645</v>
      </c>
      <c r="K9" t="s">
        <v>43</v>
      </c>
      <c r="L9" t="s">
        <v>98</v>
      </c>
      <c r="M9" t="s">
        <v>55</v>
      </c>
      <c r="N9" t="s">
        <v>55</v>
      </c>
      <c r="O9" t="s">
        <v>99</v>
      </c>
      <c r="P9">
        <v>1508349</v>
      </c>
      <c r="Q9" t="s">
        <v>57</v>
      </c>
      <c r="R9" t="s">
        <v>57</v>
      </c>
      <c r="S9">
        <f>VLOOKUP(P9,[1]应付款管理!$A$1:$I$65536,9,0)</f>
        <v>645</v>
      </c>
      <c r="T9">
        <f t="shared" si="0"/>
        <v>0</v>
      </c>
      <c r="U9" t="str">
        <f t="shared" si="1"/>
        <v>，1508349</v>
      </c>
    </row>
    <row r="10" spans="1:21">
      <c r="A10" t="s">
        <v>100</v>
      </c>
      <c r="B10" t="s">
        <v>101</v>
      </c>
      <c r="C10" t="s">
        <v>10</v>
      </c>
      <c r="D10" t="s">
        <v>9</v>
      </c>
      <c r="E10" t="s">
        <v>102</v>
      </c>
      <c r="F10" t="s">
        <v>103</v>
      </c>
      <c r="G10" t="s">
        <v>104</v>
      </c>
      <c r="H10" t="s">
        <v>42</v>
      </c>
      <c r="I10" t="s">
        <v>12</v>
      </c>
      <c r="J10">
        <v>969</v>
      </c>
      <c r="K10" t="s">
        <v>43</v>
      </c>
      <c r="L10" t="s">
        <v>105</v>
      </c>
      <c r="M10" t="s">
        <v>55</v>
      </c>
      <c r="N10" t="s">
        <v>45</v>
      </c>
      <c r="O10" t="s">
        <v>106</v>
      </c>
      <c r="P10">
        <v>1508536</v>
      </c>
      <c r="Q10" t="s">
        <v>57</v>
      </c>
      <c r="R10" t="s">
        <v>57</v>
      </c>
      <c r="S10">
        <f>VLOOKUP(P10,[1]应付款管理!$A$1:$I$65536,9,0)</f>
        <v>969</v>
      </c>
      <c r="T10">
        <f t="shared" si="0"/>
        <v>0</v>
      </c>
      <c r="U10" t="str">
        <f t="shared" si="1"/>
        <v>，1508536</v>
      </c>
    </row>
    <row r="11" spans="1:21">
      <c r="A11" t="s">
        <v>107</v>
      </c>
      <c r="B11" t="s">
        <v>108</v>
      </c>
      <c r="C11" t="s">
        <v>10</v>
      </c>
      <c r="D11" t="s">
        <v>9</v>
      </c>
      <c r="E11" t="s">
        <v>109</v>
      </c>
      <c r="F11" t="s">
        <v>110</v>
      </c>
      <c r="G11" t="s">
        <v>111</v>
      </c>
      <c r="H11" t="s">
        <v>42</v>
      </c>
      <c r="I11" t="s">
        <v>12</v>
      </c>
      <c r="J11">
        <v>4064</v>
      </c>
      <c r="K11" t="s">
        <v>43</v>
      </c>
      <c r="L11" t="s">
        <v>112</v>
      </c>
      <c r="M11" t="s">
        <v>55</v>
      </c>
      <c r="N11" t="s">
        <v>46</v>
      </c>
      <c r="O11" t="s">
        <v>113</v>
      </c>
      <c r="P11">
        <v>1508787</v>
      </c>
      <c r="Q11" t="s">
        <v>114</v>
      </c>
      <c r="R11" t="s">
        <v>114</v>
      </c>
      <c r="S11">
        <f>VLOOKUP(P11,[1]应付款管理!$A$1:$I$65536,9,0)</f>
        <v>4064</v>
      </c>
      <c r="T11">
        <f t="shared" si="0"/>
        <v>0</v>
      </c>
      <c r="U11" t="str">
        <f t="shared" si="1"/>
        <v>，1508787</v>
      </c>
    </row>
    <row r="12" spans="1:21">
      <c r="A12" t="s">
        <v>107</v>
      </c>
      <c r="B12" t="s">
        <v>115</v>
      </c>
      <c r="C12" t="s">
        <v>10</v>
      </c>
      <c r="D12" t="s">
        <v>9</v>
      </c>
      <c r="E12" t="s">
        <v>109</v>
      </c>
      <c r="F12" t="s">
        <v>110</v>
      </c>
      <c r="G12" t="s">
        <v>111</v>
      </c>
      <c r="H12" t="s">
        <v>42</v>
      </c>
      <c r="I12" t="s">
        <v>12</v>
      </c>
      <c r="J12">
        <v>4064</v>
      </c>
      <c r="K12" t="s">
        <v>43</v>
      </c>
      <c r="L12" t="s">
        <v>116</v>
      </c>
      <c r="M12" t="s">
        <v>55</v>
      </c>
      <c r="N12" t="s">
        <v>46</v>
      </c>
      <c r="O12" t="s">
        <v>117</v>
      </c>
      <c r="P12">
        <v>1508777</v>
      </c>
      <c r="Q12" t="s">
        <v>114</v>
      </c>
      <c r="R12" t="s">
        <v>114</v>
      </c>
      <c r="S12">
        <f>VLOOKUP(P12,[1]应付款管理!$A$1:$I$65536,9,0)</f>
        <v>4064</v>
      </c>
      <c r="T12">
        <f t="shared" si="0"/>
        <v>0</v>
      </c>
      <c r="U12" t="str">
        <f t="shared" si="1"/>
        <v>，1508777</v>
      </c>
    </row>
    <row r="13" spans="1:21">
      <c r="A13" t="s">
        <v>118</v>
      </c>
      <c r="B13" t="s">
        <v>119</v>
      </c>
      <c r="C13" t="s">
        <v>10</v>
      </c>
      <c r="D13" t="s">
        <v>9</v>
      </c>
      <c r="E13" t="s">
        <v>120</v>
      </c>
      <c r="F13" t="s">
        <v>75</v>
      </c>
      <c r="G13" t="s">
        <v>121</v>
      </c>
      <c r="H13" t="s">
        <v>42</v>
      </c>
      <c r="I13" t="s">
        <v>12</v>
      </c>
      <c r="J13">
        <v>387</v>
      </c>
      <c r="K13" t="s">
        <v>43</v>
      </c>
      <c r="L13" t="s">
        <v>122</v>
      </c>
      <c r="M13" t="s">
        <v>55</v>
      </c>
      <c r="N13" t="s">
        <v>55</v>
      </c>
      <c r="O13" t="s">
        <v>123</v>
      </c>
      <c r="P13">
        <v>1508895</v>
      </c>
      <c r="Q13" t="s">
        <v>57</v>
      </c>
      <c r="R13" t="s">
        <v>57</v>
      </c>
      <c r="S13">
        <f>VLOOKUP(P13,[1]应付款管理!$A$1:$I$65536,9,0)</f>
        <v>387</v>
      </c>
      <c r="T13">
        <f t="shared" si="0"/>
        <v>0</v>
      </c>
      <c r="U13" t="str">
        <f t="shared" si="1"/>
        <v>，1508895</v>
      </c>
    </row>
    <row r="14" spans="1:21">
      <c r="A14" t="s">
        <v>124</v>
      </c>
      <c r="B14" t="s">
        <v>125</v>
      </c>
      <c r="C14" t="s">
        <v>10</v>
      </c>
      <c r="D14" t="s">
        <v>9</v>
      </c>
      <c r="E14" t="s">
        <v>126</v>
      </c>
      <c r="F14" t="s">
        <v>76</v>
      </c>
      <c r="G14" t="s">
        <v>127</v>
      </c>
      <c r="H14" t="s">
        <v>42</v>
      </c>
      <c r="I14" t="s">
        <v>12</v>
      </c>
      <c r="J14">
        <v>580</v>
      </c>
      <c r="K14" t="s">
        <v>43</v>
      </c>
      <c r="L14" t="s">
        <v>128</v>
      </c>
      <c r="M14" t="s">
        <v>55</v>
      </c>
      <c r="N14" t="s">
        <v>55</v>
      </c>
      <c r="O14" t="s">
        <v>129</v>
      </c>
      <c r="P14">
        <v>1508907</v>
      </c>
      <c r="Q14" t="s">
        <v>57</v>
      </c>
      <c r="R14" t="s">
        <v>57</v>
      </c>
      <c r="S14">
        <f>VLOOKUP(P14,[1]应付款管理!$A$1:$I$65536,9,0)</f>
        <v>580</v>
      </c>
      <c r="T14">
        <f t="shared" si="0"/>
        <v>0</v>
      </c>
      <c r="U14" t="str">
        <f t="shared" si="1"/>
        <v>，1508907</v>
      </c>
    </row>
    <row r="15" spans="1:21">
      <c r="A15" t="s">
        <v>100</v>
      </c>
      <c r="B15" t="s">
        <v>130</v>
      </c>
      <c r="C15" t="s">
        <v>10</v>
      </c>
      <c r="D15" t="s">
        <v>9</v>
      </c>
      <c r="E15" t="s">
        <v>102</v>
      </c>
      <c r="F15" t="s">
        <v>131</v>
      </c>
      <c r="G15" t="s">
        <v>132</v>
      </c>
      <c r="H15" t="s">
        <v>42</v>
      </c>
      <c r="I15" t="s">
        <v>12</v>
      </c>
      <c r="J15">
        <v>2134</v>
      </c>
      <c r="K15" t="s">
        <v>43</v>
      </c>
      <c r="L15" t="s">
        <v>133</v>
      </c>
      <c r="M15" t="s">
        <v>55</v>
      </c>
      <c r="N15" t="s">
        <v>46</v>
      </c>
      <c r="O15" t="s">
        <v>134</v>
      </c>
      <c r="P15">
        <v>1509905</v>
      </c>
      <c r="Q15" t="s">
        <v>57</v>
      </c>
      <c r="R15" t="s">
        <v>57</v>
      </c>
      <c r="S15">
        <f>VLOOKUP(P15,[1]应付款管理!$A$1:$I$65536,9,0)</f>
        <v>2134</v>
      </c>
      <c r="T15">
        <f t="shared" si="0"/>
        <v>0</v>
      </c>
      <c r="U15" t="str">
        <f t="shared" si="1"/>
        <v>，1509905</v>
      </c>
    </row>
    <row r="16" spans="1:21">
      <c r="A16" t="s">
        <v>135</v>
      </c>
      <c r="B16" t="s">
        <v>136</v>
      </c>
      <c r="C16" t="s">
        <v>10</v>
      </c>
      <c r="D16" t="s">
        <v>9</v>
      </c>
      <c r="E16" t="s">
        <v>137</v>
      </c>
      <c r="F16" t="s">
        <v>138</v>
      </c>
      <c r="G16" t="s">
        <v>131</v>
      </c>
      <c r="H16" t="s">
        <v>42</v>
      </c>
      <c r="I16" t="s">
        <v>12</v>
      </c>
      <c r="J16">
        <v>1940</v>
      </c>
      <c r="K16" t="s">
        <v>43</v>
      </c>
      <c r="L16" t="s">
        <v>139</v>
      </c>
      <c r="M16" t="s">
        <v>45</v>
      </c>
      <c r="N16" t="s">
        <v>45</v>
      </c>
      <c r="O16" t="s">
        <v>140</v>
      </c>
      <c r="P16">
        <v>1511849</v>
      </c>
      <c r="Q16" t="s">
        <v>57</v>
      </c>
      <c r="R16" t="s">
        <v>57</v>
      </c>
      <c r="S16">
        <f>VLOOKUP(P16,[1]应付款管理!$A$1:$I$65536,9,0)</f>
        <v>1940</v>
      </c>
      <c r="T16">
        <f t="shared" si="0"/>
        <v>0</v>
      </c>
      <c r="U16" t="str">
        <f t="shared" si="1"/>
        <v>，1511849</v>
      </c>
    </row>
    <row r="17" spans="1:21">
      <c r="A17" t="s">
        <v>118</v>
      </c>
      <c r="B17" t="s">
        <v>141</v>
      </c>
      <c r="C17" t="s">
        <v>10</v>
      </c>
      <c r="D17" t="s">
        <v>9</v>
      </c>
      <c r="E17" t="s">
        <v>120</v>
      </c>
      <c r="F17" t="s">
        <v>138</v>
      </c>
      <c r="G17" t="s">
        <v>131</v>
      </c>
      <c r="H17" t="s">
        <v>42</v>
      </c>
      <c r="I17" t="s">
        <v>12</v>
      </c>
      <c r="J17">
        <v>329</v>
      </c>
      <c r="K17" t="s">
        <v>43</v>
      </c>
      <c r="L17" t="s">
        <v>142</v>
      </c>
      <c r="M17" t="s">
        <v>55</v>
      </c>
      <c r="N17" t="s">
        <v>55</v>
      </c>
      <c r="O17" t="s">
        <v>143</v>
      </c>
      <c r="P17">
        <v>1512334</v>
      </c>
      <c r="Q17" t="s">
        <v>48</v>
      </c>
      <c r="R17" t="s">
        <v>48</v>
      </c>
      <c r="S17">
        <f>VLOOKUP(P17,[1]应付款管理!$A$1:$I$65536,9,0)</f>
        <v>329</v>
      </c>
      <c r="T17">
        <f t="shared" si="0"/>
        <v>0</v>
      </c>
      <c r="U17" t="str">
        <f t="shared" si="1"/>
        <v>，1512334</v>
      </c>
    </row>
    <row r="18" spans="1:21">
      <c r="A18" t="s">
        <v>144</v>
      </c>
      <c r="B18" t="s">
        <v>145</v>
      </c>
      <c r="C18" t="s">
        <v>10</v>
      </c>
      <c r="D18" t="s">
        <v>9</v>
      </c>
      <c r="E18" t="s">
        <v>146</v>
      </c>
      <c r="F18" t="s">
        <v>147</v>
      </c>
      <c r="G18" t="s">
        <v>148</v>
      </c>
      <c r="H18" t="s">
        <v>42</v>
      </c>
      <c r="I18" t="s">
        <v>12</v>
      </c>
      <c r="J18">
        <v>434</v>
      </c>
      <c r="K18" t="s">
        <v>43</v>
      </c>
      <c r="L18" t="s">
        <v>149</v>
      </c>
      <c r="M18" t="s">
        <v>55</v>
      </c>
      <c r="N18" t="s">
        <v>45</v>
      </c>
      <c r="O18" t="s">
        <v>150</v>
      </c>
      <c r="P18">
        <v>1512796</v>
      </c>
      <c r="Q18" t="s">
        <v>72</v>
      </c>
      <c r="S18">
        <f>VLOOKUP(P18,[1]应付款管理!$A$1:$I$65536,9,0)</f>
        <v>434</v>
      </c>
      <c r="T18">
        <f t="shared" si="0"/>
        <v>0</v>
      </c>
      <c r="U18" t="str">
        <f t="shared" si="1"/>
        <v>，1512796</v>
      </c>
    </row>
    <row r="19" spans="1:21">
      <c r="A19" t="s">
        <v>144</v>
      </c>
      <c r="B19" t="s">
        <v>151</v>
      </c>
      <c r="C19" t="s">
        <v>10</v>
      </c>
      <c r="D19" t="s">
        <v>9</v>
      </c>
      <c r="E19" t="s">
        <v>152</v>
      </c>
      <c r="F19" t="s">
        <v>153</v>
      </c>
      <c r="G19" t="s">
        <v>154</v>
      </c>
      <c r="H19" t="s">
        <v>42</v>
      </c>
      <c r="I19" t="s">
        <v>12</v>
      </c>
      <c r="J19">
        <v>1258</v>
      </c>
      <c r="K19" t="s">
        <v>43</v>
      </c>
      <c r="L19" t="s">
        <v>155</v>
      </c>
      <c r="M19" t="s">
        <v>55</v>
      </c>
      <c r="N19" t="s">
        <v>45</v>
      </c>
      <c r="O19" t="s">
        <v>156</v>
      </c>
      <c r="P19">
        <v>1512980</v>
      </c>
      <c r="Q19" t="s">
        <v>72</v>
      </c>
      <c r="S19">
        <f>VLOOKUP(P19,[1]应付款管理!$A$1:$I$65536,9,0)</f>
        <v>1258</v>
      </c>
      <c r="T19">
        <f t="shared" si="0"/>
        <v>0</v>
      </c>
      <c r="U19" t="str">
        <f t="shared" si="1"/>
        <v>，1512980</v>
      </c>
    </row>
    <row r="20" spans="1:21">
      <c r="A20" t="s">
        <v>93</v>
      </c>
      <c r="B20" t="s">
        <v>157</v>
      </c>
      <c r="C20" t="s">
        <v>10</v>
      </c>
      <c r="D20" t="s">
        <v>9</v>
      </c>
      <c r="E20" t="s">
        <v>95</v>
      </c>
      <c r="F20" t="s">
        <v>158</v>
      </c>
      <c r="G20" t="s">
        <v>159</v>
      </c>
      <c r="H20" t="s">
        <v>42</v>
      </c>
      <c r="I20" t="s">
        <v>12</v>
      </c>
      <c r="J20">
        <v>644</v>
      </c>
      <c r="K20" t="s">
        <v>43</v>
      </c>
      <c r="L20" t="s">
        <v>160</v>
      </c>
      <c r="M20" t="s">
        <v>55</v>
      </c>
      <c r="N20" t="s">
        <v>55</v>
      </c>
      <c r="O20" t="s">
        <v>161</v>
      </c>
      <c r="P20">
        <v>1513568</v>
      </c>
      <c r="Q20" t="s">
        <v>162</v>
      </c>
      <c r="R20" t="s">
        <v>162</v>
      </c>
      <c r="S20">
        <f>VLOOKUP(P20,[1]应付款管理!$A$1:$I$65536,9,0)</f>
        <v>644</v>
      </c>
      <c r="T20">
        <f t="shared" si="0"/>
        <v>0</v>
      </c>
      <c r="U20" t="str">
        <f t="shared" si="1"/>
        <v>，1513568</v>
      </c>
    </row>
    <row r="21" spans="1:21">
      <c r="A21" t="s">
        <v>163</v>
      </c>
      <c r="B21" t="s">
        <v>164</v>
      </c>
      <c r="C21" t="s">
        <v>10</v>
      </c>
      <c r="D21" t="s">
        <v>9</v>
      </c>
      <c r="E21" t="s">
        <v>165</v>
      </c>
      <c r="F21" t="s">
        <v>147</v>
      </c>
      <c r="G21" t="s">
        <v>82</v>
      </c>
      <c r="H21" t="s">
        <v>42</v>
      </c>
      <c r="I21" t="s">
        <v>12</v>
      </c>
      <c r="J21">
        <v>1424</v>
      </c>
      <c r="K21" t="s">
        <v>43</v>
      </c>
      <c r="L21" t="s">
        <v>166</v>
      </c>
      <c r="M21" t="s">
        <v>55</v>
      </c>
      <c r="N21" t="s">
        <v>70</v>
      </c>
      <c r="O21" t="s">
        <v>167</v>
      </c>
      <c r="P21">
        <v>1514140</v>
      </c>
      <c r="Q21" t="s">
        <v>72</v>
      </c>
      <c r="S21">
        <f>VLOOKUP(P21,[1]应付款管理!$A$1:$I$65536,9,0)</f>
        <v>1424.01</v>
      </c>
      <c r="T21">
        <f t="shared" si="0"/>
        <v>-0.00999999999999091</v>
      </c>
      <c r="U21" t="str">
        <f t="shared" si="1"/>
        <v>，1514140</v>
      </c>
    </row>
    <row r="22" spans="1:21">
      <c r="A22" t="s">
        <v>144</v>
      </c>
      <c r="B22" t="s">
        <v>168</v>
      </c>
      <c r="C22" t="s">
        <v>10</v>
      </c>
      <c r="D22" t="s">
        <v>9</v>
      </c>
      <c r="E22" t="s">
        <v>169</v>
      </c>
      <c r="F22" t="s">
        <v>170</v>
      </c>
      <c r="G22" t="s">
        <v>171</v>
      </c>
      <c r="H22" t="s">
        <v>42</v>
      </c>
      <c r="I22" t="s">
        <v>12</v>
      </c>
      <c r="J22">
        <v>666</v>
      </c>
      <c r="K22" t="s">
        <v>43</v>
      </c>
      <c r="L22" t="s">
        <v>172</v>
      </c>
      <c r="M22" t="s">
        <v>55</v>
      </c>
      <c r="N22" t="s">
        <v>45</v>
      </c>
      <c r="O22" t="s">
        <v>173</v>
      </c>
      <c r="P22">
        <v>1515188</v>
      </c>
      <c r="Q22" t="s">
        <v>72</v>
      </c>
      <c r="S22">
        <f>VLOOKUP(P22,[1]应付款管理!$A$1:$I$65536,9,0)</f>
        <v>666</v>
      </c>
      <c r="T22">
        <f t="shared" si="0"/>
        <v>0</v>
      </c>
      <c r="U22" t="str">
        <f t="shared" si="1"/>
        <v>，1515188</v>
      </c>
    </row>
    <row r="23" spans="1:21">
      <c r="A23" t="s">
        <v>37</v>
      </c>
      <c r="B23" t="s">
        <v>174</v>
      </c>
      <c r="C23" t="s">
        <v>10</v>
      </c>
      <c r="D23" t="s">
        <v>9</v>
      </c>
      <c r="E23" t="s">
        <v>175</v>
      </c>
      <c r="F23" t="s">
        <v>147</v>
      </c>
      <c r="G23" t="s">
        <v>83</v>
      </c>
      <c r="H23" t="s">
        <v>42</v>
      </c>
      <c r="I23" t="s">
        <v>12</v>
      </c>
      <c r="J23">
        <v>1510</v>
      </c>
      <c r="K23" t="s">
        <v>43</v>
      </c>
      <c r="L23" t="s">
        <v>176</v>
      </c>
      <c r="M23" t="s">
        <v>55</v>
      </c>
      <c r="N23" t="s">
        <v>177</v>
      </c>
      <c r="O23" t="s">
        <v>178</v>
      </c>
      <c r="P23">
        <v>1515341</v>
      </c>
      <c r="Q23" t="s">
        <v>48</v>
      </c>
      <c r="R23" t="s">
        <v>48</v>
      </c>
      <c r="S23">
        <f>VLOOKUP(P23,[1]应付款管理!$A$1:$I$65536,9,0)</f>
        <v>1510</v>
      </c>
      <c r="T23">
        <f t="shared" si="0"/>
        <v>0</v>
      </c>
      <c r="U23" t="str">
        <f t="shared" si="1"/>
        <v>，1515341</v>
      </c>
    </row>
    <row r="24" spans="1:21">
      <c r="A24" t="s">
        <v>179</v>
      </c>
      <c r="B24" t="s">
        <v>180</v>
      </c>
      <c r="C24" t="s">
        <v>10</v>
      </c>
      <c r="D24" t="s">
        <v>9</v>
      </c>
      <c r="E24" t="s">
        <v>181</v>
      </c>
      <c r="F24" t="s">
        <v>104</v>
      </c>
      <c r="G24" t="s">
        <v>182</v>
      </c>
      <c r="H24" t="s">
        <v>42</v>
      </c>
      <c r="I24" t="s">
        <v>12</v>
      </c>
      <c r="J24">
        <v>1168</v>
      </c>
      <c r="K24" t="s">
        <v>43</v>
      </c>
      <c r="L24" t="s">
        <v>183</v>
      </c>
      <c r="M24" t="s">
        <v>55</v>
      </c>
      <c r="N24" t="s">
        <v>55</v>
      </c>
      <c r="O24" t="s">
        <v>184</v>
      </c>
      <c r="P24">
        <v>1515503</v>
      </c>
      <c r="Q24" t="s">
        <v>57</v>
      </c>
      <c r="R24" t="s">
        <v>57</v>
      </c>
      <c r="S24">
        <f>VLOOKUP(P24,[1]应付款管理!$A$1:$I$65536,9,0)</f>
        <v>1168</v>
      </c>
      <c r="T24">
        <f t="shared" si="0"/>
        <v>0</v>
      </c>
      <c r="U24" t="str">
        <f t="shared" si="1"/>
        <v>，1515503</v>
      </c>
    </row>
    <row r="25" spans="1:21">
      <c r="A25" t="s">
        <v>185</v>
      </c>
      <c r="B25" t="s">
        <v>186</v>
      </c>
      <c r="C25" t="s">
        <v>10</v>
      </c>
      <c r="D25" t="s">
        <v>9</v>
      </c>
      <c r="E25" t="s">
        <v>187</v>
      </c>
      <c r="F25" t="s">
        <v>104</v>
      </c>
      <c r="G25" t="s">
        <v>138</v>
      </c>
      <c r="H25" t="s">
        <v>42</v>
      </c>
      <c r="I25" t="s">
        <v>12</v>
      </c>
      <c r="J25">
        <v>3952</v>
      </c>
      <c r="K25" t="s">
        <v>43</v>
      </c>
      <c r="L25" t="s">
        <v>188</v>
      </c>
      <c r="M25" t="s">
        <v>45</v>
      </c>
      <c r="N25" t="s">
        <v>63</v>
      </c>
      <c r="O25" t="s">
        <v>189</v>
      </c>
      <c r="P25">
        <v>1515558</v>
      </c>
      <c r="Q25" t="s">
        <v>48</v>
      </c>
      <c r="R25" t="s">
        <v>48</v>
      </c>
      <c r="S25">
        <f>VLOOKUP(P25,[1]应付款管理!$A$1:$I$65536,9,0)</f>
        <v>3952</v>
      </c>
      <c r="T25">
        <f t="shared" si="0"/>
        <v>0</v>
      </c>
      <c r="U25" t="str">
        <f t="shared" si="1"/>
        <v>，1515558</v>
      </c>
    </row>
    <row r="26" spans="1:21">
      <c r="A26" t="s">
        <v>190</v>
      </c>
      <c r="B26" t="s">
        <v>191</v>
      </c>
      <c r="C26" t="s">
        <v>10</v>
      </c>
      <c r="D26" t="s">
        <v>9</v>
      </c>
      <c r="E26" t="s">
        <v>192</v>
      </c>
      <c r="F26" t="s">
        <v>193</v>
      </c>
      <c r="G26" t="s">
        <v>131</v>
      </c>
      <c r="H26" t="s">
        <v>42</v>
      </c>
      <c r="I26" t="s">
        <v>12</v>
      </c>
      <c r="J26">
        <v>720</v>
      </c>
      <c r="K26" t="s">
        <v>43</v>
      </c>
      <c r="L26" t="s">
        <v>194</v>
      </c>
      <c r="M26" t="s">
        <v>55</v>
      </c>
      <c r="N26" t="s">
        <v>45</v>
      </c>
      <c r="O26" t="s">
        <v>195</v>
      </c>
      <c r="P26">
        <v>1516289</v>
      </c>
      <c r="Q26" t="s">
        <v>72</v>
      </c>
      <c r="S26">
        <f>VLOOKUP(P26,[1]应付款管理!$A$1:$I$65536,9,0)</f>
        <v>720</v>
      </c>
      <c r="T26">
        <f t="shared" si="0"/>
        <v>0</v>
      </c>
      <c r="U26" t="str">
        <f t="shared" si="1"/>
        <v>，1516289</v>
      </c>
    </row>
    <row r="27" spans="1:21">
      <c r="A27" t="s">
        <v>196</v>
      </c>
      <c r="B27" t="s">
        <v>197</v>
      </c>
      <c r="C27" t="s">
        <v>10</v>
      </c>
      <c r="D27" t="s">
        <v>9</v>
      </c>
      <c r="E27" t="s">
        <v>198</v>
      </c>
      <c r="F27" t="s">
        <v>132</v>
      </c>
      <c r="G27" t="s">
        <v>199</v>
      </c>
      <c r="H27" t="s">
        <v>42</v>
      </c>
      <c r="I27" t="s">
        <v>12</v>
      </c>
      <c r="J27">
        <v>5631</v>
      </c>
      <c r="K27" t="s">
        <v>43</v>
      </c>
      <c r="L27" t="s">
        <v>200</v>
      </c>
      <c r="M27" t="s">
        <v>55</v>
      </c>
      <c r="N27" t="s">
        <v>46</v>
      </c>
      <c r="O27" t="s">
        <v>201</v>
      </c>
      <c r="P27">
        <v>1516503</v>
      </c>
      <c r="Q27" t="s">
        <v>48</v>
      </c>
      <c r="R27" t="s">
        <v>48</v>
      </c>
      <c r="S27">
        <f>VLOOKUP(P27,[1]应付款管理!$A$1:$I$65536,9,0)</f>
        <v>5631</v>
      </c>
      <c r="T27">
        <f t="shared" si="0"/>
        <v>0</v>
      </c>
      <c r="U27" t="str">
        <f t="shared" si="1"/>
        <v>，1516503</v>
      </c>
    </row>
    <row r="28" spans="1:21">
      <c r="A28" t="s">
        <v>202</v>
      </c>
      <c r="B28" t="s">
        <v>203</v>
      </c>
      <c r="C28" t="s">
        <v>10</v>
      </c>
      <c r="D28" t="s">
        <v>9</v>
      </c>
      <c r="E28" t="s">
        <v>204</v>
      </c>
      <c r="F28" t="s">
        <v>205</v>
      </c>
      <c r="G28" t="s">
        <v>206</v>
      </c>
      <c r="H28" t="s">
        <v>42</v>
      </c>
      <c r="I28" t="s">
        <v>12</v>
      </c>
      <c r="J28">
        <v>1530</v>
      </c>
      <c r="K28" t="s">
        <v>43</v>
      </c>
      <c r="L28" t="s">
        <v>207</v>
      </c>
      <c r="M28" t="s">
        <v>55</v>
      </c>
      <c r="N28" t="s">
        <v>45</v>
      </c>
      <c r="O28" t="s">
        <v>208</v>
      </c>
      <c r="P28">
        <v>1517370</v>
      </c>
      <c r="Q28" t="s">
        <v>114</v>
      </c>
      <c r="R28" t="s">
        <v>114</v>
      </c>
      <c r="S28">
        <f>VLOOKUP(P28,[1]应付款管理!$A$1:$I$65536,9,0)</f>
        <v>1530</v>
      </c>
      <c r="T28">
        <f t="shared" si="0"/>
        <v>0</v>
      </c>
      <c r="U28" t="str">
        <f t="shared" si="1"/>
        <v>，1517370</v>
      </c>
    </row>
    <row r="29" spans="1:21">
      <c r="A29" t="s">
        <v>202</v>
      </c>
      <c r="B29" t="s">
        <v>209</v>
      </c>
      <c r="C29" t="s">
        <v>10</v>
      </c>
      <c r="D29" t="s">
        <v>9</v>
      </c>
      <c r="E29" t="s">
        <v>204</v>
      </c>
      <c r="F29" t="s">
        <v>205</v>
      </c>
      <c r="G29" t="s">
        <v>206</v>
      </c>
      <c r="H29" t="s">
        <v>42</v>
      </c>
      <c r="I29" t="s">
        <v>12</v>
      </c>
      <c r="J29">
        <v>1530</v>
      </c>
      <c r="K29" t="s">
        <v>43</v>
      </c>
      <c r="L29" t="s">
        <v>210</v>
      </c>
      <c r="M29" t="s">
        <v>55</v>
      </c>
      <c r="N29" t="s">
        <v>45</v>
      </c>
      <c r="O29" t="s">
        <v>211</v>
      </c>
      <c r="P29">
        <v>1517374</v>
      </c>
      <c r="Q29" t="s">
        <v>114</v>
      </c>
      <c r="R29" t="s">
        <v>114</v>
      </c>
      <c r="S29">
        <f>VLOOKUP(P29,[1]应付款管理!$A$1:$I$65536,9,0)</f>
        <v>1530</v>
      </c>
      <c r="T29">
        <f t="shared" si="0"/>
        <v>0</v>
      </c>
      <c r="U29" t="str">
        <f t="shared" si="1"/>
        <v>，1517374</v>
      </c>
    </row>
    <row r="30" spans="1:21">
      <c r="A30" t="s">
        <v>144</v>
      </c>
      <c r="B30" t="s">
        <v>212</v>
      </c>
      <c r="C30" t="s">
        <v>10</v>
      </c>
      <c r="D30" t="s">
        <v>9</v>
      </c>
      <c r="E30" t="s">
        <v>213</v>
      </c>
      <c r="F30" t="s">
        <v>89</v>
      </c>
      <c r="G30" t="s">
        <v>132</v>
      </c>
      <c r="H30" t="s">
        <v>42</v>
      </c>
      <c r="I30" t="s">
        <v>12</v>
      </c>
      <c r="J30">
        <v>591</v>
      </c>
      <c r="K30" t="s">
        <v>43</v>
      </c>
      <c r="L30" t="s">
        <v>214</v>
      </c>
      <c r="M30" t="s">
        <v>55</v>
      </c>
      <c r="N30" t="s">
        <v>55</v>
      </c>
      <c r="O30" t="s">
        <v>215</v>
      </c>
      <c r="P30">
        <v>1517381</v>
      </c>
      <c r="Q30" t="s">
        <v>72</v>
      </c>
      <c r="S30">
        <f>VLOOKUP(P30,[1]应付款管理!$A$1:$I$65536,9,0)</f>
        <v>591</v>
      </c>
      <c r="T30">
        <f t="shared" si="0"/>
        <v>0</v>
      </c>
      <c r="U30" t="str">
        <f t="shared" si="1"/>
        <v>，1517381</v>
      </c>
    </row>
    <row r="31" spans="10:21">
      <c r="J31">
        <f>SUM(J2:J30)</f>
        <v>51280</v>
      </c>
      <c r="S31">
        <f>SUM(S2:S30)</f>
        <v>51280.01</v>
      </c>
      <c r="U31" t="str">
        <f t="shared" si="1"/>
        <v>，</v>
      </c>
    </row>
    <row r="33" spans="18:24">
      <c r="R33" s="2"/>
      <c r="S33" s="2"/>
      <c r="T33" s="2"/>
      <c r="U33" s="2"/>
      <c r="V33" s="2"/>
      <c r="W33" s="2"/>
      <c r="X33" s="2"/>
    </row>
    <row r="34" spans="18:24">
      <c r="R34" s="2"/>
      <c r="S34" s="3" t="s">
        <v>216</v>
      </c>
      <c r="T34" s="4">
        <v>50971.8</v>
      </c>
      <c r="U34" s="4"/>
      <c r="V34" s="4"/>
      <c r="W34" s="2"/>
      <c r="X34" s="2"/>
    </row>
    <row r="35" spans="18:24">
      <c r="R35" s="2"/>
      <c r="S35" s="3" t="s">
        <v>217</v>
      </c>
      <c r="T35" s="4">
        <v>44897</v>
      </c>
      <c r="U35" s="3" t="s">
        <v>218</v>
      </c>
      <c r="V35" s="4"/>
      <c r="W35" s="2"/>
      <c r="X35" s="2"/>
    </row>
    <row r="36" spans="18:24">
      <c r="R36" s="2"/>
      <c r="S36" s="3" t="s">
        <v>219</v>
      </c>
      <c r="T36" s="4">
        <v>6383.01</v>
      </c>
      <c r="U36" s="3" t="s">
        <v>220</v>
      </c>
      <c r="V36" s="4"/>
      <c r="W36" s="2"/>
      <c r="X36" s="2"/>
    </row>
    <row r="37" spans="18:24">
      <c r="R37" s="2"/>
      <c r="S37" s="4" t="s">
        <v>221</v>
      </c>
      <c r="T37" s="4">
        <v>-308.2</v>
      </c>
      <c r="U37" s="4"/>
      <c r="V37" s="4"/>
      <c r="W37" s="2"/>
      <c r="X37" s="2"/>
    </row>
    <row r="38" spans="18:24">
      <c r="R38" s="2"/>
      <c r="S38" s="2"/>
      <c r="T38" s="2"/>
      <c r="U38" s="2"/>
      <c r="V38" s="2"/>
      <c r="W38" s="2"/>
      <c r="X38" s="2"/>
    </row>
  </sheetData>
  <pageMargins left="0.75" right="0.75" top="1" bottom="1" header="0.5" footer="0.5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账单信息</vt:lpstr>
      <vt:lpstr>账单明细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2019-06-03T08:46:26Z</dcterms:created>
  <dcterms:modified xsi:type="dcterms:W3CDTF">2019-06-03T09:01:26Z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