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<sst xmlns="http://schemas.openxmlformats.org/spreadsheetml/2006/main" count="555" uniqueCount="257">
  <si>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</si>
  <si>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</si>
  <si>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</si>
  <si>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</si>
  <si>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</si>
  <si>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</si>
  <si>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</si>
  <si>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</si>
  <si>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</si>
  <si>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</si>
  <si>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</si>
  <si>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jasonngai_6_190616021356900_2019-06-16</t>
  </si>
  <si>
    <t>CNY</t>
  </si>
  <si>
    <t>91883.0000</t>
  </si>
  <si>
    <t>您的结算方式是预订每半月结算,账单中包括2019/06/01到2019/06/15的订单（含历史未结订单）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</si>
  <si>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</si>
  <si>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</si>
  <si>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</si>
  <si>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</si>
  <si>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</si>
  <si>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</si>
  <si>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</si>
  <si>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</si>
  <si>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</si>
  <si>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</si>
  <si>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</si>
  <si>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</si>
  <si>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</si>
  <si>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</si>
  <si>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</si>
  <si>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</si>
  <si>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</si>
  <si>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</si>
  <si>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</si>
  <si>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列1</t>
  </si>
  <si>
    <t>列2</t>
  </si>
  <si>
    <t>,</t>
  </si>
  <si>
    <t>Osaka</t>
  </si>
  <si>
    <t>DHB190601091010474</t>
  </si>
  <si>
    <t>心桥斋菲利斯瑞利弗酒店(HOTEL FELICE SHINSAIBASHI By RELIEF)</t>
  </si>
  <si>
    <t>2019-06-10</t>
  </si>
  <si>
    <t>2019-06-11</t>
  </si>
  <si>
    <t>已确认</t>
  </si>
  <si>
    <t>538.0000</t>
  </si>
  <si>
    <t>CN</t>
  </si>
  <si>
    <t>2019/6/1 9:10:10</t>
  </si>
  <si>
    <t>1</t>
  </si>
  <si>
    <t>HUANG SHAN|CHENG HUILING|</t>
  </si>
  <si>
    <t>谢琳琳</t>
  </si>
  <si>
    <t>Melbourne</t>
  </si>
  <si>
    <t>DHB190602092529094</t>
  </si>
  <si>
    <t>墨尔本飞马公寓式酒店(Pegasus Apart'Hotel)</t>
  </si>
  <si>
    <t>2019-06-06</t>
  </si>
  <si>
    <t>2019-06-09</t>
  </si>
  <si>
    <t>1778.0000</t>
  </si>
  <si>
    <t>2019/6/2 9:25:29</t>
  </si>
  <si>
    <t>3</t>
  </si>
  <si>
    <t>ZHU YILIN|ZHU YILI|</t>
  </si>
  <si>
    <t>Pattaya</t>
  </si>
  <si>
    <t>DHB190605084921972</t>
  </si>
  <si>
    <t>芭堤雅红色星球(Red Planet Pattaya)</t>
  </si>
  <si>
    <t>2019-06-05</t>
  </si>
  <si>
    <t>207.0000</t>
  </si>
  <si>
    <t>2019/6/5 8:49:21</t>
  </si>
  <si>
    <t>SHEN LIANLIAN|QING FANG|</t>
  </si>
  <si>
    <t>NgaiJason</t>
  </si>
  <si>
    <t>Nha Trang</t>
  </si>
  <si>
    <t>DHB190606163900602</t>
  </si>
  <si>
    <t>芽庄哈瓦那酒店(Havana Nha Trang Hotel(ex.Best Western Premier Havana Nha Trang))</t>
  </si>
  <si>
    <t>2019-07-10</t>
  </si>
  <si>
    <t>2019-07-13</t>
  </si>
  <si>
    <t>3804.0000</t>
  </si>
  <si>
    <t>2019/6/6 16:39:00</t>
  </si>
  <si>
    <t>2</t>
  </si>
  <si>
    <t>6</t>
  </si>
  <si>
    <t>zhang liangzhuo|zhang shuangcheng|yang baoning|zhao pei|</t>
  </si>
  <si>
    <t>LiZhengHua</t>
  </si>
  <si>
    <t>Tokyo</t>
  </si>
  <si>
    <t>DHB190607082952468</t>
  </si>
  <si>
    <t>东京新宿结酒店(THE KNOT TOKYO Shinjuku)</t>
  </si>
  <si>
    <t>2019-06-07</t>
  </si>
  <si>
    <t>2019-06-08</t>
  </si>
  <si>
    <t>972.0000</t>
  </si>
  <si>
    <t>2019/6/7 8:29:52</t>
  </si>
  <si>
    <t>ZHENG KE|</t>
  </si>
  <si>
    <t>Paranaque</t>
  </si>
  <si>
    <t>DHB190607083444906</t>
  </si>
  <si>
    <t>马尼拉机场路前行酒店(Go Hotels Manila Airport Road)</t>
  </si>
  <si>
    <t>222.0000</t>
  </si>
  <si>
    <t>2019/6/7 8:34:44</t>
  </si>
  <si>
    <t>Lin Hong|Liu Zhenchuan|</t>
  </si>
  <si>
    <t>Koh Samui</t>
  </si>
  <si>
    <t>DHB190607154201064</t>
  </si>
  <si>
    <t>诺拉布里温泉度假酒店(Nora Buri Resort &amp; Spa)</t>
  </si>
  <si>
    <t>2019-07-09</t>
  </si>
  <si>
    <t>2019-07-14</t>
  </si>
  <si>
    <t>3670.0000</t>
  </si>
  <si>
    <t>2019/6/7 15:42:01</t>
  </si>
  <si>
    <t>5</t>
  </si>
  <si>
    <t>ZHANG RUI|</t>
  </si>
  <si>
    <t>DHB190607162614343</t>
  </si>
  <si>
    <t>苏梅岛查汶海滩SALA度假酒店(SALA Samui Chaweng Beach Resort)</t>
  </si>
  <si>
    <t>2019-07-12</t>
  </si>
  <si>
    <t>2019-07-15</t>
  </si>
  <si>
    <t>4497.0000</t>
  </si>
  <si>
    <t>2019/6/7 16:26:14</t>
  </si>
  <si>
    <t>XU JIABEI|</t>
  </si>
  <si>
    <t>DHB190608150435604</t>
  </si>
  <si>
    <t>2019-06-18</t>
  </si>
  <si>
    <t>2019-06-21</t>
  </si>
  <si>
    <t>4017.0000</t>
  </si>
  <si>
    <t>2019/6/8 15:04:35</t>
  </si>
  <si>
    <t>LI YALING|WU CHENGKAI|</t>
  </si>
  <si>
    <t>DHB190608220211783</t>
  </si>
  <si>
    <t>东京巨蛋酒店(Tokyo Dome Hotel)</t>
  </si>
  <si>
    <t>2019-06-13</t>
  </si>
  <si>
    <t>2019-06-15</t>
  </si>
  <si>
    <t>1740.0000</t>
  </si>
  <si>
    <t>2019/6/8 22:02:11</t>
  </si>
  <si>
    <t>WEN QUAN|</t>
  </si>
  <si>
    <t>Bangkok</t>
  </si>
  <si>
    <t>DHB190609084230066</t>
  </si>
  <si>
    <t>素坤逸S33精品酒店(S33 Compact Hotel)</t>
  </si>
  <si>
    <t>343.0000</t>
  </si>
  <si>
    <t>2019/6/9 8:42:30</t>
  </si>
  <si>
    <t>SU XIAN|</t>
  </si>
  <si>
    <t>DHB190610115446856</t>
  </si>
  <si>
    <t>2019-06-20</t>
  </si>
  <si>
    <t>1474.0000</t>
  </si>
  <si>
    <t>2019/6/10 11:54:46</t>
  </si>
  <si>
    <t>FAN RONG|</t>
  </si>
  <si>
    <t>Kata Noi Beach</t>
  </si>
  <si>
    <t>DHB190610161203098</t>
  </si>
  <si>
    <t>普吉岛卡塔坦尼海滩度假村(Katathani Phuket Beach Resort)</t>
  </si>
  <si>
    <t>2019-06-14</t>
  </si>
  <si>
    <t>2019-06-16</t>
  </si>
  <si>
    <t>1550.0000</t>
  </si>
  <si>
    <t>2019/6/10 16:12:03</t>
  </si>
  <si>
    <t>ZHU ZHENZHEN|</t>
  </si>
  <si>
    <t>DHB190610201503360</t>
  </si>
  <si>
    <t>2019-06-30</t>
  </si>
  <si>
    <t>2019-07-04</t>
  </si>
  <si>
    <t>6032.0000</t>
  </si>
  <si>
    <t>2019/6/10 20:15:03</t>
  </si>
  <si>
    <t>4</t>
  </si>
  <si>
    <t>WEI CHAO|WU RONG|</t>
  </si>
  <si>
    <t>DHB190611142715133</t>
  </si>
  <si>
    <t>汉沙苏梅岛水疗度假酒店(Hansar Samui Resort &amp; Spa)</t>
  </si>
  <si>
    <t>2019-07-23</t>
  </si>
  <si>
    <t>2019-07-26</t>
  </si>
  <si>
    <t>4224.0000</t>
  </si>
  <si>
    <t>2019/6/11 14:27:15</t>
  </si>
  <si>
    <t>XIONG YONGMEI|</t>
  </si>
  <si>
    <t>Chiang Mai</t>
  </si>
  <si>
    <t>DHB190611200033084</t>
  </si>
  <si>
    <t>黄色枕头宾馆(Yellow Pillow Hotel)</t>
  </si>
  <si>
    <t>2019-06-24</t>
  </si>
  <si>
    <t>2019-06-26</t>
  </si>
  <si>
    <t>484.0000</t>
  </si>
  <si>
    <t>2019/6/11 20:00:33</t>
  </si>
  <si>
    <t>LIANG XIAOHUA|GAO RUOYAN|</t>
  </si>
  <si>
    <t>DHB190611205102203</t>
  </si>
  <si>
    <t>8832.0000</t>
  </si>
  <si>
    <t>2019/6/11 20:51:02</t>
  </si>
  <si>
    <t>12</t>
  </si>
  <si>
    <t>GUO BO|XIANG BINBIN|YE QIUXIA|</t>
  </si>
  <si>
    <t>DHB190611211237533</t>
  </si>
  <si>
    <t>2019-06-23</t>
  </si>
  <si>
    <t>1575.0000</t>
  </si>
  <si>
    <t>2019/6/11 21:12:37</t>
  </si>
  <si>
    <t>WANG xu|xu jie|</t>
  </si>
  <si>
    <t>Chalong Bay</t>
  </si>
  <si>
    <t>DHB190612113755331</t>
  </si>
  <si>
    <t>卡萨湾豪华游泳池别墅(CasaBay Luxury Pool Villa)</t>
  </si>
  <si>
    <t>2019-07-28</t>
  </si>
  <si>
    <t>2019-08-01</t>
  </si>
  <si>
    <t>17322.0000</t>
  </si>
  <si>
    <t>2019/6/12 11:37:55</t>
  </si>
  <si>
    <t>8</t>
  </si>
  <si>
    <t>DIAO SHANSHAN|LU WENKANG|</t>
  </si>
  <si>
    <t>DHB190612114515207</t>
  </si>
  <si>
    <t>2019-08-02</t>
  </si>
  <si>
    <t>5370.0000</t>
  </si>
  <si>
    <t>2019/6/12 11:45:15</t>
  </si>
  <si>
    <t>LU WENKANG|DIAO SHANSHAN|</t>
  </si>
  <si>
    <t>Krabi</t>
  </si>
  <si>
    <t>DHB190612162842183</t>
  </si>
  <si>
    <t>甲米蒂瓦娜广场酒店(Deevana Plaza Krabi)</t>
  </si>
  <si>
    <t>2736.0000</t>
  </si>
  <si>
    <t>2019/6/12 16:28:42</t>
  </si>
  <si>
    <t>SHI MENGYUN|SHI XIANEN|</t>
  </si>
  <si>
    <t>DHB190613140746674</t>
  </si>
  <si>
    <t>1866.0000</t>
  </si>
  <si>
    <t>2019/6/13 14:07:46</t>
  </si>
  <si>
    <t>ma xiaxia|xie gang|</t>
  </si>
  <si>
    <t>DHB190613180753726</t>
  </si>
  <si>
    <t>2019-07-05</t>
  </si>
  <si>
    <t>3695.0000</t>
  </si>
  <si>
    <t>2019/6/13 18:07:53</t>
  </si>
  <si>
    <t>LUO JING|</t>
  </si>
  <si>
    <t>DHB190613205801947</t>
  </si>
  <si>
    <t>MYSTAYS 浅草酒店(Hotel MyStays Asakusa)</t>
  </si>
  <si>
    <t>2019-07-06</t>
  </si>
  <si>
    <t>1750.0000</t>
  </si>
  <si>
    <t>2019/6/13 20:58:02</t>
  </si>
  <si>
    <t>QIU JUNJIE|</t>
  </si>
  <si>
    <t>Kamala</t>
  </si>
  <si>
    <t>DHB190613225236091</t>
  </si>
  <si>
    <t>普吉岛卡利姆湾温德姆度假村(Wyndham Grand Phuket Kalim Bay)</t>
  </si>
  <si>
    <t>2019-06-25</t>
  </si>
  <si>
    <t>1884.0000</t>
  </si>
  <si>
    <t>2019/6/13 22:52:36</t>
  </si>
  <si>
    <t>cai yongjiu|yang yuhan|</t>
  </si>
  <si>
    <t>Viti Levu</t>
  </si>
  <si>
    <t>DHB190614090628750</t>
  </si>
  <si>
    <t>斐济洲际高尔夫水疗度假村(InterContinental Fiji Golf Resort &amp; Spa)</t>
  </si>
  <si>
    <t>2019-08-06</t>
  </si>
  <si>
    <t>2019-08-08</t>
  </si>
  <si>
    <t>2888.0000</t>
  </si>
  <si>
    <t>2019/6/14 9:06:28</t>
  </si>
  <si>
    <t>Yin Lianghui|Li Shangyu|</t>
  </si>
  <si>
    <t>Patong</t>
  </si>
  <si>
    <t>DHB190614163007906</t>
  </si>
  <si>
    <t>普吉岛巴东海滩瑞士酒店(Swissotel Resort Phuket Patong Beach)</t>
  </si>
  <si>
    <t>1930.0000</t>
  </si>
  <si>
    <t>2019/6/14 16:30:07</t>
  </si>
  <si>
    <t>ZHOU PINGYU|</t>
  </si>
  <si>
    <t>Nevsehir</t>
  </si>
  <si>
    <t>DHB190615085800289</t>
  </si>
  <si>
    <t>哈曼洞穴酒店(Harman Cave Hotel)</t>
  </si>
  <si>
    <t>2019-07-30</t>
  </si>
  <si>
    <t>2019-07-31</t>
  </si>
  <si>
    <t>606.0000</t>
  </si>
  <si>
    <t>2019/6/15 8:58:00</t>
  </si>
  <si>
    <t>WANG QIYUE|WANG ZHENHAO|</t>
  </si>
  <si>
    <t>DHB190615143935419</t>
  </si>
  <si>
    <t>普吉岛魅力度假村(The Charm Resort Phuket)</t>
  </si>
  <si>
    <t>1460.0000</t>
  </si>
  <si>
    <t>2019/6/15 14:39:35</t>
  </si>
  <si>
    <t>DENG DEMIN|</t>
  </si>
  <si>
    <t>DHB190615154927696</t>
  </si>
  <si>
    <t>苏梅棕榈海滩度假村(Samui Palm Beach Resort)</t>
  </si>
  <si>
    <t>2019-06-22</t>
  </si>
  <si>
    <t>402.0000</t>
  </si>
  <si>
    <t>2019/6/15 15:49:27</t>
  </si>
  <si>
    <t>DONG YUANHAO|</t>
  </si>
  <si>
    <t>DHB190615183246440</t>
  </si>
  <si>
    <t>普吉岛阿玛瑞酒店(Amari Phuket)</t>
  </si>
  <si>
    <t>4015.0000</t>
  </si>
  <si>
    <t>2019/6/15 18:32:46</t>
  </si>
  <si>
    <t>FU CHI|</t>
  </si>
  <si>
    <t>确定应付款金额：</t>
  </si>
  <si>
    <t>道旅直连</t>
  </si>
  <si>
    <t>P190617164011535</t>
  </si>
  <si>
    <t>道旅</t>
  </si>
  <si>
    <t>P190617164429535</t>
  </si>
  <si>
    <t>扣预付款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</si>
</sst>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name val="Calibri"/>
      <charset val="134"/>
    </font>
    <font>
      <sz val="10"/>
      <name val="Arial"/>
      <charset val="0"/>
    </font>
    <font>
      <b/>
      <sz val="12"/>
      <name val="宋体"/>
      <charset val="134"/>
    </font>
    <font>
      <b/>
      <sz val="12"/>
      <name val="Calibri"/>
      <charset val="134"/>
    </font>
    <font>
      <b/>
      <sz val="12"/>
      <color rgb="FF333333"/>
      <name val="Helvetica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Fill="0" applyBorder="0"/>
    <xf numFmtId="42" fontId="6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4" borderId="4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0" fillId="2" borderId="0" xfId="0" applyNumberFormat="1" applyFont="1" applyFill="1"/>
    <xf numFmtId="0" fontId="1" fillId="2" borderId="0" xfId="0" applyNumberFormat="1" applyFont="1" applyFill="1" applyBorder="1" applyAlignment="1"/>
    <xf numFmtId="0" fontId="2" fillId="2" borderId="0" xfId="0" applyNumberFormat="1" applyFont="1" applyFill="1"/>
    <xf numFmtId="0" fontId="3" fillId="2" borderId="0" xfId="0" applyNumberFormat="1" applyFont="1" applyFill="1"/>
    <xf numFmtId="0" fontId="4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7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esktop\&#20379;&#24212;&#21830;&#23545;&#36134;&#31995;&#32479;\&#36947;&#26053;0617%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1525783</v>
          </cell>
          <cell r="B2" t="str">
            <v>苏梅岛汉沙度假酒店</v>
          </cell>
          <cell r="C2" t="str">
            <v>DHB190611142715133</v>
          </cell>
          <cell r="D2" t="str">
            <v>47824</v>
          </cell>
          <cell r="E2" t="str">
            <v/>
          </cell>
          <cell r="F2" t="str">
            <v>4224</v>
          </cell>
          <cell r="G2" t="str">
            <v>RMB</v>
          </cell>
          <cell r="H2" t="str">
            <v>1</v>
          </cell>
          <cell r="I2">
            <v>4224</v>
          </cell>
        </row>
        <row r="3">
          <cell r="A3">
            <v>1523100</v>
          </cell>
          <cell r="B3" t="str">
            <v>苏梅岛诺拉布里温泉度假酒店</v>
          </cell>
          <cell r="C3" t="str">
            <v>DHB190607154201064</v>
          </cell>
          <cell r="D3" t="str">
            <v/>
          </cell>
          <cell r="E3" t="str">
            <v/>
          </cell>
          <cell r="F3" t="str">
            <v>3670</v>
          </cell>
          <cell r="G3" t="str">
            <v>RMB</v>
          </cell>
          <cell r="H3" t="str">
            <v>1</v>
          </cell>
          <cell r="I3">
            <v>3670</v>
          </cell>
        </row>
        <row r="4">
          <cell r="A4">
            <v>1524884</v>
          </cell>
          <cell r="B4" t="str">
            <v>苏梅岛诺拉布里温泉度假酒店</v>
          </cell>
          <cell r="C4" t="str">
            <v>DHB190610115446856</v>
          </cell>
          <cell r="D4" t="str">
            <v>42422</v>
          </cell>
          <cell r="E4" t="str">
            <v/>
          </cell>
          <cell r="F4" t="str">
            <v>1474</v>
          </cell>
          <cell r="G4" t="str">
            <v>RMB</v>
          </cell>
          <cell r="H4" t="str">
            <v>1</v>
          </cell>
          <cell r="I4">
            <v>1474</v>
          </cell>
        </row>
        <row r="5">
          <cell r="A5">
            <v>1527762</v>
          </cell>
          <cell r="B5" t="str">
            <v>苏梅岛诺拉布里温泉度假酒店</v>
          </cell>
          <cell r="C5" t="str">
            <v>DHB190613180753726</v>
          </cell>
          <cell r="D5" t="str">
            <v/>
          </cell>
          <cell r="E5" t="str">
            <v/>
          </cell>
          <cell r="F5" t="str">
            <v>3695</v>
          </cell>
          <cell r="G5" t="str">
            <v>RMB</v>
          </cell>
          <cell r="H5" t="str">
            <v>1</v>
          </cell>
          <cell r="I5">
            <v>3695</v>
          </cell>
        </row>
        <row r="6">
          <cell r="A6">
            <v>1526122</v>
          </cell>
          <cell r="B6" t="str">
            <v>苏梅岛诺拉布里温泉度假酒店</v>
          </cell>
          <cell r="C6" t="str">
            <v>DHB190611205102203</v>
          </cell>
          <cell r="D6" t="str">
            <v>42715,42716,42717</v>
          </cell>
          <cell r="E6" t="str">
            <v/>
          </cell>
          <cell r="F6" t="str">
            <v>8832</v>
          </cell>
          <cell r="G6" t="str">
            <v>RMB</v>
          </cell>
          <cell r="H6" t="str">
            <v>1</v>
          </cell>
          <cell r="I6">
            <v>8832</v>
          </cell>
        </row>
        <row r="7">
          <cell r="A7">
            <v>1523706</v>
          </cell>
          <cell r="B7" t="str">
            <v>苏梅岛诺拉布里温泉度假酒店</v>
          </cell>
          <cell r="C7" t="str">
            <v>DHB190608150435604</v>
          </cell>
          <cell r="D7" t="str">
            <v/>
          </cell>
          <cell r="E7" t="str">
            <v/>
          </cell>
          <cell r="F7" t="str">
            <v>4017</v>
          </cell>
          <cell r="G7" t="str">
            <v>RMB</v>
          </cell>
          <cell r="H7" t="str">
            <v>1</v>
          </cell>
          <cell r="I7">
            <v>4017</v>
          </cell>
        </row>
        <row r="8">
          <cell r="A8">
            <v>1530582</v>
          </cell>
          <cell r="B8" t="str">
            <v>苏梅岛诺拉海滩度假村</v>
          </cell>
          <cell r="C8" t="str">
            <v>DHB190617120544016</v>
          </cell>
          <cell r="D8" t="str">
            <v/>
          </cell>
          <cell r="E8" t="str">
            <v/>
          </cell>
          <cell r="F8" t="str">
            <v>6040</v>
          </cell>
          <cell r="G8" t="str">
            <v>RMB</v>
          </cell>
          <cell r="H8" t="str">
            <v>1</v>
          </cell>
          <cell r="I8">
            <v>6040</v>
          </cell>
        </row>
        <row r="9">
          <cell r="A9">
            <v>1529198</v>
          </cell>
          <cell r="B9" t="str">
            <v>普吉岛魅力度假村</v>
          </cell>
          <cell r="C9" t="str">
            <v>DHB190615143935419</v>
          </cell>
          <cell r="D9" t="str">
            <v/>
          </cell>
          <cell r="E9" t="str">
            <v/>
          </cell>
          <cell r="F9" t="str">
            <v>1460</v>
          </cell>
          <cell r="G9" t="str">
            <v>RMB</v>
          </cell>
          <cell r="H9" t="str">
            <v>1</v>
          </cell>
          <cell r="I9">
            <v>1460</v>
          </cell>
        </row>
        <row r="10">
          <cell r="A10">
            <v>1529382</v>
          </cell>
          <cell r="B10" t="str">
            <v>普吉岛阿玛瑞酒店</v>
          </cell>
          <cell r="C10" t="str">
            <v>DHB190615183246440</v>
          </cell>
          <cell r="D10" t="str">
            <v/>
          </cell>
          <cell r="E10" t="str">
            <v/>
          </cell>
          <cell r="F10" t="str">
            <v>4015</v>
          </cell>
          <cell r="G10" t="str">
            <v>RMB</v>
          </cell>
          <cell r="H10" t="str">
            <v>1</v>
          </cell>
          <cell r="I10">
            <v>4015</v>
          </cell>
        </row>
        <row r="11">
          <cell r="A11">
            <v>1525064</v>
          </cell>
          <cell r="B11" t="str">
            <v>普吉岛卡塔塔尼海滩度假村</v>
          </cell>
          <cell r="C11" t="str">
            <v>DHB190610161203098</v>
          </cell>
          <cell r="D11" t="str">
            <v>10429206</v>
          </cell>
          <cell r="E11" t="str">
            <v/>
          </cell>
          <cell r="F11" t="str">
            <v>1550</v>
          </cell>
          <cell r="G11" t="str">
            <v>RMB</v>
          </cell>
          <cell r="H11" t="str">
            <v>1</v>
          </cell>
          <cell r="I11">
            <v>1550</v>
          </cell>
        </row>
        <row r="12">
          <cell r="A12">
            <v>1529840</v>
          </cell>
          <cell r="B12" t="str">
            <v>普吉岛卡塔塔尼海滩度假村</v>
          </cell>
          <cell r="C12" t="str">
            <v>DHB190616115020186</v>
          </cell>
          <cell r="D12" t="str">
            <v/>
          </cell>
          <cell r="E12" t="str">
            <v/>
          </cell>
          <cell r="F12" t="str">
            <v>5000</v>
          </cell>
          <cell r="G12" t="str">
            <v>RMB</v>
          </cell>
          <cell r="H12" t="str">
            <v>1</v>
          </cell>
          <cell r="I12">
            <v>5000</v>
          </cell>
        </row>
        <row r="13">
          <cell r="A13">
            <v>1529945</v>
          </cell>
          <cell r="B13" t="str">
            <v>希尔顿米兰酒店</v>
          </cell>
          <cell r="C13" t="str">
            <v>DHB190616144050007</v>
          </cell>
          <cell r="D13" t="str">
            <v/>
          </cell>
          <cell r="E13" t="str">
            <v/>
          </cell>
          <cell r="F13" t="str">
            <v>958</v>
          </cell>
          <cell r="G13" t="str">
            <v>RMB</v>
          </cell>
          <cell r="H13" t="str">
            <v>1</v>
          </cell>
          <cell r="I13">
            <v>958</v>
          </cell>
        </row>
        <row r="14">
          <cell r="A14">
            <v>1529947</v>
          </cell>
          <cell r="B14" t="str">
            <v>希尔顿米兰酒店</v>
          </cell>
          <cell r="C14" t="str">
            <v>DHB190616144229241</v>
          </cell>
          <cell r="D14" t="str">
            <v/>
          </cell>
          <cell r="E14" t="str">
            <v/>
          </cell>
          <cell r="F14" t="str">
            <v>958</v>
          </cell>
          <cell r="G14" t="str">
            <v>RMB</v>
          </cell>
          <cell r="H14" t="str">
            <v>1</v>
          </cell>
          <cell r="I14">
            <v>958</v>
          </cell>
        </row>
        <row r="15">
          <cell r="A15">
            <v>1529585</v>
          </cell>
          <cell r="B15" t="str">
            <v>普吉岛巴东海滩瑞士酒店</v>
          </cell>
          <cell r="C15" t="str">
            <v>DHB190614163007906</v>
          </cell>
          <cell r="D15" t="str">
            <v>14384276</v>
          </cell>
          <cell r="E15" t="str">
            <v/>
          </cell>
          <cell r="F15" t="str">
            <v>1930</v>
          </cell>
          <cell r="G15" t="str">
            <v>RMB</v>
          </cell>
          <cell r="H15" t="str">
            <v>1</v>
          </cell>
          <cell r="I15">
            <v>1930</v>
          </cell>
        </row>
        <row r="16">
          <cell r="A16">
            <v>1527974</v>
          </cell>
          <cell r="B16" t="str">
            <v>普吉岛卡利姆湾温德姆度假村</v>
          </cell>
          <cell r="C16" t="str">
            <v>DHB190613225236091</v>
          </cell>
          <cell r="D16" t="str">
            <v>81455EC039484</v>
          </cell>
          <cell r="E16" t="str">
            <v/>
          </cell>
          <cell r="F16" t="str">
            <v>1884</v>
          </cell>
          <cell r="G16" t="str">
            <v>RMB</v>
          </cell>
          <cell r="H16" t="str">
            <v>1</v>
          </cell>
          <cell r="I16">
            <v>1884</v>
          </cell>
        </row>
        <row r="17">
          <cell r="A17">
            <v>1529276</v>
          </cell>
          <cell r="B17" t="str">
            <v>苏梅岛棕榈海滩度假村</v>
          </cell>
          <cell r="C17" t="str">
            <v>DHB190615154927696</v>
          </cell>
          <cell r="D17" t="str">
            <v/>
          </cell>
          <cell r="E17" t="str">
            <v/>
          </cell>
          <cell r="F17" t="str">
            <v>402</v>
          </cell>
          <cell r="G17" t="str">
            <v>RMB</v>
          </cell>
          <cell r="H17" t="str">
            <v>1</v>
          </cell>
          <cell r="I17">
            <v>402</v>
          </cell>
        </row>
        <row r="18">
          <cell r="A18">
            <v>1527922</v>
          </cell>
          <cell r="B18" t="str">
            <v>斐济洲际高尔夫水疗度假村</v>
          </cell>
          <cell r="C18" t="str">
            <v>DHB190614090628750</v>
          </cell>
          <cell r="D18" t="str">
            <v/>
          </cell>
          <cell r="E18" t="str">
            <v/>
          </cell>
          <cell r="F18" t="str">
            <v>2888</v>
          </cell>
          <cell r="G18" t="str">
            <v>RMB</v>
          </cell>
          <cell r="H18" t="str">
            <v>1</v>
          </cell>
          <cell r="I18">
            <v>2888</v>
          </cell>
        </row>
        <row r="19">
          <cell r="A19">
            <v>1521079</v>
          </cell>
          <cell r="B19" t="str">
            <v>芭堤雅火星酒店</v>
          </cell>
          <cell r="C19" t="str">
            <v>DHB190605084921972</v>
          </cell>
          <cell r="D19" t="str">
            <v>EXP-1271291802</v>
          </cell>
          <cell r="E19" t="str">
            <v/>
          </cell>
          <cell r="F19" t="str">
            <v>207</v>
          </cell>
          <cell r="G19" t="str">
            <v>RMB</v>
          </cell>
          <cell r="H19" t="str">
            <v>1</v>
          </cell>
          <cell r="I19">
            <v>207</v>
          </cell>
        </row>
        <row r="20">
          <cell r="A20">
            <v>1526714</v>
          </cell>
          <cell r="B20" t="str">
            <v>甲米奥南蒂瓦娜广场酒店</v>
          </cell>
          <cell r="C20" t="str">
            <v>DHB190612162842183</v>
          </cell>
          <cell r="D20" t="str">
            <v>392148</v>
          </cell>
          <cell r="E20" t="str">
            <v/>
          </cell>
          <cell r="F20" t="str">
            <v>2736</v>
          </cell>
          <cell r="G20" t="str">
            <v>RMB</v>
          </cell>
          <cell r="H20" t="str">
            <v>1</v>
          </cell>
          <cell r="I20">
            <v>2736</v>
          </cell>
        </row>
        <row r="21">
          <cell r="A21">
            <v>1524001</v>
          </cell>
          <cell r="B21" t="str">
            <v>东京巨蛋酒店</v>
          </cell>
          <cell r="C21" t="str">
            <v>DHB190608220211783</v>
          </cell>
          <cell r="D21" t="str">
            <v>2482434</v>
          </cell>
          <cell r="E21" t="str">
            <v/>
          </cell>
          <cell r="F21" t="str">
            <v>1740</v>
          </cell>
          <cell r="G21" t="str">
            <v>RMB</v>
          </cell>
          <cell r="H21" t="str">
            <v>1</v>
          </cell>
          <cell r="I21">
            <v>1740</v>
          </cell>
        </row>
        <row r="22">
          <cell r="A22">
            <v>1527898</v>
          </cell>
          <cell r="B22" t="str">
            <v>MYSTAYS 浅草酒店</v>
          </cell>
          <cell r="C22" t="str">
            <v>DHB190613205801947</v>
          </cell>
          <cell r="D22" t="str">
            <v/>
          </cell>
          <cell r="E22" t="str">
            <v/>
          </cell>
          <cell r="F22" t="str">
            <v>1750</v>
          </cell>
          <cell r="G22" t="str">
            <v>RMB</v>
          </cell>
          <cell r="H22" t="str">
            <v>1</v>
          </cell>
          <cell r="I22">
            <v>1750</v>
          </cell>
        </row>
        <row r="23">
          <cell r="A23">
            <v>1449261</v>
          </cell>
          <cell r="B23" t="str">
            <v>东京新宿格拉斯丽酒店</v>
          </cell>
          <cell r="C23" t="str">
            <v>DHB190221084130932</v>
          </cell>
          <cell r="D23" t="str">
            <v>690857201</v>
          </cell>
          <cell r="E23" t="str">
            <v/>
          </cell>
          <cell r="F23" t="str">
            <v>7344</v>
          </cell>
          <cell r="G23" t="str">
            <v>RMB</v>
          </cell>
          <cell r="H23" t="str">
            <v>1</v>
          </cell>
          <cell r="I23">
            <v>7344</v>
          </cell>
        </row>
        <row r="24">
          <cell r="A24">
            <v>1518635</v>
          </cell>
          <cell r="B24" t="str">
            <v>墨尔本飞马公寓式酒店</v>
          </cell>
          <cell r="C24" t="str">
            <v>DHB190602092529094</v>
          </cell>
          <cell r="D24" t="str">
            <v>1269203563</v>
          </cell>
          <cell r="E24" t="str">
            <v/>
          </cell>
          <cell r="F24" t="str">
            <v>1778</v>
          </cell>
          <cell r="G24" t="str">
            <v>RMB</v>
          </cell>
          <cell r="H24" t="str">
            <v>1</v>
          </cell>
          <cell r="I24">
            <v>1778</v>
          </cell>
        </row>
        <row r="25">
          <cell r="A25">
            <v>1522754</v>
          </cell>
          <cell r="B25" t="str">
            <v>马尼拉机场路出发酒店</v>
          </cell>
          <cell r="C25" t="str">
            <v>DHB190607083444906</v>
          </cell>
          <cell r="D25" t="str">
            <v>AIRR-00080265</v>
          </cell>
          <cell r="E25" t="str">
            <v/>
          </cell>
          <cell r="F25" t="str">
            <v>222</v>
          </cell>
          <cell r="G25" t="str">
            <v>RMB</v>
          </cell>
          <cell r="H25" t="str">
            <v>1</v>
          </cell>
          <cell r="I25">
            <v>222</v>
          </cell>
        </row>
        <row r="26">
          <cell r="A26">
            <v>1527519</v>
          </cell>
          <cell r="B26" t="str">
            <v>芽庄哈瓦那酒店</v>
          </cell>
          <cell r="C26" t="str">
            <v>DHB190613140746674</v>
          </cell>
          <cell r="D26" t="str">
            <v/>
          </cell>
          <cell r="E26" t="str">
            <v/>
          </cell>
          <cell r="F26" t="str">
            <v>1866</v>
          </cell>
          <cell r="G26" t="str">
            <v>RMB</v>
          </cell>
          <cell r="H26" t="str">
            <v>1</v>
          </cell>
          <cell r="I26">
            <v>1866</v>
          </cell>
        </row>
        <row r="27">
          <cell r="A27">
            <v>1526140</v>
          </cell>
          <cell r="B27" t="str">
            <v>芽庄哈瓦那酒店</v>
          </cell>
          <cell r="C27" t="str">
            <v>DHB190611211237533</v>
          </cell>
          <cell r="D27" t="str">
            <v/>
          </cell>
          <cell r="E27" t="str">
            <v/>
          </cell>
          <cell r="F27" t="str">
            <v>1575</v>
          </cell>
          <cell r="G27" t="str">
            <v>RMB</v>
          </cell>
          <cell r="H27" t="str">
            <v>1</v>
          </cell>
          <cell r="I27">
            <v>1575</v>
          </cell>
        </row>
        <row r="28">
          <cell r="A28">
            <v>1522387</v>
          </cell>
          <cell r="B28" t="str">
            <v>芽庄哈瓦那酒店</v>
          </cell>
          <cell r="C28" t="str">
            <v>DHB190606163900602</v>
          </cell>
          <cell r="D28" t="str">
            <v/>
          </cell>
          <cell r="E28" t="str">
            <v/>
          </cell>
          <cell r="F28" t="str">
            <v>3804</v>
          </cell>
          <cell r="G28" t="str">
            <v>RMB</v>
          </cell>
          <cell r="H28" t="str">
            <v>1</v>
          </cell>
          <cell r="I28">
            <v>3804</v>
          </cell>
        </row>
        <row r="29">
          <cell r="A29">
            <v>1524082</v>
          </cell>
          <cell r="B29" t="str">
            <v>曼谷S33精品酒店</v>
          </cell>
          <cell r="C29" t="str">
            <v>DHB190609084230066</v>
          </cell>
          <cell r="D29" t="str">
            <v>28252314</v>
          </cell>
          <cell r="E29" t="str">
            <v/>
          </cell>
          <cell r="F29" t="str">
            <v>343</v>
          </cell>
          <cell r="G29" t="str">
            <v>RMB</v>
          </cell>
          <cell r="H29" t="str">
            <v>1</v>
          </cell>
          <cell r="I29">
            <v>343</v>
          </cell>
        </row>
        <row r="30">
          <cell r="A30">
            <v>1523165</v>
          </cell>
          <cell r="B30" t="str">
            <v>苏梅岛查汶海滩萨拉海滩酒店</v>
          </cell>
          <cell r="C30" t="str">
            <v>DHB190607162614343</v>
          </cell>
          <cell r="D30" t="str">
            <v/>
          </cell>
          <cell r="E30" t="str">
            <v/>
          </cell>
          <cell r="F30" t="str">
            <v>4497</v>
          </cell>
          <cell r="G30" t="str">
            <v>RMB</v>
          </cell>
          <cell r="H30" t="str">
            <v>1</v>
          </cell>
          <cell r="I30">
            <v>4497</v>
          </cell>
        </row>
        <row r="31">
          <cell r="A31">
            <v>1525282</v>
          </cell>
          <cell r="B31" t="str">
            <v>苏梅岛查汶海滩萨拉海滩酒店</v>
          </cell>
          <cell r="C31" t="str">
            <v>DHB190610201503360</v>
          </cell>
          <cell r="D31" t="str">
            <v/>
          </cell>
          <cell r="E31" t="str">
            <v/>
          </cell>
          <cell r="F31" t="str">
            <v>6032</v>
          </cell>
          <cell r="G31" t="str">
            <v>RMB</v>
          </cell>
          <cell r="H31" t="str">
            <v>1</v>
          </cell>
          <cell r="I31">
            <v>6032</v>
          </cell>
        </row>
        <row r="32">
          <cell r="A32">
            <v>1530515</v>
          </cell>
          <cell r="B32" t="str">
            <v>新加坡M酒店</v>
          </cell>
          <cell r="C32" t="str">
            <v>DHB190617105549106</v>
          </cell>
          <cell r="D32" t="str">
            <v/>
          </cell>
          <cell r="E32" t="str">
            <v/>
          </cell>
          <cell r="F32" t="str">
            <v>1796</v>
          </cell>
          <cell r="G32" t="str">
            <v>RMB</v>
          </cell>
          <cell r="H32" t="str">
            <v>1</v>
          </cell>
          <cell r="I32">
            <v>1796</v>
          </cell>
        </row>
        <row r="33">
          <cell r="A33">
            <v>1526472</v>
          </cell>
          <cell r="B33" t="str">
            <v>普吉岛豪华泳池别墅海湾民宿</v>
          </cell>
          <cell r="C33" t="str">
            <v>DHB190612114515207</v>
          </cell>
          <cell r="D33" t="str">
            <v/>
          </cell>
          <cell r="E33" t="str">
            <v/>
          </cell>
          <cell r="F33" t="str">
            <v>5370</v>
          </cell>
          <cell r="G33" t="str">
            <v>RMB</v>
          </cell>
          <cell r="H33" t="str">
            <v>1</v>
          </cell>
          <cell r="I33">
            <v>5370</v>
          </cell>
        </row>
        <row r="34">
          <cell r="A34">
            <v>1526469</v>
          </cell>
          <cell r="B34" t="str">
            <v>普吉岛豪华泳池别墅海湾民宿</v>
          </cell>
          <cell r="C34" t="str">
            <v>DHB190612113755331</v>
          </cell>
          <cell r="D34" t="str">
            <v>*</v>
          </cell>
          <cell r="E34" t="str">
            <v/>
          </cell>
          <cell r="F34" t="str">
            <v>17322</v>
          </cell>
          <cell r="G34" t="str">
            <v>RMB</v>
          </cell>
          <cell r="H34" t="str">
            <v>1</v>
          </cell>
          <cell r="I34">
            <v>17322</v>
          </cell>
        </row>
        <row r="35">
          <cell r="A35">
            <v>1530088</v>
          </cell>
          <cell r="B35" t="str">
            <v>首尔麻浦格莱德酒店</v>
          </cell>
          <cell r="C35" t="str">
            <v>DHB190616180556875</v>
          </cell>
          <cell r="D35" t="str">
            <v/>
          </cell>
          <cell r="E35" t="str">
            <v/>
          </cell>
          <cell r="F35" t="str">
            <v>2154</v>
          </cell>
          <cell r="G35" t="str">
            <v>RMB</v>
          </cell>
          <cell r="H35" t="str">
            <v>1</v>
          </cell>
          <cell r="I35">
            <v>2154</v>
          </cell>
        </row>
        <row r="36">
          <cell r="A36">
            <v>1530090</v>
          </cell>
          <cell r="B36" t="str">
            <v>首尔麻浦格莱德酒店</v>
          </cell>
          <cell r="C36" t="str">
            <v>DHB190616181500026</v>
          </cell>
          <cell r="D36" t="str">
            <v/>
          </cell>
          <cell r="E36" t="str">
            <v/>
          </cell>
          <cell r="F36" t="str">
            <v>2154</v>
          </cell>
          <cell r="G36" t="str">
            <v>RMB</v>
          </cell>
          <cell r="H36" t="str">
            <v>1</v>
          </cell>
          <cell r="I36">
            <v>2154</v>
          </cell>
        </row>
        <row r="37">
          <cell r="A37">
            <v>1522737</v>
          </cell>
          <cell r="B37" t="str">
            <v>东京新宿诺特酒店</v>
          </cell>
          <cell r="C37" t="str">
            <v>DHB190607082952468</v>
          </cell>
          <cell r="D37" t="str">
            <v>81006</v>
          </cell>
          <cell r="E37" t="str">
            <v/>
          </cell>
          <cell r="F37" t="str">
            <v>972</v>
          </cell>
          <cell r="G37" t="str">
            <v>RMB</v>
          </cell>
          <cell r="H37" t="str">
            <v>1</v>
          </cell>
          <cell r="I37">
            <v>972</v>
          </cell>
        </row>
        <row r="38">
          <cell r="A38">
            <v>1526071</v>
          </cell>
          <cell r="B38" t="str">
            <v>黄色枕头宾馆</v>
          </cell>
          <cell r="C38" t="str">
            <v>DHB190611200033084</v>
          </cell>
          <cell r="D38" t="str">
            <v/>
          </cell>
          <cell r="E38" t="str">
            <v/>
          </cell>
          <cell r="F38" t="str">
            <v>484</v>
          </cell>
          <cell r="G38" t="str">
            <v>RMB</v>
          </cell>
          <cell r="H38" t="str">
            <v>1</v>
          </cell>
          <cell r="I38">
            <v>484</v>
          </cell>
        </row>
        <row r="39">
          <cell r="A39">
            <v>1530591</v>
          </cell>
          <cell r="B39" t="str">
            <v>黄色枕头宾馆</v>
          </cell>
          <cell r="C39" t="str">
            <v>DHB190617131501897</v>
          </cell>
          <cell r="D39" t="str">
            <v/>
          </cell>
          <cell r="E39" t="str">
            <v/>
          </cell>
          <cell r="F39" t="str">
            <v>486</v>
          </cell>
          <cell r="G39" t="str">
            <v>RMB</v>
          </cell>
          <cell r="H39" t="str">
            <v>1</v>
          </cell>
          <cell r="I39">
            <v>486</v>
          </cell>
        </row>
        <row r="40">
          <cell r="A40">
            <v>1528986</v>
          </cell>
          <cell r="B40" t="str">
            <v>哈曼洞穴酒店</v>
          </cell>
          <cell r="C40" t="str">
            <v>DHB190615085800289</v>
          </cell>
          <cell r="D40" t="str">
            <v/>
          </cell>
          <cell r="E40" t="str">
            <v/>
          </cell>
          <cell r="F40" t="str">
            <v>606</v>
          </cell>
          <cell r="G40" t="str">
            <v>RMB</v>
          </cell>
          <cell r="H40" t="str">
            <v>1</v>
          </cell>
          <cell r="I40">
            <v>606</v>
          </cell>
        </row>
        <row r="41">
          <cell r="A41">
            <v>1518137</v>
          </cell>
          <cell r="B41" t="str">
            <v>心桥斋菲利斯瑞利弗酒店</v>
          </cell>
          <cell r="C41" t="str">
            <v>DHB190601091010474</v>
          </cell>
          <cell r="D41" t="str">
            <v>1268644729</v>
          </cell>
          <cell r="E41" t="str">
            <v/>
          </cell>
          <cell r="F41" t="str">
            <v>538</v>
          </cell>
          <cell r="G41" t="str">
            <v>RMB</v>
          </cell>
          <cell r="H41" t="str">
            <v>1</v>
          </cell>
          <cell r="I41">
            <v>538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U33">
  <autoFilter ref="A1:U33"/>
  <tableColumns count="21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列1"/>
    <tableColumn id="20" name="列2"/>
    <tableColumn id="21" name=",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"/>
  <sheetViews>
    <sheetView tabSelected="1" topLeftCell="A10" workbookViewId="0">
      <selection activeCell="E38" sqref="E38"/>
    </sheetView>
  </sheetViews>
  <sheetFormatPr defaultColWidth="9" defaultRowHeight="15"/>
  <cols>
    <col min="5" max="5" width="34.8571428571429" customWidth="1"/>
    <col min="6" max="6" width="13.4285714285714" customWidth="1"/>
    <col min="7" max="7" width="14.7142857142857" customWidth="1"/>
    <col min="16" max="16" width="14.8571428571429" customWidth="1"/>
    <col min="17" max="17" width="13.1428571428571" customWidth="1"/>
    <col min="19" max="19" width="25.5714285714286" customWidth="1"/>
  </cols>
  <sheetData>
    <row r="1" spans="1:21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</row>
    <row r="2" spans="1:21">
      <c r="A2" t="s">
        <v>37</v>
      </c>
      <c r="B2" t="s">
        <v>38</v>
      </c>
      <c r="C2" t="s">
        <v>10</v>
      </c>
      <c r="D2" t="s">
        <v>9</v>
      </c>
      <c r="E2" t="s">
        <v>39</v>
      </c>
      <c r="F2" t="s">
        <v>40</v>
      </c>
      <c r="G2" t="s">
        <v>41</v>
      </c>
      <c r="H2" t="s">
        <v>42</v>
      </c>
      <c r="I2" t="s">
        <v>12</v>
      </c>
      <c r="J2" t="s">
        <v>43</v>
      </c>
      <c r="K2" t="s">
        <v>44</v>
      </c>
      <c r="L2" t="s">
        <v>45</v>
      </c>
      <c r="M2" t="s">
        <v>46</v>
      </c>
      <c r="N2" t="s">
        <v>46</v>
      </c>
      <c r="O2" t="s">
        <v>47</v>
      </c>
      <c r="P2">
        <v>1518137</v>
      </c>
      <c r="Q2" t="s">
        <v>48</v>
      </c>
      <c r="R2" t="s">
        <v>48</v>
      </c>
      <c r="S2">
        <f>VLOOKUP(P2,[1]应付款管理!$A$1:$I$65536,9,0)</f>
        <v>538</v>
      </c>
      <c r="T2">
        <f>J2-S2</f>
        <v>0</v>
      </c>
      <c r="U2" t="str">
        <f>$U$1&amp;P2</f>
        <v>,1518137</v>
      </c>
    </row>
    <row r="3" spans="1:21">
      <c r="A3" t="s">
        <v>49</v>
      </c>
      <c r="B3" t="s">
        <v>50</v>
      </c>
      <c r="C3" t="s">
        <v>10</v>
      </c>
      <c r="D3" t="s">
        <v>9</v>
      </c>
      <c r="E3" t="s">
        <v>51</v>
      </c>
      <c r="F3" t="s">
        <v>52</v>
      </c>
      <c r="G3" t="s">
        <v>53</v>
      </c>
      <c r="H3" t="s">
        <v>42</v>
      </c>
      <c r="I3" t="s">
        <v>12</v>
      </c>
      <c r="J3" t="s">
        <v>54</v>
      </c>
      <c r="K3" t="s">
        <v>44</v>
      </c>
      <c r="L3" t="s">
        <v>55</v>
      </c>
      <c r="M3" t="s">
        <v>46</v>
      </c>
      <c r="N3" t="s">
        <v>56</v>
      </c>
      <c r="O3" t="s">
        <v>57</v>
      </c>
      <c r="P3">
        <v>1518635</v>
      </c>
      <c r="Q3" t="s">
        <v>48</v>
      </c>
      <c r="R3" t="s">
        <v>48</v>
      </c>
      <c r="S3">
        <f>VLOOKUP(P3,[1]应付款管理!$A$1:$I$65536,9,0)</f>
        <v>1778</v>
      </c>
      <c r="T3">
        <f t="shared" ref="T3:T32" si="0">J3-S3</f>
        <v>0</v>
      </c>
      <c r="U3" t="str">
        <f t="shared" ref="U3:U32" si="1">$U$1&amp;P3</f>
        <v>,1518635</v>
      </c>
    </row>
    <row r="4" spans="1:21">
      <c r="A4" t="s">
        <v>58</v>
      </c>
      <c r="B4" t="s">
        <v>59</v>
      </c>
      <c r="C4" t="s">
        <v>10</v>
      </c>
      <c r="D4" t="s">
        <v>9</v>
      </c>
      <c r="E4" t="s">
        <v>60</v>
      </c>
      <c r="F4" t="s">
        <v>61</v>
      </c>
      <c r="G4" t="s">
        <v>52</v>
      </c>
      <c r="H4" t="s">
        <v>42</v>
      </c>
      <c r="I4" t="s">
        <v>12</v>
      </c>
      <c r="J4" t="s">
        <v>62</v>
      </c>
      <c r="K4" t="s">
        <v>44</v>
      </c>
      <c r="L4" t="s">
        <v>63</v>
      </c>
      <c r="M4" t="s">
        <v>46</v>
      </c>
      <c r="N4" t="s">
        <v>46</v>
      </c>
      <c r="O4" t="s">
        <v>64</v>
      </c>
      <c r="P4">
        <v>1521079</v>
      </c>
      <c r="Q4" t="s">
        <v>65</v>
      </c>
      <c r="R4" t="s">
        <v>65</v>
      </c>
      <c r="S4">
        <f>VLOOKUP(P4,[1]应付款管理!$A$1:$I$65536,9,0)</f>
        <v>207</v>
      </c>
      <c r="T4">
        <f t="shared" si="0"/>
        <v>0</v>
      </c>
      <c r="U4" t="str">
        <f t="shared" si="1"/>
        <v>,1521079</v>
      </c>
    </row>
    <row r="5" spans="1:21">
      <c r="A5" t="s">
        <v>66</v>
      </c>
      <c r="B5" t="s">
        <v>67</v>
      </c>
      <c r="C5" t="s">
        <v>10</v>
      </c>
      <c r="D5" t="s">
        <v>9</v>
      </c>
      <c r="E5" t="s">
        <v>68</v>
      </c>
      <c r="F5" t="s">
        <v>69</v>
      </c>
      <c r="G5" t="s">
        <v>70</v>
      </c>
      <c r="H5" t="s">
        <v>42</v>
      </c>
      <c r="I5" t="s">
        <v>12</v>
      </c>
      <c r="J5" t="s">
        <v>71</v>
      </c>
      <c r="K5" t="s">
        <v>44</v>
      </c>
      <c r="L5" t="s">
        <v>72</v>
      </c>
      <c r="M5" t="s">
        <v>73</v>
      </c>
      <c r="N5" t="s">
        <v>74</v>
      </c>
      <c r="O5" t="s">
        <v>75</v>
      </c>
      <c r="P5">
        <v>1522387</v>
      </c>
      <c r="Q5" t="s">
        <v>76</v>
      </c>
      <c r="S5">
        <f>VLOOKUP(P5,[1]应付款管理!$A$1:$I$65536,9,0)</f>
        <v>3804</v>
      </c>
      <c r="T5">
        <f t="shared" si="0"/>
        <v>0</v>
      </c>
      <c r="U5" t="str">
        <f t="shared" si="1"/>
        <v>,1522387</v>
      </c>
    </row>
    <row r="6" spans="1:21">
      <c r="A6" t="s">
        <v>77</v>
      </c>
      <c r="B6" t="s">
        <v>78</v>
      </c>
      <c r="C6" t="s">
        <v>10</v>
      </c>
      <c r="D6" t="s">
        <v>9</v>
      </c>
      <c r="E6" t="s">
        <v>79</v>
      </c>
      <c r="F6" t="s">
        <v>80</v>
      </c>
      <c r="G6" t="s">
        <v>81</v>
      </c>
      <c r="H6" t="s">
        <v>42</v>
      </c>
      <c r="I6" t="s">
        <v>12</v>
      </c>
      <c r="J6" t="s">
        <v>82</v>
      </c>
      <c r="K6" t="s">
        <v>44</v>
      </c>
      <c r="L6" t="s">
        <v>83</v>
      </c>
      <c r="M6" t="s">
        <v>46</v>
      </c>
      <c r="N6" t="s">
        <v>46</v>
      </c>
      <c r="O6" t="s">
        <v>84</v>
      </c>
      <c r="P6">
        <v>1522737</v>
      </c>
      <c r="Q6" t="s">
        <v>65</v>
      </c>
      <c r="R6" t="s">
        <v>65</v>
      </c>
      <c r="S6">
        <f>VLOOKUP(P6,[1]应付款管理!$A$1:$I$65536,9,0)</f>
        <v>972</v>
      </c>
      <c r="T6">
        <f t="shared" si="0"/>
        <v>0</v>
      </c>
      <c r="U6" t="str">
        <f t="shared" si="1"/>
        <v>,1522737</v>
      </c>
    </row>
    <row r="7" spans="1:21">
      <c r="A7" t="s">
        <v>85</v>
      </c>
      <c r="B7" t="s">
        <v>86</v>
      </c>
      <c r="C7" t="s">
        <v>10</v>
      </c>
      <c r="D7" t="s">
        <v>9</v>
      </c>
      <c r="E7" t="s">
        <v>87</v>
      </c>
      <c r="F7" t="s">
        <v>80</v>
      </c>
      <c r="G7" t="s">
        <v>81</v>
      </c>
      <c r="H7" t="s">
        <v>42</v>
      </c>
      <c r="I7" t="s">
        <v>12</v>
      </c>
      <c r="J7" t="s">
        <v>88</v>
      </c>
      <c r="K7" t="s">
        <v>44</v>
      </c>
      <c r="L7" t="s">
        <v>89</v>
      </c>
      <c r="M7" t="s">
        <v>46</v>
      </c>
      <c r="N7" t="s">
        <v>46</v>
      </c>
      <c r="O7" t="s">
        <v>90</v>
      </c>
      <c r="P7">
        <v>1522754</v>
      </c>
      <c r="Q7" t="s">
        <v>76</v>
      </c>
      <c r="S7">
        <f>VLOOKUP(P7,[1]应付款管理!$A$1:$I$65536,9,0)</f>
        <v>222</v>
      </c>
      <c r="T7">
        <f t="shared" si="0"/>
        <v>0</v>
      </c>
      <c r="U7" t="str">
        <f t="shared" si="1"/>
        <v>,1522754</v>
      </c>
    </row>
    <row r="8" spans="1:21">
      <c r="A8" t="s">
        <v>91</v>
      </c>
      <c r="B8" t="s">
        <v>92</v>
      </c>
      <c r="C8" t="s">
        <v>10</v>
      </c>
      <c r="D8" t="s">
        <v>9</v>
      </c>
      <c r="E8" t="s">
        <v>93</v>
      </c>
      <c r="F8" t="s">
        <v>94</v>
      </c>
      <c r="G8" t="s">
        <v>95</v>
      </c>
      <c r="H8" t="s">
        <v>42</v>
      </c>
      <c r="I8" t="s">
        <v>12</v>
      </c>
      <c r="J8" t="s">
        <v>96</v>
      </c>
      <c r="K8" t="s">
        <v>44</v>
      </c>
      <c r="L8" t="s">
        <v>97</v>
      </c>
      <c r="M8" t="s">
        <v>46</v>
      </c>
      <c r="N8" t="s">
        <v>98</v>
      </c>
      <c r="O8" t="s">
        <v>99</v>
      </c>
      <c r="P8">
        <v>1523100</v>
      </c>
      <c r="Q8" t="s">
        <v>76</v>
      </c>
      <c r="S8">
        <f>VLOOKUP(P8,[1]应付款管理!$A$1:$I$65536,9,0)</f>
        <v>3670</v>
      </c>
      <c r="T8">
        <f t="shared" si="0"/>
        <v>0</v>
      </c>
      <c r="U8" t="str">
        <f t="shared" si="1"/>
        <v>,1523100</v>
      </c>
    </row>
    <row r="9" spans="1:21">
      <c r="A9" t="s">
        <v>91</v>
      </c>
      <c r="B9" t="s">
        <v>100</v>
      </c>
      <c r="C9" t="s">
        <v>10</v>
      </c>
      <c r="D9" t="s">
        <v>9</v>
      </c>
      <c r="E9" t="s">
        <v>101</v>
      </c>
      <c r="F9" t="s">
        <v>102</v>
      </c>
      <c r="G9" t="s">
        <v>103</v>
      </c>
      <c r="H9" t="s">
        <v>42</v>
      </c>
      <c r="I9" t="s">
        <v>12</v>
      </c>
      <c r="J9" t="s">
        <v>104</v>
      </c>
      <c r="K9" t="s">
        <v>44</v>
      </c>
      <c r="L9" t="s">
        <v>105</v>
      </c>
      <c r="M9" t="s">
        <v>46</v>
      </c>
      <c r="N9" t="s">
        <v>56</v>
      </c>
      <c r="O9" t="s">
        <v>106</v>
      </c>
      <c r="P9">
        <v>1523165</v>
      </c>
      <c r="Q9" t="s">
        <v>76</v>
      </c>
      <c r="S9">
        <f>VLOOKUP(P9,[1]应付款管理!$A$1:$I$65536,9,0)</f>
        <v>4497</v>
      </c>
      <c r="T9">
        <f t="shared" si="0"/>
        <v>0</v>
      </c>
      <c r="U9" t="str">
        <f t="shared" si="1"/>
        <v>,1523165</v>
      </c>
    </row>
    <row r="10" spans="1:21">
      <c r="A10" t="s">
        <v>91</v>
      </c>
      <c r="B10" t="s">
        <v>107</v>
      </c>
      <c r="C10" t="s">
        <v>10</v>
      </c>
      <c r="D10" t="s">
        <v>9</v>
      </c>
      <c r="E10" t="s">
        <v>93</v>
      </c>
      <c r="F10" t="s">
        <v>108</v>
      </c>
      <c r="G10" t="s">
        <v>109</v>
      </c>
      <c r="H10" t="s">
        <v>42</v>
      </c>
      <c r="I10" t="s">
        <v>12</v>
      </c>
      <c r="J10" t="s">
        <v>110</v>
      </c>
      <c r="K10" t="s">
        <v>44</v>
      </c>
      <c r="L10" t="s">
        <v>111</v>
      </c>
      <c r="M10" t="s">
        <v>46</v>
      </c>
      <c r="N10" t="s">
        <v>56</v>
      </c>
      <c r="O10" t="s">
        <v>112</v>
      </c>
      <c r="P10">
        <v>1523706</v>
      </c>
      <c r="Q10" t="s">
        <v>76</v>
      </c>
      <c r="S10">
        <f>VLOOKUP(P10,[1]应付款管理!$A$1:$I$65536,9,0)</f>
        <v>4017</v>
      </c>
      <c r="T10">
        <f t="shared" si="0"/>
        <v>0</v>
      </c>
      <c r="U10" t="str">
        <f t="shared" si="1"/>
        <v>,1523706</v>
      </c>
    </row>
    <row r="11" spans="1:21">
      <c r="A11" t="s">
        <v>77</v>
      </c>
      <c r="B11" t="s">
        <v>113</v>
      </c>
      <c r="C11" t="s">
        <v>10</v>
      </c>
      <c r="D11" t="s">
        <v>9</v>
      </c>
      <c r="E11" t="s">
        <v>114</v>
      </c>
      <c r="F11" t="s">
        <v>115</v>
      </c>
      <c r="G11" t="s">
        <v>116</v>
      </c>
      <c r="H11" t="s">
        <v>42</v>
      </c>
      <c r="I11" t="s">
        <v>12</v>
      </c>
      <c r="J11" t="s">
        <v>117</v>
      </c>
      <c r="K11" t="s">
        <v>44</v>
      </c>
      <c r="L11" t="s">
        <v>118</v>
      </c>
      <c r="M11" t="s">
        <v>46</v>
      </c>
      <c r="N11" t="s">
        <v>73</v>
      </c>
      <c r="O11" t="s">
        <v>119</v>
      </c>
      <c r="P11">
        <v>1524001</v>
      </c>
      <c r="Q11" t="s">
        <v>76</v>
      </c>
      <c r="S11">
        <f>VLOOKUP(P11,[1]应付款管理!$A$1:$I$65536,9,0)</f>
        <v>1740</v>
      </c>
      <c r="T11">
        <f t="shared" si="0"/>
        <v>0</v>
      </c>
      <c r="U11" t="str">
        <f t="shared" si="1"/>
        <v>,1524001</v>
      </c>
    </row>
    <row r="12" spans="1:21">
      <c r="A12" t="s">
        <v>120</v>
      </c>
      <c r="B12" t="s">
        <v>121</v>
      </c>
      <c r="C12" t="s">
        <v>10</v>
      </c>
      <c r="D12" t="s">
        <v>9</v>
      </c>
      <c r="E12" t="s">
        <v>122</v>
      </c>
      <c r="F12" t="s">
        <v>40</v>
      </c>
      <c r="G12" t="s">
        <v>41</v>
      </c>
      <c r="H12" t="s">
        <v>42</v>
      </c>
      <c r="I12" t="s">
        <v>12</v>
      </c>
      <c r="J12" t="s">
        <v>123</v>
      </c>
      <c r="K12" t="s">
        <v>44</v>
      </c>
      <c r="L12" t="s">
        <v>124</v>
      </c>
      <c r="M12" t="s">
        <v>46</v>
      </c>
      <c r="N12" t="s">
        <v>46</v>
      </c>
      <c r="O12" t="s">
        <v>125</v>
      </c>
      <c r="P12">
        <v>1524082</v>
      </c>
      <c r="Q12" t="s">
        <v>76</v>
      </c>
      <c r="S12">
        <f>VLOOKUP(P12,[1]应付款管理!$A$1:$I$65536,9,0)</f>
        <v>343</v>
      </c>
      <c r="T12">
        <f t="shared" si="0"/>
        <v>0</v>
      </c>
      <c r="U12" t="str">
        <f t="shared" si="1"/>
        <v>,1524082</v>
      </c>
    </row>
    <row r="13" spans="1:21">
      <c r="A13" t="s">
        <v>91</v>
      </c>
      <c r="B13" t="s">
        <v>126</v>
      </c>
      <c r="C13" t="s">
        <v>10</v>
      </c>
      <c r="D13" t="s">
        <v>9</v>
      </c>
      <c r="E13" t="s">
        <v>93</v>
      </c>
      <c r="F13" t="s">
        <v>108</v>
      </c>
      <c r="G13" t="s">
        <v>127</v>
      </c>
      <c r="H13" t="s">
        <v>42</v>
      </c>
      <c r="I13" t="s">
        <v>12</v>
      </c>
      <c r="J13" t="s">
        <v>128</v>
      </c>
      <c r="K13" t="s">
        <v>44</v>
      </c>
      <c r="L13" t="s">
        <v>129</v>
      </c>
      <c r="M13" t="s">
        <v>46</v>
      </c>
      <c r="N13" t="s">
        <v>73</v>
      </c>
      <c r="O13" t="s">
        <v>130</v>
      </c>
      <c r="P13">
        <v>1524884</v>
      </c>
      <c r="Q13" t="s">
        <v>76</v>
      </c>
      <c r="S13">
        <f>VLOOKUP(P13,[1]应付款管理!$A$1:$I$65536,9,0)</f>
        <v>1474</v>
      </c>
      <c r="T13">
        <f t="shared" si="0"/>
        <v>0</v>
      </c>
      <c r="U13" t="str">
        <f t="shared" si="1"/>
        <v>,1524884</v>
      </c>
    </row>
    <row r="14" spans="1:21">
      <c r="A14" t="s">
        <v>131</v>
      </c>
      <c r="B14" t="s">
        <v>132</v>
      </c>
      <c r="C14" t="s">
        <v>10</v>
      </c>
      <c r="D14" t="s">
        <v>9</v>
      </c>
      <c r="E14" t="s">
        <v>133</v>
      </c>
      <c r="F14" t="s">
        <v>134</v>
      </c>
      <c r="G14" t="s">
        <v>135</v>
      </c>
      <c r="H14" t="s">
        <v>42</v>
      </c>
      <c r="I14" t="s">
        <v>12</v>
      </c>
      <c r="J14" t="s">
        <v>136</v>
      </c>
      <c r="K14" t="s">
        <v>44</v>
      </c>
      <c r="L14" t="s">
        <v>137</v>
      </c>
      <c r="M14" t="s">
        <v>46</v>
      </c>
      <c r="N14" t="s">
        <v>73</v>
      </c>
      <c r="O14" t="s">
        <v>138</v>
      </c>
      <c r="P14">
        <v>1525064</v>
      </c>
      <c r="Q14" t="s">
        <v>65</v>
      </c>
      <c r="R14" t="s">
        <v>65</v>
      </c>
      <c r="S14">
        <f>VLOOKUP(P14,[1]应付款管理!$A$1:$I$65536,9,0)</f>
        <v>1550</v>
      </c>
      <c r="T14">
        <f t="shared" si="0"/>
        <v>0</v>
      </c>
      <c r="U14" t="str">
        <f t="shared" si="1"/>
        <v>,1525064</v>
      </c>
    </row>
    <row r="15" spans="1:21">
      <c r="A15" t="s">
        <v>91</v>
      </c>
      <c r="B15" t="s">
        <v>139</v>
      </c>
      <c r="C15" t="s">
        <v>10</v>
      </c>
      <c r="D15" t="s">
        <v>9</v>
      </c>
      <c r="E15" t="s">
        <v>101</v>
      </c>
      <c r="F15" t="s">
        <v>140</v>
      </c>
      <c r="G15" t="s">
        <v>141</v>
      </c>
      <c r="H15" t="s">
        <v>42</v>
      </c>
      <c r="I15" t="s">
        <v>12</v>
      </c>
      <c r="J15" t="s">
        <v>142</v>
      </c>
      <c r="K15" t="s">
        <v>44</v>
      </c>
      <c r="L15" t="s">
        <v>143</v>
      </c>
      <c r="M15" t="s">
        <v>46</v>
      </c>
      <c r="N15" t="s">
        <v>144</v>
      </c>
      <c r="O15" t="s">
        <v>145</v>
      </c>
      <c r="P15">
        <v>1525282</v>
      </c>
      <c r="Q15" t="s">
        <v>76</v>
      </c>
      <c r="S15">
        <f>VLOOKUP(P15,[1]应付款管理!$A$1:$I$65536,9,0)</f>
        <v>6032</v>
      </c>
      <c r="T15">
        <f t="shared" si="0"/>
        <v>0</v>
      </c>
      <c r="U15" t="str">
        <f t="shared" si="1"/>
        <v>,1525282</v>
      </c>
    </row>
    <row r="16" spans="1:21">
      <c r="A16" t="s">
        <v>91</v>
      </c>
      <c r="B16" t="s">
        <v>146</v>
      </c>
      <c r="C16" t="s">
        <v>10</v>
      </c>
      <c r="D16" t="s">
        <v>9</v>
      </c>
      <c r="E16" t="s">
        <v>147</v>
      </c>
      <c r="F16" t="s">
        <v>148</v>
      </c>
      <c r="G16" t="s">
        <v>149</v>
      </c>
      <c r="H16" t="s">
        <v>42</v>
      </c>
      <c r="I16" t="s">
        <v>12</v>
      </c>
      <c r="J16" t="s">
        <v>150</v>
      </c>
      <c r="K16" t="s">
        <v>44</v>
      </c>
      <c r="L16" t="s">
        <v>151</v>
      </c>
      <c r="M16" t="s">
        <v>46</v>
      </c>
      <c r="N16" t="s">
        <v>56</v>
      </c>
      <c r="O16" t="s">
        <v>152</v>
      </c>
      <c r="P16">
        <v>1525783</v>
      </c>
      <c r="Q16" t="s">
        <v>76</v>
      </c>
      <c r="S16">
        <f>VLOOKUP(P16,[1]应付款管理!$A$1:$I$65536,9,0)</f>
        <v>4224</v>
      </c>
      <c r="T16">
        <f t="shared" si="0"/>
        <v>0</v>
      </c>
      <c r="U16" t="str">
        <f t="shared" si="1"/>
        <v>,1525783</v>
      </c>
    </row>
    <row r="17" spans="1:21">
      <c r="A17" t="s">
        <v>153</v>
      </c>
      <c r="B17" t="s">
        <v>154</v>
      </c>
      <c r="C17" t="s">
        <v>10</v>
      </c>
      <c r="D17" t="s">
        <v>9</v>
      </c>
      <c r="E17" t="s">
        <v>155</v>
      </c>
      <c r="F17" t="s">
        <v>156</v>
      </c>
      <c r="G17" t="s">
        <v>157</v>
      </c>
      <c r="H17" t="s">
        <v>42</v>
      </c>
      <c r="I17" t="s">
        <v>12</v>
      </c>
      <c r="J17" t="s">
        <v>158</v>
      </c>
      <c r="K17" t="s">
        <v>44</v>
      </c>
      <c r="L17" t="s">
        <v>159</v>
      </c>
      <c r="M17" t="s">
        <v>46</v>
      </c>
      <c r="N17" t="s">
        <v>73</v>
      </c>
      <c r="O17" t="s">
        <v>160</v>
      </c>
      <c r="P17">
        <v>1526071</v>
      </c>
      <c r="Q17" t="s">
        <v>65</v>
      </c>
      <c r="R17" t="s">
        <v>65</v>
      </c>
      <c r="S17">
        <f>VLOOKUP(P17,[1]应付款管理!$A$1:$I$65536,9,0)</f>
        <v>484</v>
      </c>
      <c r="T17">
        <f t="shared" si="0"/>
        <v>0</v>
      </c>
      <c r="U17" t="str">
        <f t="shared" si="1"/>
        <v>,1526071</v>
      </c>
    </row>
    <row r="18" spans="1:21">
      <c r="A18" t="s">
        <v>91</v>
      </c>
      <c r="B18" t="s">
        <v>161</v>
      </c>
      <c r="C18" t="s">
        <v>10</v>
      </c>
      <c r="D18" t="s">
        <v>9</v>
      </c>
      <c r="E18" t="s">
        <v>93</v>
      </c>
      <c r="F18" t="s">
        <v>127</v>
      </c>
      <c r="G18" t="s">
        <v>156</v>
      </c>
      <c r="H18" t="s">
        <v>42</v>
      </c>
      <c r="I18" t="s">
        <v>12</v>
      </c>
      <c r="J18" t="s">
        <v>162</v>
      </c>
      <c r="K18" t="s">
        <v>44</v>
      </c>
      <c r="L18" t="s">
        <v>163</v>
      </c>
      <c r="M18" t="s">
        <v>56</v>
      </c>
      <c r="N18" t="s">
        <v>164</v>
      </c>
      <c r="O18" t="s">
        <v>165</v>
      </c>
      <c r="P18">
        <v>1526122</v>
      </c>
      <c r="Q18" t="s">
        <v>65</v>
      </c>
      <c r="R18" t="s">
        <v>65</v>
      </c>
      <c r="S18">
        <f>VLOOKUP(P18,[1]应付款管理!$A$1:$I$65536,9,0)</f>
        <v>8832</v>
      </c>
      <c r="T18">
        <f t="shared" si="0"/>
        <v>0</v>
      </c>
      <c r="U18" t="str">
        <f t="shared" si="1"/>
        <v>,1526122</v>
      </c>
    </row>
    <row r="19" spans="1:21">
      <c r="A19" t="s">
        <v>66</v>
      </c>
      <c r="B19" t="s">
        <v>166</v>
      </c>
      <c r="C19" t="s">
        <v>10</v>
      </c>
      <c r="D19" t="s">
        <v>9</v>
      </c>
      <c r="E19" t="s">
        <v>68</v>
      </c>
      <c r="F19" t="s">
        <v>167</v>
      </c>
      <c r="G19" t="s">
        <v>157</v>
      </c>
      <c r="H19" t="s">
        <v>42</v>
      </c>
      <c r="I19" t="s">
        <v>12</v>
      </c>
      <c r="J19" t="s">
        <v>168</v>
      </c>
      <c r="K19" t="s">
        <v>44</v>
      </c>
      <c r="L19" t="s">
        <v>169</v>
      </c>
      <c r="M19" t="s">
        <v>46</v>
      </c>
      <c r="N19" t="s">
        <v>56</v>
      </c>
      <c r="O19" t="s">
        <v>170</v>
      </c>
      <c r="P19">
        <v>1526140</v>
      </c>
      <c r="Q19" t="s">
        <v>76</v>
      </c>
      <c r="S19">
        <f>VLOOKUP(P19,[1]应付款管理!$A$1:$I$65536,9,0)</f>
        <v>1575</v>
      </c>
      <c r="T19">
        <f t="shared" si="0"/>
        <v>0</v>
      </c>
      <c r="U19" t="str">
        <f t="shared" si="1"/>
        <v>,1526140</v>
      </c>
    </row>
    <row r="20" spans="1:21">
      <c r="A20" t="s">
        <v>171</v>
      </c>
      <c r="B20" t="s">
        <v>172</v>
      </c>
      <c r="C20" t="s">
        <v>10</v>
      </c>
      <c r="D20" t="s">
        <v>9</v>
      </c>
      <c r="E20" t="s">
        <v>173</v>
      </c>
      <c r="F20" t="s">
        <v>174</v>
      </c>
      <c r="G20" t="s">
        <v>175</v>
      </c>
      <c r="H20" t="s">
        <v>42</v>
      </c>
      <c r="I20" t="s">
        <v>12</v>
      </c>
      <c r="J20" t="s">
        <v>176</v>
      </c>
      <c r="K20" t="s">
        <v>44</v>
      </c>
      <c r="L20" t="s">
        <v>177</v>
      </c>
      <c r="M20" t="s">
        <v>73</v>
      </c>
      <c r="N20" t="s">
        <v>178</v>
      </c>
      <c r="O20" t="s">
        <v>179</v>
      </c>
      <c r="P20">
        <v>1526469</v>
      </c>
      <c r="Q20" t="s">
        <v>65</v>
      </c>
      <c r="R20" t="s">
        <v>65</v>
      </c>
      <c r="S20">
        <f>VLOOKUP(P20,[1]应付款管理!$A$1:$I$65536,9,0)</f>
        <v>17322</v>
      </c>
      <c r="T20">
        <f t="shared" si="0"/>
        <v>0</v>
      </c>
      <c r="U20" t="str">
        <f t="shared" si="1"/>
        <v>,1526469</v>
      </c>
    </row>
    <row r="21" s="1" customFormat="1" spans="1:21">
      <c r="A21" s="1" t="s">
        <v>171</v>
      </c>
      <c r="B21" s="1" t="s">
        <v>180</v>
      </c>
      <c r="C21" s="1" t="s">
        <v>10</v>
      </c>
      <c r="D21" s="1" t="s">
        <v>9</v>
      </c>
      <c r="E21" s="1" t="s">
        <v>173</v>
      </c>
      <c r="F21" s="1" t="s">
        <v>175</v>
      </c>
      <c r="G21" s="1" t="s">
        <v>181</v>
      </c>
      <c r="H21" s="1" t="s">
        <v>42</v>
      </c>
      <c r="I21" s="1" t="s">
        <v>12</v>
      </c>
      <c r="J21" s="1" t="s">
        <v>182</v>
      </c>
      <c r="K21" s="1" t="s">
        <v>44</v>
      </c>
      <c r="L21" s="1" t="s">
        <v>183</v>
      </c>
      <c r="M21" s="1" t="s">
        <v>73</v>
      </c>
      <c r="N21" s="1" t="s">
        <v>73</v>
      </c>
      <c r="O21" s="1" t="s">
        <v>184</v>
      </c>
      <c r="P21" s="2">
        <v>1526472</v>
      </c>
      <c r="Q21" s="1" t="s">
        <v>65</v>
      </c>
      <c r="R21" s="1" t="s">
        <v>65</v>
      </c>
      <c r="S21" s="1">
        <f>VLOOKUP(P21,[1]应付款管理!$A$1:$I$65536,9,0)</f>
        <v>5370</v>
      </c>
      <c r="T21" s="1">
        <f t="shared" si="0"/>
        <v>0</v>
      </c>
      <c r="U21" t="str">
        <f t="shared" si="1"/>
        <v>,1526472</v>
      </c>
    </row>
    <row r="22" spans="1:21">
      <c r="A22" t="s">
        <v>185</v>
      </c>
      <c r="B22" t="s">
        <v>186</v>
      </c>
      <c r="C22" t="s">
        <v>10</v>
      </c>
      <c r="D22" t="s">
        <v>9</v>
      </c>
      <c r="E22" t="s">
        <v>187</v>
      </c>
      <c r="F22" t="s">
        <v>157</v>
      </c>
      <c r="G22" t="s">
        <v>140</v>
      </c>
      <c r="H22" t="s">
        <v>42</v>
      </c>
      <c r="I22" t="s">
        <v>12</v>
      </c>
      <c r="J22" t="s">
        <v>188</v>
      </c>
      <c r="K22" t="s">
        <v>44</v>
      </c>
      <c r="L22" t="s">
        <v>189</v>
      </c>
      <c r="M22" t="s">
        <v>73</v>
      </c>
      <c r="N22" t="s">
        <v>178</v>
      </c>
      <c r="O22" t="s">
        <v>190</v>
      </c>
      <c r="P22">
        <v>1526714</v>
      </c>
      <c r="Q22" t="s">
        <v>48</v>
      </c>
      <c r="R22" t="s">
        <v>48</v>
      </c>
      <c r="S22">
        <f>VLOOKUP(P22,[1]应付款管理!$A$1:$I$65536,9,0)</f>
        <v>2736</v>
      </c>
      <c r="T22">
        <f t="shared" si="0"/>
        <v>0</v>
      </c>
      <c r="U22" t="str">
        <f t="shared" si="1"/>
        <v>,1526714</v>
      </c>
    </row>
    <row r="23" spans="1:21">
      <c r="A23" t="s">
        <v>66</v>
      </c>
      <c r="B23" t="s">
        <v>191</v>
      </c>
      <c r="C23" t="s">
        <v>10</v>
      </c>
      <c r="D23" t="s">
        <v>9</v>
      </c>
      <c r="E23" t="s">
        <v>68</v>
      </c>
      <c r="F23" t="s">
        <v>69</v>
      </c>
      <c r="G23" t="s">
        <v>70</v>
      </c>
      <c r="H23" t="s">
        <v>42</v>
      </c>
      <c r="I23" t="s">
        <v>12</v>
      </c>
      <c r="J23" t="s">
        <v>192</v>
      </c>
      <c r="K23" t="s">
        <v>44</v>
      </c>
      <c r="L23" t="s">
        <v>193</v>
      </c>
      <c r="M23" t="s">
        <v>46</v>
      </c>
      <c r="N23" t="s">
        <v>56</v>
      </c>
      <c r="O23" t="s">
        <v>194</v>
      </c>
      <c r="P23">
        <v>1527519</v>
      </c>
      <c r="Q23" t="s">
        <v>76</v>
      </c>
      <c r="S23">
        <f>VLOOKUP(P23,[1]应付款管理!$A$1:$I$65536,9,0)</f>
        <v>1866</v>
      </c>
      <c r="T23">
        <f t="shared" si="0"/>
        <v>0</v>
      </c>
      <c r="U23" t="str">
        <f t="shared" si="1"/>
        <v>,1527519</v>
      </c>
    </row>
    <row r="24" spans="1:21">
      <c r="A24" t="s">
        <v>91</v>
      </c>
      <c r="B24" t="s">
        <v>195</v>
      </c>
      <c r="C24" t="s">
        <v>10</v>
      </c>
      <c r="D24" t="s">
        <v>9</v>
      </c>
      <c r="E24" t="s">
        <v>93</v>
      </c>
      <c r="F24" t="s">
        <v>196</v>
      </c>
      <c r="G24" t="s">
        <v>69</v>
      </c>
      <c r="H24" t="s">
        <v>42</v>
      </c>
      <c r="I24" t="s">
        <v>12</v>
      </c>
      <c r="J24" t="s">
        <v>197</v>
      </c>
      <c r="K24" t="s">
        <v>44</v>
      </c>
      <c r="L24" t="s">
        <v>198</v>
      </c>
      <c r="M24" t="s">
        <v>46</v>
      </c>
      <c r="N24" t="s">
        <v>98</v>
      </c>
      <c r="O24" t="s">
        <v>199</v>
      </c>
      <c r="P24">
        <v>1527762</v>
      </c>
      <c r="Q24" t="s">
        <v>76</v>
      </c>
      <c r="S24">
        <f>VLOOKUP(P24,[1]应付款管理!$A$1:$I$65536,9,0)</f>
        <v>3695</v>
      </c>
      <c r="T24">
        <f t="shared" si="0"/>
        <v>0</v>
      </c>
      <c r="U24" t="str">
        <f t="shared" si="1"/>
        <v>,1527762</v>
      </c>
    </row>
    <row r="25" spans="1:21">
      <c r="A25" t="s">
        <v>77</v>
      </c>
      <c r="B25" t="s">
        <v>200</v>
      </c>
      <c r="C25" t="s">
        <v>10</v>
      </c>
      <c r="D25" t="s">
        <v>9</v>
      </c>
      <c r="E25" t="s">
        <v>201</v>
      </c>
      <c r="F25" t="s">
        <v>202</v>
      </c>
      <c r="G25" t="s">
        <v>69</v>
      </c>
      <c r="H25" t="s">
        <v>42</v>
      </c>
      <c r="I25" t="s">
        <v>12</v>
      </c>
      <c r="J25" t="s">
        <v>203</v>
      </c>
      <c r="K25" t="s">
        <v>44</v>
      </c>
      <c r="L25" t="s">
        <v>204</v>
      </c>
      <c r="M25" t="s">
        <v>46</v>
      </c>
      <c r="N25" t="s">
        <v>144</v>
      </c>
      <c r="O25" t="s">
        <v>205</v>
      </c>
      <c r="P25">
        <v>1527898</v>
      </c>
      <c r="Q25" t="s">
        <v>76</v>
      </c>
      <c r="S25">
        <f>VLOOKUP(P25,[1]应付款管理!$A$1:$I$65536,9,0)</f>
        <v>1750</v>
      </c>
      <c r="T25">
        <f t="shared" si="0"/>
        <v>0</v>
      </c>
      <c r="U25" t="str">
        <f t="shared" si="1"/>
        <v>,1527898</v>
      </c>
    </row>
    <row r="26" spans="1:21">
      <c r="A26" t="s">
        <v>206</v>
      </c>
      <c r="B26" t="s">
        <v>207</v>
      </c>
      <c r="C26" t="s">
        <v>10</v>
      </c>
      <c r="D26" t="s">
        <v>9</v>
      </c>
      <c r="E26" t="s">
        <v>208</v>
      </c>
      <c r="F26" t="s">
        <v>167</v>
      </c>
      <c r="G26" t="s">
        <v>209</v>
      </c>
      <c r="H26" t="s">
        <v>42</v>
      </c>
      <c r="I26" t="s">
        <v>12</v>
      </c>
      <c r="J26" t="s">
        <v>210</v>
      </c>
      <c r="K26" t="s">
        <v>44</v>
      </c>
      <c r="L26" t="s">
        <v>211</v>
      </c>
      <c r="M26" t="s">
        <v>46</v>
      </c>
      <c r="N26" t="s">
        <v>73</v>
      </c>
      <c r="O26" t="s">
        <v>212</v>
      </c>
      <c r="P26">
        <v>1527974</v>
      </c>
      <c r="Q26" t="s">
        <v>48</v>
      </c>
      <c r="R26" t="s">
        <v>48</v>
      </c>
      <c r="S26">
        <f>VLOOKUP(P26,[1]应付款管理!$A$1:$I$65536,9,0)</f>
        <v>1884</v>
      </c>
      <c r="T26">
        <f t="shared" si="0"/>
        <v>0</v>
      </c>
      <c r="U26" t="str">
        <f t="shared" si="1"/>
        <v>,1527974</v>
      </c>
    </row>
    <row r="27" spans="1:21">
      <c r="A27" t="s">
        <v>213</v>
      </c>
      <c r="B27" t="s">
        <v>214</v>
      </c>
      <c r="C27" t="s">
        <v>10</v>
      </c>
      <c r="D27" t="s">
        <v>9</v>
      </c>
      <c r="E27" t="s">
        <v>215</v>
      </c>
      <c r="F27" t="s">
        <v>216</v>
      </c>
      <c r="G27" t="s">
        <v>217</v>
      </c>
      <c r="H27" t="s">
        <v>42</v>
      </c>
      <c r="I27" t="s">
        <v>12</v>
      </c>
      <c r="J27" t="s">
        <v>218</v>
      </c>
      <c r="K27" t="s">
        <v>44</v>
      </c>
      <c r="L27" t="s">
        <v>219</v>
      </c>
      <c r="M27" t="s">
        <v>46</v>
      </c>
      <c r="N27" t="s">
        <v>73</v>
      </c>
      <c r="O27" t="s">
        <v>220</v>
      </c>
      <c r="P27">
        <v>1527922</v>
      </c>
      <c r="Q27" t="s">
        <v>65</v>
      </c>
      <c r="R27" t="s">
        <v>65</v>
      </c>
      <c r="S27">
        <f>VLOOKUP(P27,[1]应付款管理!$A$1:$I$65536,9,0)</f>
        <v>2888</v>
      </c>
      <c r="T27">
        <f t="shared" si="0"/>
        <v>0</v>
      </c>
      <c r="U27" t="str">
        <f t="shared" si="1"/>
        <v>,1527922</v>
      </c>
    </row>
    <row r="28" s="1" customFormat="1" spans="1:21">
      <c r="A28" s="1" t="s">
        <v>221</v>
      </c>
      <c r="B28" s="1" t="s">
        <v>222</v>
      </c>
      <c r="C28" s="1" t="s">
        <v>10</v>
      </c>
      <c r="D28" s="1" t="s">
        <v>9</v>
      </c>
      <c r="E28" s="1" t="s">
        <v>223</v>
      </c>
      <c r="F28" s="1" t="s">
        <v>108</v>
      </c>
      <c r="G28" s="1" t="s">
        <v>167</v>
      </c>
      <c r="H28" s="1" t="s">
        <v>42</v>
      </c>
      <c r="I28" s="1" t="s">
        <v>12</v>
      </c>
      <c r="J28" s="1" t="s">
        <v>224</v>
      </c>
      <c r="K28" s="1" t="s">
        <v>44</v>
      </c>
      <c r="L28" s="1" t="s">
        <v>225</v>
      </c>
      <c r="M28" s="1" t="s">
        <v>46</v>
      </c>
      <c r="N28" s="1" t="s">
        <v>98</v>
      </c>
      <c r="O28" s="1" t="s">
        <v>226</v>
      </c>
      <c r="P28" s="2">
        <v>1529585</v>
      </c>
      <c r="Q28" s="1" t="s">
        <v>65</v>
      </c>
      <c r="R28" s="1" t="s">
        <v>65</v>
      </c>
      <c r="S28" s="1">
        <f>VLOOKUP(P28,[1]应付款管理!$A$1:$I$65536,9,0)</f>
        <v>1930</v>
      </c>
      <c r="T28" s="1">
        <f t="shared" si="0"/>
        <v>0</v>
      </c>
      <c r="U28" t="str">
        <f t="shared" si="1"/>
        <v>,1529585</v>
      </c>
    </row>
    <row r="29" spans="1:21">
      <c r="A29" t="s">
        <v>227</v>
      </c>
      <c r="B29" t="s">
        <v>228</v>
      </c>
      <c r="C29" t="s">
        <v>10</v>
      </c>
      <c r="D29" t="s">
        <v>9</v>
      </c>
      <c r="E29" t="s">
        <v>229</v>
      </c>
      <c r="F29" t="s">
        <v>230</v>
      </c>
      <c r="G29" t="s">
        <v>231</v>
      </c>
      <c r="H29" t="s">
        <v>42</v>
      </c>
      <c r="I29" t="s">
        <v>12</v>
      </c>
      <c r="J29" t="s">
        <v>232</v>
      </c>
      <c r="K29" t="s">
        <v>44</v>
      </c>
      <c r="L29" t="s">
        <v>233</v>
      </c>
      <c r="M29" t="s">
        <v>46</v>
      </c>
      <c r="N29" t="s">
        <v>46</v>
      </c>
      <c r="O29" t="s">
        <v>234</v>
      </c>
      <c r="P29">
        <v>1528986</v>
      </c>
      <c r="Q29" t="s">
        <v>48</v>
      </c>
      <c r="R29" t="s">
        <v>48</v>
      </c>
      <c r="S29">
        <f>VLOOKUP(P29,[1]应付款管理!$A$1:$I$65536,9,0)</f>
        <v>606</v>
      </c>
      <c r="T29">
        <f t="shared" si="0"/>
        <v>0</v>
      </c>
      <c r="U29" t="str">
        <f t="shared" si="1"/>
        <v>,1528986</v>
      </c>
    </row>
    <row r="30" spans="1:21">
      <c r="A30" t="s">
        <v>221</v>
      </c>
      <c r="B30" t="s">
        <v>235</v>
      </c>
      <c r="C30" t="s">
        <v>10</v>
      </c>
      <c r="D30" t="s">
        <v>9</v>
      </c>
      <c r="E30" t="s">
        <v>236</v>
      </c>
      <c r="F30" t="s">
        <v>109</v>
      </c>
      <c r="G30" t="s">
        <v>209</v>
      </c>
      <c r="H30" t="s">
        <v>42</v>
      </c>
      <c r="I30" t="s">
        <v>12</v>
      </c>
      <c r="J30" t="s">
        <v>237</v>
      </c>
      <c r="K30" t="s">
        <v>44</v>
      </c>
      <c r="L30" t="s">
        <v>238</v>
      </c>
      <c r="M30" t="s">
        <v>46</v>
      </c>
      <c r="N30" t="s">
        <v>144</v>
      </c>
      <c r="O30" t="s">
        <v>239</v>
      </c>
      <c r="P30">
        <v>1529198</v>
      </c>
      <c r="Q30" t="s">
        <v>76</v>
      </c>
      <c r="S30">
        <f>VLOOKUP(P30,[1]应付款管理!$A$1:$I$65536,9,0)</f>
        <v>1460</v>
      </c>
      <c r="T30">
        <f t="shared" si="0"/>
        <v>0</v>
      </c>
      <c r="U30" t="str">
        <f t="shared" si="1"/>
        <v>,1529198</v>
      </c>
    </row>
    <row r="31" spans="1:21">
      <c r="A31" t="s">
        <v>91</v>
      </c>
      <c r="B31" t="s">
        <v>240</v>
      </c>
      <c r="C31" t="s">
        <v>10</v>
      </c>
      <c r="D31" t="s">
        <v>9</v>
      </c>
      <c r="E31" t="s">
        <v>241</v>
      </c>
      <c r="F31" t="s">
        <v>109</v>
      </c>
      <c r="G31" t="s">
        <v>242</v>
      </c>
      <c r="H31" t="s">
        <v>42</v>
      </c>
      <c r="I31" t="s">
        <v>12</v>
      </c>
      <c r="J31" t="s">
        <v>243</v>
      </c>
      <c r="K31" t="s">
        <v>44</v>
      </c>
      <c r="L31" t="s">
        <v>244</v>
      </c>
      <c r="M31" t="s">
        <v>46</v>
      </c>
      <c r="N31" t="s">
        <v>46</v>
      </c>
      <c r="O31" t="s">
        <v>245</v>
      </c>
      <c r="P31">
        <v>1529276</v>
      </c>
      <c r="Q31" t="s">
        <v>76</v>
      </c>
      <c r="S31">
        <f>VLOOKUP(P31,[1]应付款管理!$A$1:$I$65536,9,0)</f>
        <v>402</v>
      </c>
      <c r="T31">
        <f t="shared" si="0"/>
        <v>0</v>
      </c>
      <c r="U31" t="str">
        <f t="shared" si="1"/>
        <v>,1529276</v>
      </c>
    </row>
    <row r="32" spans="1:21">
      <c r="A32" t="s">
        <v>221</v>
      </c>
      <c r="B32" t="s">
        <v>246</v>
      </c>
      <c r="C32" t="s">
        <v>10</v>
      </c>
      <c r="D32" t="s">
        <v>9</v>
      </c>
      <c r="E32" t="s">
        <v>247</v>
      </c>
      <c r="F32" t="s">
        <v>108</v>
      </c>
      <c r="G32" t="s">
        <v>167</v>
      </c>
      <c r="H32" t="s">
        <v>42</v>
      </c>
      <c r="I32" t="s">
        <v>12</v>
      </c>
      <c r="J32" t="s">
        <v>248</v>
      </c>
      <c r="K32" t="s">
        <v>44</v>
      </c>
      <c r="L32" t="s">
        <v>249</v>
      </c>
      <c r="M32" t="s">
        <v>46</v>
      </c>
      <c r="N32" t="s">
        <v>98</v>
      </c>
      <c r="O32" t="s">
        <v>250</v>
      </c>
      <c r="P32">
        <v>1529382</v>
      </c>
      <c r="Q32" t="s">
        <v>76</v>
      </c>
      <c r="S32">
        <f>VLOOKUP(P32,[1]应付款管理!$A$1:$I$65536,9,0)</f>
        <v>4015</v>
      </c>
      <c r="T32">
        <f t="shared" si="0"/>
        <v>0</v>
      </c>
      <c r="U32" t="str">
        <f t="shared" si="1"/>
        <v>,1529382</v>
      </c>
    </row>
    <row r="33" spans="19:19">
      <c r="S33">
        <f>SUM(S2:S32)</f>
        <v>91883</v>
      </c>
    </row>
    <row r="35" ht="16.5" spans="16:19">
      <c r="P35" s="3" t="s">
        <v>251</v>
      </c>
      <c r="Q35" s="4"/>
      <c r="R35" s="4">
        <f>91883-R38</f>
        <v>88827</v>
      </c>
      <c r="S35" s="4"/>
    </row>
    <row r="36" ht="16.5" spans="16:19">
      <c r="P36" s="4"/>
      <c r="Q36" s="3" t="s">
        <v>252</v>
      </c>
      <c r="R36" s="4">
        <v>44786</v>
      </c>
      <c r="S36" s="5" t="s">
        <v>253</v>
      </c>
    </row>
    <row r="37" ht="16.5" spans="16:19">
      <c r="P37" s="4"/>
      <c r="Q37" s="3" t="s">
        <v>254</v>
      </c>
      <c r="R37" s="4">
        <v>47097</v>
      </c>
      <c r="S37" s="5" t="s">
        <v>255</v>
      </c>
    </row>
    <row r="38" ht="15.75" spans="16:19">
      <c r="P38" s="4"/>
      <c r="Q38" s="4"/>
      <c r="R38" s="4">
        <v>3056</v>
      </c>
      <c r="S38" s="3" t="s">
        <v>256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2019-06-17T08:22:35Z</dcterms:created>
  <dcterms:modified xsi:type="dcterms:W3CDTF">2019-06-17T08:51:29Z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