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Sheet1" sheetId="5" r:id="rId5"/>
  </sheets>
  <externalReferences>
    <externalReference r:id="rId6"/>
  </externalReferences>
  <definedNames>
    <definedName name="_xlnm._FilterDatabase" localSheetId="1" hidden="1">订单明细!$A$1:$AI$31</definedName>
  </definedNames>
  <calcPr calcId="144525"/>
</workbook>
</file>

<file path=xl/sharedStrings.xml><?xml version="1.0" encoding="utf-8"?>
<sst xmlns="http://schemas.openxmlformats.org/spreadsheetml/2006/main" count="1044" uniqueCount="327">
  <si>
    <t>去哪儿网酒店预付对账单</t>
  </si>
  <si>
    <t>供应商名称：</t>
  </si>
  <si>
    <t>港丰国际</t>
  </si>
  <si>
    <t>结算周期：</t>
  </si>
  <si>
    <t>2019-10-14至2019-10-20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</si>
  <si>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</si>
  <si>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</si>
  <si>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</si>
  <si>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</si>
  <si>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</si>
  <si>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</si>
  <si>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</si>
  <si>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</si>
  <si>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</si>
  <si>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</si>
  <si>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</si>
  <si>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</si>
  <si>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</si>
  <si>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</si>
  <si>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</si>
  <si>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¥85,205.32</t>
  </si>
  <si>
    <t>¥32,398.00</t>
  </si>
  <si>
    <t>¥4,162.32</t>
  </si>
  <si>
    <t>-¥5,107.17</t>
  </si>
  <si>
    <t>¥43,537.83</t>
  </si>
  <si>
    <t>分类信息</t>
  </si>
  <si>
    <t>业务类型</t>
  </si>
  <si>
    <t>酒店预付（点击查看明细）</t>
  </si>
  <si>
    <t>¥48,645.00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</si>
  <si>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</si>
  <si>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</si>
  <si>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</si>
  <si>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</si>
  <si>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</si>
  <si>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</si>
  <si>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</si>
  <si>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</si>
  <si>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</si>
  <si>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</si>
  <si>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</si>
  <si>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</si>
  <si>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</si>
  <si>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</si>
  <si>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</si>
  <si>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</si>
  <si>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</si>
  <si>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</si>
  <si>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</si>
  <si>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</si>
  <si>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</si>
  <si>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</si>
  <si>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</si>
  <si>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</si>
  <si>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</si>
  <si>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</si>
  <si>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</si>
  <si>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</si>
  <si>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</si>
  <si>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</si>
  <si>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</si>
  <si>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</si>
  <si>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</si>
  <si>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</si>
  <si>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</si>
  <si>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</si>
  <si>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</si>
  <si>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</si>
  <si>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</si>
  <si>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</si>
  <si>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</si>
  <si>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</si>
  <si>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</si>
  <si>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102000618921</t>
  </si>
  <si>
    <t>1593916</t>
  </si>
  <si>
    <t>酒店预付</t>
  </si>
  <si>
    <t>否</t>
  </si>
  <si>
    <t>普通</t>
  </si>
  <si>
    <t>194902925</t>
  </si>
  <si>
    <t>花筑·首尔明洞欣欣酒店</t>
  </si>
  <si>
    <t>1619975</t>
  </si>
  <si>
    <t>YAO/NA</t>
  </si>
  <si>
    <t>2019-08-21</t>
  </si>
  <si>
    <t>2019-10-08</t>
  </si>
  <si>
    <t>2019-10-14</t>
  </si>
  <si>
    <t>¥2,826.00</t>
  </si>
  <si>
    <t>¥286.00</t>
  </si>
  <si>
    <t>Standard Twin</t>
  </si>
  <si>
    <t>WEBSITE</t>
  </si>
  <si>
    <t>102043187150</t>
  </si>
  <si>
    <t>1628949</t>
  </si>
  <si>
    <t>221901086</t>
  </si>
  <si>
    <t>花筑·济州岛梦幻酒店</t>
  </si>
  <si>
    <t>ZHAO/JINGYING|HUANG/HUANHUAN</t>
  </si>
  <si>
    <t>2019-10-03</t>
  </si>
  <si>
    <t>2019-10-11</t>
  </si>
  <si>
    <t>¥897.00</t>
  </si>
  <si>
    <t>¥66.00</t>
  </si>
  <si>
    <t>Standard Twin Room</t>
  </si>
  <si>
    <t>102043773362</t>
  </si>
  <si>
    <t>1628964</t>
  </si>
  <si>
    <t>TONG/ZHANGYAN</t>
  </si>
  <si>
    <t>Standard Double Room</t>
  </si>
  <si>
    <t>102045528437</t>
  </si>
  <si>
    <t>1629993</t>
  </si>
  <si>
    <t>158587916</t>
  </si>
  <si>
    <t>布里斯里精品酒店</t>
  </si>
  <si>
    <t>CEN/BAOXIAN|HUANG/JIANBIN</t>
  </si>
  <si>
    <t>2019-10-05</t>
  </si>
  <si>
    <t>2019-10-12</t>
  </si>
  <si>
    <t>¥878.00</t>
  </si>
  <si>
    <t>¥62.00</t>
  </si>
  <si>
    <t>Superior room(included breakfast)</t>
  </si>
  <si>
    <t>102043249747</t>
  </si>
  <si>
    <t>1628943</t>
  </si>
  <si>
    <t>WU/SUMIN|ZHU/SHUMIN</t>
  </si>
  <si>
    <t>2019-10-15</t>
  </si>
  <si>
    <t>¥1,180.00</t>
  </si>
  <si>
    <t>¥88.00</t>
  </si>
  <si>
    <t>102050534258</t>
  </si>
  <si>
    <t>1634047</t>
  </si>
  <si>
    <t>221930081</t>
  </si>
  <si>
    <t>香港帝京酒店</t>
  </si>
  <si>
    <t>LO/HEILIK</t>
  </si>
  <si>
    <t>2019-10-10</t>
  </si>
  <si>
    <t>¥525.00</t>
  </si>
  <si>
    <t>¥60.00</t>
  </si>
  <si>
    <t>Plaza Deluxe Family</t>
  </si>
  <si>
    <t>102051706162</t>
  </si>
  <si>
    <t>1634507</t>
  </si>
  <si>
    <t>158585825</t>
  </si>
  <si>
    <t>皇宫水上乐园度假村</t>
  </si>
  <si>
    <t>ZHENG/CANFENG|ZHANG/SIYAN</t>
  </si>
  <si>
    <t>¥11,514.00</t>
  </si>
  <si>
    <t>¥924.00</t>
  </si>
  <si>
    <t>Deluxe Room</t>
  </si>
  <si>
    <t>102049753938</t>
  </si>
  <si>
    <t>1632973</t>
  </si>
  <si>
    <t>187121153</t>
  </si>
  <si>
    <t>吉隆坡双威伟乐酒店</t>
  </si>
  <si>
    <t>JIN/YONGTAO</t>
  </si>
  <si>
    <t>2019-10-09</t>
  </si>
  <si>
    <t>¥354.00</t>
  </si>
  <si>
    <t>¥28.00</t>
  </si>
  <si>
    <t>Superior Room</t>
  </si>
  <si>
    <t>102055968997</t>
  </si>
  <si>
    <t>158574344</t>
  </si>
  <si>
    <t>阿罗纳海滩赫纳度假村</t>
  </si>
  <si>
    <t>WANG/SONG</t>
  </si>
  <si>
    <t>2019-10-18</t>
  </si>
  <si>
    <t>¥4,782.00</t>
  </si>
  <si>
    <t>2019-10-15 16:27:49</t>
  </si>
  <si>
    <t>Junior Suite</t>
  </si>
  <si>
    <t>102042133390</t>
  </si>
  <si>
    <t>1628238</t>
  </si>
  <si>
    <t>XU/JIENA|SHEN/HUAN</t>
  </si>
  <si>
    <t>2019-10-02</t>
  </si>
  <si>
    <t>2019-10-16</t>
  </si>
  <si>
    <t>¥566.00</t>
  </si>
  <si>
    <t>¥42.00</t>
  </si>
  <si>
    <t>102051104012</t>
  </si>
  <si>
    <t>1634713</t>
  </si>
  <si>
    <t>188933687</t>
  </si>
  <si>
    <t>芭堤雅首驿精品酒店</t>
  </si>
  <si>
    <t>LI/QIANG|PENG/ZHULIANG</t>
  </si>
  <si>
    <t>¥1,385.00</t>
  </si>
  <si>
    <t>¥110.00</t>
  </si>
  <si>
    <t>Superior Twin Room</t>
  </si>
  <si>
    <t>101815639593</t>
  </si>
  <si>
    <t>1447790</t>
  </si>
  <si>
    <t>158559761</t>
  </si>
  <si>
    <t>曼谷苏拉旺红色行星酒店</t>
  </si>
  <si>
    <t>LIU/XIONG</t>
  </si>
  <si>
    <t>2019-02-17</t>
  </si>
  <si>
    <t>2019-10-07</t>
  </si>
  <si>
    <t>¥1,219.32</t>
  </si>
  <si>
    <t>¥90.32</t>
  </si>
  <si>
    <t>Standard Room</t>
  </si>
  <si>
    <t>102022799449</t>
  </si>
  <si>
    <t>1611202</t>
  </si>
  <si>
    <t>158586005</t>
  </si>
  <si>
    <t>梢帕姆邦劳度假酒店</t>
  </si>
  <si>
    <t>LUO/XIA|LU/TONG</t>
  </si>
  <si>
    <t>2019-09-12</t>
  </si>
  <si>
    <t>2019-10-17</t>
  </si>
  <si>
    <t>¥1,415.00</t>
  </si>
  <si>
    <t>¥140.00</t>
  </si>
  <si>
    <t>Deluxe beach front</t>
  </si>
  <si>
    <t>102028358245</t>
  </si>
  <si>
    <t>1614903</t>
  </si>
  <si>
    <t>158587730</t>
  </si>
  <si>
    <t>普吉岛卡塔坦尼海滩度假村</t>
  </si>
  <si>
    <t>SHAO/CUI</t>
  </si>
  <si>
    <t>2019-09-18</t>
  </si>
  <si>
    <t>¥3,852.00</t>
  </si>
  <si>
    <t>¥302.00</t>
  </si>
  <si>
    <t>Grand Suite(Thanin wing)</t>
  </si>
  <si>
    <t>102051569034</t>
  </si>
  <si>
    <t>1634520</t>
  </si>
  <si>
    <t>158559020</t>
  </si>
  <si>
    <t>曼谷万怡酒店</t>
  </si>
  <si>
    <t>yuan/jing</t>
  </si>
  <si>
    <t>¥2,013.00</t>
  </si>
  <si>
    <t>¥159.00</t>
  </si>
  <si>
    <t>Deluxe King Room</t>
  </si>
  <si>
    <t>102051654808</t>
  </si>
  <si>
    <t>1634962</t>
  </si>
  <si>
    <t>158543783</t>
  </si>
  <si>
    <t>芽庄洲际酒店</t>
  </si>
  <si>
    <t>LI/YONGWEN</t>
  </si>
  <si>
    <t>2019-10-13</t>
  </si>
  <si>
    <t>¥5,776.00</t>
  </si>
  <si>
    <t>¥376.00</t>
  </si>
  <si>
    <t>Club Ocean View Room</t>
  </si>
  <si>
    <t>102050672040</t>
  </si>
  <si>
    <t>1633929</t>
  </si>
  <si>
    <t>158573495</t>
  </si>
  <si>
    <t>普吉岛卡伦海滩瑞享度假村及水疗中心</t>
  </si>
  <si>
    <t>WU/JIAOJIAO|ZHANG/GUO|WU/FAZHANG|WU/ZHAOYING|WEI/YU</t>
  </si>
  <si>
    <t>¥8,103.00</t>
  </si>
  <si>
    <t>¥636.00</t>
  </si>
  <si>
    <t>Two Bedrooms Family Suite</t>
  </si>
  <si>
    <t>102056464325</t>
  </si>
  <si>
    <t>802241230</t>
  </si>
  <si>
    <t>富国岛珍珠探索一号度假酒店</t>
  </si>
  <si>
    <t>JI/BINGLEI|ZENG/LIRAN|LUO/ZHUORAN|QIN/TINGYU</t>
  </si>
  <si>
    <t>2019-11-07</t>
  </si>
  <si>
    <t>2019-11-08</t>
  </si>
  <si>
    <t>¥1,793.00</t>
  </si>
  <si>
    <t>2019-10-17 11:12:46</t>
  </si>
  <si>
    <t>Villa 2 Bedroom</t>
  </si>
  <si>
    <t>102057826104</t>
  </si>
  <si>
    <t>191186246</t>
  </si>
  <si>
    <t>赫纳恩棕榈滩度假酒店</t>
  </si>
  <si>
    <t>LYU/XIN|LYU/SANHONG</t>
  </si>
  <si>
    <t>2019-11-24</t>
  </si>
  <si>
    <t>2019-11-29</t>
  </si>
  <si>
    <t>¥16,300.00</t>
  </si>
  <si>
    <t>2019-10-17 11:53:30</t>
  </si>
  <si>
    <t>Grand with Beach View</t>
  </si>
  <si>
    <t>102042367744</t>
  </si>
  <si>
    <t>1628239</t>
  </si>
  <si>
    <t>¥293.00</t>
  </si>
  <si>
    <t>¥31.00</t>
  </si>
  <si>
    <t>702057759924</t>
  </si>
  <si>
    <t>1640095</t>
  </si>
  <si>
    <t>221905949</t>
  </si>
  <si>
    <t>香港数码港艾美酒店</t>
  </si>
  <si>
    <t>NIE/SHEN</t>
  </si>
  <si>
    <t>¥1,113.00</t>
  </si>
  <si>
    <t>Smart Twin Room</t>
  </si>
  <si>
    <t>101991978555</t>
  </si>
  <si>
    <t>1585301</t>
  </si>
  <si>
    <t>158589653</t>
  </si>
  <si>
    <t>普吉岛阿玛瑞酒店</t>
  </si>
  <si>
    <t>WU/XUHUI|HOU/JINXIA</t>
  </si>
  <si>
    <t>2019-08-12</t>
  </si>
  <si>
    <t>¥1,664.00</t>
  </si>
  <si>
    <t>¥116.00</t>
  </si>
  <si>
    <t>superior ocean facing room</t>
  </si>
  <si>
    <t>101990447528</t>
  </si>
  <si>
    <t>1585016</t>
  </si>
  <si>
    <t>LUO/FENG</t>
  </si>
  <si>
    <t>2019-08-11</t>
  </si>
  <si>
    <t>102028287443</t>
  </si>
  <si>
    <t>1615411</t>
  </si>
  <si>
    <t>158553194</t>
  </si>
  <si>
    <t>康帕斯酒店集团素坤逸力狮快捷酒店</t>
  </si>
  <si>
    <t>MEN/YURUO|MEN/CHUANWEI|GAO/JUN</t>
  </si>
  <si>
    <t>¥504.00</t>
  </si>
  <si>
    <t>¥35.00</t>
  </si>
  <si>
    <t>702058185898</t>
  </si>
  <si>
    <t>ZHANG/SIYAN</t>
  </si>
  <si>
    <t>2019-10-21</t>
  </si>
  <si>
    <t>¥7,413.00</t>
  </si>
  <si>
    <t>2019-10-18 11:00:11</t>
  </si>
  <si>
    <t>702058909011</t>
  </si>
  <si>
    <t>158593505</t>
  </si>
  <si>
    <t>普吉岛芭东美爵大酒店</t>
  </si>
  <si>
    <t>LU/CHUNYU</t>
  </si>
  <si>
    <t>2020-01-24</t>
  </si>
  <si>
    <t>2020-01-27</t>
  </si>
  <si>
    <t>¥1,548.00</t>
  </si>
  <si>
    <t>2019-10-18 19:58:14</t>
  </si>
  <si>
    <t>102053783574</t>
  </si>
  <si>
    <t>1636541</t>
  </si>
  <si>
    <t>158558474</t>
  </si>
  <si>
    <t>茶拉6号酒店</t>
  </si>
  <si>
    <t>FANG/CHEN</t>
  </si>
  <si>
    <t>2019-10-19</t>
  </si>
  <si>
    <t>¥871.00</t>
  </si>
  <si>
    <t>¥61.00</t>
  </si>
  <si>
    <t>Superior</t>
  </si>
  <si>
    <t>102051326537</t>
  </si>
  <si>
    <t>XU/LIQIN|ZHANG/YUFENG</t>
  </si>
  <si>
    <t>2019-12-02</t>
  </si>
  <si>
    <t>2019-12-04</t>
  </si>
  <si>
    <t>¥562.00</t>
  </si>
  <si>
    <t>2019-10-19 11:24:48</t>
  </si>
  <si>
    <t>102043998759</t>
  </si>
  <si>
    <t>1628699</t>
  </si>
  <si>
    <t>LI/CANYU|DAI/LEPING|XU/XIAOLAN</t>
  </si>
  <si>
    <t>2019-10-20</t>
  </si>
  <si>
    <t>¥3,298.00</t>
  </si>
  <si>
    <t>¥258.00</t>
  </si>
  <si>
    <t>Junior Suite(Thanin wing)</t>
  </si>
  <si>
    <t>合计</t>
  </si>
  <si>
    <t/>
  </si>
  <si>
    <t>¥52,807.32</t>
  </si>
  <si>
    <t>汇率：</t>
  </si>
  <si>
    <t>A191022171339589</t>
  </si>
  <si>
    <t>A191022171723589</t>
  </si>
  <si>
    <t>合计：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</si>
  <si>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</si>
  <si>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</si>
  <si>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</si>
  <si>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</si>
  <si>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</si>
  <si>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</si>
  <si>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</si>
  <si>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NIMH20190923225724606870RX0</t>
  </si>
  <si>
    <t>101926772080</t>
  </si>
  <si>
    <t>1150251</t>
  </si>
  <si>
    <t>赔付-房费追回</t>
  </si>
  <si>
    <t>--</t>
  </si>
  <si>
    <t>此单用户反馈此单已支付房费，但是酒店又多刷取其房费#追赔系统-预付扣款直连#</t>
  </si>
  <si>
    <t>返现日期</t>
  </si>
  <si>
    <t>,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</si>
</sst>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8" formatCode="&quot;￥&quot;#,##0.00;[Red]&quot;￥&quot;\-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4">
    <font>
      <sz val="10"/>
      <name val="Arial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6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3" fillId="21" borderId="1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/>
    </xf>
    <xf numFmtId="0" fontId="1" fillId="4" borderId="0" xfId="0" applyNumberFormat="1" applyFont="1" applyFill="1" applyBorder="1" applyAlignment="1"/>
    <xf numFmtId="0" fontId="3" fillId="4" borderId="2" xfId="0" applyFont="1" applyFill="1" applyBorder="1" applyAlignment="1">
      <alignment vertical="center" wrapText="1"/>
    </xf>
    <xf numFmtId="0" fontId="3" fillId="4" borderId="0" xfId="0" applyFont="1" applyFill="1"/>
    <xf numFmtId="176" fontId="1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8" fontId="1" fillId="0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5" borderId="3" xfId="0" applyNumberFormat="1" applyFont="1" applyFill="1" applyBorder="1" applyAlignment="1">
      <alignment horizontal="center"/>
    </xf>
    <xf numFmtId="0" fontId="8" fillId="5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5" borderId="3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/>
    <xf numFmtId="0" fontId="9" fillId="0" borderId="10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7454;&#36134;&#21333;_201910221508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ing Info"/>
    </sheetNames>
    <sheetDataSet>
      <sheetData sheetId="0">
        <row r="12">
          <cell r="A12" t="str">
            <v>汇智订单号</v>
          </cell>
          <cell r="B12" t="str">
            <v>客户订单号</v>
          </cell>
          <cell r="C12" t="str">
            <v>酒店名称</v>
          </cell>
          <cell r="D12" t="str">
            <v>客户姓名</v>
          </cell>
          <cell r="E12" t="str">
            <v>入住日期</v>
          </cell>
          <cell r="F12" t="str">
            <v>退房日期</v>
          </cell>
          <cell r="G12" t="str">
            <v>币种</v>
          </cell>
          <cell r="H12" t="str">
            <v>金额</v>
          </cell>
        </row>
        <row r="13">
          <cell r="A13" t="str">
            <v>1640095</v>
          </cell>
          <cell r="B13" t="str">
            <v>702057759924</v>
          </cell>
          <cell r="C13" t="str">
            <v>香港数码港艾美酒店</v>
          </cell>
          <cell r="D13" t="str">
            <v>NIE SHEN</v>
          </cell>
          <cell r="E13" t="str">
            <v>2019-10-17</v>
          </cell>
          <cell r="F13" t="str">
            <v>2019-10-18</v>
          </cell>
          <cell r="G13" t="str">
            <v>RMB</v>
          </cell>
          <cell r="H13" t="str">
            <v>1003.00</v>
          </cell>
        </row>
        <row r="14">
          <cell r="A14" t="str">
            <v>1636541</v>
          </cell>
          <cell r="B14" t="str">
            <v>102053783574</v>
          </cell>
          <cell r="C14" t="str">
            <v>清迈茶拉6号酒店</v>
          </cell>
          <cell r="D14" t="str">
            <v>FANG CHEN</v>
          </cell>
          <cell r="E14" t="str">
            <v>2019-10-18</v>
          </cell>
          <cell r="F14" t="str">
            <v>2019-10-19</v>
          </cell>
          <cell r="G14" t="str">
            <v>RMB</v>
          </cell>
          <cell r="H14" t="str">
            <v>810.00</v>
          </cell>
        </row>
        <row r="15">
          <cell r="A15" t="str">
            <v>1634962</v>
          </cell>
          <cell r="B15" t="str">
            <v>102051654808</v>
          </cell>
          <cell r="C15" t="str">
            <v>洲际芽庄酒店（芽庄洲际酒店）</v>
          </cell>
          <cell r="D15" t="str">
            <v>LI YONGWEN</v>
          </cell>
          <cell r="E15" t="str">
            <v>2019-10-13</v>
          </cell>
          <cell r="F15" t="str">
            <v>2019-10-17</v>
          </cell>
          <cell r="G15" t="str">
            <v>RMB</v>
          </cell>
          <cell r="H15" t="str">
            <v>5400.00</v>
          </cell>
        </row>
        <row r="16">
          <cell r="A16" t="str">
            <v>1634713</v>
          </cell>
          <cell r="B16" t="str">
            <v>102051104012</v>
          </cell>
          <cell r="C16" t="str">
            <v>芭堤雅首驿精品酒店</v>
          </cell>
          <cell r="D16" t="str">
            <v>LI QIANG</v>
          </cell>
          <cell r="E16" t="str">
            <v>2019-10-11</v>
          </cell>
          <cell r="F16" t="str">
            <v>2019-10-16</v>
          </cell>
          <cell r="G16" t="str">
            <v>RMB</v>
          </cell>
          <cell r="H16" t="str">
            <v>1275.00</v>
          </cell>
        </row>
        <row r="17">
          <cell r="A17" t="str">
            <v>1634520</v>
          </cell>
          <cell r="B17" t="str">
            <v>102051569034</v>
          </cell>
          <cell r="C17" t="str">
            <v>曼谷万怡酒店</v>
          </cell>
          <cell r="D17" t="str">
            <v>yuan jing</v>
          </cell>
          <cell r="E17" t="str">
            <v>2019-10-14</v>
          </cell>
          <cell r="F17" t="str">
            <v>2019-10-17</v>
          </cell>
          <cell r="G17" t="str">
            <v>RMB</v>
          </cell>
          <cell r="H17" t="str">
            <v>1854.00</v>
          </cell>
        </row>
        <row r="18">
          <cell r="A18" t="str">
            <v>1634507</v>
          </cell>
          <cell r="B18" t="str">
            <v>102051706162</v>
          </cell>
          <cell r="C18" t="str">
            <v>皇宫水上乐园度假村</v>
          </cell>
          <cell r="D18" t="str">
            <v>ZHENG CANFENG,ZHANG SIYAN</v>
          </cell>
          <cell r="E18" t="str">
            <v>2019-10-12</v>
          </cell>
          <cell r="F18" t="str">
            <v>2019-10-15</v>
          </cell>
          <cell r="G18" t="str">
            <v>RMB</v>
          </cell>
          <cell r="H18" t="str">
            <v>10590.00</v>
          </cell>
        </row>
        <row r="19">
          <cell r="A19" t="str">
            <v>1634047</v>
          </cell>
          <cell r="B19" t="str">
            <v>102050534258</v>
          </cell>
          <cell r="C19" t="str">
            <v>香港帝京酒店</v>
          </cell>
          <cell r="D19" t="str">
            <v>LO HEILIK</v>
          </cell>
          <cell r="E19" t="str">
            <v>2019-10-14</v>
          </cell>
          <cell r="F19" t="str">
            <v>2019-10-15</v>
          </cell>
          <cell r="G19" t="str">
            <v>RMB</v>
          </cell>
          <cell r="H19" t="str">
            <v>465.00</v>
          </cell>
        </row>
        <row r="20">
          <cell r="A20" t="str">
            <v>1633929</v>
          </cell>
          <cell r="B20" t="str">
            <v>102050672040</v>
          </cell>
          <cell r="C20" t="str">
            <v>普吉岛卡伦海滩瑞享度假村及水疗中心</v>
          </cell>
          <cell r="D20" t="str">
            <v>WU JIAOJIAO</v>
          </cell>
          <cell r="E20" t="str">
            <v>2019-10-14</v>
          </cell>
          <cell r="F20" t="str">
            <v>2019-10-17</v>
          </cell>
          <cell r="G20" t="str">
            <v>RMB</v>
          </cell>
          <cell r="H20" t="str">
            <v>7467.00</v>
          </cell>
        </row>
        <row r="21">
          <cell r="A21" t="str">
            <v>1632973</v>
          </cell>
          <cell r="B21" t="str">
            <v>102049753938</v>
          </cell>
          <cell r="C21" t="str">
            <v>吉隆坡双威伟乐酒店</v>
          </cell>
          <cell r="D21" t="str">
            <v>JIN YONGTAO</v>
          </cell>
          <cell r="E21" t="str">
            <v>2019-10-14</v>
          </cell>
          <cell r="F21" t="str">
            <v>2019-10-15</v>
          </cell>
          <cell r="G21" t="str">
            <v>RMB</v>
          </cell>
          <cell r="H21" t="str">
            <v>326.00</v>
          </cell>
        </row>
        <row r="22">
          <cell r="A22" t="str">
            <v>1629993</v>
          </cell>
          <cell r="B22" t="str">
            <v>102045528437</v>
          </cell>
          <cell r="C22" t="str">
            <v>清迈布里斯里精品酒店</v>
          </cell>
          <cell r="D22" t="str">
            <v>HUANG/JIANBIN,CEN BAOXIAN</v>
          </cell>
          <cell r="E22" t="str">
            <v>2019-10-12</v>
          </cell>
          <cell r="F22" t="str">
            <v>2019-10-14</v>
          </cell>
          <cell r="G22" t="str">
            <v>RMB</v>
          </cell>
          <cell r="H22" t="str">
            <v>816.00</v>
          </cell>
        </row>
        <row r="23">
          <cell r="A23" t="str">
            <v>1628964</v>
          </cell>
          <cell r="B23" t="str">
            <v>102043773362</v>
          </cell>
          <cell r="C23" t="str">
            <v>花筑济州岛梦幻酒店</v>
          </cell>
          <cell r="D23" t="str">
            <v>TONG ZHANGYAN</v>
          </cell>
          <cell r="E23" t="str">
            <v>2019-10-11</v>
          </cell>
          <cell r="F23" t="str">
            <v>2019-10-14</v>
          </cell>
          <cell r="G23" t="str">
            <v>RMB</v>
          </cell>
          <cell r="H23" t="str">
            <v>831.00</v>
          </cell>
        </row>
        <row r="24">
          <cell r="A24" t="str">
            <v>1628949</v>
          </cell>
          <cell r="B24" t="str">
            <v>102043187150</v>
          </cell>
          <cell r="C24" t="str">
            <v>花筑济州岛梦幻酒店</v>
          </cell>
          <cell r="D24" t="str">
            <v>ZHAO JINGYING</v>
          </cell>
          <cell r="E24" t="str">
            <v>2019-10-11</v>
          </cell>
          <cell r="F24" t="str">
            <v>2019-10-14</v>
          </cell>
          <cell r="G24" t="str">
            <v>RMB</v>
          </cell>
          <cell r="H24" t="str">
            <v>831.00</v>
          </cell>
        </row>
        <row r="25">
          <cell r="A25" t="str">
            <v>1628943</v>
          </cell>
          <cell r="B25" t="str">
            <v>102043249747</v>
          </cell>
          <cell r="C25" t="str">
            <v>花筑济州岛梦幻酒店</v>
          </cell>
          <cell r="D25" t="str">
            <v>WU SUMIN</v>
          </cell>
          <cell r="E25" t="str">
            <v>2019-10-11</v>
          </cell>
          <cell r="F25" t="str">
            <v>2019-10-15</v>
          </cell>
          <cell r="G25" t="str">
            <v>RMB</v>
          </cell>
          <cell r="H25" t="str">
            <v>1092.00</v>
          </cell>
        </row>
        <row r="26">
          <cell r="A26" t="str">
            <v>1628699</v>
          </cell>
          <cell r="B26" t="str">
            <v>102043998759</v>
          </cell>
          <cell r="C26" t="str">
            <v>普吉岛卡塔坦尼海滩度假村</v>
          </cell>
          <cell r="D26" t="str">
            <v>LI CANYU</v>
          </cell>
          <cell r="E26" t="str">
            <v>2019-10-18</v>
          </cell>
          <cell r="F26" t="str">
            <v>2019-10-20</v>
          </cell>
          <cell r="G26" t="str">
            <v>RMB</v>
          </cell>
          <cell r="H26" t="str">
            <v>3040.00</v>
          </cell>
        </row>
        <row r="27">
          <cell r="A27" t="str">
            <v>1628239</v>
          </cell>
          <cell r="B27" t="str">
            <v>102042367744</v>
          </cell>
          <cell r="C27" t="str">
            <v>花筑济州岛梦幻酒店</v>
          </cell>
          <cell r="D27" t="str">
            <v>XU JIENA</v>
          </cell>
          <cell r="E27" t="str">
            <v>2019-10-17</v>
          </cell>
          <cell r="F27" t="str">
            <v>2019-10-18</v>
          </cell>
          <cell r="G27" t="str">
            <v>RMB</v>
          </cell>
          <cell r="H27" t="str">
            <v>262.00</v>
          </cell>
        </row>
        <row r="28">
          <cell r="A28" t="str">
            <v>1628238</v>
          </cell>
          <cell r="B28" t="str">
            <v>102042133390</v>
          </cell>
          <cell r="C28" t="str">
            <v>花筑济州岛梦幻酒店</v>
          </cell>
          <cell r="D28" t="str">
            <v>XU JIENA</v>
          </cell>
          <cell r="E28" t="str">
            <v>2019-10-14</v>
          </cell>
          <cell r="F28" t="str">
            <v>2019-10-16</v>
          </cell>
          <cell r="G28" t="str">
            <v>RMB</v>
          </cell>
          <cell r="H28" t="str">
            <v>524.00</v>
          </cell>
        </row>
        <row r="29">
          <cell r="A29" t="str">
            <v>1615411</v>
          </cell>
          <cell r="B29" t="str">
            <v>102028287443</v>
          </cell>
          <cell r="C29" t="str">
            <v>康帕斯酒店集团素坤逸力狮快捷酒店</v>
          </cell>
          <cell r="D29" t="str">
            <v>MEN YURUO</v>
          </cell>
          <cell r="E29" t="str">
            <v>2019-10-17</v>
          </cell>
          <cell r="F29" t="str">
            <v>2019-10-18</v>
          </cell>
          <cell r="G29" t="str">
            <v>RMB</v>
          </cell>
          <cell r="H29" t="str">
            <v>469.00</v>
          </cell>
        </row>
        <row r="30">
          <cell r="A30" t="str">
            <v>1614903</v>
          </cell>
          <cell r="B30" t="str">
            <v>102028358245</v>
          </cell>
          <cell r="C30" t="str">
            <v>普吉岛卡塔坦尼海滩度假村</v>
          </cell>
          <cell r="D30" t="str">
            <v>SHAO CUI</v>
          </cell>
          <cell r="E30" t="str">
            <v>2019-10-15</v>
          </cell>
          <cell r="F30" t="str">
            <v>2019-10-17</v>
          </cell>
          <cell r="G30" t="str">
            <v>RMB</v>
          </cell>
          <cell r="H30" t="str">
            <v>3550.00</v>
          </cell>
        </row>
        <row r="31">
          <cell r="A31" t="str">
            <v>1611202</v>
          </cell>
          <cell r="B31" t="str">
            <v>102022799449</v>
          </cell>
          <cell r="C31" t="str">
            <v>薄荷岛梢帕姆邦劳度假酒店</v>
          </cell>
          <cell r="D31" t="str">
            <v>LUO XIA</v>
          </cell>
          <cell r="E31" t="str">
            <v>2019-10-16</v>
          </cell>
          <cell r="F31" t="str">
            <v>2019-10-17</v>
          </cell>
          <cell r="G31" t="str">
            <v>RMB</v>
          </cell>
          <cell r="H31" t="str">
            <v>1275.00</v>
          </cell>
        </row>
        <row r="32">
          <cell r="A32" t="str">
            <v>1593916</v>
          </cell>
          <cell r="B32" t="str">
            <v>102000618921</v>
          </cell>
          <cell r="C32" t="str">
            <v>花筑·首尔明洞欣欣酒店</v>
          </cell>
          <cell r="D32" t="str">
            <v>YAO NA</v>
          </cell>
          <cell r="E32" t="str">
            <v>2019-10-08</v>
          </cell>
          <cell r="F32" t="str">
            <v>2019-10-14</v>
          </cell>
          <cell r="G32" t="str">
            <v>RMB</v>
          </cell>
          <cell r="H32" t="str">
            <v>2540.00</v>
          </cell>
        </row>
        <row r="33">
          <cell r="A33" t="str">
            <v>1585301</v>
          </cell>
          <cell r="B33" t="str">
            <v>101991978555</v>
          </cell>
          <cell r="C33" t="str">
            <v>普吉岛阿玛瑞酒店</v>
          </cell>
          <cell r="D33" t="str">
            <v>WU XUHUI,HOU/JINXIA</v>
          </cell>
          <cell r="E33" t="str">
            <v>2019-10-16</v>
          </cell>
          <cell r="F33" t="str">
            <v>2019-10-18</v>
          </cell>
          <cell r="G33" t="str">
            <v>RMB</v>
          </cell>
          <cell r="H33" t="str">
            <v>1548.00</v>
          </cell>
        </row>
        <row r="34">
          <cell r="A34" t="str">
            <v>1585016</v>
          </cell>
          <cell r="B34" t="str">
            <v>101990447528</v>
          </cell>
          <cell r="C34" t="str">
            <v>普吉岛阿玛瑞酒店</v>
          </cell>
          <cell r="D34" t="str">
            <v>LUO FENG</v>
          </cell>
          <cell r="E34" t="str">
            <v>2019-10-16</v>
          </cell>
          <cell r="F34" t="str">
            <v>2019-10-18</v>
          </cell>
          <cell r="G34" t="str">
            <v>RMB</v>
          </cell>
          <cell r="H34" t="str">
            <v>1548.00</v>
          </cell>
        </row>
        <row r="35">
          <cell r="A35" t="str">
            <v>合计:</v>
          </cell>
        </row>
        <row r="35">
          <cell r="H35" t="str">
            <v>47516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29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29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tabSelected="1" topLeftCell="Q7" workbookViewId="0">
      <selection activeCell="Y43" sqref="Y43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3" width="13.2857142857143" customWidth="1"/>
    <col min="24" max="24" width="23.4285714285714" customWidth="1"/>
    <col min="25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5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75</v>
      </c>
      <c r="G2" s="1" t="s">
        <v>77</v>
      </c>
      <c r="H2" s="3" t="s">
        <v>78</v>
      </c>
      <c r="I2" s="3" t="s">
        <v>79</v>
      </c>
      <c r="J2" s="3" t="s">
        <v>2</v>
      </c>
      <c r="K2" s="3" t="s">
        <v>80</v>
      </c>
      <c r="L2" s="3">
        <v>1</v>
      </c>
      <c r="M2" s="3">
        <v>6</v>
      </c>
      <c r="N2" s="3" t="s">
        <v>81</v>
      </c>
      <c r="O2" s="3" t="s">
        <v>82</v>
      </c>
      <c r="P2" s="3" t="s">
        <v>83</v>
      </c>
      <c r="Q2" s="3"/>
      <c r="R2" s="5" t="s">
        <v>84</v>
      </c>
      <c r="S2" s="7" t="s">
        <v>19</v>
      </c>
      <c r="T2" s="3"/>
      <c r="U2" s="5" t="s">
        <v>19</v>
      </c>
      <c r="V2" s="5" t="s">
        <v>84</v>
      </c>
      <c r="W2" s="7" t="s">
        <v>85</v>
      </c>
      <c r="X2" s="7" t="s">
        <v>19</v>
      </c>
      <c r="Y2" s="5" t="s">
        <v>19</v>
      </c>
      <c r="Z2" s="7" t="s">
        <v>19</v>
      </c>
      <c r="AA2" s="11" t="s">
        <v>19</v>
      </c>
      <c r="AB2" t="s">
        <v>19</v>
      </c>
      <c r="AC2" s="12">
        <v>2540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  <c r="AI2">
        <f>VLOOKUP(B2,'[1]Booking Info'!$A$12:$H$35,8,0)-AC2</f>
        <v>0</v>
      </c>
    </row>
    <row r="3" ht="14.25" customHeight="1" spans="1:35">
      <c r="A3" s="1" t="s">
        <v>88</v>
      </c>
      <c r="B3" s="1" t="s">
        <v>89</v>
      </c>
      <c r="C3" s="1" t="s">
        <v>74</v>
      </c>
      <c r="D3" s="1" t="s">
        <v>75</v>
      </c>
      <c r="E3" s="1" t="s">
        <v>76</v>
      </c>
      <c r="F3" s="1" t="s">
        <v>75</v>
      </c>
      <c r="G3" s="1" t="s">
        <v>90</v>
      </c>
      <c r="H3" s="3" t="s">
        <v>91</v>
      </c>
      <c r="I3" s="3" t="s">
        <v>79</v>
      </c>
      <c r="J3" s="3" t="s">
        <v>2</v>
      </c>
      <c r="K3" s="3" t="s">
        <v>92</v>
      </c>
      <c r="L3" s="3">
        <v>1</v>
      </c>
      <c r="M3" s="3">
        <v>3</v>
      </c>
      <c r="N3" s="3" t="s">
        <v>93</v>
      </c>
      <c r="O3" s="3" t="s">
        <v>94</v>
      </c>
      <c r="P3" s="3" t="s">
        <v>83</v>
      </c>
      <c r="Q3" s="3"/>
      <c r="R3" s="5" t="s">
        <v>95</v>
      </c>
      <c r="S3" s="7" t="s">
        <v>19</v>
      </c>
      <c r="T3" s="3"/>
      <c r="U3" s="5" t="s">
        <v>19</v>
      </c>
      <c r="V3" s="5" t="s">
        <v>95</v>
      </c>
      <c r="W3" s="7" t="s">
        <v>96</v>
      </c>
      <c r="X3" s="7" t="s">
        <v>19</v>
      </c>
      <c r="Y3" s="5" t="s">
        <v>19</v>
      </c>
      <c r="Z3" s="7" t="s">
        <v>19</v>
      </c>
      <c r="AA3" s="11" t="s">
        <v>19</v>
      </c>
      <c r="AB3" t="s">
        <v>19</v>
      </c>
      <c r="AC3" s="12">
        <v>831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  <c r="AI3">
        <f>VLOOKUP(B3,'[1]Booking Info'!$A$12:$H$35,8,0)-AC3</f>
        <v>0</v>
      </c>
    </row>
    <row r="4" ht="14.25" customHeight="1" spans="1:35">
      <c r="A4" s="1" t="s">
        <v>98</v>
      </c>
      <c r="B4" s="1" t="s">
        <v>99</v>
      </c>
      <c r="C4" s="1" t="s">
        <v>74</v>
      </c>
      <c r="D4" s="1" t="s">
        <v>75</v>
      </c>
      <c r="E4" s="1" t="s">
        <v>76</v>
      </c>
      <c r="F4" s="1" t="s">
        <v>75</v>
      </c>
      <c r="G4" s="1" t="s">
        <v>90</v>
      </c>
      <c r="H4" s="3" t="s">
        <v>91</v>
      </c>
      <c r="I4" s="3" t="s">
        <v>79</v>
      </c>
      <c r="J4" s="3" t="s">
        <v>2</v>
      </c>
      <c r="K4" s="3" t="s">
        <v>100</v>
      </c>
      <c r="L4" s="3">
        <v>1</v>
      </c>
      <c r="M4" s="3">
        <v>3</v>
      </c>
      <c r="N4" s="3" t="s">
        <v>93</v>
      </c>
      <c r="O4" s="3" t="s">
        <v>94</v>
      </c>
      <c r="P4" s="3" t="s">
        <v>83</v>
      </c>
      <c r="Q4" s="3"/>
      <c r="R4" s="5" t="s">
        <v>95</v>
      </c>
      <c r="S4" s="7" t="s">
        <v>19</v>
      </c>
      <c r="T4" s="3"/>
      <c r="U4" s="5" t="s">
        <v>19</v>
      </c>
      <c r="V4" s="5" t="s">
        <v>95</v>
      </c>
      <c r="W4" s="7" t="s">
        <v>96</v>
      </c>
      <c r="X4" s="7" t="s">
        <v>19</v>
      </c>
      <c r="Y4" s="5" t="s">
        <v>19</v>
      </c>
      <c r="Z4" s="7" t="s">
        <v>19</v>
      </c>
      <c r="AA4" s="11" t="s">
        <v>19</v>
      </c>
      <c r="AB4" t="s">
        <v>19</v>
      </c>
      <c r="AC4" s="12">
        <v>831</v>
      </c>
      <c r="AD4" t="s">
        <v>6</v>
      </c>
      <c r="AE4" t="s">
        <v>101</v>
      </c>
      <c r="AF4" t="s">
        <v>87</v>
      </c>
      <c r="AG4" t="s">
        <v>75</v>
      </c>
      <c r="AH4" t="s">
        <v>19</v>
      </c>
      <c r="AI4">
        <f>VLOOKUP(B4,'[1]Booking Info'!$A$12:$H$35,8,0)-AC4</f>
        <v>0</v>
      </c>
    </row>
    <row r="5" ht="14.25" customHeight="1" spans="1:35">
      <c r="A5" s="1" t="s">
        <v>102</v>
      </c>
      <c r="B5" s="1" t="s">
        <v>103</v>
      </c>
      <c r="C5" s="1" t="s">
        <v>74</v>
      </c>
      <c r="D5" s="1" t="s">
        <v>75</v>
      </c>
      <c r="E5" s="1" t="s">
        <v>76</v>
      </c>
      <c r="F5" s="1" t="s">
        <v>75</v>
      </c>
      <c r="G5" s="1" t="s">
        <v>104</v>
      </c>
      <c r="H5" s="3" t="s">
        <v>105</v>
      </c>
      <c r="I5" s="3" t="s">
        <v>79</v>
      </c>
      <c r="J5" s="3" t="s">
        <v>2</v>
      </c>
      <c r="K5" s="3" t="s">
        <v>106</v>
      </c>
      <c r="L5" s="3">
        <v>1</v>
      </c>
      <c r="M5" s="3">
        <v>2</v>
      </c>
      <c r="N5" s="3" t="s">
        <v>107</v>
      </c>
      <c r="O5" s="3" t="s">
        <v>108</v>
      </c>
      <c r="P5" s="3" t="s">
        <v>83</v>
      </c>
      <c r="Q5" s="3"/>
      <c r="R5" s="5" t="s">
        <v>109</v>
      </c>
      <c r="S5" s="7" t="s">
        <v>19</v>
      </c>
      <c r="T5" s="3"/>
      <c r="U5" s="5" t="s">
        <v>19</v>
      </c>
      <c r="V5" s="5" t="s">
        <v>109</v>
      </c>
      <c r="W5" s="7" t="s">
        <v>110</v>
      </c>
      <c r="X5" s="7" t="s">
        <v>19</v>
      </c>
      <c r="Y5" s="5" t="s">
        <v>19</v>
      </c>
      <c r="Z5" s="7" t="s">
        <v>19</v>
      </c>
      <c r="AA5" s="11" t="s">
        <v>19</v>
      </c>
      <c r="AB5" t="s">
        <v>19</v>
      </c>
      <c r="AC5" s="12">
        <v>816</v>
      </c>
      <c r="AD5" t="s">
        <v>6</v>
      </c>
      <c r="AE5" t="s">
        <v>111</v>
      </c>
      <c r="AF5" t="s">
        <v>87</v>
      </c>
      <c r="AG5" t="s">
        <v>75</v>
      </c>
      <c r="AH5" t="s">
        <v>19</v>
      </c>
      <c r="AI5">
        <f>VLOOKUP(B5,'[1]Booking Info'!$A$12:$H$35,8,0)-AC5</f>
        <v>0</v>
      </c>
    </row>
    <row r="6" ht="14.25" customHeight="1" spans="1:35">
      <c r="A6" s="1" t="s">
        <v>112</v>
      </c>
      <c r="B6" s="1" t="s">
        <v>113</v>
      </c>
      <c r="C6" s="1" t="s">
        <v>74</v>
      </c>
      <c r="D6" s="1" t="s">
        <v>75</v>
      </c>
      <c r="E6" s="1" t="s">
        <v>76</v>
      </c>
      <c r="F6" s="1" t="s">
        <v>75</v>
      </c>
      <c r="G6" s="1" t="s">
        <v>90</v>
      </c>
      <c r="H6" s="3" t="s">
        <v>91</v>
      </c>
      <c r="I6" s="3" t="s">
        <v>79</v>
      </c>
      <c r="J6" s="3" t="s">
        <v>2</v>
      </c>
      <c r="K6" s="3" t="s">
        <v>114</v>
      </c>
      <c r="L6" s="3">
        <v>1</v>
      </c>
      <c r="M6" s="3">
        <v>4</v>
      </c>
      <c r="N6" s="3" t="s">
        <v>93</v>
      </c>
      <c r="O6" s="3" t="s">
        <v>94</v>
      </c>
      <c r="P6" s="3" t="s">
        <v>115</v>
      </c>
      <c r="Q6" s="3"/>
      <c r="R6" s="5" t="s">
        <v>116</v>
      </c>
      <c r="S6" s="7" t="s">
        <v>19</v>
      </c>
      <c r="T6" s="3"/>
      <c r="U6" s="5" t="s">
        <v>19</v>
      </c>
      <c r="V6" s="5" t="s">
        <v>116</v>
      </c>
      <c r="W6" s="7" t="s">
        <v>117</v>
      </c>
      <c r="X6" s="7" t="s">
        <v>19</v>
      </c>
      <c r="Y6" s="5" t="s">
        <v>19</v>
      </c>
      <c r="Z6" s="7" t="s">
        <v>19</v>
      </c>
      <c r="AA6" s="11" t="s">
        <v>19</v>
      </c>
      <c r="AB6" t="s">
        <v>19</v>
      </c>
      <c r="AC6" s="12">
        <v>1092</v>
      </c>
      <c r="AD6" t="s">
        <v>6</v>
      </c>
      <c r="AE6" t="s">
        <v>97</v>
      </c>
      <c r="AF6" t="s">
        <v>87</v>
      </c>
      <c r="AG6" t="s">
        <v>75</v>
      </c>
      <c r="AH6" t="s">
        <v>19</v>
      </c>
      <c r="AI6">
        <f>VLOOKUP(B6,'[1]Booking Info'!$A$12:$H$35,8,0)-AC6</f>
        <v>0</v>
      </c>
    </row>
    <row r="7" ht="14.25" customHeight="1" spans="1:35">
      <c r="A7" s="1" t="s">
        <v>118</v>
      </c>
      <c r="B7" s="1" t="s">
        <v>119</v>
      </c>
      <c r="C7" s="1" t="s">
        <v>74</v>
      </c>
      <c r="D7" s="1" t="s">
        <v>75</v>
      </c>
      <c r="E7" s="1" t="s">
        <v>76</v>
      </c>
      <c r="F7" s="1" t="s">
        <v>75</v>
      </c>
      <c r="G7" s="1" t="s">
        <v>120</v>
      </c>
      <c r="H7" s="3" t="s">
        <v>121</v>
      </c>
      <c r="I7" s="3" t="s">
        <v>79</v>
      </c>
      <c r="J7" s="3" t="s">
        <v>2</v>
      </c>
      <c r="K7" s="3" t="s">
        <v>122</v>
      </c>
      <c r="L7" s="3">
        <v>1</v>
      </c>
      <c r="M7" s="3">
        <v>1</v>
      </c>
      <c r="N7" s="3" t="s">
        <v>123</v>
      </c>
      <c r="O7" s="3" t="s">
        <v>83</v>
      </c>
      <c r="P7" s="3" t="s">
        <v>115</v>
      </c>
      <c r="Q7" s="3"/>
      <c r="R7" s="5" t="s">
        <v>124</v>
      </c>
      <c r="S7" s="7" t="s">
        <v>19</v>
      </c>
      <c r="T7" s="3"/>
      <c r="U7" s="5" t="s">
        <v>19</v>
      </c>
      <c r="V7" s="5" t="s">
        <v>124</v>
      </c>
      <c r="W7" s="7" t="s">
        <v>125</v>
      </c>
      <c r="X7" s="7" t="s">
        <v>19</v>
      </c>
      <c r="Y7" s="5" t="s">
        <v>19</v>
      </c>
      <c r="Z7" s="7" t="s">
        <v>19</v>
      </c>
      <c r="AA7" s="11" t="s">
        <v>19</v>
      </c>
      <c r="AB7" t="s">
        <v>19</v>
      </c>
      <c r="AC7" s="12">
        <v>465</v>
      </c>
      <c r="AD7" t="s">
        <v>6</v>
      </c>
      <c r="AE7" t="s">
        <v>126</v>
      </c>
      <c r="AF7" t="s">
        <v>87</v>
      </c>
      <c r="AG7" t="s">
        <v>75</v>
      </c>
      <c r="AH7" t="s">
        <v>19</v>
      </c>
      <c r="AI7">
        <f>VLOOKUP(B7,'[1]Booking Info'!$A$12:$H$35,8,0)-AC7</f>
        <v>0</v>
      </c>
    </row>
    <row r="8" ht="14.25" customHeight="1" spans="1:35">
      <c r="A8" s="1" t="s">
        <v>127</v>
      </c>
      <c r="B8" s="1" t="s">
        <v>128</v>
      </c>
      <c r="C8" s="1" t="s">
        <v>74</v>
      </c>
      <c r="D8" s="1" t="s">
        <v>75</v>
      </c>
      <c r="E8" s="1" t="s">
        <v>76</v>
      </c>
      <c r="F8" s="1" t="s">
        <v>75</v>
      </c>
      <c r="G8" s="1" t="s">
        <v>129</v>
      </c>
      <c r="H8" s="3" t="s">
        <v>130</v>
      </c>
      <c r="I8" s="3" t="s">
        <v>79</v>
      </c>
      <c r="J8" s="3" t="s">
        <v>2</v>
      </c>
      <c r="K8" s="3" t="s">
        <v>131</v>
      </c>
      <c r="L8" s="3">
        <v>2</v>
      </c>
      <c r="M8" s="3">
        <v>3</v>
      </c>
      <c r="N8" s="3" t="s">
        <v>94</v>
      </c>
      <c r="O8" s="3" t="s">
        <v>108</v>
      </c>
      <c r="P8" s="3" t="s">
        <v>115</v>
      </c>
      <c r="Q8" s="3"/>
      <c r="R8" s="5" t="s">
        <v>132</v>
      </c>
      <c r="S8" s="7" t="s">
        <v>19</v>
      </c>
      <c r="T8" s="3"/>
      <c r="U8" s="5" t="s">
        <v>19</v>
      </c>
      <c r="V8" s="5" t="s">
        <v>132</v>
      </c>
      <c r="W8" s="7" t="s">
        <v>133</v>
      </c>
      <c r="X8" s="7" t="s">
        <v>19</v>
      </c>
      <c r="Y8" s="5" t="s">
        <v>19</v>
      </c>
      <c r="Z8" s="7" t="s">
        <v>19</v>
      </c>
      <c r="AA8" s="11" t="s">
        <v>19</v>
      </c>
      <c r="AB8" t="s">
        <v>19</v>
      </c>
      <c r="AC8" s="12">
        <v>10590</v>
      </c>
      <c r="AD8" t="s">
        <v>6</v>
      </c>
      <c r="AE8" t="s">
        <v>134</v>
      </c>
      <c r="AF8" t="s">
        <v>87</v>
      </c>
      <c r="AG8" t="s">
        <v>75</v>
      </c>
      <c r="AH8" t="s">
        <v>19</v>
      </c>
      <c r="AI8">
        <f>VLOOKUP(B8,'[1]Booking Info'!$A$12:$H$35,8,0)-AC8</f>
        <v>0</v>
      </c>
    </row>
    <row r="9" ht="14.25" customHeight="1" spans="1:35">
      <c r="A9" s="1" t="s">
        <v>135</v>
      </c>
      <c r="B9" s="1" t="s">
        <v>136</v>
      </c>
      <c r="C9" s="1" t="s">
        <v>74</v>
      </c>
      <c r="D9" s="1" t="s">
        <v>75</v>
      </c>
      <c r="E9" s="1" t="s">
        <v>76</v>
      </c>
      <c r="F9" s="1" t="s">
        <v>75</v>
      </c>
      <c r="G9" s="1" t="s">
        <v>137</v>
      </c>
      <c r="H9" s="3" t="s">
        <v>138</v>
      </c>
      <c r="I9" s="3" t="s">
        <v>79</v>
      </c>
      <c r="J9" s="3" t="s">
        <v>2</v>
      </c>
      <c r="K9" s="3" t="s">
        <v>139</v>
      </c>
      <c r="L9" s="3">
        <v>1</v>
      </c>
      <c r="M9" s="3">
        <v>1</v>
      </c>
      <c r="N9" s="3" t="s">
        <v>140</v>
      </c>
      <c r="O9" s="3" t="s">
        <v>83</v>
      </c>
      <c r="P9" s="3" t="s">
        <v>115</v>
      </c>
      <c r="Q9" s="3"/>
      <c r="R9" s="5" t="s">
        <v>141</v>
      </c>
      <c r="S9" s="7" t="s">
        <v>19</v>
      </c>
      <c r="T9" s="3"/>
      <c r="U9" s="5" t="s">
        <v>19</v>
      </c>
      <c r="V9" s="5" t="s">
        <v>141</v>
      </c>
      <c r="W9" s="7" t="s">
        <v>142</v>
      </c>
      <c r="X9" s="7" t="s">
        <v>19</v>
      </c>
      <c r="Y9" s="5" t="s">
        <v>19</v>
      </c>
      <c r="Z9" s="7" t="s">
        <v>19</v>
      </c>
      <c r="AA9" s="11" t="s">
        <v>19</v>
      </c>
      <c r="AB9" t="s">
        <v>19</v>
      </c>
      <c r="AC9" s="12">
        <v>326</v>
      </c>
      <c r="AD9" t="s">
        <v>6</v>
      </c>
      <c r="AE9" t="s">
        <v>143</v>
      </c>
      <c r="AF9" t="s">
        <v>87</v>
      </c>
      <c r="AG9" t="s">
        <v>75</v>
      </c>
      <c r="AH9" t="s">
        <v>19</v>
      </c>
      <c r="AI9">
        <f>VLOOKUP(B9,'[1]Booking Info'!$A$12:$H$35,8,0)-AC9</f>
        <v>0</v>
      </c>
    </row>
    <row r="10" ht="14.25" customHeight="1" spans="1:35">
      <c r="A10" s="1" t="s">
        <v>144</v>
      </c>
      <c r="B10" s="1"/>
      <c r="C10" s="1" t="s">
        <v>74</v>
      </c>
      <c r="D10" s="1" t="s">
        <v>75</v>
      </c>
      <c r="E10" s="1" t="s">
        <v>76</v>
      </c>
      <c r="F10" s="1" t="s">
        <v>75</v>
      </c>
      <c r="G10" s="1" t="s">
        <v>145</v>
      </c>
      <c r="H10" s="3" t="s">
        <v>146</v>
      </c>
      <c r="I10" s="3" t="s">
        <v>79</v>
      </c>
      <c r="J10" s="3" t="s">
        <v>2</v>
      </c>
      <c r="K10" s="3" t="s">
        <v>147</v>
      </c>
      <c r="L10" s="3">
        <v>1</v>
      </c>
      <c r="M10" s="3">
        <v>3</v>
      </c>
      <c r="N10" s="3" t="s">
        <v>115</v>
      </c>
      <c r="O10" s="3" t="s">
        <v>115</v>
      </c>
      <c r="P10" s="3" t="s">
        <v>148</v>
      </c>
      <c r="Q10" s="3"/>
      <c r="R10" s="5" t="s">
        <v>149</v>
      </c>
      <c r="S10" s="7" t="s">
        <v>149</v>
      </c>
      <c r="T10" s="3" t="s">
        <v>150</v>
      </c>
      <c r="U10" s="5" t="s">
        <v>19</v>
      </c>
      <c r="V10" s="5" t="s">
        <v>19</v>
      </c>
      <c r="W10" s="7" t="s">
        <v>19</v>
      </c>
      <c r="X10" s="7" t="s">
        <v>19</v>
      </c>
      <c r="Y10" s="5" t="s">
        <v>19</v>
      </c>
      <c r="Z10" s="7" t="s">
        <v>19</v>
      </c>
      <c r="AA10" s="11" t="s">
        <v>19</v>
      </c>
      <c r="AB10" t="s">
        <v>19</v>
      </c>
      <c r="AC10" s="12">
        <v>0</v>
      </c>
      <c r="AD10" t="s">
        <v>6</v>
      </c>
      <c r="AE10" t="s">
        <v>151</v>
      </c>
      <c r="AF10" t="s">
        <v>87</v>
      </c>
      <c r="AG10" t="s">
        <v>75</v>
      </c>
      <c r="AH10" t="s">
        <v>19</v>
      </c>
      <c r="AI10" t="e">
        <f>VLOOKUP(B10,'[1]Booking Info'!$A$12:$H$35,8,0)-AC10</f>
        <v>#N/A</v>
      </c>
    </row>
    <row r="11" ht="14.25" customHeight="1" spans="1:35">
      <c r="A11" s="1" t="s">
        <v>152</v>
      </c>
      <c r="B11" s="1" t="s">
        <v>153</v>
      </c>
      <c r="C11" s="1" t="s">
        <v>74</v>
      </c>
      <c r="D11" s="1" t="s">
        <v>75</v>
      </c>
      <c r="E11" s="1" t="s">
        <v>76</v>
      </c>
      <c r="F11" s="1" t="s">
        <v>75</v>
      </c>
      <c r="G11" s="1" t="s">
        <v>90</v>
      </c>
      <c r="H11" s="3" t="s">
        <v>91</v>
      </c>
      <c r="I11" s="3" t="s">
        <v>79</v>
      </c>
      <c r="J11" s="3" t="s">
        <v>2</v>
      </c>
      <c r="K11" s="3" t="s">
        <v>154</v>
      </c>
      <c r="L11" s="3">
        <v>1</v>
      </c>
      <c r="M11" s="3">
        <v>2</v>
      </c>
      <c r="N11" s="3" t="s">
        <v>155</v>
      </c>
      <c r="O11" s="3" t="s">
        <v>83</v>
      </c>
      <c r="P11" s="3" t="s">
        <v>156</v>
      </c>
      <c r="Q11" s="3"/>
      <c r="R11" s="5" t="s">
        <v>157</v>
      </c>
      <c r="S11" s="7" t="s">
        <v>19</v>
      </c>
      <c r="T11" s="3"/>
      <c r="U11" s="5" t="s">
        <v>19</v>
      </c>
      <c r="V11" s="5" t="s">
        <v>157</v>
      </c>
      <c r="W11" s="7" t="s">
        <v>158</v>
      </c>
      <c r="X11" s="7" t="s">
        <v>19</v>
      </c>
      <c r="Y11" s="5" t="s">
        <v>19</v>
      </c>
      <c r="Z11" s="7" t="s">
        <v>19</v>
      </c>
      <c r="AA11" s="11" t="s">
        <v>19</v>
      </c>
      <c r="AB11" t="s">
        <v>19</v>
      </c>
      <c r="AC11" s="12">
        <v>524</v>
      </c>
      <c r="AD11" t="s">
        <v>6</v>
      </c>
      <c r="AE11" t="s">
        <v>101</v>
      </c>
      <c r="AF11" t="s">
        <v>87</v>
      </c>
      <c r="AG11" t="s">
        <v>75</v>
      </c>
      <c r="AH11" t="s">
        <v>19</v>
      </c>
      <c r="AI11">
        <f>VLOOKUP(B11,'[1]Booking Info'!$A$12:$H$35,8,0)-AC11</f>
        <v>0</v>
      </c>
    </row>
    <row r="12" ht="14.25" customHeight="1" spans="1:35">
      <c r="A12" s="1" t="s">
        <v>159</v>
      </c>
      <c r="B12" s="1" t="s">
        <v>160</v>
      </c>
      <c r="C12" s="1" t="s">
        <v>74</v>
      </c>
      <c r="D12" s="1" t="s">
        <v>75</v>
      </c>
      <c r="E12" s="1" t="s">
        <v>76</v>
      </c>
      <c r="F12" s="1" t="s">
        <v>75</v>
      </c>
      <c r="G12" s="1" t="s">
        <v>161</v>
      </c>
      <c r="H12" s="3" t="s">
        <v>162</v>
      </c>
      <c r="I12" s="3" t="s">
        <v>79</v>
      </c>
      <c r="J12" s="3" t="s">
        <v>2</v>
      </c>
      <c r="K12" s="3" t="s">
        <v>163</v>
      </c>
      <c r="L12" s="3">
        <v>1</v>
      </c>
      <c r="M12" s="3">
        <v>5</v>
      </c>
      <c r="N12" s="3" t="s">
        <v>94</v>
      </c>
      <c r="O12" s="3" t="s">
        <v>94</v>
      </c>
      <c r="P12" s="3" t="s">
        <v>156</v>
      </c>
      <c r="Q12" s="3"/>
      <c r="R12" s="5" t="s">
        <v>164</v>
      </c>
      <c r="S12" s="7" t="s">
        <v>19</v>
      </c>
      <c r="T12" s="3"/>
      <c r="U12" s="5" t="s">
        <v>19</v>
      </c>
      <c r="V12" s="5" t="s">
        <v>164</v>
      </c>
      <c r="W12" s="7" t="s">
        <v>165</v>
      </c>
      <c r="X12" s="7" t="s">
        <v>19</v>
      </c>
      <c r="Y12" s="5" t="s">
        <v>19</v>
      </c>
      <c r="Z12" s="7" t="s">
        <v>19</v>
      </c>
      <c r="AA12" s="11" t="s">
        <v>19</v>
      </c>
      <c r="AB12" t="s">
        <v>19</v>
      </c>
      <c r="AC12" s="12">
        <v>1275</v>
      </c>
      <c r="AD12" t="s">
        <v>6</v>
      </c>
      <c r="AE12" t="s">
        <v>166</v>
      </c>
      <c r="AF12" t="s">
        <v>87</v>
      </c>
      <c r="AG12" t="s">
        <v>75</v>
      </c>
      <c r="AH12" t="s">
        <v>19</v>
      </c>
      <c r="AI12">
        <f>VLOOKUP(B12,'[1]Booking Info'!$A$12:$H$35,8,0)-AC12</f>
        <v>0</v>
      </c>
    </row>
    <row r="13" ht="14.25" customHeight="1" spans="1:35">
      <c r="A13" s="1" t="s">
        <v>167</v>
      </c>
      <c r="B13" s="1" t="s">
        <v>168</v>
      </c>
      <c r="C13" s="1" t="s">
        <v>74</v>
      </c>
      <c r="D13" s="1" t="s">
        <v>75</v>
      </c>
      <c r="E13" s="1" t="s">
        <v>76</v>
      </c>
      <c r="F13" s="1" t="s">
        <v>75</v>
      </c>
      <c r="G13" s="1" t="s">
        <v>169</v>
      </c>
      <c r="H13" s="3" t="s">
        <v>170</v>
      </c>
      <c r="I13" s="3" t="s">
        <v>79</v>
      </c>
      <c r="J13" s="3" t="s">
        <v>2</v>
      </c>
      <c r="K13" s="3" t="s">
        <v>171</v>
      </c>
      <c r="L13" s="3">
        <v>1</v>
      </c>
      <c r="M13" s="3">
        <v>5</v>
      </c>
      <c r="N13" s="3" t="s">
        <v>172</v>
      </c>
      <c r="O13" s="3" t="s">
        <v>155</v>
      </c>
      <c r="P13" s="3" t="s">
        <v>173</v>
      </c>
      <c r="Q13" s="3"/>
      <c r="R13" s="5" t="s">
        <v>174</v>
      </c>
      <c r="S13" s="7" t="s">
        <v>19</v>
      </c>
      <c r="T13" s="3"/>
      <c r="U13" s="5" t="s">
        <v>19</v>
      </c>
      <c r="V13" s="5" t="s">
        <v>174</v>
      </c>
      <c r="W13" s="7" t="s">
        <v>175</v>
      </c>
      <c r="X13" s="7" t="s">
        <v>19</v>
      </c>
      <c r="Y13" s="5" t="s">
        <v>19</v>
      </c>
      <c r="Z13" s="7" t="s">
        <v>19</v>
      </c>
      <c r="AA13" s="11" t="s">
        <v>19</v>
      </c>
      <c r="AB13" t="s">
        <v>19</v>
      </c>
      <c r="AC13" s="12">
        <v>1129</v>
      </c>
      <c r="AD13" t="s">
        <v>6</v>
      </c>
      <c r="AE13" t="s">
        <v>176</v>
      </c>
      <c r="AF13" t="s">
        <v>87</v>
      </c>
      <c r="AG13" t="s">
        <v>75</v>
      </c>
      <c r="AH13" t="s">
        <v>19</v>
      </c>
      <c r="AI13" t="e">
        <f>VLOOKUP(B13,'[1]Booking Info'!$A$12:$H$35,8,0)-AC13</f>
        <v>#N/A</v>
      </c>
    </row>
    <row r="14" ht="14.25" customHeight="1" spans="1:35">
      <c r="A14" s="1" t="s">
        <v>177</v>
      </c>
      <c r="B14" s="1" t="s">
        <v>178</v>
      </c>
      <c r="C14" s="1" t="s">
        <v>74</v>
      </c>
      <c r="D14" s="1" t="s">
        <v>75</v>
      </c>
      <c r="E14" s="1" t="s">
        <v>76</v>
      </c>
      <c r="F14" s="1" t="s">
        <v>75</v>
      </c>
      <c r="G14" s="1" t="s">
        <v>179</v>
      </c>
      <c r="H14" s="3" t="s">
        <v>180</v>
      </c>
      <c r="I14" s="3" t="s">
        <v>79</v>
      </c>
      <c r="J14" s="3" t="s">
        <v>2</v>
      </c>
      <c r="K14" s="3" t="s">
        <v>181</v>
      </c>
      <c r="L14" s="3">
        <v>1</v>
      </c>
      <c r="M14" s="3">
        <v>1</v>
      </c>
      <c r="N14" s="3" t="s">
        <v>182</v>
      </c>
      <c r="O14" s="3" t="s">
        <v>156</v>
      </c>
      <c r="P14" s="3" t="s">
        <v>183</v>
      </c>
      <c r="Q14" s="3"/>
      <c r="R14" s="5" t="s">
        <v>184</v>
      </c>
      <c r="S14" s="7" t="s">
        <v>19</v>
      </c>
      <c r="T14" s="3"/>
      <c r="U14" s="5" t="s">
        <v>19</v>
      </c>
      <c r="V14" s="5" t="s">
        <v>184</v>
      </c>
      <c r="W14" s="7" t="s">
        <v>185</v>
      </c>
      <c r="X14" s="7" t="s">
        <v>19</v>
      </c>
      <c r="Y14" s="5" t="s">
        <v>19</v>
      </c>
      <c r="Z14" s="7" t="s">
        <v>19</v>
      </c>
      <c r="AA14" s="11" t="s">
        <v>19</v>
      </c>
      <c r="AB14" t="s">
        <v>19</v>
      </c>
      <c r="AC14" s="12">
        <v>1275</v>
      </c>
      <c r="AD14" t="s">
        <v>6</v>
      </c>
      <c r="AE14" t="s">
        <v>186</v>
      </c>
      <c r="AF14" t="s">
        <v>87</v>
      </c>
      <c r="AG14" t="s">
        <v>75</v>
      </c>
      <c r="AH14" t="s">
        <v>19</v>
      </c>
      <c r="AI14">
        <f>VLOOKUP(B14,'[1]Booking Info'!$A$12:$H$35,8,0)-AC14</f>
        <v>0</v>
      </c>
    </row>
    <row r="15" ht="14.25" customHeight="1" spans="1:35">
      <c r="A15" s="1" t="s">
        <v>187</v>
      </c>
      <c r="B15" s="1" t="s">
        <v>188</v>
      </c>
      <c r="C15" s="1" t="s">
        <v>74</v>
      </c>
      <c r="D15" s="1" t="s">
        <v>75</v>
      </c>
      <c r="E15" s="1" t="s">
        <v>76</v>
      </c>
      <c r="F15" s="1" t="s">
        <v>75</v>
      </c>
      <c r="G15" s="1" t="s">
        <v>189</v>
      </c>
      <c r="H15" s="3" t="s">
        <v>190</v>
      </c>
      <c r="I15" s="3" t="s">
        <v>79</v>
      </c>
      <c r="J15" s="3" t="s">
        <v>2</v>
      </c>
      <c r="K15" s="3" t="s">
        <v>191</v>
      </c>
      <c r="L15" s="3">
        <v>1</v>
      </c>
      <c r="M15" s="3">
        <v>2</v>
      </c>
      <c r="N15" s="3" t="s">
        <v>192</v>
      </c>
      <c r="O15" s="3" t="s">
        <v>115</v>
      </c>
      <c r="P15" s="3" t="s">
        <v>183</v>
      </c>
      <c r="Q15" s="3"/>
      <c r="R15" s="5" t="s">
        <v>193</v>
      </c>
      <c r="S15" s="7" t="s">
        <v>19</v>
      </c>
      <c r="T15" s="3"/>
      <c r="U15" s="5" t="s">
        <v>19</v>
      </c>
      <c r="V15" s="5" t="s">
        <v>193</v>
      </c>
      <c r="W15" s="7" t="s">
        <v>194</v>
      </c>
      <c r="X15" s="7" t="s">
        <v>19</v>
      </c>
      <c r="Y15" s="5" t="s">
        <v>19</v>
      </c>
      <c r="Z15" s="7" t="s">
        <v>19</v>
      </c>
      <c r="AA15" s="11" t="s">
        <v>19</v>
      </c>
      <c r="AB15" t="s">
        <v>19</v>
      </c>
      <c r="AC15" s="12">
        <v>3550</v>
      </c>
      <c r="AD15" t="s">
        <v>6</v>
      </c>
      <c r="AE15" t="s">
        <v>195</v>
      </c>
      <c r="AF15" t="s">
        <v>87</v>
      </c>
      <c r="AG15" t="s">
        <v>75</v>
      </c>
      <c r="AH15" t="s">
        <v>19</v>
      </c>
      <c r="AI15">
        <f>VLOOKUP(B15,'[1]Booking Info'!$A$12:$H$35,8,0)-AC15</f>
        <v>0</v>
      </c>
    </row>
    <row r="16" ht="14.25" customHeight="1" spans="1:35">
      <c r="A16" s="1" t="s">
        <v>196</v>
      </c>
      <c r="B16" s="1" t="s">
        <v>197</v>
      </c>
      <c r="C16" s="1" t="s">
        <v>74</v>
      </c>
      <c r="D16" s="1" t="s">
        <v>75</v>
      </c>
      <c r="E16" s="1" t="s">
        <v>76</v>
      </c>
      <c r="F16" s="1" t="s">
        <v>75</v>
      </c>
      <c r="G16" s="1" t="s">
        <v>198</v>
      </c>
      <c r="H16" s="3" t="s">
        <v>199</v>
      </c>
      <c r="I16" s="3" t="s">
        <v>79</v>
      </c>
      <c r="J16" s="3" t="s">
        <v>2</v>
      </c>
      <c r="K16" s="3" t="s">
        <v>200</v>
      </c>
      <c r="L16" s="3">
        <v>1</v>
      </c>
      <c r="M16" s="3">
        <v>3</v>
      </c>
      <c r="N16" s="3" t="s">
        <v>94</v>
      </c>
      <c r="O16" s="3" t="s">
        <v>83</v>
      </c>
      <c r="P16" s="3" t="s">
        <v>183</v>
      </c>
      <c r="Q16" s="3"/>
      <c r="R16" s="5" t="s">
        <v>201</v>
      </c>
      <c r="S16" s="7" t="s">
        <v>19</v>
      </c>
      <c r="T16" s="3"/>
      <c r="U16" s="5" t="s">
        <v>19</v>
      </c>
      <c r="V16" s="5" t="s">
        <v>201</v>
      </c>
      <c r="W16" s="7" t="s">
        <v>202</v>
      </c>
      <c r="X16" s="7" t="s">
        <v>19</v>
      </c>
      <c r="Y16" s="5" t="s">
        <v>19</v>
      </c>
      <c r="Z16" s="7" t="s">
        <v>19</v>
      </c>
      <c r="AA16" s="11" t="s">
        <v>19</v>
      </c>
      <c r="AB16" t="s">
        <v>19</v>
      </c>
      <c r="AC16" s="12">
        <v>1854</v>
      </c>
      <c r="AD16" t="s">
        <v>6</v>
      </c>
      <c r="AE16" t="s">
        <v>203</v>
      </c>
      <c r="AF16" t="s">
        <v>87</v>
      </c>
      <c r="AG16" t="s">
        <v>75</v>
      </c>
      <c r="AH16" t="s">
        <v>19</v>
      </c>
      <c r="AI16">
        <f>VLOOKUP(B16,'[1]Booking Info'!$A$12:$H$35,8,0)-AC16</f>
        <v>0</v>
      </c>
    </row>
    <row r="17" ht="14.25" customHeight="1" spans="1:35">
      <c r="A17" s="1" t="s">
        <v>204</v>
      </c>
      <c r="B17" s="1" t="s">
        <v>205</v>
      </c>
      <c r="C17" s="1" t="s">
        <v>74</v>
      </c>
      <c r="D17" s="1" t="s">
        <v>75</v>
      </c>
      <c r="E17" s="1" t="s">
        <v>76</v>
      </c>
      <c r="F17" s="1" t="s">
        <v>75</v>
      </c>
      <c r="G17" s="1" t="s">
        <v>206</v>
      </c>
      <c r="H17" s="3" t="s">
        <v>207</v>
      </c>
      <c r="I17" s="3" t="s">
        <v>79</v>
      </c>
      <c r="J17" s="3" t="s">
        <v>2</v>
      </c>
      <c r="K17" s="3" t="s">
        <v>208</v>
      </c>
      <c r="L17" s="3">
        <v>1</v>
      </c>
      <c r="M17" s="3">
        <v>4</v>
      </c>
      <c r="N17" s="3" t="s">
        <v>94</v>
      </c>
      <c r="O17" s="3" t="s">
        <v>209</v>
      </c>
      <c r="P17" s="3" t="s">
        <v>183</v>
      </c>
      <c r="Q17" s="3"/>
      <c r="R17" s="5" t="s">
        <v>210</v>
      </c>
      <c r="S17" s="7" t="s">
        <v>19</v>
      </c>
      <c r="T17" s="3"/>
      <c r="U17" s="5" t="s">
        <v>19</v>
      </c>
      <c r="V17" s="5" t="s">
        <v>210</v>
      </c>
      <c r="W17" s="7" t="s">
        <v>211</v>
      </c>
      <c r="X17" s="7" t="s">
        <v>19</v>
      </c>
      <c r="Y17" s="5" t="s">
        <v>19</v>
      </c>
      <c r="Z17" s="7" t="s">
        <v>19</v>
      </c>
      <c r="AA17" s="11" t="s">
        <v>19</v>
      </c>
      <c r="AB17" t="s">
        <v>19</v>
      </c>
      <c r="AC17" s="12">
        <v>5400</v>
      </c>
      <c r="AD17" t="s">
        <v>6</v>
      </c>
      <c r="AE17" t="s">
        <v>212</v>
      </c>
      <c r="AF17" t="s">
        <v>87</v>
      </c>
      <c r="AG17" t="s">
        <v>75</v>
      </c>
      <c r="AH17" t="s">
        <v>19</v>
      </c>
      <c r="AI17">
        <f>VLOOKUP(B17,'[1]Booking Info'!$A$12:$H$35,8,0)-AC17</f>
        <v>0</v>
      </c>
    </row>
    <row r="18" ht="14.25" customHeight="1" spans="1:35">
      <c r="A18" s="1" t="s">
        <v>213</v>
      </c>
      <c r="B18" s="1" t="s">
        <v>214</v>
      </c>
      <c r="C18" s="1" t="s">
        <v>74</v>
      </c>
      <c r="D18" s="1" t="s">
        <v>75</v>
      </c>
      <c r="E18" s="1" t="s">
        <v>76</v>
      </c>
      <c r="F18" s="1" t="s">
        <v>75</v>
      </c>
      <c r="G18" s="1" t="s">
        <v>215</v>
      </c>
      <c r="H18" s="3" t="s">
        <v>216</v>
      </c>
      <c r="I18" s="3" t="s">
        <v>79</v>
      </c>
      <c r="J18" s="3" t="s">
        <v>2</v>
      </c>
      <c r="K18" s="3" t="s">
        <v>217</v>
      </c>
      <c r="L18" s="3">
        <v>1</v>
      </c>
      <c r="M18" s="3">
        <v>3</v>
      </c>
      <c r="N18" s="3" t="s">
        <v>123</v>
      </c>
      <c r="O18" s="3" t="s">
        <v>83</v>
      </c>
      <c r="P18" s="3" t="s">
        <v>183</v>
      </c>
      <c r="Q18" s="3"/>
      <c r="R18" s="5" t="s">
        <v>218</v>
      </c>
      <c r="S18" s="7" t="s">
        <v>19</v>
      </c>
      <c r="T18" s="3"/>
      <c r="U18" s="5" t="s">
        <v>19</v>
      </c>
      <c r="V18" s="5" t="s">
        <v>218</v>
      </c>
      <c r="W18" s="7" t="s">
        <v>219</v>
      </c>
      <c r="X18" s="7" t="s">
        <v>19</v>
      </c>
      <c r="Y18" s="5" t="s">
        <v>19</v>
      </c>
      <c r="Z18" s="7" t="s">
        <v>19</v>
      </c>
      <c r="AA18" s="11" t="s">
        <v>19</v>
      </c>
      <c r="AB18" t="s">
        <v>19</v>
      </c>
      <c r="AC18" s="12">
        <v>7467</v>
      </c>
      <c r="AD18" t="s">
        <v>6</v>
      </c>
      <c r="AE18" t="s">
        <v>220</v>
      </c>
      <c r="AF18" t="s">
        <v>87</v>
      </c>
      <c r="AG18" t="s">
        <v>75</v>
      </c>
      <c r="AH18" t="s">
        <v>19</v>
      </c>
      <c r="AI18">
        <f>VLOOKUP(B18,'[1]Booking Info'!$A$12:$H$35,8,0)-AC18</f>
        <v>0</v>
      </c>
    </row>
    <row r="19" ht="14.25" customHeight="1" spans="1:35">
      <c r="A19" s="1" t="s">
        <v>221</v>
      </c>
      <c r="B19" s="1"/>
      <c r="C19" s="1" t="s">
        <v>74</v>
      </c>
      <c r="D19" s="1" t="s">
        <v>75</v>
      </c>
      <c r="E19" s="1" t="s">
        <v>76</v>
      </c>
      <c r="F19" s="1" t="s">
        <v>75</v>
      </c>
      <c r="G19" s="1" t="s">
        <v>222</v>
      </c>
      <c r="H19" s="3" t="s">
        <v>223</v>
      </c>
      <c r="I19" s="3" t="s">
        <v>79</v>
      </c>
      <c r="J19" s="3" t="s">
        <v>2</v>
      </c>
      <c r="K19" s="3" t="s">
        <v>224</v>
      </c>
      <c r="L19" s="3">
        <v>1</v>
      </c>
      <c r="M19" s="3">
        <v>1</v>
      </c>
      <c r="N19" s="3" t="s">
        <v>156</v>
      </c>
      <c r="O19" s="3" t="s">
        <v>225</v>
      </c>
      <c r="P19" s="3" t="s">
        <v>226</v>
      </c>
      <c r="Q19" s="3"/>
      <c r="R19" s="5" t="s">
        <v>227</v>
      </c>
      <c r="S19" s="7" t="s">
        <v>227</v>
      </c>
      <c r="T19" s="3" t="s">
        <v>228</v>
      </c>
      <c r="U19" s="5" t="s">
        <v>19</v>
      </c>
      <c r="V19" s="5" t="s">
        <v>19</v>
      </c>
      <c r="W19" s="7" t="s">
        <v>19</v>
      </c>
      <c r="X19" s="7" t="s">
        <v>19</v>
      </c>
      <c r="Y19" s="5" t="s">
        <v>19</v>
      </c>
      <c r="Z19" s="7" t="s">
        <v>19</v>
      </c>
      <c r="AA19" s="11" t="s">
        <v>19</v>
      </c>
      <c r="AB19" t="s">
        <v>19</v>
      </c>
      <c r="AC19" s="12">
        <v>0</v>
      </c>
      <c r="AD19" t="s">
        <v>6</v>
      </c>
      <c r="AE19" t="s">
        <v>229</v>
      </c>
      <c r="AF19" t="s">
        <v>87</v>
      </c>
      <c r="AG19" t="s">
        <v>75</v>
      </c>
      <c r="AH19" t="s">
        <v>19</v>
      </c>
      <c r="AI19" t="e">
        <f>VLOOKUP(B19,'[1]Booking Info'!$A$12:$H$35,8,0)-AC19</f>
        <v>#N/A</v>
      </c>
    </row>
    <row r="20" ht="14.25" customHeight="1" spans="1:35">
      <c r="A20" s="1" t="s">
        <v>230</v>
      </c>
      <c r="B20" s="1"/>
      <c r="C20" s="1" t="s">
        <v>74</v>
      </c>
      <c r="D20" s="1" t="s">
        <v>75</v>
      </c>
      <c r="E20" s="1" t="s">
        <v>76</v>
      </c>
      <c r="F20" s="1" t="s">
        <v>75</v>
      </c>
      <c r="G20" s="1" t="s">
        <v>231</v>
      </c>
      <c r="H20" s="3" t="s">
        <v>232</v>
      </c>
      <c r="I20" s="3" t="s">
        <v>79</v>
      </c>
      <c r="J20" s="3" t="s">
        <v>2</v>
      </c>
      <c r="K20" s="3" t="s">
        <v>233</v>
      </c>
      <c r="L20" s="3">
        <v>2</v>
      </c>
      <c r="M20" s="3">
        <v>5</v>
      </c>
      <c r="N20" s="3" t="s">
        <v>183</v>
      </c>
      <c r="O20" s="3" t="s">
        <v>234</v>
      </c>
      <c r="P20" s="3" t="s">
        <v>235</v>
      </c>
      <c r="Q20" s="3"/>
      <c r="R20" s="5" t="s">
        <v>236</v>
      </c>
      <c r="S20" s="7" t="s">
        <v>236</v>
      </c>
      <c r="T20" s="3" t="s">
        <v>237</v>
      </c>
      <c r="U20" s="5" t="s">
        <v>19</v>
      </c>
      <c r="V20" s="5" t="s">
        <v>19</v>
      </c>
      <c r="W20" s="7" t="s">
        <v>19</v>
      </c>
      <c r="X20" s="7" t="s">
        <v>19</v>
      </c>
      <c r="Y20" s="5" t="s">
        <v>19</v>
      </c>
      <c r="Z20" s="7" t="s">
        <v>19</v>
      </c>
      <c r="AA20" s="11" t="s">
        <v>19</v>
      </c>
      <c r="AB20" t="s">
        <v>19</v>
      </c>
      <c r="AC20" s="12">
        <v>0</v>
      </c>
      <c r="AD20" t="s">
        <v>6</v>
      </c>
      <c r="AE20" t="s">
        <v>238</v>
      </c>
      <c r="AF20" t="s">
        <v>87</v>
      </c>
      <c r="AG20" t="s">
        <v>75</v>
      </c>
      <c r="AH20" t="s">
        <v>19</v>
      </c>
      <c r="AI20" t="e">
        <f>VLOOKUP(B20,'[1]Booking Info'!$A$12:$H$35,8,0)-AC20</f>
        <v>#N/A</v>
      </c>
    </row>
    <row r="21" ht="14.25" customHeight="1" spans="1:35">
      <c r="A21" s="1" t="s">
        <v>239</v>
      </c>
      <c r="B21" s="1" t="s">
        <v>240</v>
      </c>
      <c r="C21" s="1" t="s">
        <v>74</v>
      </c>
      <c r="D21" s="1" t="s">
        <v>75</v>
      </c>
      <c r="E21" s="1" t="s">
        <v>76</v>
      </c>
      <c r="F21" s="1" t="s">
        <v>75</v>
      </c>
      <c r="G21" s="1" t="s">
        <v>90</v>
      </c>
      <c r="H21" s="3" t="s">
        <v>91</v>
      </c>
      <c r="I21" s="3" t="s">
        <v>79</v>
      </c>
      <c r="J21" s="3" t="s">
        <v>2</v>
      </c>
      <c r="K21" s="3" t="s">
        <v>154</v>
      </c>
      <c r="L21" s="3">
        <v>1</v>
      </c>
      <c r="M21" s="3">
        <v>1</v>
      </c>
      <c r="N21" s="3" t="s">
        <v>155</v>
      </c>
      <c r="O21" s="3" t="s">
        <v>183</v>
      </c>
      <c r="P21" s="3" t="s">
        <v>148</v>
      </c>
      <c r="Q21" s="3"/>
      <c r="R21" s="5" t="s">
        <v>241</v>
      </c>
      <c r="S21" s="7" t="s">
        <v>19</v>
      </c>
      <c r="T21" s="3"/>
      <c r="U21" s="5" t="s">
        <v>19</v>
      </c>
      <c r="V21" s="5" t="s">
        <v>241</v>
      </c>
      <c r="W21" s="7" t="s">
        <v>242</v>
      </c>
      <c r="X21" s="7" t="s">
        <v>19</v>
      </c>
      <c r="Y21" s="5" t="s">
        <v>19</v>
      </c>
      <c r="Z21" s="7" t="s">
        <v>19</v>
      </c>
      <c r="AA21" s="11" t="s">
        <v>19</v>
      </c>
      <c r="AB21" t="s">
        <v>19</v>
      </c>
      <c r="AC21" s="12">
        <v>262</v>
      </c>
      <c r="AD21" t="s">
        <v>6</v>
      </c>
      <c r="AE21" t="s">
        <v>101</v>
      </c>
      <c r="AF21" t="s">
        <v>87</v>
      </c>
      <c r="AG21" t="s">
        <v>75</v>
      </c>
      <c r="AH21" t="s">
        <v>19</v>
      </c>
      <c r="AI21">
        <f>VLOOKUP(B21,'[1]Booking Info'!$A$12:$H$35,8,0)-AC21</f>
        <v>0</v>
      </c>
    </row>
    <row r="22" ht="14.25" customHeight="1" spans="1:35">
      <c r="A22" s="1" t="s">
        <v>243</v>
      </c>
      <c r="B22" s="1" t="s">
        <v>244</v>
      </c>
      <c r="C22" s="1" t="s">
        <v>74</v>
      </c>
      <c r="D22" s="1" t="s">
        <v>75</v>
      </c>
      <c r="E22" s="1" t="s">
        <v>76</v>
      </c>
      <c r="F22" s="1" t="s">
        <v>75</v>
      </c>
      <c r="G22" s="1" t="s">
        <v>245</v>
      </c>
      <c r="H22" s="3" t="s">
        <v>246</v>
      </c>
      <c r="I22" s="3" t="s">
        <v>79</v>
      </c>
      <c r="J22" s="3" t="s">
        <v>2</v>
      </c>
      <c r="K22" s="3" t="s">
        <v>247</v>
      </c>
      <c r="L22" s="3">
        <v>1</v>
      </c>
      <c r="M22" s="3">
        <v>1</v>
      </c>
      <c r="N22" s="3" t="s">
        <v>183</v>
      </c>
      <c r="O22" s="3" t="s">
        <v>183</v>
      </c>
      <c r="P22" s="3" t="s">
        <v>148</v>
      </c>
      <c r="Q22" s="3"/>
      <c r="R22" s="5" t="s">
        <v>248</v>
      </c>
      <c r="S22" s="7" t="s">
        <v>19</v>
      </c>
      <c r="T22" s="3"/>
      <c r="U22" s="5" t="s">
        <v>19</v>
      </c>
      <c r="V22" s="5" t="s">
        <v>248</v>
      </c>
      <c r="W22" s="7" t="s">
        <v>165</v>
      </c>
      <c r="X22" s="7" t="s">
        <v>19</v>
      </c>
      <c r="Y22" s="5" t="s">
        <v>19</v>
      </c>
      <c r="Z22" s="7" t="s">
        <v>19</v>
      </c>
      <c r="AA22" s="11" t="s">
        <v>19</v>
      </c>
      <c r="AB22" t="s">
        <v>19</v>
      </c>
      <c r="AC22" s="12">
        <v>1003</v>
      </c>
      <c r="AD22" t="s">
        <v>6</v>
      </c>
      <c r="AE22" t="s">
        <v>249</v>
      </c>
      <c r="AF22" t="s">
        <v>87</v>
      </c>
      <c r="AG22" t="s">
        <v>75</v>
      </c>
      <c r="AH22" t="s">
        <v>19</v>
      </c>
      <c r="AI22">
        <f>VLOOKUP(B22,'[1]Booking Info'!$A$12:$H$35,8,0)-AC22</f>
        <v>0</v>
      </c>
    </row>
    <row r="23" ht="14.25" customHeight="1" spans="1:35">
      <c r="A23" s="1" t="s">
        <v>250</v>
      </c>
      <c r="B23" s="1" t="s">
        <v>251</v>
      </c>
      <c r="C23" s="1" t="s">
        <v>74</v>
      </c>
      <c r="D23" s="1" t="s">
        <v>75</v>
      </c>
      <c r="E23" s="1" t="s">
        <v>76</v>
      </c>
      <c r="F23" s="1" t="s">
        <v>75</v>
      </c>
      <c r="G23" s="1" t="s">
        <v>252</v>
      </c>
      <c r="H23" s="3" t="s">
        <v>253</v>
      </c>
      <c r="I23" s="3" t="s">
        <v>79</v>
      </c>
      <c r="J23" s="3" t="s">
        <v>2</v>
      </c>
      <c r="K23" s="3" t="s">
        <v>254</v>
      </c>
      <c r="L23" s="3">
        <v>1</v>
      </c>
      <c r="M23" s="3">
        <v>2</v>
      </c>
      <c r="N23" s="3" t="s">
        <v>255</v>
      </c>
      <c r="O23" s="3" t="s">
        <v>156</v>
      </c>
      <c r="P23" s="3" t="s">
        <v>148</v>
      </c>
      <c r="Q23" s="3"/>
      <c r="R23" s="5" t="s">
        <v>256</v>
      </c>
      <c r="S23" s="7" t="s">
        <v>19</v>
      </c>
      <c r="T23" s="3"/>
      <c r="U23" s="5" t="s">
        <v>19</v>
      </c>
      <c r="V23" s="5" t="s">
        <v>256</v>
      </c>
      <c r="W23" s="7" t="s">
        <v>257</v>
      </c>
      <c r="X23" s="7" t="s">
        <v>19</v>
      </c>
      <c r="Y23" s="5" t="s">
        <v>19</v>
      </c>
      <c r="Z23" s="7" t="s">
        <v>19</v>
      </c>
      <c r="AA23" s="11" t="s">
        <v>19</v>
      </c>
      <c r="AB23" t="s">
        <v>19</v>
      </c>
      <c r="AC23" s="12">
        <v>1548</v>
      </c>
      <c r="AD23" t="s">
        <v>6</v>
      </c>
      <c r="AE23" t="s">
        <v>258</v>
      </c>
      <c r="AF23" t="s">
        <v>87</v>
      </c>
      <c r="AG23" t="s">
        <v>75</v>
      </c>
      <c r="AH23" t="s">
        <v>19</v>
      </c>
      <c r="AI23">
        <f>VLOOKUP(B23,'[1]Booking Info'!$A$12:$H$35,8,0)-AC23</f>
        <v>0</v>
      </c>
    </row>
    <row r="24" ht="14.25" customHeight="1" spans="1:35">
      <c r="A24" s="1" t="s">
        <v>259</v>
      </c>
      <c r="B24" s="1" t="s">
        <v>260</v>
      </c>
      <c r="C24" s="1" t="s">
        <v>74</v>
      </c>
      <c r="D24" s="1" t="s">
        <v>75</v>
      </c>
      <c r="E24" s="1" t="s">
        <v>76</v>
      </c>
      <c r="F24" s="1" t="s">
        <v>75</v>
      </c>
      <c r="G24" s="1" t="s">
        <v>252</v>
      </c>
      <c r="H24" s="3" t="s">
        <v>253</v>
      </c>
      <c r="I24" s="3" t="s">
        <v>79</v>
      </c>
      <c r="J24" s="3" t="s">
        <v>2</v>
      </c>
      <c r="K24" s="3" t="s">
        <v>261</v>
      </c>
      <c r="L24" s="3">
        <v>1</v>
      </c>
      <c r="M24" s="3">
        <v>2</v>
      </c>
      <c r="N24" s="3" t="s">
        <v>262</v>
      </c>
      <c r="O24" s="3" t="s">
        <v>156</v>
      </c>
      <c r="P24" s="3" t="s">
        <v>148</v>
      </c>
      <c r="Q24" s="3"/>
      <c r="R24" s="5" t="s">
        <v>256</v>
      </c>
      <c r="S24" s="7" t="s">
        <v>19</v>
      </c>
      <c r="T24" s="3"/>
      <c r="U24" s="5" t="s">
        <v>19</v>
      </c>
      <c r="V24" s="5" t="s">
        <v>256</v>
      </c>
      <c r="W24" s="7" t="s">
        <v>257</v>
      </c>
      <c r="X24" s="7" t="s">
        <v>19</v>
      </c>
      <c r="Y24" s="5" t="s">
        <v>19</v>
      </c>
      <c r="Z24" s="7" t="s">
        <v>19</v>
      </c>
      <c r="AA24" s="11" t="s">
        <v>19</v>
      </c>
      <c r="AB24" t="s">
        <v>19</v>
      </c>
      <c r="AC24" s="12">
        <v>1548</v>
      </c>
      <c r="AD24" t="s">
        <v>6</v>
      </c>
      <c r="AE24" t="s">
        <v>258</v>
      </c>
      <c r="AF24" t="s">
        <v>87</v>
      </c>
      <c r="AG24" t="s">
        <v>75</v>
      </c>
      <c r="AH24" t="s">
        <v>19</v>
      </c>
      <c r="AI24">
        <f>VLOOKUP(B24,'[1]Booking Info'!$A$12:$H$35,8,0)-AC24</f>
        <v>0</v>
      </c>
    </row>
    <row r="25" ht="14.25" customHeight="1" spans="1:35">
      <c r="A25" s="1" t="s">
        <v>263</v>
      </c>
      <c r="B25" s="1" t="s">
        <v>264</v>
      </c>
      <c r="C25" s="1" t="s">
        <v>74</v>
      </c>
      <c r="D25" s="1" t="s">
        <v>75</v>
      </c>
      <c r="E25" s="1" t="s">
        <v>76</v>
      </c>
      <c r="F25" s="1" t="s">
        <v>75</v>
      </c>
      <c r="G25" s="1" t="s">
        <v>265</v>
      </c>
      <c r="H25" s="3" t="s">
        <v>266</v>
      </c>
      <c r="I25" s="3" t="s">
        <v>79</v>
      </c>
      <c r="J25" s="3" t="s">
        <v>2</v>
      </c>
      <c r="K25" s="3" t="s">
        <v>267</v>
      </c>
      <c r="L25" s="3">
        <v>1</v>
      </c>
      <c r="M25" s="3">
        <v>1</v>
      </c>
      <c r="N25" s="3" t="s">
        <v>192</v>
      </c>
      <c r="O25" s="3" t="s">
        <v>183</v>
      </c>
      <c r="P25" s="3" t="s">
        <v>148</v>
      </c>
      <c r="Q25" s="3"/>
      <c r="R25" s="5" t="s">
        <v>268</v>
      </c>
      <c r="S25" s="7" t="s">
        <v>19</v>
      </c>
      <c r="T25" s="3"/>
      <c r="U25" s="5" t="s">
        <v>19</v>
      </c>
      <c r="V25" s="5" t="s">
        <v>268</v>
      </c>
      <c r="W25" s="7" t="s">
        <v>269</v>
      </c>
      <c r="X25" s="7" t="s">
        <v>19</v>
      </c>
      <c r="Y25" s="5" t="s">
        <v>19</v>
      </c>
      <c r="Z25" s="7" t="s">
        <v>19</v>
      </c>
      <c r="AA25" s="11" t="s">
        <v>19</v>
      </c>
      <c r="AB25" t="s">
        <v>19</v>
      </c>
      <c r="AC25" s="12">
        <v>469</v>
      </c>
      <c r="AD25" t="s">
        <v>6</v>
      </c>
      <c r="AE25" t="s">
        <v>143</v>
      </c>
      <c r="AF25" t="s">
        <v>87</v>
      </c>
      <c r="AG25" t="s">
        <v>75</v>
      </c>
      <c r="AH25" t="s">
        <v>19</v>
      </c>
      <c r="AI25">
        <f>VLOOKUP(B25,'[1]Booking Info'!$A$12:$H$35,8,0)-AC25</f>
        <v>0</v>
      </c>
    </row>
    <row r="26" ht="14.25" customHeight="1" spans="1:35">
      <c r="A26" s="1" t="s">
        <v>270</v>
      </c>
      <c r="B26" s="1"/>
      <c r="C26" s="1" t="s">
        <v>74</v>
      </c>
      <c r="D26" s="1" t="s">
        <v>75</v>
      </c>
      <c r="E26" s="1" t="s">
        <v>76</v>
      </c>
      <c r="F26" s="1" t="s">
        <v>75</v>
      </c>
      <c r="G26" s="1" t="s">
        <v>129</v>
      </c>
      <c r="H26" s="3" t="s">
        <v>130</v>
      </c>
      <c r="I26" s="3" t="s">
        <v>79</v>
      </c>
      <c r="J26" s="3" t="s">
        <v>2</v>
      </c>
      <c r="K26" s="3" t="s">
        <v>271</v>
      </c>
      <c r="L26" s="3">
        <v>1</v>
      </c>
      <c r="M26" s="3">
        <v>3</v>
      </c>
      <c r="N26" s="3" t="s">
        <v>148</v>
      </c>
      <c r="O26" s="3" t="s">
        <v>148</v>
      </c>
      <c r="P26" s="3" t="s">
        <v>272</v>
      </c>
      <c r="Q26" s="3"/>
      <c r="R26" s="5" t="s">
        <v>273</v>
      </c>
      <c r="S26" s="7" t="s">
        <v>273</v>
      </c>
      <c r="T26" s="3" t="s">
        <v>274</v>
      </c>
      <c r="U26" s="5" t="s">
        <v>19</v>
      </c>
      <c r="V26" s="5" t="s">
        <v>19</v>
      </c>
      <c r="W26" s="7" t="s">
        <v>19</v>
      </c>
      <c r="X26" s="7" t="s">
        <v>19</v>
      </c>
      <c r="Y26" s="5" t="s">
        <v>19</v>
      </c>
      <c r="Z26" s="7" t="s">
        <v>19</v>
      </c>
      <c r="AA26" s="11" t="s">
        <v>19</v>
      </c>
      <c r="AB26" t="s">
        <v>19</v>
      </c>
      <c r="AC26" s="12">
        <v>0</v>
      </c>
      <c r="AD26" t="s">
        <v>6</v>
      </c>
      <c r="AE26" t="s">
        <v>134</v>
      </c>
      <c r="AF26" t="s">
        <v>87</v>
      </c>
      <c r="AG26" t="s">
        <v>75</v>
      </c>
      <c r="AH26" t="s">
        <v>19</v>
      </c>
      <c r="AI26" t="e">
        <f>VLOOKUP(B26,'[1]Booking Info'!$A$12:$H$35,8,0)-AC26</f>
        <v>#N/A</v>
      </c>
    </row>
    <row r="27" ht="14.25" customHeight="1" spans="1:35">
      <c r="A27" s="1" t="s">
        <v>275</v>
      </c>
      <c r="B27" s="1"/>
      <c r="C27" s="1" t="s">
        <v>74</v>
      </c>
      <c r="D27" s="1" t="s">
        <v>75</v>
      </c>
      <c r="E27" s="1" t="s">
        <v>76</v>
      </c>
      <c r="F27" s="1" t="s">
        <v>75</v>
      </c>
      <c r="G27" s="1" t="s">
        <v>276</v>
      </c>
      <c r="H27" s="3" t="s">
        <v>277</v>
      </c>
      <c r="I27" s="3" t="s">
        <v>79</v>
      </c>
      <c r="J27" s="3" t="s">
        <v>2</v>
      </c>
      <c r="K27" s="3" t="s">
        <v>278</v>
      </c>
      <c r="L27" s="3">
        <v>1</v>
      </c>
      <c r="M27" s="3">
        <v>3</v>
      </c>
      <c r="N27" s="3" t="s">
        <v>148</v>
      </c>
      <c r="O27" s="3" t="s">
        <v>279</v>
      </c>
      <c r="P27" s="3" t="s">
        <v>280</v>
      </c>
      <c r="Q27" s="3"/>
      <c r="R27" s="5" t="s">
        <v>281</v>
      </c>
      <c r="S27" s="7" t="s">
        <v>281</v>
      </c>
      <c r="T27" s="3" t="s">
        <v>282</v>
      </c>
      <c r="U27" s="5" t="s">
        <v>19</v>
      </c>
      <c r="V27" s="5" t="s">
        <v>19</v>
      </c>
      <c r="W27" s="7" t="s">
        <v>19</v>
      </c>
      <c r="X27" s="7" t="s">
        <v>19</v>
      </c>
      <c r="Y27" s="5" t="s">
        <v>19</v>
      </c>
      <c r="Z27" s="7" t="s">
        <v>19</v>
      </c>
      <c r="AA27" s="11" t="s">
        <v>19</v>
      </c>
      <c r="AB27" t="s">
        <v>19</v>
      </c>
      <c r="AC27" s="12">
        <v>0</v>
      </c>
      <c r="AD27" t="s">
        <v>6</v>
      </c>
      <c r="AE27" t="s">
        <v>143</v>
      </c>
      <c r="AF27" t="s">
        <v>87</v>
      </c>
      <c r="AG27" t="s">
        <v>75</v>
      </c>
      <c r="AH27" t="s">
        <v>19</v>
      </c>
      <c r="AI27" t="e">
        <f>VLOOKUP(B27,'[1]Booking Info'!$A$12:$H$35,8,0)-AC27</f>
        <v>#N/A</v>
      </c>
    </row>
    <row r="28" ht="14.25" customHeight="1" spans="1:35">
      <c r="A28" s="1" t="s">
        <v>283</v>
      </c>
      <c r="B28" s="1" t="s">
        <v>284</v>
      </c>
      <c r="C28" s="1" t="s">
        <v>74</v>
      </c>
      <c r="D28" s="1" t="s">
        <v>75</v>
      </c>
      <c r="E28" s="1" t="s">
        <v>76</v>
      </c>
      <c r="F28" s="1" t="s">
        <v>75</v>
      </c>
      <c r="G28" s="1" t="s">
        <v>285</v>
      </c>
      <c r="H28" s="3" t="s">
        <v>286</v>
      </c>
      <c r="I28" s="3" t="s">
        <v>79</v>
      </c>
      <c r="J28" s="3" t="s">
        <v>2</v>
      </c>
      <c r="K28" s="3" t="s">
        <v>287</v>
      </c>
      <c r="L28" s="3">
        <v>1</v>
      </c>
      <c r="M28" s="3">
        <v>1</v>
      </c>
      <c r="N28" s="3" t="s">
        <v>209</v>
      </c>
      <c r="O28" s="3" t="s">
        <v>148</v>
      </c>
      <c r="P28" s="3" t="s">
        <v>288</v>
      </c>
      <c r="Q28" s="3"/>
      <c r="R28" s="5" t="s">
        <v>289</v>
      </c>
      <c r="S28" s="7" t="s">
        <v>19</v>
      </c>
      <c r="T28" s="3"/>
      <c r="U28" s="5" t="s">
        <v>19</v>
      </c>
      <c r="V28" s="5" t="s">
        <v>289</v>
      </c>
      <c r="W28" s="7" t="s">
        <v>290</v>
      </c>
      <c r="X28" s="7" t="s">
        <v>19</v>
      </c>
      <c r="Y28" s="5" t="s">
        <v>19</v>
      </c>
      <c r="Z28" s="7" t="s">
        <v>19</v>
      </c>
      <c r="AA28" s="11" t="s">
        <v>19</v>
      </c>
      <c r="AB28" t="s">
        <v>19</v>
      </c>
      <c r="AC28" s="12">
        <v>810</v>
      </c>
      <c r="AD28" t="s">
        <v>6</v>
      </c>
      <c r="AE28" t="s">
        <v>291</v>
      </c>
      <c r="AF28" t="s">
        <v>87</v>
      </c>
      <c r="AG28" t="s">
        <v>75</v>
      </c>
      <c r="AH28" t="s">
        <v>19</v>
      </c>
      <c r="AI28">
        <f>VLOOKUP(B28,'[1]Booking Info'!$A$12:$H$35,8,0)-AC28</f>
        <v>0</v>
      </c>
    </row>
    <row r="29" ht="14.25" customHeight="1" spans="1:35">
      <c r="A29" s="1" t="s">
        <v>292</v>
      </c>
      <c r="B29" s="1"/>
      <c r="C29" s="1" t="s">
        <v>74</v>
      </c>
      <c r="D29" s="1" t="s">
        <v>75</v>
      </c>
      <c r="E29" s="1" t="s">
        <v>76</v>
      </c>
      <c r="F29" s="1" t="s">
        <v>75</v>
      </c>
      <c r="G29" s="1" t="s">
        <v>90</v>
      </c>
      <c r="H29" s="3" t="s">
        <v>91</v>
      </c>
      <c r="I29" s="3" t="s">
        <v>79</v>
      </c>
      <c r="J29" s="3" t="s">
        <v>2</v>
      </c>
      <c r="K29" s="3" t="s">
        <v>293</v>
      </c>
      <c r="L29" s="3">
        <v>1</v>
      </c>
      <c r="M29" s="3">
        <v>2</v>
      </c>
      <c r="N29" s="3" t="s">
        <v>94</v>
      </c>
      <c r="O29" s="3" t="s">
        <v>294</v>
      </c>
      <c r="P29" s="3" t="s">
        <v>295</v>
      </c>
      <c r="Q29" s="3"/>
      <c r="R29" s="5" t="s">
        <v>296</v>
      </c>
      <c r="S29" s="7" t="s">
        <v>296</v>
      </c>
      <c r="T29" s="3" t="s">
        <v>297</v>
      </c>
      <c r="U29" s="5" t="s">
        <v>19</v>
      </c>
      <c r="V29" s="5" t="s">
        <v>19</v>
      </c>
      <c r="W29" s="7" t="s">
        <v>19</v>
      </c>
      <c r="X29" s="7" t="s">
        <v>19</v>
      </c>
      <c r="Y29" s="5" t="s">
        <v>19</v>
      </c>
      <c r="Z29" s="7" t="s">
        <v>19</v>
      </c>
      <c r="AA29" s="11" t="s">
        <v>19</v>
      </c>
      <c r="AB29" t="s">
        <v>19</v>
      </c>
      <c r="AC29" s="12">
        <v>0</v>
      </c>
      <c r="AD29" t="s">
        <v>6</v>
      </c>
      <c r="AE29" t="s">
        <v>97</v>
      </c>
      <c r="AF29" t="s">
        <v>87</v>
      </c>
      <c r="AG29" t="s">
        <v>75</v>
      </c>
      <c r="AH29" t="s">
        <v>19</v>
      </c>
      <c r="AI29" t="e">
        <f>VLOOKUP(B29,'[1]Booking Info'!$A$12:$H$35,8,0)-AC29</f>
        <v>#N/A</v>
      </c>
    </row>
    <row r="30" ht="14.25" customHeight="1" spans="1:35">
      <c r="A30" s="1" t="s">
        <v>298</v>
      </c>
      <c r="B30" s="1" t="s">
        <v>299</v>
      </c>
      <c r="C30" s="1" t="s">
        <v>74</v>
      </c>
      <c r="D30" s="1" t="s">
        <v>75</v>
      </c>
      <c r="E30" s="1" t="s">
        <v>76</v>
      </c>
      <c r="F30" s="1" t="s">
        <v>75</v>
      </c>
      <c r="G30" s="1" t="s">
        <v>189</v>
      </c>
      <c r="H30" s="3" t="s">
        <v>190</v>
      </c>
      <c r="I30" s="3" t="s">
        <v>79</v>
      </c>
      <c r="J30" s="3" t="s">
        <v>2</v>
      </c>
      <c r="K30" s="3" t="s">
        <v>300</v>
      </c>
      <c r="L30" s="3">
        <v>1</v>
      </c>
      <c r="M30" s="3">
        <v>2</v>
      </c>
      <c r="N30" s="3" t="s">
        <v>93</v>
      </c>
      <c r="O30" s="3" t="s">
        <v>148</v>
      </c>
      <c r="P30" s="3" t="s">
        <v>301</v>
      </c>
      <c r="Q30" s="3"/>
      <c r="R30" s="5" t="s">
        <v>302</v>
      </c>
      <c r="S30" s="7" t="s">
        <v>19</v>
      </c>
      <c r="T30" s="3"/>
      <c r="U30" s="5" t="s">
        <v>19</v>
      </c>
      <c r="V30" s="5" t="s">
        <v>302</v>
      </c>
      <c r="W30" s="7" t="s">
        <v>303</v>
      </c>
      <c r="X30" s="7" t="s">
        <v>19</v>
      </c>
      <c r="Y30" s="5" t="s">
        <v>19</v>
      </c>
      <c r="Z30" s="7" t="s">
        <v>19</v>
      </c>
      <c r="AA30" s="11" t="s">
        <v>19</v>
      </c>
      <c r="AB30" t="s">
        <v>19</v>
      </c>
      <c r="AC30" s="12">
        <v>3040</v>
      </c>
      <c r="AD30" t="s">
        <v>6</v>
      </c>
      <c r="AE30" t="s">
        <v>304</v>
      </c>
      <c r="AF30" t="s">
        <v>87</v>
      </c>
      <c r="AG30" t="s">
        <v>75</v>
      </c>
      <c r="AH30" t="s">
        <v>19</v>
      </c>
      <c r="AI30">
        <f>VLOOKUP(B30,'[1]Booking Info'!$A$12:$H$35,8,0)-AC30</f>
        <v>0</v>
      </c>
    </row>
    <row r="31" customHeight="1" spans="1:32">
      <c r="A31" s="4" t="s">
        <v>305</v>
      </c>
      <c r="B31" s="4"/>
      <c r="C31" s="4" t="s">
        <v>306</v>
      </c>
      <c r="D31" s="4"/>
      <c r="E31" s="4"/>
      <c r="F31" s="4"/>
      <c r="G31" s="4" t="s">
        <v>306</v>
      </c>
      <c r="H31" s="4" t="s">
        <v>306</v>
      </c>
      <c r="I31" s="4" t="s">
        <v>306</v>
      </c>
      <c r="J31" s="4" t="s">
        <v>306</v>
      </c>
      <c r="K31" s="4" t="s">
        <v>306</v>
      </c>
      <c r="L31" s="4" t="s">
        <v>306</v>
      </c>
      <c r="M31" s="4" t="s">
        <v>306</v>
      </c>
      <c r="N31" s="4" t="s">
        <v>306</v>
      </c>
      <c r="O31" s="4" t="s">
        <v>306</v>
      </c>
      <c r="P31" s="4" t="s">
        <v>306</v>
      </c>
      <c r="Q31" s="4"/>
      <c r="R31" s="6" t="s">
        <v>20</v>
      </c>
      <c r="S31" s="6" t="s">
        <v>21</v>
      </c>
      <c r="T31" s="4" t="s">
        <v>306</v>
      </c>
      <c r="U31" s="6"/>
      <c r="V31" s="6" t="s">
        <v>307</v>
      </c>
      <c r="W31" s="6" t="s">
        <v>22</v>
      </c>
      <c r="X31" s="6"/>
      <c r="Y31" s="6"/>
      <c r="Z31" s="6"/>
      <c r="AA31" s="4"/>
      <c r="AB31" s="6"/>
      <c r="AC31" s="4">
        <f>SUM(AC2:AC30)</f>
        <v>48645</v>
      </c>
      <c r="AD31" s="4" t="s">
        <v>306</v>
      </c>
      <c r="AE31" s="4"/>
      <c r="AF31" s="4"/>
    </row>
    <row r="32" spans="29:29">
      <c r="AC32" s="13"/>
    </row>
    <row r="35" ht="13.5" spans="24:25">
      <c r="X35" s="8" t="s">
        <v>308</v>
      </c>
      <c r="Y35" s="14">
        <f>Y38/Z38</f>
        <v>1.10407377216175</v>
      </c>
    </row>
    <row r="36" ht="14.25" spans="24:26">
      <c r="X36" s="9" t="s">
        <v>309</v>
      </c>
      <c r="Y36" s="14">
        <f>Z36*Y35</f>
        <v>-5639.28864680829</v>
      </c>
      <c r="Z36">
        <v>-5107.71</v>
      </c>
    </row>
    <row r="37" ht="13.5" spans="24:26">
      <c r="X37" s="10" t="s">
        <v>310</v>
      </c>
      <c r="Y37" s="14">
        <f>Z37*Y35</f>
        <v>53707.6686468083</v>
      </c>
      <c r="Z37">
        <v>48645</v>
      </c>
    </row>
    <row r="38" spans="24:26">
      <c r="X38" s="8" t="s">
        <v>311</v>
      </c>
      <c r="Y38" s="14">
        <v>48068.38</v>
      </c>
      <c r="Z38">
        <v>43537.29</v>
      </c>
    </row>
  </sheetData>
  <autoFilter ref="A1:AI31">
    <extLst/>
  </autoFilter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I12" sqref="I1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2" t="s">
        <v>312</v>
      </c>
      <c r="B1" s="2" t="s">
        <v>313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314</v>
      </c>
      <c r="H1" s="2" t="s">
        <v>315</v>
      </c>
      <c r="I1" s="2" t="s">
        <v>13</v>
      </c>
      <c r="J1" s="2" t="s">
        <v>17</v>
      </c>
      <c r="K1" s="2" t="s">
        <v>18</v>
      </c>
      <c r="L1" s="2" t="s">
        <v>316</v>
      </c>
      <c r="M1" s="2" t="s">
        <v>317</v>
      </c>
      <c r="N1" s="2" t="s">
        <v>318</v>
      </c>
    </row>
    <row r="2" ht="14.25" customHeight="1" spans="1:256">
      <c r="A2" s="1" t="s">
        <v>319</v>
      </c>
      <c r="B2" s="3" t="s">
        <v>320</v>
      </c>
      <c r="C2" s="3" t="s">
        <v>321</v>
      </c>
      <c r="D2" s="3" t="s">
        <v>2</v>
      </c>
      <c r="E2" s="3" t="s">
        <v>76</v>
      </c>
      <c r="F2" s="3" t="s">
        <v>75</v>
      </c>
      <c r="G2" s="3" t="s">
        <v>115</v>
      </c>
      <c r="H2" s="3" t="s">
        <v>322</v>
      </c>
      <c r="I2" s="5" t="s">
        <v>23</v>
      </c>
      <c r="J2" s="5" t="s">
        <v>19</v>
      </c>
      <c r="K2" s="5" t="s">
        <v>23</v>
      </c>
      <c r="L2" s="3" t="s">
        <v>323</v>
      </c>
      <c r="M2" s="3" t="s">
        <v>324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customHeight="1" spans="1:14">
      <c r="A3" s="4" t="s">
        <v>305</v>
      </c>
      <c r="B3" s="4" t="s">
        <v>306</v>
      </c>
      <c r="C3" s="4" t="s">
        <v>306</v>
      </c>
      <c r="D3" s="4" t="s">
        <v>306</v>
      </c>
      <c r="E3" s="4"/>
      <c r="F3" s="4"/>
      <c r="G3" s="4" t="s">
        <v>306</v>
      </c>
      <c r="H3" s="4" t="s">
        <v>306</v>
      </c>
      <c r="I3" s="6" t="s">
        <v>23</v>
      </c>
      <c r="J3" s="6"/>
      <c r="K3" s="6"/>
      <c r="L3" s="4"/>
      <c r="M3" s="4" t="s">
        <v>306</v>
      </c>
      <c r="N3" t="s">
        <v>306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325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1" sqref="B1:B29"/>
    </sheetView>
  </sheetViews>
  <sheetFormatPr defaultColWidth="9.14285714285714" defaultRowHeight="12.75" outlineLevelCol="2"/>
  <sheetData>
    <row r="1" spans="1:3">
      <c r="A1" s="1" t="s">
        <v>73</v>
      </c>
      <c r="B1" t="str">
        <f>$C$1&amp;A1</f>
        <v>,1593916</v>
      </c>
      <c r="C1" t="s">
        <v>326</v>
      </c>
    </row>
    <row r="2" spans="1:2">
      <c r="A2" s="1" t="s">
        <v>89</v>
      </c>
      <c r="B2" t="str">
        <f t="shared" ref="B2:B8" si="0">$C$1&amp;A2</f>
        <v>,1628949</v>
      </c>
    </row>
    <row r="3" spans="1:2">
      <c r="A3" s="1" t="s">
        <v>99</v>
      </c>
      <c r="B3" t="str">
        <f t="shared" si="0"/>
        <v>,1628964</v>
      </c>
    </row>
    <row r="4" spans="1:2">
      <c r="A4" s="1" t="s">
        <v>103</v>
      </c>
      <c r="B4" t="str">
        <f t="shared" si="0"/>
        <v>,1629993</v>
      </c>
    </row>
    <row r="5" spans="1:2">
      <c r="A5" s="1" t="s">
        <v>113</v>
      </c>
      <c r="B5" t="str">
        <f t="shared" si="0"/>
        <v>,1628943</v>
      </c>
    </row>
    <row r="6" spans="1:2">
      <c r="A6" s="1" t="s">
        <v>119</v>
      </c>
      <c r="B6" t="str">
        <f t="shared" si="0"/>
        <v>,1634047</v>
      </c>
    </row>
    <row r="7" spans="1:2">
      <c r="A7" s="1" t="s">
        <v>128</v>
      </c>
      <c r="B7" t="str">
        <f t="shared" si="0"/>
        <v>,1634507</v>
      </c>
    </row>
    <row r="8" spans="1:2">
      <c r="A8" s="1" t="s">
        <v>136</v>
      </c>
      <c r="B8" t="str">
        <f t="shared" si="0"/>
        <v>,1632973</v>
      </c>
    </row>
    <row r="9" spans="1:2">
      <c r="A9" s="1"/>
      <c r="B9" t="str">
        <f t="shared" ref="B9:B29" si="1">$C$1&amp;A9</f>
        <v>,</v>
      </c>
    </row>
    <row r="10" spans="1:2">
      <c r="A10" s="1" t="s">
        <v>153</v>
      </c>
      <c r="B10" t="str">
        <f t="shared" si="1"/>
        <v>,1628238</v>
      </c>
    </row>
    <row r="11" spans="1:2">
      <c r="A11" s="1" t="s">
        <v>160</v>
      </c>
      <c r="B11" t="str">
        <f t="shared" si="1"/>
        <v>,1634713</v>
      </c>
    </row>
    <row r="12" spans="1:2">
      <c r="A12" s="1" t="s">
        <v>168</v>
      </c>
      <c r="B12" t="str">
        <f t="shared" si="1"/>
        <v>,1447790</v>
      </c>
    </row>
    <row r="13" spans="1:2">
      <c r="A13" s="1" t="s">
        <v>178</v>
      </c>
      <c r="B13" t="str">
        <f t="shared" si="1"/>
        <v>,1611202</v>
      </c>
    </row>
    <row r="14" spans="1:2">
      <c r="A14" s="1" t="s">
        <v>188</v>
      </c>
      <c r="B14" t="str">
        <f t="shared" si="1"/>
        <v>,1614903</v>
      </c>
    </row>
    <row r="15" spans="1:2">
      <c r="A15" s="1" t="s">
        <v>197</v>
      </c>
      <c r="B15" t="str">
        <f t="shared" si="1"/>
        <v>,1634520</v>
      </c>
    </row>
    <row r="16" spans="1:2">
      <c r="A16" s="1" t="s">
        <v>205</v>
      </c>
      <c r="B16" t="str">
        <f t="shared" si="1"/>
        <v>,1634962</v>
      </c>
    </row>
    <row r="17" spans="1:2">
      <c r="A17" s="1" t="s">
        <v>214</v>
      </c>
      <c r="B17" t="str">
        <f t="shared" si="1"/>
        <v>,1633929</v>
      </c>
    </row>
    <row r="18" spans="1:2">
      <c r="A18" s="1"/>
      <c r="B18" t="str">
        <f t="shared" si="1"/>
        <v>,</v>
      </c>
    </row>
    <row r="19" spans="1:2">
      <c r="A19" s="1"/>
      <c r="B19" t="str">
        <f t="shared" si="1"/>
        <v>,</v>
      </c>
    </row>
    <row r="20" spans="1:2">
      <c r="A20" s="1" t="s">
        <v>240</v>
      </c>
      <c r="B20" t="str">
        <f t="shared" si="1"/>
        <v>,1628239</v>
      </c>
    </row>
    <row r="21" spans="1:2">
      <c r="A21" s="1" t="s">
        <v>244</v>
      </c>
      <c r="B21" t="str">
        <f t="shared" si="1"/>
        <v>,1640095</v>
      </c>
    </row>
    <row r="22" spans="1:2">
      <c r="A22" s="1" t="s">
        <v>251</v>
      </c>
      <c r="B22" t="str">
        <f t="shared" si="1"/>
        <v>,1585301</v>
      </c>
    </row>
    <row r="23" spans="1:2">
      <c r="A23" s="1" t="s">
        <v>260</v>
      </c>
      <c r="B23" t="str">
        <f t="shared" si="1"/>
        <v>,1585016</v>
      </c>
    </row>
    <row r="24" spans="1:2">
      <c r="A24" s="1" t="s">
        <v>264</v>
      </c>
      <c r="B24" t="str">
        <f t="shared" si="1"/>
        <v>,1615411</v>
      </c>
    </row>
    <row r="25" spans="1:2">
      <c r="A25" s="1"/>
      <c r="B25" t="str">
        <f t="shared" si="1"/>
        <v>,</v>
      </c>
    </row>
    <row r="26" spans="1:2">
      <c r="A26" s="1"/>
      <c r="B26" t="str">
        <f t="shared" si="1"/>
        <v>,</v>
      </c>
    </row>
    <row r="27" spans="1:2">
      <c r="A27" s="1" t="s">
        <v>284</v>
      </c>
      <c r="B27" t="str">
        <f t="shared" si="1"/>
        <v>,1636541</v>
      </c>
    </row>
    <row r="28" spans="1:2">
      <c r="A28" s="1"/>
      <c r="B28" t="str">
        <f t="shared" si="1"/>
        <v>,</v>
      </c>
    </row>
    <row r="29" spans="1:2">
      <c r="A29" s="1" t="s">
        <v>299</v>
      </c>
      <c r="B29" t="str">
        <f t="shared" si="1"/>
        <v>,1628699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2019-10-24T10:06:59Z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