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CIT Payment Oct" sheetId="5" r:id="rId1"/>
    <sheet name="CIT Payment" sheetId="7" r:id="rId2"/>
  </sheets>
  <externalReferences>
    <externalReference r:id="rId3"/>
    <externalReference r:id="rId4"/>
  </externalReferences>
  <definedNames>
    <definedName name="_xlnm._FilterDatabase" localSheetId="0" hidden="1">'CIT Payment Oct'!$A$2:$J$2</definedName>
  </definedNames>
  <calcPr calcId="144525"/>
</workbook>
</file>

<file path=xl/sharedStrings.xml><?xml version="1.0" encoding="utf-8"?>
<sst xmlns="http://schemas.openxmlformats.org/spreadsheetml/2006/main" count="411" uniqueCount="344">
  <si>
    <t xml:space="preserve">Hotel confirmation </t>
  </si>
  <si>
    <t>Arrival</t>
  </si>
  <si>
    <t>Departure</t>
  </si>
  <si>
    <t>Name</t>
  </si>
  <si>
    <t>COMPANY_NAME</t>
  </si>
  <si>
    <t>ROOM_NO</t>
  </si>
  <si>
    <t>Cost</t>
  </si>
  <si>
    <t>，</t>
  </si>
  <si>
    <t>Chunyan, Ma, Ms.</t>
  </si>
  <si>
    <t>S- Hong Kong Converge</t>
  </si>
  <si>
    <t>Weng,Bo,Ms.</t>
  </si>
  <si>
    <t>Pu,Jin,Mr.</t>
  </si>
  <si>
    <t>Wang,Long,Mr.</t>
  </si>
  <si>
    <t>Liang,Zelang,Mr.</t>
  </si>
  <si>
    <t>Deng,Kai,Ms.</t>
  </si>
  <si>
    <t>Chang,Le,Mr.</t>
  </si>
  <si>
    <t>Huang,Yuejian,Mr.</t>
  </si>
  <si>
    <t>Deng,Dianming,Mr.</t>
  </si>
  <si>
    <t>Kong,Xuejiao</t>
  </si>
  <si>
    <t>Huang,Yuh Siang,Ms.</t>
  </si>
  <si>
    <t>Ye,Shiwang,Mr.</t>
  </si>
  <si>
    <t>Zhang,Chunyu,Mr.</t>
  </si>
  <si>
    <t>Zhang,Jin,Mr.</t>
  </si>
  <si>
    <t>Gao,Han,Mr.</t>
  </si>
  <si>
    <t>Shen,Le,Mr.</t>
  </si>
  <si>
    <t>An,Hexin,Ms.</t>
  </si>
  <si>
    <t>Ma,Jun,Mrs.</t>
  </si>
  <si>
    <t>Si,Shushang,Mr.</t>
  </si>
  <si>
    <t>Su,Ling,Ms.</t>
  </si>
  <si>
    <t>Xie,Xinchen,Ms.</t>
  </si>
  <si>
    <t>Hang,Cen,Ms.</t>
  </si>
  <si>
    <t>Zhang,Xiqiao,Mrs.</t>
  </si>
  <si>
    <t>Lin,Guo,Ms.</t>
  </si>
  <si>
    <t>Li,Jiesi,Mr.</t>
  </si>
  <si>
    <t>Wang,Lin,Ms.</t>
  </si>
  <si>
    <t>Lyu,Linrui,Ms.</t>
  </si>
  <si>
    <t>He,Yingfan,Ms.</t>
  </si>
  <si>
    <t>Xu,Xiaobo,Mr.</t>
  </si>
  <si>
    <t>Sun,Haibin,Mr.</t>
  </si>
  <si>
    <t>Lyu,Jing,Ms.</t>
  </si>
  <si>
    <t>Cui,Xue,Ms.</t>
  </si>
  <si>
    <t>Qin,Yuheng,Mr.</t>
  </si>
  <si>
    <t>Yan,Jing, Ms.</t>
  </si>
  <si>
    <t>Zhng,Qingchao,Mr.</t>
  </si>
  <si>
    <t>Fedoriv,Khrystyna,Ms.</t>
  </si>
  <si>
    <t>Li,Dandan,Mrs.</t>
  </si>
  <si>
    <t>Hu,Weina,Ms.</t>
  </si>
  <si>
    <t>Wang,Xinyu,Mr.</t>
  </si>
  <si>
    <t>Li,Jiahong,Mrs.</t>
  </si>
  <si>
    <t>Kho,Yuen Chow,Mr.</t>
  </si>
  <si>
    <t>Li,Wenqi,Ms.</t>
  </si>
  <si>
    <t>Guo,Qianmei,Ms.</t>
  </si>
  <si>
    <t>Lin,Ziyue,Mr.</t>
  </si>
  <si>
    <t>Zhu,Yuhong,Mr.</t>
  </si>
  <si>
    <t>Sun,Yang</t>
  </si>
  <si>
    <t>P191105182043489</t>
  </si>
  <si>
    <t>包房款10-25</t>
  </si>
  <si>
    <t>balance</t>
  </si>
  <si>
    <t xml:space="preserve"> PM Follio #</t>
  </si>
  <si>
    <t xml:space="preserve">Reference </t>
  </si>
  <si>
    <t>RCKS Confirmation</t>
  </si>
  <si>
    <t>Check In</t>
  </si>
  <si>
    <t>Check out</t>
  </si>
  <si>
    <t>Total Room</t>
  </si>
  <si>
    <t>Rate/Night</t>
  </si>
  <si>
    <t>Night</t>
  </si>
  <si>
    <t>Deposit</t>
  </si>
  <si>
    <t>Balance</t>
  </si>
  <si>
    <t>超售需补付，转单结</t>
  </si>
  <si>
    <t>Rate/Stay</t>
  </si>
  <si>
    <t xml:space="preserve"> P200115154022489</t>
  </si>
  <si>
    <t>1</t>
  </si>
  <si>
    <t>2</t>
  </si>
  <si>
    <t>91659284</t>
  </si>
  <si>
    <t>3</t>
  </si>
  <si>
    <t>86652425</t>
  </si>
  <si>
    <t>4</t>
  </si>
  <si>
    <t>80887727</t>
  </si>
  <si>
    <t>5</t>
  </si>
  <si>
    <t>83787000</t>
  </si>
  <si>
    <t>6</t>
  </si>
  <si>
    <t>99833951</t>
  </si>
  <si>
    <t>7</t>
  </si>
  <si>
    <t>77606058</t>
  </si>
  <si>
    <t>8</t>
  </si>
  <si>
    <t>94388458</t>
  </si>
  <si>
    <t>9</t>
  </si>
  <si>
    <t>82062453</t>
  </si>
  <si>
    <t>10</t>
  </si>
  <si>
    <t>85932728</t>
  </si>
  <si>
    <t>11</t>
  </si>
  <si>
    <t>99846234</t>
  </si>
  <si>
    <t>12</t>
  </si>
  <si>
    <t>86846700</t>
  </si>
  <si>
    <t>13</t>
  </si>
  <si>
    <t>82286980</t>
  </si>
  <si>
    <t>14</t>
  </si>
  <si>
    <t>98760966</t>
  </si>
  <si>
    <t>15</t>
  </si>
  <si>
    <t>98760960</t>
  </si>
  <si>
    <t>16</t>
  </si>
  <si>
    <t>98760958</t>
  </si>
  <si>
    <t>17</t>
  </si>
  <si>
    <t>70225897</t>
  </si>
  <si>
    <t>18</t>
  </si>
  <si>
    <t>70069548</t>
  </si>
  <si>
    <t>19</t>
  </si>
  <si>
    <t>70069550</t>
  </si>
  <si>
    <t>20</t>
  </si>
  <si>
    <t>87930010</t>
  </si>
  <si>
    <t>21</t>
  </si>
  <si>
    <t>87963072</t>
  </si>
  <si>
    <t>22</t>
  </si>
  <si>
    <t>70250030</t>
  </si>
  <si>
    <t>23</t>
  </si>
  <si>
    <t>89265809</t>
  </si>
  <si>
    <t>24</t>
  </si>
  <si>
    <t>91597739</t>
  </si>
  <si>
    <t>25</t>
  </si>
  <si>
    <t>91589511</t>
  </si>
  <si>
    <t>26</t>
  </si>
  <si>
    <t>91592412</t>
  </si>
  <si>
    <t>27</t>
  </si>
  <si>
    <t>77742144</t>
  </si>
  <si>
    <t>28</t>
  </si>
  <si>
    <t>86930480</t>
  </si>
  <si>
    <t>29</t>
  </si>
  <si>
    <t>93344220</t>
  </si>
  <si>
    <t>30</t>
  </si>
  <si>
    <t>87434414</t>
  </si>
  <si>
    <t>31</t>
  </si>
  <si>
    <t>99759238</t>
  </si>
  <si>
    <t>32</t>
  </si>
  <si>
    <t>99289903</t>
  </si>
  <si>
    <t>33</t>
  </si>
  <si>
    <t>71247833</t>
  </si>
  <si>
    <t>34</t>
  </si>
  <si>
    <t>71247487</t>
  </si>
  <si>
    <t>35</t>
  </si>
  <si>
    <t>89246489</t>
  </si>
  <si>
    <t>36</t>
  </si>
  <si>
    <t xml:space="preserve">90195827 </t>
  </si>
  <si>
    <t>No show charge</t>
  </si>
  <si>
    <t>37</t>
  </si>
  <si>
    <t>93603898</t>
  </si>
  <si>
    <t>38</t>
  </si>
  <si>
    <t>89258583</t>
  </si>
  <si>
    <t>39</t>
  </si>
  <si>
    <t>89241136</t>
  </si>
  <si>
    <t>40</t>
  </si>
  <si>
    <t>89234410</t>
  </si>
  <si>
    <t>41</t>
  </si>
  <si>
    <t>89249807</t>
  </si>
  <si>
    <t>42</t>
  </si>
  <si>
    <t>85056013</t>
  </si>
  <si>
    <t>43</t>
  </si>
  <si>
    <t>91581745</t>
  </si>
  <si>
    <t>44</t>
  </si>
  <si>
    <t>84586884</t>
  </si>
  <si>
    <t>45</t>
  </si>
  <si>
    <t>99185501</t>
  </si>
  <si>
    <t>46</t>
  </si>
  <si>
    <t>99195800</t>
  </si>
  <si>
    <t>47</t>
  </si>
  <si>
    <t>73081779</t>
  </si>
  <si>
    <t>48</t>
  </si>
  <si>
    <t>99263788</t>
  </si>
  <si>
    <t>49</t>
  </si>
  <si>
    <t>84457958</t>
  </si>
  <si>
    <t>50</t>
  </si>
  <si>
    <t xml:space="preserve">73027216 </t>
  </si>
  <si>
    <t>51</t>
  </si>
  <si>
    <t>74536490</t>
  </si>
  <si>
    <t>52</t>
  </si>
  <si>
    <t>73117299</t>
  </si>
  <si>
    <t>53</t>
  </si>
  <si>
    <t>75870004</t>
  </si>
  <si>
    <t>54</t>
  </si>
  <si>
    <t>72643013</t>
  </si>
  <si>
    <t>55</t>
  </si>
  <si>
    <t>74446282</t>
  </si>
  <si>
    <t>56</t>
  </si>
  <si>
    <t>74487367</t>
  </si>
  <si>
    <t>57</t>
  </si>
  <si>
    <t>75172250</t>
  </si>
  <si>
    <t>58</t>
  </si>
  <si>
    <t>98408626</t>
  </si>
  <si>
    <t>59</t>
  </si>
  <si>
    <t>81191031</t>
  </si>
  <si>
    <t>60</t>
  </si>
  <si>
    <t>71288616</t>
  </si>
  <si>
    <t>61</t>
  </si>
  <si>
    <t>93309985</t>
  </si>
  <si>
    <t>62</t>
  </si>
  <si>
    <t>84580898</t>
  </si>
  <si>
    <t>63</t>
  </si>
  <si>
    <t>87701131</t>
  </si>
  <si>
    <t>64</t>
  </si>
  <si>
    <t>87706136</t>
  </si>
  <si>
    <t>65</t>
  </si>
  <si>
    <t>71558709</t>
  </si>
  <si>
    <t>66</t>
  </si>
  <si>
    <t>90737626</t>
  </si>
  <si>
    <t>67</t>
  </si>
  <si>
    <t>82261277</t>
  </si>
  <si>
    <t>68</t>
  </si>
  <si>
    <t>82261283</t>
  </si>
  <si>
    <t>69</t>
  </si>
  <si>
    <t>82261289</t>
  </si>
  <si>
    <t>70</t>
  </si>
  <si>
    <t>82261295</t>
  </si>
  <si>
    <t>71</t>
  </si>
  <si>
    <t>82261298</t>
  </si>
  <si>
    <t>CXL without penalty charge</t>
  </si>
  <si>
    <t>72</t>
  </si>
  <si>
    <t>74453715</t>
  </si>
  <si>
    <t>73</t>
  </si>
  <si>
    <t>88171761</t>
  </si>
  <si>
    <t>74</t>
  </si>
  <si>
    <t>84452806</t>
  </si>
  <si>
    <t>75</t>
  </si>
  <si>
    <t>88191950</t>
  </si>
  <si>
    <t>76</t>
  </si>
  <si>
    <t>89960541</t>
  </si>
  <si>
    <t>77</t>
  </si>
  <si>
    <t>82269073</t>
  </si>
  <si>
    <t>78</t>
  </si>
  <si>
    <t>93316832</t>
  </si>
  <si>
    <t>79</t>
  </si>
  <si>
    <t>87714456</t>
  </si>
  <si>
    <t>80</t>
  </si>
  <si>
    <t>89158199</t>
  </si>
  <si>
    <t>81</t>
  </si>
  <si>
    <t>87730585</t>
  </si>
  <si>
    <t>82</t>
  </si>
  <si>
    <t>96933828</t>
  </si>
  <si>
    <t>83</t>
  </si>
  <si>
    <t>74008818</t>
  </si>
  <si>
    <t>84</t>
  </si>
  <si>
    <t>70329246</t>
  </si>
  <si>
    <t>85</t>
  </si>
  <si>
    <t>89728507</t>
  </si>
  <si>
    <t>86</t>
  </si>
  <si>
    <t>87957891</t>
  </si>
  <si>
    <t>87</t>
  </si>
  <si>
    <t>87993076</t>
  </si>
  <si>
    <t>88</t>
  </si>
  <si>
    <t>88206642</t>
  </si>
  <si>
    <t>89</t>
  </si>
  <si>
    <t>73388017</t>
  </si>
  <si>
    <t>90</t>
  </si>
  <si>
    <t>91387416</t>
  </si>
  <si>
    <t>91</t>
  </si>
  <si>
    <t>84072132</t>
  </si>
  <si>
    <t>92</t>
  </si>
  <si>
    <t>84086573</t>
  </si>
  <si>
    <t>93</t>
  </si>
  <si>
    <t>89963823</t>
  </si>
  <si>
    <t>94</t>
  </si>
  <si>
    <t>88196553</t>
  </si>
  <si>
    <t>95</t>
  </si>
  <si>
    <t>87696480</t>
  </si>
  <si>
    <t>96</t>
  </si>
  <si>
    <t>88210452</t>
  </si>
  <si>
    <t>97</t>
  </si>
  <si>
    <t>88302496</t>
  </si>
  <si>
    <t>98</t>
  </si>
  <si>
    <t>88299223</t>
  </si>
  <si>
    <t>99</t>
  </si>
  <si>
    <t>83442717</t>
  </si>
  <si>
    <t>100</t>
  </si>
  <si>
    <t>83447411</t>
  </si>
  <si>
    <t>101</t>
  </si>
  <si>
    <t>88200145</t>
  </si>
  <si>
    <t>102</t>
  </si>
  <si>
    <t>88200136</t>
  </si>
  <si>
    <t>103</t>
  </si>
  <si>
    <t>89649436</t>
  </si>
  <si>
    <t>104</t>
  </si>
  <si>
    <t>71276444</t>
  </si>
  <si>
    <t>105</t>
  </si>
  <si>
    <t>71276432</t>
  </si>
  <si>
    <t>106</t>
  </si>
  <si>
    <t>89018424</t>
  </si>
  <si>
    <t>107</t>
  </si>
  <si>
    <t>90735278</t>
  </si>
  <si>
    <t>108</t>
  </si>
  <si>
    <t>109</t>
  </si>
  <si>
    <t>71143893</t>
  </si>
  <si>
    <t>110</t>
  </si>
  <si>
    <t>74551010</t>
  </si>
  <si>
    <t>111</t>
  </si>
  <si>
    <t>89864621</t>
  </si>
  <si>
    <t>112</t>
  </si>
  <si>
    <t>84785628</t>
  </si>
  <si>
    <t>113</t>
  </si>
  <si>
    <t>84785627</t>
  </si>
  <si>
    <t>114</t>
  </si>
  <si>
    <t>83245402</t>
  </si>
  <si>
    <t>115</t>
  </si>
  <si>
    <t>86513082</t>
  </si>
  <si>
    <t>116</t>
  </si>
  <si>
    <t>83392902</t>
  </si>
  <si>
    <t>117</t>
  </si>
  <si>
    <t>84398682</t>
  </si>
  <si>
    <t>118</t>
  </si>
  <si>
    <t>84398689</t>
  </si>
  <si>
    <t>119</t>
  </si>
  <si>
    <t>86511953</t>
  </si>
  <si>
    <t>120</t>
  </si>
  <si>
    <t>83600060</t>
  </si>
  <si>
    <t>Inhouse</t>
  </si>
  <si>
    <t>121</t>
  </si>
  <si>
    <t>83607072</t>
  </si>
  <si>
    <t>122</t>
  </si>
  <si>
    <t xml:space="preserve">83455310 </t>
  </si>
  <si>
    <t>123</t>
  </si>
  <si>
    <t>83455314</t>
  </si>
  <si>
    <t>124</t>
  </si>
  <si>
    <t xml:space="preserve">83455320 </t>
  </si>
  <si>
    <t>125</t>
  </si>
  <si>
    <t>94344987</t>
  </si>
  <si>
    <t>DUE IN</t>
  </si>
  <si>
    <t>126</t>
  </si>
  <si>
    <t>83623032</t>
  </si>
  <si>
    <t>127</t>
  </si>
  <si>
    <t>89983146</t>
  </si>
  <si>
    <t>，1720604</t>
  </si>
  <si>
    <t>128</t>
  </si>
  <si>
    <t>83611851</t>
  </si>
  <si>
    <t>129</t>
  </si>
  <si>
    <t>85619935</t>
  </si>
  <si>
    <t>130</t>
  </si>
  <si>
    <t>99928857</t>
  </si>
  <si>
    <t>29400THB is correct，pls check</t>
  </si>
  <si>
    <t>131</t>
  </si>
  <si>
    <t>74937017</t>
  </si>
  <si>
    <t>132</t>
  </si>
  <si>
    <t>77257084</t>
  </si>
  <si>
    <t>46000 for 4 nights is correct，pls check</t>
  </si>
  <si>
    <t>133</t>
  </si>
  <si>
    <t>96086860</t>
  </si>
  <si>
    <t>134</t>
  </si>
  <si>
    <t>77336375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</si>
</sst>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rgb="FF000000"/>
      <name val="Arial"/>
      <charset val="134"/>
    </font>
    <font>
      <sz val="1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0.5"/>
      <color rgb="FF333333"/>
      <name val="Helvetica"/>
      <charset val="134"/>
    </font>
    <font>
      <sz val="11"/>
      <color rgb="FFFF0000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134"/>
      <scheme val="minor"/>
    </font>
    <font>
      <b/>
      <sz val="11"/>
      <color theme="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8"/>
      <color theme="3"/>
      <name val="等线 Light"/>
      <charset val="134"/>
      <scheme val="major"/>
    </font>
    <font>
      <sz val="11"/>
      <color rgb="FF9C650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u/>
      <sz val="11"/>
      <color rgb="FF0000FF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/>
    <xf numFmtId="0" fontId="21" fillId="31" borderId="11" applyNumberFormat="0" applyAlignment="0" applyProtection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/>
    <xf numFmtId="0" fontId="13" fillId="15" borderId="0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/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0" borderId="12" applyNumberFormat="0" applyFont="0" applyAlignment="0" applyProtection="0"/>
    <xf numFmtId="0" fontId="9" fillId="29" borderId="0" applyNumberFormat="0" applyBorder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22" fillId="0" borderId="14" applyNumberFormat="0" applyFill="0" applyAlignment="0" applyProtection="0"/>
    <xf numFmtId="0" fontId="9" fillId="21" borderId="0" applyNumberFormat="0" applyBorder="0" applyAlignment="0" applyProtection="0"/>
    <xf numFmtId="0" fontId="11" fillId="0" borderId="15" applyNumberFormat="0" applyFill="0" applyAlignment="0" applyProtection="0"/>
    <xf numFmtId="0" fontId="9" fillId="28" borderId="0" applyNumberFormat="0" applyBorder="0" applyAlignment="0" applyProtection="0"/>
    <xf numFmtId="0" fontId="10" fillId="11" borderId="7" applyNumberFormat="0" applyAlignment="0" applyProtection="0"/>
    <xf numFmtId="0" fontId="18" fillId="11" borderId="11" applyNumberFormat="0" applyAlignment="0" applyProtection="0"/>
    <xf numFmtId="0" fontId="14" fillId="18" borderId="8" applyNumberFormat="0" applyAlignment="0" applyProtection="0"/>
    <xf numFmtId="0" fontId="0" fillId="38" borderId="0" applyNumberFormat="0" applyBorder="0" applyAlignment="0" applyProtection="0"/>
    <xf numFmtId="0" fontId="9" fillId="34" borderId="0" applyNumberFormat="0" applyBorder="0" applyAlignment="0" applyProtection="0"/>
    <xf numFmtId="0" fontId="16" fillId="0" borderId="9" applyNumberFormat="0" applyFill="0" applyAlignment="0" applyProtection="0"/>
    <xf numFmtId="0" fontId="5" fillId="0" borderId="13" applyNumberFormat="0" applyFill="0" applyAlignment="0" applyProtection="0"/>
    <xf numFmtId="0" fontId="23" fillId="37" borderId="0" applyNumberFormat="0" applyBorder="0" applyAlignment="0" applyProtection="0"/>
    <xf numFmtId="0" fontId="20" fillId="27" borderId="0" applyNumberFormat="0" applyBorder="0" applyAlignment="0" applyProtection="0"/>
    <xf numFmtId="0" fontId="0" fillId="24" borderId="0" applyNumberFormat="0" applyBorder="0" applyAlignment="0" applyProtection="0"/>
    <xf numFmtId="0" fontId="9" fillId="10" borderId="0" applyNumberFormat="0" applyBorder="0" applyAlignment="0" applyProtection="0"/>
    <xf numFmtId="0" fontId="0" fillId="23" borderId="0" applyNumberFormat="0" applyBorder="0" applyAlignment="0" applyProtection="0"/>
    <xf numFmtId="0" fontId="0" fillId="17" borderId="0" applyNumberFormat="0" applyBorder="0" applyAlignment="0" applyProtection="0"/>
    <xf numFmtId="0" fontId="0" fillId="36" borderId="0" applyNumberFormat="0" applyBorder="0" applyAlignment="0" applyProtection="0"/>
    <xf numFmtId="0" fontId="0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33" borderId="0" applyNumberFormat="0" applyBorder="0" applyAlignment="0" applyProtection="0"/>
    <xf numFmtId="0" fontId="0" fillId="35" borderId="0" applyNumberFormat="0" applyBorder="0" applyAlignment="0" applyProtection="0"/>
    <xf numFmtId="0" fontId="0" fillId="13" borderId="0" applyNumberFormat="0" applyBorder="0" applyAlignment="0" applyProtection="0"/>
    <xf numFmtId="0" fontId="9" fillId="8" borderId="0" applyNumberFormat="0" applyBorder="0" applyAlignment="0" applyProtection="0"/>
    <xf numFmtId="0" fontId="0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32" borderId="0" applyNumberFormat="0" applyBorder="0" applyAlignment="0" applyProtection="0"/>
    <xf numFmtId="0" fontId="0" fillId="12" borderId="0" applyNumberFormat="0" applyBorder="0" applyAlignment="0" applyProtection="0"/>
    <xf numFmtId="0" fontId="9" fillId="26" borderId="0" applyNumberFormat="0" applyBorder="0" applyAlignment="0" applyProtection="0"/>
  </cellStyleXfs>
  <cellXfs count="94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/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1" fillId="2" borderId="4" xfId="0" applyNumberFormat="1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14" fontId="1" fillId="0" borderId="2" xfId="0" applyNumberFormat="1" applyFont="1" applyFill="1" applyBorder="1" applyAlignment="1"/>
    <xf numFmtId="3" fontId="1" fillId="0" borderId="2" xfId="0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49" fontId="2" fillId="4" borderId="5" xfId="0" applyNumberFormat="1" applyFont="1" applyFill="1" applyBorder="1" applyAlignment="1">
      <alignment horizontal="center"/>
    </xf>
    <xf numFmtId="14" fontId="1" fillId="4" borderId="2" xfId="0" applyNumberFormat="1" applyFont="1" applyFill="1" applyBorder="1" applyAlignment="1"/>
    <xf numFmtId="3" fontId="1" fillId="4" borderId="2" xfId="0" applyNumberFormat="1" applyFont="1" applyFill="1" applyBorder="1" applyAlignment="1">
      <alignment horizontal="right"/>
    </xf>
    <xf numFmtId="3" fontId="1" fillId="3" borderId="2" xfId="0" applyNumberFormat="1" applyFont="1" applyFill="1" applyBorder="1" applyAlignment="1">
      <alignment vertical="center" wrapText="1"/>
    </xf>
    <xf numFmtId="3" fontId="1" fillId="3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3" fontId="1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1" fillId="0" borderId="2" xfId="0" applyNumberFormat="1" applyFont="1" applyFill="1" applyBorder="1" applyAlignment="1"/>
    <xf numFmtId="0" fontId="1" fillId="0" borderId="2" xfId="0" applyFont="1" applyFill="1" applyBorder="1" applyAlignment="1"/>
    <xf numFmtId="0" fontId="3" fillId="0" borderId="0" xfId="0" applyFont="1" applyFill="1" applyAlignment="1"/>
    <xf numFmtId="3" fontId="1" fillId="4" borderId="2" xfId="0" applyNumberFormat="1" applyFont="1" applyFill="1" applyBorder="1" applyAlignment="1"/>
    <xf numFmtId="0" fontId="1" fillId="4" borderId="2" xfId="0" applyFont="1" applyFill="1" applyBorder="1" applyAlignment="1"/>
    <xf numFmtId="49" fontId="2" fillId="5" borderId="5" xfId="0" applyNumberFormat="1" applyFont="1" applyFill="1" applyBorder="1" applyAlignment="1">
      <alignment horizontal="center"/>
    </xf>
    <xf numFmtId="14" fontId="1" fillId="5" borderId="2" xfId="0" applyNumberFormat="1" applyFont="1" applyFill="1" applyBorder="1" applyAlignment="1"/>
    <xf numFmtId="3" fontId="1" fillId="5" borderId="2" xfId="0" applyNumberFormat="1" applyFont="1" applyFill="1" applyBorder="1" applyAlignment="1">
      <alignment horizontal="right"/>
    </xf>
    <xf numFmtId="0" fontId="1" fillId="5" borderId="2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right"/>
    </xf>
    <xf numFmtId="49" fontId="1" fillId="6" borderId="2" xfId="0" applyNumberFormat="1" applyFont="1" applyFill="1" applyBorder="1" applyAlignment="1">
      <alignment vertical="center"/>
    </xf>
    <xf numFmtId="0" fontId="1" fillId="6" borderId="3" xfId="0" applyFont="1" applyFill="1" applyBorder="1" applyAlignment="1">
      <alignment horizontal="center" vertical="center"/>
    </xf>
    <xf numFmtId="49" fontId="2" fillId="6" borderId="5" xfId="0" applyNumberFormat="1" applyFont="1" applyFill="1" applyBorder="1" applyAlignment="1">
      <alignment horizontal="center"/>
    </xf>
    <xf numFmtId="14" fontId="1" fillId="6" borderId="2" xfId="0" applyNumberFormat="1" applyFont="1" applyFill="1" applyBorder="1" applyAlignment="1"/>
    <xf numFmtId="0" fontId="1" fillId="6" borderId="2" xfId="0" applyFont="1" applyFill="1" applyBorder="1" applyAlignment="1">
      <alignment horizontal="center"/>
    </xf>
    <xf numFmtId="3" fontId="1" fillId="6" borderId="2" xfId="0" applyNumberFormat="1" applyFont="1" applyFill="1" applyBorder="1" applyAlignment="1">
      <alignment horizontal="right"/>
    </xf>
    <xf numFmtId="0" fontId="1" fillId="6" borderId="6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/>
    <xf numFmtId="0" fontId="1" fillId="5" borderId="2" xfId="0" applyFont="1" applyFill="1" applyBorder="1" applyAlignment="1"/>
    <xf numFmtId="3" fontId="1" fillId="0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right" vertical="center"/>
    </xf>
    <xf numFmtId="3" fontId="1" fillId="0" borderId="6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right" vertical="center"/>
    </xf>
    <xf numFmtId="3" fontId="1" fillId="6" borderId="2" xfId="0" applyNumberFormat="1" applyFont="1" applyFill="1" applyBorder="1" applyAlignment="1"/>
    <xf numFmtId="0" fontId="1" fillId="6" borderId="2" xfId="0" applyFont="1" applyFill="1" applyBorder="1" applyAlignment="1"/>
    <xf numFmtId="49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center"/>
    </xf>
    <xf numFmtId="14" fontId="1" fillId="3" borderId="2" xfId="0" applyNumberFormat="1" applyFont="1" applyFill="1" applyBorder="1" applyAlignment="1"/>
    <xf numFmtId="3" fontId="1" fillId="3" borderId="2" xfId="0" applyNumberFormat="1" applyFont="1" applyFill="1" applyBorder="1" applyAlignment="1">
      <alignment horizontal="right"/>
    </xf>
    <xf numFmtId="3" fontId="1" fillId="3" borderId="2" xfId="0" applyNumberFormat="1" applyFont="1" applyFill="1" applyBorder="1" applyAlignment="1"/>
    <xf numFmtId="0" fontId="1" fillId="3" borderId="2" xfId="0" applyFont="1" applyFill="1" applyBorder="1" applyAlignment="1"/>
    <xf numFmtId="0" fontId="1" fillId="7" borderId="2" xfId="0" applyFont="1" applyFill="1" applyBorder="1" applyAlignment="1"/>
    <xf numFmtId="0" fontId="1" fillId="7" borderId="0" xfId="0" applyFont="1" applyFill="1" applyAlignment="1"/>
    <xf numFmtId="0" fontId="0" fillId="0" borderId="0" xfId="0" applyFont="1" applyFill="1"/>
    <xf numFmtId="0" fontId="0" fillId="0" borderId="0" xfId="0" applyFont="1"/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Border="1"/>
    <xf numFmtId="0" fontId="0" fillId="0" borderId="2" xfId="0" applyFont="1" applyBorder="1" applyAlignment="1">
      <alignment horizontal="center" vertical="center"/>
    </xf>
    <xf numFmtId="15" fontId="0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5" fontId="0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2" xfId="0" applyFont="1" applyFill="1" applyBorder="1"/>
    <xf numFmtId="0" fontId="4" fillId="0" borderId="2" xfId="0" applyFont="1" applyFill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/>
    <xf numFmtId="0" fontId="8" fillId="3" borderId="2" xfId="0" applyFont="1" applyFill="1" applyBorder="1" applyAlignment="1">
      <alignment horizontal="center" vertical="center"/>
    </xf>
    <xf numFmtId="15" fontId="8" fillId="3" borderId="2" xfId="0" applyNumberFormat="1" applyFont="1" applyFill="1" applyBorder="1" applyAlignment="1">
      <alignment horizontal="center" vertical="center"/>
    </xf>
    <xf numFmtId="0" fontId="7" fillId="0" borderId="2" xfId="0" applyFont="1" applyBorder="1"/>
    <xf numFmtId="49" fontId="2" fillId="0" borderId="5" xfId="0" applyNumberFormat="1" applyFont="1" applyFill="1" applyBorder="1" applyAlignment="1" quotePrefix="1">
      <alignment horizontal="center"/>
    </xf>
    <xf numFmtId="49" fontId="2" fillId="4" borderId="5" xfId="0" applyNumberFormat="1" applyFont="1" applyFill="1" applyBorder="1" applyAlignment="1" quotePrefix="1">
      <alignment horizontal="center"/>
    </xf>
    <xf numFmtId="49" fontId="2" fillId="5" borderId="5" xfId="0" applyNumberFormat="1" applyFont="1" applyFill="1" applyBorder="1" applyAlignment="1" quotePrefix="1">
      <alignment horizontal="center"/>
    </xf>
    <xf numFmtId="49" fontId="2" fillId="0" borderId="3" xfId="0" applyNumberFormat="1" applyFont="1" applyFill="1" applyBorder="1" applyAlignment="1" quotePrefix="1">
      <alignment horizontal="center" vertical="center"/>
    </xf>
    <xf numFmtId="49" fontId="2" fillId="6" borderId="5" xfId="0" applyNumberFormat="1" applyFont="1" applyFill="1" applyBorder="1" applyAlignment="1" quotePrefix="1">
      <alignment horizontal="center"/>
    </xf>
    <xf numFmtId="49" fontId="2" fillId="3" borderId="5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212;&#20184;&#27454;&#31649;&#29702;&#25968;&#25454;_20191105141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212;&#20184;&#27454;&#31649;&#29702;&#25968;&#25454;_2020011514465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酒店确认号</v>
          </cell>
          <cell r="B1" t="str">
            <v>单号</v>
          </cell>
        </row>
        <row r="2">
          <cell r="A2">
            <v>82269073</v>
          </cell>
          <cell r="B2" t="str">
            <v>1650367</v>
          </cell>
        </row>
        <row r="3">
          <cell r="A3">
            <v>82062453</v>
          </cell>
          <cell r="B3" t="str">
            <v>1649722</v>
          </cell>
        </row>
        <row r="4">
          <cell r="A4">
            <v>72487878</v>
          </cell>
          <cell r="B4" t="str">
            <v>1623895</v>
          </cell>
        </row>
        <row r="5">
          <cell r="A5">
            <v>76651060</v>
          </cell>
          <cell r="B5" t="str">
            <v>1623788</v>
          </cell>
        </row>
        <row r="6">
          <cell r="A6">
            <v>76782587</v>
          </cell>
          <cell r="B6" t="str">
            <v>1625950</v>
          </cell>
        </row>
        <row r="7">
          <cell r="A7">
            <v>76883057</v>
          </cell>
          <cell r="B7" t="str">
            <v>1626407</v>
          </cell>
        </row>
        <row r="8">
          <cell r="A8">
            <v>74647186</v>
          </cell>
          <cell r="B8" t="str">
            <v>1626598</v>
          </cell>
        </row>
        <row r="9">
          <cell r="A9">
            <v>76890974</v>
          </cell>
          <cell r="B9" t="str">
            <v>1626334</v>
          </cell>
        </row>
        <row r="10">
          <cell r="A10">
            <v>80858309</v>
          </cell>
          <cell r="B10" t="str">
            <v>1626295</v>
          </cell>
        </row>
        <row r="11">
          <cell r="A11">
            <v>92054457</v>
          </cell>
          <cell r="B11" t="str">
            <v>1626294</v>
          </cell>
        </row>
        <row r="12">
          <cell r="A12">
            <v>73411084</v>
          </cell>
          <cell r="B12" t="str">
            <v>1624756</v>
          </cell>
        </row>
        <row r="13">
          <cell r="A13">
            <v>73406253</v>
          </cell>
          <cell r="B13" t="str">
            <v>1624750</v>
          </cell>
        </row>
        <row r="14">
          <cell r="A14">
            <v>74388388</v>
          </cell>
          <cell r="B14" t="str">
            <v>1625614</v>
          </cell>
        </row>
        <row r="15">
          <cell r="A15">
            <v>84876465</v>
          </cell>
          <cell r="B15" t="str">
            <v>1629763</v>
          </cell>
        </row>
        <row r="16">
          <cell r="A16">
            <v>84441047</v>
          </cell>
          <cell r="B16" t="str">
            <v>1629395</v>
          </cell>
        </row>
        <row r="17">
          <cell r="A17">
            <v>82673722</v>
          </cell>
          <cell r="B17" t="str">
            <v>1628682</v>
          </cell>
        </row>
        <row r="18">
          <cell r="A18">
            <v>82927051</v>
          </cell>
          <cell r="B18" t="str">
            <v>1628996</v>
          </cell>
        </row>
        <row r="19">
          <cell r="A19">
            <v>76898824</v>
          </cell>
          <cell r="B19" t="str">
            <v>1627543</v>
          </cell>
        </row>
        <row r="20">
          <cell r="A20">
            <v>80839482</v>
          </cell>
          <cell r="B20" t="str">
            <v>1627579</v>
          </cell>
        </row>
        <row r="21">
          <cell r="A21">
            <v>83787000</v>
          </cell>
          <cell r="B21" t="str">
            <v>1627224</v>
          </cell>
        </row>
        <row r="22">
          <cell r="A22">
            <v>89246489</v>
          </cell>
          <cell r="B22" t="str">
            <v>1632880</v>
          </cell>
        </row>
        <row r="23">
          <cell r="A23">
            <v>99474150</v>
          </cell>
          <cell r="B23" t="str">
            <v>1634002</v>
          </cell>
        </row>
        <row r="24">
          <cell r="A24">
            <v>89241136</v>
          </cell>
          <cell r="B24" t="str">
            <v>1637084</v>
          </cell>
        </row>
        <row r="25">
          <cell r="A25">
            <v>76574033</v>
          </cell>
          <cell r="B25" t="str">
            <v>1637125</v>
          </cell>
        </row>
        <row r="26">
          <cell r="A26">
            <v>76582833</v>
          </cell>
          <cell r="B26" t="str">
            <v>1637474</v>
          </cell>
        </row>
        <row r="27">
          <cell r="A27">
            <v>97719354</v>
          </cell>
          <cell r="B27" t="str">
            <v>1635379</v>
          </cell>
        </row>
        <row r="28">
          <cell r="A28">
            <v>70250030</v>
          </cell>
          <cell r="B28" t="str">
            <v>1637580</v>
          </cell>
        </row>
        <row r="29">
          <cell r="A29">
            <v>86652425</v>
          </cell>
          <cell r="B29" t="str">
            <v>1641316</v>
          </cell>
        </row>
        <row r="30">
          <cell r="A30">
            <v>7006954870069550</v>
          </cell>
          <cell r="B30" t="str">
            <v>1645573</v>
          </cell>
        </row>
        <row r="31">
          <cell r="A31">
            <v>71288616</v>
          </cell>
          <cell r="B31" t="str">
            <v>1644431</v>
          </cell>
        </row>
        <row r="32">
          <cell r="A32">
            <v>87930010</v>
          </cell>
          <cell r="B32" t="str">
            <v>1620696</v>
          </cell>
        </row>
        <row r="33">
          <cell r="A33">
            <v>73429954</v>
          </cell>
          <cell r="B33" t="str">
            <v>1624224</v>
          </cell>
        </row>
        <row r="34">
          <cell r="A34">
            <v>84734609</v>
          </cell>
          <cell r="B34" t="str">
            <v>1623971</v>
          </cell>
        </row>
        <row r="35">
          <cell r="A35">
            <v>76734204</v>
          </cell>
          <cell r="B35" t="str">
            <v>1624864</v>
          </cell>
        </row>
        <row r="36">
          <cell r="A36">
            <v>8795789189728500</v>
          </cell>
          <cell r="B36" t="str">
            <v>1621733</v>
          </cell>
        </row>
        <row r="37">
          <cell r="A37">
            <v>73450610</v>
          </cell>
          <cell r="B37" t="str">
            <v>1623590</v>
          </cell>
        </row>
        <row r="38">
          <cell r="A38">
            <v>76825951</v>
          </cell>
          <cell r="B38" t="str">
            <v>1627105</v>
          </cell>
        </row>
        <row r="39">
          <cell r="A39">
            <v>76817690</v>
          </cell>
          <cell r="B39" t="str">
            <v>1626838</v>
          </cell>
        </row>
        <row r="40">
          <cell r="A40">
            <v>76626852</v>
          </cell>
          <cell r="B40" t="str">
            <v>1627176</v>
          </cell>
        </row>
        <row r="41">
          <cell r="A41">
            <v>84452510</v>
          </cell>
          <cell r="B41" t="str">
            <v>1629107</v>
          </cell>
        </row>
        <row r="42">
          <cell r="A42">
            <v>84463475</v>
          </cell>
          <cell r="B42" t="str">
            <v>1629112</v>
          </cell>
        </row>
        <row r="43">
          <cell r="A43">
            <v>80872167</v>
          </cell>
          <cell r="B43" t="str">
            <v>1627747</v>
          </cell>
        </row>
        <row r="44">
          <cell r="A44">
            <v>82611552</v>
          </cell>
          <cell r="B44" t="str">
            <v>1628508</v>
          </cell>
        </row>
        <row r="45">
          <cell r="A45">
            <v>80882925</v>
          </cell>
          <cell r="B45" t="str">
            <v>1628195</v>
          </cell>
        </row>
        <row r="46">
          <cell r="A46">
            <v>80877034</v>
          </cell>
          <cell r="B46" t="str">
            <v>1628190</v>
          </cell>
        </row>
        <row r="47">
          <cell r="A47">
            <v>89249807</v>
          </cell>
          <cell r="B47" t="str">
            <v>1632707</v>
          </cell>
        </row>
        <row r="48">
          <cell r="A48">
            <v>91659284</v>
          </cell>
          <cell r="B48" t="str">
            <v>1632431</v>
          </cell>
        </row>
        <row r="49">
          <cell r="A49">
            <v>86667060</v>
          </cell>
          <cell r="B49" t="str">
            <v>1630172</v>
          </cell>
        </row>
        <row r="50">
          <cell r="A50">
            <v>87840897</v>
          </cell>
          <cell r="B50" t="str">
            <v>1630219</v>
          </cell>
        </row>
        <row r="51">
          <cell r="A51">
            <v>86651819</v>
          </cell>
          <cell r="B51" t="str">
            <v>1629966</v>
          </cell>
        </row>
        <row r="52">
          <cell r="A52">
            <v>87853044</v>
          </cell>
          <cell r="B52" t="str">
            <v>1630308</v>
          </cell>
        </row>
        <row r="53">
          <cell r="A53">
            <v>87894098</v>
          </cell>
          <cell r="B53" t="str">
            <v>1630971</v>
          </cell>
        </row>
        <row r="54">
          <cell r="A54">
            <v>87884385</v>
          </cell>
          <cell r="B54" t="str">
            <v>1630969</v>
          </cell>
        </row>
        <row r="55">
          <cell r="A55">
            <v>87994764</v>
          </cell>
          <cell r="B55" t="str">
            <v>1631363</v>
          </cell>
        </row>
        <row r="56">
          <cell r="A56">
            <v>88004286</v>
          </cell>
          <cell r="B56" t="str">
            <v>1631370</v>
          </cell>
        </row>
        <row r="57">
          <cell r="A57">
            <v>89653539</v>
          </cell>
          <cell r="B57" t="str">
            <v>1631766</v>
          </cell>
        </row>
        <row r="58">
          <cell r="A58">
            <v>9791599997916000</v>
          </cell>
          <cell r="B58" t="str">
            <v>1635258</v>
          </cell>
        </row>
        <row r="59">
          <cell r="A59">
            <v>99833951</v>
          </cell>
          <cell r="B59" t="str">
            <v>1635270</v>
          </cell>
        </row>
        <row r="60">
          <cell r="A60">
            <v>76549929</v>
          </cell>
          <cell r="B60" t="str">
            <v>1634903</v>
          </cell>
        </row>
        <row r="61">
          <cell r="A61">
            <v>86846700</v>
          </cell>
          <cell r="B61" t="str">
            <v>1639331</v>
          </cell>
        </row>
        <row r="62">
          <cell r="A62">
            <v>80887727</v>
          </cell>
          <cell r="B62" t="str">
            <v>1639516</v>
          </cell>
        </row>
        <row r="63">
          <cell r="A63">
            <v>81068581</v>
          </cell>
          <cell r="B63" t="str">
            <v>1639612</v>
          </cell>
        </row>
        <row r="64">
          <cell r="A64">
            <v>70225897</v>
          </cell>
          <cell r="B64" t="str">
            <v>1639886</v>
          </cell>
        </row>
        <row r="65">
          <cell r="A65">
            <v>7093145170934830</v>
          </cell>
          <cell r="B65" t="str">
            <v>1636971</v>
          </cell>
        </row>
        <row r="66">
          <cell r="A66">
            <v>76287200</v>
          </cell>
          <cell r="B66" t="str">
            <v>1637010</v>
          </cell>
        </row>
        <row r="67">
          <cell r="A67">
            <v>76390500</v>
          </cell>
          <cell r="B67" t="str">
            <v>1638766</v>
          </cell>
        </row>
        <row r="68">
          <cell r="A68">
            <v>99846234</v>
          </cell>
          <cell r="B68" t="str">
            <v>1644176</v>
          </cell>
        </row>
        <row r="69">
          <cell r="A69">
            <v>94388458</v>
          </cell>
          <cell r="B69" t="str">
            <v>1644137</v>
          </cell>
        </row>
        <row r="70">
          <cell r="A70">
            <v>99759238</v>
          </cell>
          <cell r="B70" t="str">
            <v>1641545</v>
          </cell>
        </row>
        <row r="71">
          <cell r="A71">
            <v>99185501</v>
          </cell>
          <cell r="B71" t="str">
            <v>1655753</v>
          </cell>
        </row>
        <row r="72">
          <cell r="A72">
            <v>99195800</v>
          </cell>
          <cell r="B72" t="str">
            <v>1655752</v>
          </cell>
        </row>
        <row r="73">
          <cell r="A73" t="str">
            <v>71247487, 71247833</v>
          </cell>
          <cell r="B73" t="str">
            <v>1654293</v>
          </cell>
        </row>
        <row r="74">
          <cell r="A74">
            <v>91581745</v>
          </cell>
          <cell r="B74" t="str">
            <v>1652915</v>
          </cell>
        </row>
        <row r="75">
          <cell r="A75">
            <v>91589511</v>
          </cell>
          <cell r="B75" t="str">
            <v>1652890</v>
          </cell>
        </row>
        <row r="76">
          <cell r="A76">
            <v>91592412</v>
          </cell>
          <cell r="B76" t="str">
            <v>1652899</v>
          </cell>
        </row>
        <row r="77">
          <cell r="A77">
            <v>91597739</v>
          </cell>
          <cell r="B77" t="str">
            <v>1652872</v>
          </cell>
        </row>
        <row r="78">
          <cell r="A78">
            <v>89265809</v>
          </cell>
          <cell r="B78" t="str">
            <v>1652868</v>
          </cell>
        </row>
        <row r="79">
          <cell r="A79">
            <v>89258583</v>
          </cell>
          <cell r="B79" t="str">
            <v>1652861</v>
          </cell>
        </row>
        <row r="80">
          <cell r="A80">
            <v>89234410</v>
          </cell>
          <cell r="B80" t="str">
            <v>1644332</v>
          </cell>
        </row>
        <row r="81">
          <cell r="A81">
            <v>87963072</v>
          </cell>
          <cell r="B81" t="str">
            <v>1620890</v>
          </cell>
        </row>
        <row r="82">
          <cell r="A82">
            <v>76644449</v>
          </cell>
          <cell r="B82" t="str">
            <v>1620898</v>
          </cell>
        </row>
        <row r="83">
          <cell r="A83">
            <v>7127643271276440</v>
          </cell>
          <cell r="B83" t="str">
            <v>1657819</v>
          </cell>
        </row>
        <row r="84">
          <cell r="A84">
            <v>71272460</v>
          </cell>
          <cell r="B84" t="str">
            <v>1657195</v>
          </cell>
        </row>
        <row r="85">
          <cell r="A85" t="str">
            <v/>
          </cell>
          <cell r="B85" t="str">
            <v>1656521</v>
          </cell>
        </row>
        <row r="86">
          <cell r="A86">
            <v>99263788</v>
          </cell>
          <cell r="B86" t="str">
            <v>1656042</v>
          </cell>
        </row>
        <row r="87">
          <cell r="A87">
            <v>99289903</v>
          </cell>
          <cell r="B87" t="str">
            <v>1656122</v>
          </cell>
        </row>
        <row r="88">
          <cell r="A88" t="str">
            <v>82261277,82261283,82261289 ,82261295,82261298</v>
          </cell>
          <cell r="B88" t="str">
            <v>1648754</v>
          </cell>
        </row>
        <row r="89">
          <cell r="A89">
            <v>77606058</v>
          </cell>
          <cell r="B89" t="str">
            <v>1649089</v>
          </cell>
        </row>
        <row r="90">
          <cell r="A90">
            <v>82286980</v>
          </cell>
          <cell r="B90" t="str">
            <v>1650469</v>
          </cell>
        </row>
        <row r="91">
          <cell r="A91">
            <v>85932728</v>
          </cell>
          <cell r="B91" t="str">
            <v>1650804</v>
          </cell>
        </row>
        <row r="92">
          <cell r="A92">
            <v>85056013</v>
          </cell>
          <cell r="B92" t="str">
            <v>1594702</v>
          </cell>
        </row>
        <row r="93">
          <cell r="A93">
            <v>72643013</v>
          </cell>
          <cell r="B93" t="str">
            <v>1647247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</row>
        <row r="2">
          <cell r="A2" t="str">
            <v>1754879</v>
          </cell>
          <cell r="B2" t="str">
            <v>苏梅岛丽思卡尔顿酒店</v>
          </cell>
        </row>
        <row r="3">
          <cell r="A3" t="str">
            <v>1754878</v>
          </cell>
          <cell r="B3" t="str">
            <v>苏梅岛丽思卡尔顿酒店</v>
          </cell>
        </row>
        <row r="4">
          <cell r="A4" t="str">
            <v>1757058</v>
          </cell>
          <cell r="B4" t="str">
            <v>苏梅岛丽思卡尔顿酒店</v>
          </cell>
        </row>
        <row r="5">
          <cell r="A5" t="str">
            <v>1757125</v>
          </cell>
          <cell r="B5" t="str">
            <v>苏梅岛丽思卡尔顿酒店</v>
          </cell>
        </row>
        <row r="6">
          <cell r="A6" t="str">
            <v>1751970</v>
          </cell>
          <cell r="B6" t="str">
            <v>苏梅岛丽思卡尔顿酒店</v>
          </cell>
        </row>
        <row r="7">
          <cell r="A7" t="str">
            <v>1749086</v>
          </cell>
          <cell r="B7" t="str">
            <v>苏梅岛丽思卡尔顿酒店</v>
          </cell>
        </row>
        <row r="8">
          <cell r="A8" t="str">
            <v>1745459</v>
          </cell>
          <cell r="B8" t="str">
            <v>苏梅岛丽思卡尔顿酒店</v>
          </cell>
        </row>
        <row r="9">
          <cell r="A9" t="str">
            <v>1745442</v>
          </cell>
          <cell r="B9" t="str">
            <v>苏梅岛丽思卡尔顿酒店</v>
          </cell>
        </row>
        <row r="10">
          <cell r="A10" t="str">
            <v>1736108</v>
          </cell>
          <cell r="B10" t="str">
            <v>苏梅岛丽思卡尔顿酒店</v>
          </cell>
        </row>
        <row r="11">
          <cell r="A11" t="str">
            <v>1742627</v>
          </cell>
          <cell r="B11" t="str">
            <v>苏梅岛丽思卡尔顿酒店</v>
          </cell>
        </row>
        <row r="12">
          <cell r="A12" t="str">
            <v>1740896</v>
          </cell>
          <cell r="B12" t="str">
            <v>苏梅岛丽思卡尔顿酒店</v>
          </cell>
        </row>
        <row r="13">
          <cell r="A13" t="str">
            <v>1720377</v>
          </cell>
          <cell r="B13" t="str">
            <v>苏梅岛丽思卡尔顿酒店</v>
          </cell>
        </row>
        <row r="14">
          <cell r="A14" t="str">
            <v>1679787</v>
          </cell>
          <cell r="B14" t="str">
            <v>苏梅岛丽思卡尔顿酒店</v>
          </cell>
        </row>
        <row r="15">
          <cell r="A15" t="str">
            <v>1679027</v>
          </cell>
          <cell r="B15" t="str">
            <v>苏梅岛丽思卡尔顿酒店</v>
          </cell>
        </row>
        <row r="16">
          <cell r="A16" t="str">
            <v>1645695</v>
          </cell>
          <cell r="B16" t="str">
            <v>苏梅岛丽思卡尔顿酒店</v>
          </cell>
        </row>
        <row r="17">
          <cell r="A17" t="str">
            <v>1642092</v>
          </cell>
          <cell r="B17" t="str">
            <v>苏梅岛丽思卡尔顿酒店</v>
          </cell>
        </row>
        <row r="18">
          <cell r="A18" t="str">
            <v>1644176</v>
          </cell>
          <cell r="B18" t="str">
            <v>苏梅岛丽思卡尔顿酒店</v>
          </cell>
        </row>
        <row r="19">
          <cell r="A19" t="str">
            <v>1633995</v>
          </cell>
          <cell r="B19" t="str">
            <v>苏梅岛丽思卡尔顿酒店</v>
          </cell>
        </row>
        <row r="20">
          <cell r="A20" t="str">
            <v>1639886</v>
          </cell>
          <cell r="B20" t="str">
            <v>苏梅岛丽思卡尔顿酒店</v>
          </cell>
        </row>
        <row r="21">
          <cell r="A21" t="str">
            <v>1637580</v>
          </cell>
          <cell r="B21" t="str">
            <v>苏梅岛丽思卡尔顿酒店</v>
          </cell>
        </row>
        <row r="22">
          <cell r="A22" t="str">
            <v>1657819</v>
          </cell>
          <cell r="B22" t="str">
            <v>苏梅岛丽思卡尔顿酒店</v>
          </cell>
        </row>
        <row r="23">
          <cell r="A23" t="str">
            <v>1656042</v>
          </cell>
          <cell r="B23" t="str">
            <v>苏梅岛丽思卡尔顿酒店</v>
          </cell>
        </row>
        <row r="24">
          <cell r="A24" t="str">
            <v>1656122</v>
          </cell>
          <cell r="B24" t="str">
            <v>苏梅岛丽思卡尔顿酒店</v>
          </cell>
        </row>
        <row r="25">
          <cell r="A25" t="str">
            <v>1654293</v>
          </cell>
          <cell r="B25" t="str">
            <v>苏梅岛丽思卡尔顿酒店</v>
          </cell>
        </row>
        <row r="26">
          <cell r="A26" t="str">
            <v>1649089</v>
          </cell>
          <cell r="B26" t="str">
            <v>苏梅岛丽思卡尔顿酒店</v>
          </cell>
        </row>
        <row r="27">
          <cell r="A27" t="str">
            <v>1648754</v>
          </cell>
          <cell r="B27" t="str">
            <v>苏梅岛丽思卡尔顿酒店</v>
          </cell>
        </row>
        <row r="28">
          <cell r="A28" t="str">
            <v>1649722</v>
          </cell>
          <cell r="B28" t="str">
            <v>苏梅岛丽思卡尔顿酒店</v>
          </cell>
        </row>
        <row r="29">
          <cell r="A29" t="str">
            <v>1678701</v>
          </cell>
          <cell r="B29" t="str">
            <v>苏梅岛丽思卡尔顿酒店</v>
          </cell>
        </row>
        <row r="30">
          <cell r="A30" t="str">
            <v>1678309</v>
          </cell>
          <cell r="B30" t="str">
            <v>苏梅岛丽思卡尔顿酒店</v>
          </cell>
        </row>
        <row r="31">
          <cell r="A31" t="str">
            <v>1678453</v>
          </cell>
          <cell r="B31" t="str">
            <v>苏梅岛丽思卡尔顿酒店</v>
          </cell>
        </row>
        <row r="32">
          <cell r="A32" t="str">
            <v>1678435</v>
          </cell>
          <cell r="B32" t="str">
            <v>苏梅岛丽思卡尔顿酒店</v>
          </cell>
        </row>
        <row r="33">
          <cell r="A33" t="str">
            <v>1679771</v>
          </cell>
          <cell r="B33" t="str">
            <v>苏梅岛丽思卡尔顿酒店</v>
          </cell>
        </row>
        <row r="34">
          <cell r="A34" t="str">
            <v>1679765</v>
          </cell>
          <cell r="B34" t="str">
            <v>苏梅岛丽思卡尔顿酒店</v>
          </cell>
        </row>
        <row r="35">
          <cell r="A35" t="str">
            <v>1679448</v>
          </cell>
          <cell r="B35" t="str">
            <v>苏梅岛丽思卡尔顿酒店</v>
          </cell>
        </row>
        <row r="36">
          <cell r="A36" t="str">
            <v>1679615</v>
          </cell>
          <cell r="B36" t="str">
            <v>苏梅岛丽思卡尔顿酒店</v>
          </cell>
        </row>
        <row r="37">
          <cell r="A37" t="str">
            <v>1675987</v>
          </cell>
          <cell r="B37" t="str">
            <v>苏梅岛丽思卡尔顿酒店</v>
          </cell>
        </row>
        <row r="38">
          <cell r="A38" t="str">
            <v>1677500</v>
          </cell>
          <cell r="B38" t="str">
            <v>苏梅岛丽思卡尔顿酒店</v>
          </cell>
        </row>
        <row r="39">
          <cell r="A39" t="str">
            <v>1669719</v>
          </cell>
          <cell r="B39" t="str">
            <v>苏梅岛丽思卡尔顿酒店</v>
          </cell>
        </row>
        <row r="40">
          <cell r="A40" t="str">
            <v>1668509</v>
          </cell>
          <cell r="B40" t="str">
            <v>苏梅岛丽思卡尔顿酒店</v>
          </cell>
        </row>
        <row r="41">
          <cell r="A41" t="str">
            <v>1679021</v>
          </cell>
          <cell r="B41" t="str">
            <v>苏梅岛丽思卡尔顿酒店</v>
          </cell>
        </row>
        <row r="42">
          <cell r="A42" t="str">
            <v>1700145</v>
          </cell>
          <cell r="B42" t="str">
            <v>苏梅岛丽思卡尔顿酒店</v>
          </cell>
        </row>
        <row r="43">
          <cell r="A43" t="str">
            <v>1684904</v>
          </cell>
          <cell r="B43" t="str">
            <v>苏梅岛丽思卡尔顿酒店</v>
          </cell>
        </row>
        <row r="44">
          <cell r="A44" t="str">
            <v>1684903</v>
          </cell>
          <cell r="B44" t="str">
            <v>苏梅岛丽思卡尔顿酒店</v>
          </cell>
        </row>
        <row r="45">
          <cell r="A45" t="str">
            <v>1681726</v>
          </cell>
          <cell r="B45" t="str">
            <v>苏梅岛丽思卡尔顿酒店</v>
          </cell>
        </row>
        <row r="46">
          <cell r="A46" t="str">
            <v>1681719</v>
          </cell>
          <cell r="B46" t="str">
            <v>苏梅岛丽思卡尔顿酒店</v>
          </cell>
        </row>
        <row r="47">
          <cell r="A47" t="str">
            <v>1680188</v>
          </cell>
          <cell r="B47" t="str">
            <v>苏梅岛丽思卡尔顿酒店</v>
          </cell>
        </row>
        <row r="48">
          <cell r="A48" t="str">
            <v>1680181</v>
          </cell>
          <cell r="B48" t="str">
            <v>苏梅岛丽思卡尔顿酒店</v>
          </cell>
        </row>
        <row r="49">
          <cell r="A49" t="str">
            <v>1684127</v>
          </cell>
          <cell r="B49" t="str">
            <v>苏梅岛丽思卡尔顿酒店</v>
          </cell>
        </row>
        <row r="50">
          <cell r="A50" t="str">
            <v>1691606</v>
          </cell>
          <cell r="B50" t="str">
            <v>苏梅岛丽思卡尔顿酒店</v>
          </cell>
        </row>
        <row r="51">
          <cell r="A51" t="str">
            <v>1712246</v>
          </cell>
          <cell r="B51" t="str">
            <v>苏梅岛丽思卡尔顿酒店</v>
          </cell>
        </row>
        <row r="52">
          <cell r="A52" t="str">
            <v>1711577</v>
          </cell>
          <cell r="B52" t="str">
            <v>苏梅岛丽思卡尔顿酒店</v>
          </cell>
        </row>
        <row r="53">
          <cell r="A53" t="str">
            <v>1711700</v>
          </cell>
          <cell r="B53" t="str">
            <v>苏梅岛丽思卡尔顿酒店</v>
          </cell>
        </row>
        <row r="54">
          <cell r="A54" t="str">
            <v>1711995</v>
          </cell>
          <cell r="B54" t="str">
            <v>苏梅岛丽思卡尔顿酒店</v>
          </cell>
        </row>
        <row r="55">
          <cell r="A55" t="str">
            <v>1673897</v>
          </cell>
          <cell r="B55" t="str">
            <v>苏梅岛丽思卡尔顿酒店</v>
          </cell>
        </row>
        <row r="56">
          <cell r="A56" t="str">
            <v>1673891</v>
          </cell>
          <cell r="B56" t="str">
            <v>苏梅岛丽思卡尔顿酒店</v>
          </cell>
        </row>
        <row r="57">
          <cell r="A57" t="str">
            <v>1660344</v>
          </cell>
          <cell r="B57" t="str">
            <v>苏梅岛丽思卡尔顿酒店</v>
          </cell>
        </row>
        <row r="58">
          <cell r="A58" t="str">
            <v>1685830</v>
          </cell>
          <cell r="B58" t="str">
            <v>苏梅岛丽思卡尔顿酒店</v>
          </cell>
        </row>
        <row r="59">
          <cell r="A59" t="str">
            <v>1672008</v>
          </cell>
          <cell r="B59" t="str">
            <v>苏梅岛丽思卡尔顿酒店</v>
          </cell>
        </row>
        <row r="60">
          <cell r="A60" t="str">
            <v>1672654</v>
          </cell>
          <cell r="B60" t="str">
            <v>苏梅岛丽思卡尔顿酒店</v>
          </cell>
        </row>
        <row r="61">
          <cell r="A61" t="str">
            <v>1666359</v>
          </cell>
          <cell r="B61" t="str">
            <v>苏梅岛丽思卡尔顿酒店</v>
          </cell>
        </row>
        <row r="62">
          <cell r="A62" t="str">
            <v>1680399</v>
          </cell>
          <cell r="B62" t="str">
            <v>苏梅岛丽思卡尔顿酒店</v>
          </cell>
        </row>
        <row r="63">
          <cell r="A63" t="str">
            <v>1675359</v>
          </cell>
          <cell r="B63" t="str">
            <v>苏梅岛丽思卡尔顿酒店</v>
          </cell>
        </row>
        <row r="64">
          <cell r="A64" t="str">
            <v>1673763</v>
          </cell>
          <cell r="B64" t="str">
            <v>苏梅岛丽思卡尔顿酒店</v>
          </cell>
        </row>
        <row r="65">
          <cell r="A65" t="str">
            <v>1641316</v>
          </cell>
          <cell r="B65" t="str">
            <v>苏梅岛丽思卡尔顿酒店</v>
          </cell>
        </row>
        <row r="66">
          <cell r="A66" t="str">
            <v>1663980</v>
          </cell>
          <cell r="B66" t="str">
            <v>苏梅岛丽思卡尔顿酒店</v>
          </cell>
        </row>
        <row r="67">
          <cell r="A67" t="str">
            <v>1663226</v>
          </cell>
          <cell r="B67" t="str">
            <v>苏梅岛丽思卡尔顿酒店</v>
          </cell>
        </row>
        <row r="68">
          <cell r="A68" t="str">
            <v>1657195</v>
          </cell>
          <cell r="B68" t="str">
            <v>苏梅岛丽思卡尔顿酒店</v>
          </cell>
        </row>
        <row r="69">
          <cell r="A69" t="str">
            <v>1700253</v>
          </cell>
          <cell r="B69" t="str">
            <v>苏梅岛丽思卡尔顿酒店</v>
          </cell>
        </row>
        <row r="70">
          <cell r="A70" t="str">
            <v>1703914</v>
          </cell>
          <cell r="B70" t="str">
            <v>苏梅岛丽思卡尔顿酒店</v>
          </cell>
        </row>
        <row r="71">
          <cell r="A71" t="str">
            <v>1702098</v>
          </cell>
          <cell r="B71" t="str">
            <v>苏梅岛丽思卡尔顿酒店</v>
          </cell>
        </row>
        <row r="72">
          <cell r="A72" t="str">
            <v>1699794</v>
          </cell>
          <cell r="B72" t="str">
            <v>苏梅岛丽思卡尔顿酒店</v>
          </cell>
        </row>
        <row r="73">
          <cell r="A73" t="str">
            <v>1712819</v>
          </cell>
          <cell r="B73" t="str">
            <v>苏梅岛丽思卡尔顿酒店</v>
          </cell>
        </row>
        <row r="74">
          <cell r="A74" t="str">
            <v>1727710</v>
          </cell>
          <cell r="B74" t="str">
            <v>苏梅岛丽思卡尔顿酒店</v>
          </cell>
        </row>
        <row r="75">
          <cell r="A75" t="str">
            <v>1727672</v>
          </cell>
          <cell r="B75" t="str">
            <v>苏梅岛丽思卡尔顿酒店</v>
          </cell>
        </row>
        <row r="76">
          <cell r="A76" t="str">
            <v>1731925</v>
          </cell>
          <cell r="B76" t="str">
            <v>苏梅岛丽思卡尔顿酒店</v>
          </cell>
        </row>
        <row r="77">
          <cell r="A77" t="str">
            <v>1734505</v>
          </cell>
          <cell r="B77" t="str">
            <v>苏梅岛丽思卡尔顿酒店</v>
          </cell>
        </row>
        <row r="78">
          <cell r="A78" t="str">
            <v>1708049</v>
          </cell>
          <cell r="B78" t="str">
            <v>苏梅岛丽思卡尔顿酒店</v>
          </cell>
        </row>
        <row r="79">
          <cell r="A79" t="str">
            <v>1729827</v>
          </cell>
          <cell r="B79" t="str">
            <v>苏梅岛丽思卡尔顿酒店</v>
          </cell>
        </row>
        <row r="80">
          <cell r="A80" t="str">
            <v>1692047</v>
          </cell>
          <cell r="B80" t="str">
            <v>苏梅岛丽思卡尔顿酒店</v>
          </cell>
        </row>
        <row r="81">
          <cell r="A81" t="str">
            <v>1652899</v>
          </cell>
          <cell r="B81" t="str">
            <v>苏梅岛丽思卡尔顿酒店</v>
          </cell>
        </row>
        <row r="82">
          <cell r="A82" t="str">
            <v>1652915</v>
          </cell>
          <cell r="B82" t="str">
            <v>苏梅岛丽思卡尔顿酒店</v>
          </cell>
        </row>
        <row r="83">
          <cell r="A83" t="str">
            <v>1652890</v>
          </cell>
          <cell r="B83" t="str">
            <v>苏梅岛丽思卡尔顿酒店</v>
          </cell>
        </row>
        <row r="84">
          <cell r="A84" t="str">
            <v>1652872</v>
          </cell>
          <cell r="B84" t="str">
            <v>苏梅岛丽思卡尔顿酒店</v>
          </cell>
        </row>
        <row r="85">
          <cell r="A85" t="str">
            <v>1660702</v>
          </cell>
          <cell r="B85" t="str">
            <v>苏梅岛丽思卡尔顿酒店</v>
          </cell>
        </row>
        <row r="86">
          <cell r="A86" t="str">
            <v>1667005</v>
          </cell>
          <cell r="B86" t="str">
            <v>苏梅岛丽思卡尔顿酒店</v>
          </cell>
        </row>
        <row r="87">
          <cell r="A87" t="str">
            <v>1681459</v>
          </cell>
          <cell r="B87" t="str">
            <v>苏梅岛丽思卡尔顿酒店</v>
          </cell>
        </row>
        <row r="88">
          <cell r="A88" t="str">
            <v>1680016</v>
          </cell>
          <cell r="B88" t="str">
            <v>苏梅岛丽思卡尔顿酒店</v>
          </cell>
        </row>
        <row r="89">
          <cell r="A89" t="str">
            <v>1683408</v>
          </cell>
          <cell r="B89" t="str">
            <v>苏梅岛丽思卡尔顿酒店</v>
          </cell>
        </row>
        <row r="90">
          <cell r="A90" t="str">
            <v>1654460</v>
          </cell>
          <cell r="B90" t="str">
            <v>苏梅岛丽思卡尔顿酒店</v>
          </cell>
        </row>
        <row r="91">
          <cell r="A91" t="str">
            <v>1650367</v>
          </cell>
          <cell r="B91" t="str">
            <v>苏梅岛丽思卡尔顿酒店</v>
          </cell>
        </row>
        <row r="92">
          <cell r="A92" t="str">
            <v>1644332</v>
          </cell>
          <cell r="B92" t="str">
            <v>苏梅岛丽思卡尔顿酒店</v>
          </cell>
        </row>
        <row r="93">
          <cell r="A93" t="str">
            <v>1760131</v>
          </cell>
          <cell r="B93" t="str">
            <v>苏梅岛丽思卡尔顿酒店</v>
          </cell>
        </row>
        <row r="94">
          <cell r="A94" t="str">
            <v>1750889</v>
          </cell>
          <cell r="B94" t="str">
            <v>苏梅岛丽思卡尔顿酒店</v>
          </cell>
        </row>
        <row r="95">
          <cell r="A95" t="str">
            <v>1745448</v>
          </cell>
          <cell r="B95" t="str">
            <v>苏梅岛丽思卡尔顿酒店</v>
          </cell>
        </row>
        <row r="96">
          <cell r="A96" t="str">
            <v>1746015</v>
          </cell>
          <cell r="B96" t="str">
            <v>苏梅岛丽思卡尔顿酒店</v>
          </cell>
        </row>
        <row r="97">
          <cell r="A97" t="str">
            <v>1720070</v>
          </cell>
          <cell r="B97" t="str">
            <v>苏梅岛丽思卡尔顿酒店</v>
          </cell>
        </row>
        <row r="98">
          <cell r="A98" t="str">
            <v>1720604</v>
          </cell>
          <cell r="B98" t="str">
            <v>苏梅岛丽思卡尔顿酒店</v>
          </cell>
        </row>
        <row r="99">
          <cell r="A99" t="str">
            <v>1721200</v>
          </cell>
          <cell r="B99" t="str">
            <v>苏梅岛丽思卡尔顿酒店</v>
          </cell>
        </row>
        <row r="100">
          <cell r="A100" t="str">
            <v>1732846</v>
          </cell>
          <cell r="B100" t="str">
            <v>苏梅岛丽思卡尔顿酒店</v>
          </cell>
        </row>
        <row r="101">
          <cell r="A101" t="str">
            <v>1731594</v>
          </cell>
          <cell r="B101" t="str">
            <v>苏梅岛丽思卡尔顿酒店</v>
          </cell>
        </row>
        <row r="102">
          <cell r="A102" t="str">
            <v>1729137</v>
          </cell>
          <cell r="B102" t="str">
            <v>苏梅岛丽思卡尔顿酒店</v>
          </cell>
        </row>
        <row r="103">
          <cell r="A103" t="str">
            <v>1724810</v>
          </cell>
          <cell r="B103" t="str">
            <v>苏梅岛丽思卡尔顿酒店</v>
          </cell>
        </row>
        <row r="104">
          <cell r="A104" t="str">
            <v>1727140</v>
          </cell>
          <cell r="B104" t="str">
            <v>苏梅岛丽思卡尔顿酒店</v>
          </cell>
        </row>
        <row r="105">
          <cell r="A105" t="str">
            <v>1728150</v>
          </cell>
          <cell r="B105" t="str">
            <v>苏梅岛丽思卡尔顿酒店</v>
          </cell>
        </row>
        <row r="106">
          <cell r="A106" t="str">
            <v>1647247</v>
          </cell>
          <cell r="B106" t="str">
            <v>苏梅岛丽思卡尔顿酒店</v>
          </cell>
        </row>
        <row r="107">
          <cell r="A107" t="str">
            <v>1679777</v>
          </cell>
          <cell r="B107" t="str">
            <v>苏梅岛丽思卡尔顿酒店</v>
          </cell>
        </row>
        <row r="108">
          <cell r="A108" t="str">
            <v>1645573</v>
          </cell>
          <cell r="B108" t="str">
            <v>苏梅岛丽思卡尔顿酒店</v>
          </cell>
        </row>
        <row r="109">
          <cell r="A109" t="str">
            <v>1644431</v>
          </cell>
          <cell r="B109" t="str">
            <v>苏梅岛丽思卡尔顿酒店</v>
          </cell>
        </row>
        <row r="110">
          <cell r="A110" t="str">
            <v>1644137</v>
          </cell>
          <cell r="B110" t="str">
            <v>苏梅岛丽思卡尔顿酒店</v>
          </cell>
        </row>
        <row r="111">
          <cell r="A111" t="str">
            <v>1632880</v>
          </cell>
          <cell r="B111" t="str">
            <v>苏梅岛丽思卡尔顿酒店</v>
          </cell>
        </row>
        <row r="112">
          <cell r="A112" t="str">
            <v>1639516</v>
          </cell>
          <cell r="B112" t="str">
            <v>苏梅岛丽思卡尔顿酒店</v>
          </cell>
        </row>
        <row r="113">
          <cell r="A113" t="str">
            <v>1637125</v>
          </cell>
          <cell r="B113" t="str">
            <v>苏梅岛丽思卡尔顿酒店</v>
          </cell>
        </row>
        <row r="114">
          <cell r="A114" t="str">
            <v>1637084</v>
          </cell>
          <cell r="B114" t="str">
            <v>苏梅岛丽思卡尔顿酒店</v>
          </cell>
        </row>
        <row r="115">
          <cell r="A115" t="str">
            <v>1657882</v>
          </cell>
          <cell r="B115" t="str">
            <v>苏梅岛丽思卡尔顿酒店</v>
          </cell>
        </row>
        <row r="116">
          <cell r="A116" t="str">
            <v>1655692</v>
          </cell>
          <cell r="B116" t="str">
            <v>苏梅岛丽思卡尔顿酒店</v>
          </cell>
        </row>
        <row r="117">
          <cell r="A117" t="str">
            <v>1655753</v>
          </cell>
          <cell r="B117" t="str">
            <v>苏梅岛丽思卡尔顿酒店</v>
          </cell>
        </row>
        <row r="118">
          <cell r="A118" t="str">
            <v>1655752</v>
          </cell>
          <cell r="B118" t="str">
            <v>苏梅岛丽思卡尔顿酒店</v>
          </cell>
        </row>
        <row r="119">
          <cell r="A119" t="str">
            <v>1650469</v>
          </cell>
          <cell r="B119" t="str">
            <v>苏梅岛丽思卡尔顿酒店</v>
          </cell>
        </row>
        <row r="120">
          <cell r="A120" t="str">
            <v>1627224</v>
          </cell>
          <cell r="B120" t="str">
            <v>苏梅岛丽思卡尔顿酒店</v>
          </cell>
        </row>
        <row r="121">
          <cell r="A121" t="str">
            <v>1620696</v>
          </cell>
          <cell r="B121" t="str">
            <v>苏梅岛丽思卡尔顿酒店</v>
          </cell>
        </row>
        <row r="122">
          <cell r="A122" t="str">
            <v>1623788</v>
          </cell>
          <cell r="B122" t="str">
            <v>苏梅岛丽思卡尔顿酒店</v>
          </cell>
        </row>
        <row r="123">
          <cell r="A123" t="str">
            <v>1621733</v>
          </cell>
          <cell r="B123" t="str">
            <v>苏梅岛丽思卡尔顿酒店</v>
          </cell>
        </row>
        <row r="124">
          <cell r="A124" t="str">
            <v>1678699</v>
          </cell>
          <cell r="B124" t="str">
            <v>苏梅岛丽思卡尔顿酒店</v>
          </cell>
        </row>
        <row r="125">
          <cell r="A125" t="str">
            <v>1678331</v>
          </cell>
          <cell r="B125" t="str">
            <v>苏梅岛丽思卡尔顿酒店</v>
          </cell>
        </row>
        <row r="126">
          <cell r="A126" t="str">
            <v>1678465</v>
          </cell>
          <cell r="B126" t="str">
            <v>苏梅岛丽思卡尔顿酒店</v>
          </cell>
        </row>
        <row r="127">
          <cell r="A127" t="str">
            <v>1678457</v>
          </cell>
          <cell r="B127" t="str">
            <v>苏梅岛丽思卡尔顿酒店</v>
          </cell>
        </row>
        <row r="128">
          <cell r="A128" t="str">
            <v>1679633</v>
          </cell>
          <cell r="B128" t="str">
            <v>苏梅岛丽思卡尔顿酒店</v>
          </cell>
        </row>
        <row r="129">
          <cell r="A129" t="str">
            <v>1674895</v>
          </cell>
          <cell r="B129" t="str">
            <v>苏梅岛丽思卡尔顿酒店</v>
          </cell>
        </row>
        <row r="130">
          <cell r="A130" t="str">
            <v>1674430</v>
          </cell>
          <cell r="B130" t="str">
            <v>苏梅岛丽思卡尔顿酒店</v>
          </cell>
        </row>
        <row r="131">
          <cell r="A131" t="str">
            <v>1676710</v>
          </cell>
          <cell r="B131" t="str">
            <v>苏梅岛丽思卡尔顿酒店</v>
          </cell>
        </row>
        <row r="132">
          <cell r="A132" t="str">
            <v>1676985</v>
          </cell>
          <cell r="B132" t="str">
            <v>苏梅岛丽思卡尔顿酒店</v>
          </cell>
        </row>
        <row r="133">
          <cell r="A133" t="str">
            <v>1677045</v>
          </cell>
          <cell r="B133" t="str">
            <v>苏梅岛丽思卡尔顿酒店</v>
          </cell>
        </row>
        <row r="134">
          <cell r="A134" t="str">
            <v>1668480</v>
          </cell>
          <cell r="B134" t="str">
            <v>苏梅岛丽思卡尔顿酒店</v>
          </cell>
        </row>
        <row r="135">
          <cell r="A135" t="str">
            <v>1679793</v>
          </cell>
          <cell r="B135" t="str">
            <v>苏梅岛丽思卡尔顿酒店</v>
          </cell>
        </row>
        <row r="136">
          <cell r="A136" t="str">
            <v>1679008</v>
          </cell>
          <cell r="B136" t="str">
            <v>苏梅岛丽思卡尔顿酒店</v>
          </cell>
        </row>
        <row r="137">
          <cell r="A137" t="str">
            <v>1679031</v>
          </cell>
          <cell r="B137" t="str">
            <v>苏梅岛丽思卡尔顿酒店</v>
          </cell>
        </row>
        <row r="138">
          <cell r="A138" t="str">
            <v>1679015</v>
          </cell>
          <cell r="B138" t="str">
            <v>苏梅岛丽思卡尔顿酒店</v>
          </cell>
        </row>
        <row r="139">
          <cell r="A139" t="str">
            <v>1692152</v>
          </cell>
          <cell r="B139" t="str">
            <v>苏梅岛丽思卡尔顿酒店</v>
          </cell>
        </row>
        <row r="140">
          <cell r="A140" t="str">
            <v>1698036</v>
          </cell>
          <cell r="B140" t="str">
            <v>苏梅岛丽思卡尔顿酒店</v>
          </cell>
        </row>
        <row r="141">
          <cell r="A141" t="str">
            <v>1684899</v>
          </cell>
          <cell r="B141" t="str">
            <v>苏梅岛丽思卡尔顿酒店</v>
          </cell>
        </row>
        <row r="142">
          <cell r="A142" t="str">
            <v>1684414</v>
          </cell>
          <cell r="B142" t="str">
            <v>苏梅岛丽思卡尔顿酒店</v>
          </cell>
        </row>
        <row r="143">
          <cell r="A143" t="str">
            <v>1681713</v>
          </cell>
          <cell r="B143" t="str">
            <v>苏梅岛丽思卡尔顿酒店</v>
          </cell>
        </row>
        <row r="144">
          <cell r="A144" t="str">
            <v>1681731</v>
          </cell>
          <cell r="B144" t="str">
            <v>苏梅岛丽思卡尔顿酒店</v>
          </cell>
        </row>
        <row r="145">
          <cell r="A145" t="str">
            <v>1680178</v>
          </cell>
          <cell r="B145" t="str">
            <v>苏梅岛丽思卡尔顿酒店</v>
          </cell>
        </row>
        <row r="146">
          <cell r="A146" t="str">
            <v>1683402</v>
          </cell>
          <cell r="B146" t="str">
            <v>苏梅岛丽思卡尔顿酒店</v>
          </cell>
        </row>
        <row r="147">
          <cell r="A147" t="str">
            <v>1689593</v>
          </cell>
          <cell r="B147" t="str">
            <v>苏梅岛丽思卡尔顿酒店</v>
          </cell>
        </row>
        <row r="148">
          <cell r="A148" t="str">
            <v>1690614</v>
          </cell>
          <cell r="B148" t="str">
            <v>苏梅岛丽思卡尔顿酒店</v>
          </cell>
        </row>
        <row r="149">
          <cell r="A149" t="str">
            <v>1711206</v>
          </cell>
          <cell r="B149" t="str">
            <v>苏梅岛丽思卡尔顿酒店</v>
          </cell>
        </row>
        <row r="150">
          <cell r="A150" t="str">
            <v>1672539</v>
          </cell>
          <cell r="B150" t="str">
            <v>苏梅岛丽思卡尔顿酒店</v>
          </cell>
        </row>
        <row r="151">
          <cell r="A151" t="str">
            <v>1674185</v>
          </cell>
          <cell r="B151" t="str">
            <v>苏梅岛丽思卡尔顿酒店</v>
          </cell>
        </row>
        <row r="152">
          <cell r="A152" t="str">
            <v>1673945</v>
          </cell>
          <cell r="B152" t="str">
            <v>苏梅岛丽思卡尔顿酒店</v>
          </cell>
        </row>
        <row r="153">
          <cell r="A153" t="str">
            <v>1674135</v>
          </cell>
          <cell r="B153" t="str">
            <v>苏梅岛丽思卡尔顿酒店</v>
          </cell>
        </row>
        <row r="154">
          <cell r="A154" t="str">
            <v>1673895</v>
          </cell>
          <cell r="B154" t="str">
            <v>苏梅岛丽思卡尔顿酒店</v>
          </cell>
        </row>
        <row r="155">
          <cell r="A155" t="str">
            <v>1658428</v>
          </cell>
          <cell r="B155" t="str">
            <v>苏梅岛丽思卡尔顿酒店</v>
          </cell>
        </row>
        <row r="156">
          <cell r="A156" t="str">
            <v>1659235</v>
          </cell>
          <cell r="B156" t="str">
            <v>苏梅岛丽思卡尔顿酒店</v>
          </cell>
        </row>
        <row r="157">
          <cell r="A157" t="str">
            <v>1680370</v>
          </cell>
          <cell r="B157" t="str">
            <v>苏梅岛丽思卡尔顿酒店</v>
          </cell>
        </row>
        <row r="158">
          <cell r="A158" t="str">
            <v>1680387</v>
          </cell>
          <cell r="B158" t="str">
            <v>苏梅岛丽思卡尔顿酒店</v>
          </cell>
        </row>
        <row r="159">
          <cell r="A159" t="str">
            <v>1680898</v>
          </cell>
          <cell r="B159" t="str">
            <v>苏梅岛丽思卡尔顿酒店</v>
          </cell>
        </row>
        <row r="160">
          <cell r="A160" t="str">
            <v>1681881</v>
          </cell>
          <cell r="B160" t="str">
            <v>苏梅岛丽思卡尔顿酒店</v>
          </cell>
        </row>
        <row r="161">
          <cell r="A161" t="str">
            <v>1681613</v>
          </cell>
          <cell r="B161" t="str">
            <v>苏梅岛丽思卡尔顿酒店</v>
          </cell>
        </row>
        <row r="162">
          <cell r="A162" t="str">
            <v>1681548</v>
          </cell>
          <cell r="B162" t="str">
            <v>苏梅岛丽思卡尔顿酒店</v>
          </cell>
        </row>
        <row r="163">
          <cell r="A163" t="str">
            <v>1674403</v>
          </cell>
          <cell r="B163" t="str">
            <v>苏梅岛丽思卡尔顿酒店</v>
          </cell>
        </row>
        <row r="164">
          <cell r="A164" t="str">
            <v>1700918</v>
          </cell>
          <cell r="B164" t="str">
            <v>苏梅岛丽思卡尔顿酒店</v>
          </cell>
        </row>
        <row r="165">
          <cell r="A165" t="str">
            <v>1701509</v>
          </cell>
          <cell r="B165" t="str">
            <v>苏梅岛丽思卡尔顿酒店</v>
          </cell>
        </row>
        <row r="166">
          <cell r="A166" t="str">
            <v>1703757</v>
          </cell>
          <cell r="B166" t="str">
            <v>苏梅岛丽思卡尔顿酒店</v>
          </cell>
        </row>
        <row r="167">
          <cell r="A167" t="str">
            <v>1704897</v>
          </cell>
          <cell r="B167" t="str">
            <v>苏梅岛丽思卡尔顿酒店</v>
          </cell>
        </row>
        <row r="168">
          <cell r="A168" t="str">
            <v>1758786</v>
          </cell>
          <cell r="B168" t="str">
            <v>苏梅岛丽思卡尔顿酒店</v>
          </cell>
        </row>
        <row r="169">
          <cell r="A169" t="str">
            <v>1756277</v>
          </cell>
          <cell r="B169" t="str">
            <v>苏梅岛丽思卡尔顿酒店</v>
          </cell>
        </row>
        <row r="170">
          <cell r="A170" t="str">
            <v>1702047</v>
          </cell>
          <cell r="B170" t="str">
            <v>苏梅岛丽思卡尔顿酒店</v>
          </cell>
        </row>
        <row r="171">
          <cell r="A171" t="str">
            <v>1712908</v>
          </cell>
          <cell r="B171" t="str">
            <v>苏梅岛丽思卡尔顿酒店</v>
          </cell>
        </row>
        <row r="172">
          <cell r="A172" t="str">
            <v>1708313</v>
          </cell>
          <cell r="B172" t="str">
            <v>苏梅岛丽思卡尔顿酒店</v>
          </cell>
        </row>
        <row r="173">
          <cell r="A173" t="str">
            <v>1722643</v>
          </cell>
          <cell r="B173" t="str">
            <v>苏梅岛丽思卡尔顿酒店</v>
          </cell>
        </row>
        <row r="174">
          <cell r="A174" t="str">
            <v>1717748</v>
          </cell>
          <cell r="B174" t="str">
            <v>苏梅岛丽思卡尔顿酒店</v>
          </cell>
        </row>
        <row r="175">
          <cell r="A175" t="str">
            <v>1736132</v>
          </cell>
          <cell r="B175" t="str">
            <v>苏梅岛丽思卡尔顿酒店</v>
          </cell>
        </row>
        <row r="176">
          <cell r="A176" t="str">
            <v>1729907</v>
          </cell>
          <cell r="B176" t="str">
            <v>苏梅岛丽思卡尔顿酒店</v>
          </cell>
        </row>
        <row r="177">
          <cell r="A177" t="str">
            <v>1729906</v>
          </cell>
          <cell r="B177" t="str">
            <v>苏梅岛丽思卡尔顿酒店</v>
          </cell>
        </row>
        <row r="178">
          <cell r="A178" t="str">
            <v>1705488</v>
          </cell>
          <cell r="B178" t="str">
            <v>苏梅岛丽思卡尔顿酒店</v>
          </cell>
        </row>
        <row r="179">
          <cell r="A179" t="str">
            <v>1620890</v>
          </cell>
          <cell r="B179" t="str">
            <v>苏梅岛丽思卡尔顿酒店</v>
          </cell>
        </row>
        <row r="180">
          <cell r="A180" t="str">
            <v>1639331</v>
          </cell>
          <cell r="B180" t="str">
            <v>苏梅岛丽思卡尔顿酒店</v>
          </cell>
        </row>
        <row r="181">
          <cell r="A181" t="str">
            <v>1637676</v>
          </cell>
          <cell r="B181" t="str">
            <v>苏梅岛丽思卡尔顿酒店</v>
          </cell>
        </row>
        <row r="182">
          <cell r="A182" t="str">
            <v>1635270</v>
          </cell>
          <cell r="B182" t="str">
            <v>苏梅岛丽思卡尔顿酒店</v>
          </cell>
        </row>
        <row r="183">
          <cell r="A183" t="str">
            <v>1632707</v>
          </cell>
          <cell r="B183" t="str">
            <v>苏梅岛丽思卡尔顿酒店</v>
          </cell>
        </row>
        <row r="184">
          <cell r="A184" t="str">
            <v>1632431</v>
          </cell>
          <cell r="B184" t="str">
            <v>苏梅岛丽思卡尔顿酒店</v>
          </cell>
        </row>
        <row r="185">
          <cell r="A185" t="str">
            <v>1663708</v>
          </cell>
          <cell r="B185" t="str">
            <v>苏梅岛丽思卡尔顿酒店</v>
          </cell>
        </row>
        <row r="186">
          <cell r="A186" t="str">
            <v>1656521</v>
          </cell>
          <cell r="B186" t="str">
            <v>苏梅岛丽思卡尔顿酒店</v>
          </cell>
        </row>
        <row r="187">
          <cell r="A187" t="str">
            <v>1652868</v>
          </cell>
          <cell r="B187" t="str">
            <v>苏梅岛丽思卡尔顿酒店</v>
          </cell>
        </row>
        <row r="188">
          <cell r="A188" t="str">
            <v>1659654</v>
          </cell>
          <cell r="B188" t="str">
            <v>苏梅岛丽思卡尔顿酒店</v>
          </cell>
        </row>
        <row r="189">
          <cell r="A189" t="str">
            <v>1661101</v>
          </cell>
          <cell r="B189" t="str">
            <v>苏梅岛丽思卡尔顿酒店</v>
          </cell>
        </row>
        <row r="190">
          <cell r="A190" t="str">
            <v>1661027</v>
          </cell>
          <cell r="B190" t="str">
            <v>苏梅岛丽思卡尔顿酒店</v>
          </cell>
        </row>
        <row r="191">
          <cell r="A191" t="str">
            <v>1662061</v>
          </cell>
          <cell r="B191" t="str">
            <v>苏梅岛丽思卡尔顿酒店</v>
          </cell>
        </row>
        <row r="192">
          <cell r="A192" t="str">
            <v>1728303</v>
          </cell>
          <cell r="B192" t="str">
            <v>苏梅岛丽思卡尔顿酒店</v>
          </cell>
        </row>
        <row r="193">
          <cell r="A193" t="str">
            <v>1687063</v>
          </cell>
          <cell r="B193" t="str">
            <v>苏梅岛丽思卡尔顿酒店</v>
          </cell>
        </row>
        <row r="194">
          <cell r="A194" t="str">
            <v>1594702</v>
          </cell>
          <cell r="B194" t="str">
            <v>苏梅岛丽思卡尔顿酒店</v>
          </cell>
        </row>
        <row r="195">
          <cell r="A195" t="str">
            <v>1667910</v>
          </cell>
          <cell r="B195" t="str">
            <v>苏梅岛丽思卡尔顿酒店</v>
          </cell>
        </row>
        <row r="196">
          <cell r="A196" t="str">
            <v>1665781</v>
          </cell>
          <cell r="B196" t="str">
            <v>苏梅岛丽思卡尔顿酒店</v>
          </cell>
        </row>
        <row r="197">
          <cell r="A197" t="str">
            <v>1664701</v>
          </cell>
          <cell r="B197" t="str">
            <v>苏梅岛丽思卡尔顿酒店</v>
          </cell>
        </row>
        <row r="198">
          <cell r="A198" t="str">
            <v>1681120</v>
          </cell>
          <cell r="B198" t="str">
            <v>苏梅岛丽思卡尔顿酒店</v>
          </cell>
        </row>
        <row r="199">
          <cell r="A199" t="str">
            <v>1690053</v>
          </cell>
          <cell r="B199" t="str">
            <v>苏梅岛丽思卡尔顿酒店</v>
          </cell>
        </row>
        <row r="200">
          <cell r="A200" t="str">
            <v>1652861</v>
          </cell>
          <cell r="B200" t="str">
            <v>苏梅岛丽思卡尔顿酒店</v>
          </cell>
        </row>
        <row r="201">
          <cell r="A201" t="str">
            <v>1654466</v>
          </cell>
          <cell r="B201" t="str">
            <v>苏梅岛丽思卡尔顿酒店</v>
          </cell>
        </row>
        <row r="202">
          <cell r="A202" t="str">
            <v>1650804</v>
          </cell>
          <cell r="B202" t="str">
            <v>苏梅岛丽思卡尔顿酒店</v>
          </cell>
        </row>
        <row r="203">
          <cell r="A203" t="str">
            <v>1641545</v>
          </cell>
          <cell r="B203" t="str">
            <v>苏梅岛丽思卡尔顿酒店</v>
          </cell>
        </row>
        <row r="204">
          <cell r="A204" t="str">
            <v>1642384</v>
          </cell>
          <cell r="B204" t="str">
            <v>苏梅岛丽思卡尔顿酒店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opLeftCell="A22" workbookViewId="0">
      <selection activeCell="B55" sqref="B55"/>
    </sheetView>
  </sheetViews>
  <sheetFormatPr defaultColWidth="9" defaultRowHeight="13.5"/>
  <cols>
    <col min="1" max="1" width="23.875" style="76" customWidth="1"/>
    <col min="2" max="3" width="11.875" style="76" customWidth="1"/>
    <col min="4" max="4" width="25.625" style="76" customWidth="1"/>
    <col min="5" max="5" width="20" style="76" customWidth="1"/>
    <col min="6" max="6" width="12.25" style="76" customWidth="1"/>
    <col min="7" max="7" width="9.375" style="77" customWidth="1"/>
    <col min="8" max="8" width="18.375" style="76" customWidth="1"/>
    <col min="9" max="9" width="6.125" style="76" customWidth="1"/>
    <col min="10" max="10" width="7.375" style="76" customWidth="1"/>
    <col min="11" max="11" width="33.625" style="76" customWidth="1"/>
    <col min="12" max="16384" width="9" style="76"/>
  </cols>
  <sheetData>
    <row r="1" spans="1:9">
      <c r="A1" s="78" t="s">
        <v>0</v>
      </c>
      <c r="B1" s="78" t="s">
        <v>1</v>
      </c>
      <c r="C1" s="78" t="s">
        <v>2</v>
      </c>
      <c r="D1" s="78" t="s">
        <v>3</v>
      </c>
      <c r="E1" s="78" t="s">
        <v>4</v>
      </c>
      <c r="F1" s="78" t="s">
        <v>5</v>
      </c>
      <c r="G1" s="79" t="s">
        <v>6</v>
      </c>
      <c r="H1" s="80"/>
      <c r="I1" s="76" t="s">
        <v>7</v>
      </c>
    </row>
    <row r="2" spans="1:8">
      <c r="A2" s="81">
        <v>76626852</v>
      </c>
      <c r="B2" s="82">
        <v>43739</v>
      </c>
      <c r="C2" s="82">
        <v>43740</v>
      </c>
      <c r="D2" s="81" t="s">
        <v>8</v>
      </c>
      <c r="E2" s="81" t="s">
        <v>9</v>
      </c>
      <c r="F2" s="81">
        <v>116</v>
      </c>
      <c r="G2" s="83">
        <v>8000</v>
      </c>
      <c r="H2" s="80" t="str">
        <f>VLOOKUP(A2,[1]应付款管理!$A$1:$B$65536,2,0)</f>
        <v>1627176</v>
      </c>
    </row>
    <row r="3" spans="1:8">
      <c r="A3" s="81">
        <v>72487878</v>
      </c>
      <c r="B3" s="82">
        <v>43739</v>
      </c>
      <c r="C3" s="82">
        <v>43744</v>
      </c>
      <c r="D3" s="81" t="s">
        <v>10</v>
      </c>
      <c r="E3" s="81" t="s">
        <v>9</v>
      </c>
      <c r="F3" s="81">
        <v>121</v>
      </c>
      <c r="G3" s="83">
        <v>70000</v>
      </c>
      <c r="H3" s="80" t="str">
        <f>VLOOKUP(A3,[1]应付款管理!$A$1:$B$65536,2,0)</f>
        <v>1623895</v>
      </c>
    </row>
    <row r="4" spans="1:8">
      <c r="A4" s="81">
        <v>74647186</v>
      </c>
      <c r="B4" s="82">
        <v>43739</v>
      </c>
      <c r="C4" s="82">
        <v>43740</v>
      </c>
      <c r="D4" s="81" t="s">
        <v>11</v>
      </c>
      <c r="E4" s="81" t="s">
        <v>9</v>
      </c>
      <c r="F4" s="81">
        <v>303</v>
      </c>
      <c r="G4" s="83">
        <v>7000</v>
      </c>
      <c r="H4" s="80" t="str">
        <f>VLOOKUP(A4,[1]应付款管理!$A$1:$B$65536,2,0)</f>
        <v>1626598</v>
      </c>
    </row>
    <row r="5" spans="1:8">
      <c r="A5" s="81">
        <v>73411084</v>
      </c>
      <c r="B5" s="82">
        <v>43740</v>
      </c>
      <c r="C5" s="82">
        <v>43745</v>
      </c>
      <c r="D5" s="81" t="s">
        <v>12</v>
      </c>
      <c r="E5" s="81" t="s">
        <v>9</v>
      </c>
      <c r="F5" s="81">
        <v>612</v>
      </c>
      <c r="G5" s="83">
        <v>40000</v>
      </c>
      <c r="H5" s="80" t="str">
        <f>VLOOKUP(A5,[1]应付款管理!$A$1:$B$65536,2,0)</f>
        <v>1624756</v>
      </c>
    </row>
    <row r="6" spans="1:8">
      <c r="A6" s="81">
        <v>76734204</v>
      </c>
      <c r="B6" s="82">
        <v>43740</v>
      </c>
      <c r="C6" s="82">
        <v>43743</v>
      </c>
      <c r="D6" s="81" t="s">
        <v>13</v>
      </c>
      <c r="E6" s="81" t="s">
        <v>9</v>
      </c>
      <c r="F6" s="81">
        <v>806</v>
      </c>
      <c r="G6" s="83">
        <v>24000</v>
      </c>
      <c r="H6" s="80" t="str">
        <f>VLOOKUP(A6,[1]应付款管理!$A$1:$B$65536,2,0)</f>
        <v>1624864</v>
      </c>
    </row>
    <row r="7" spans="1:8">
      <c r="A7" s="81">
        <v>73429954</v>
      </c>
      <c r="B7" s="82">
        <v>43741</v>
      </c>
      <c r="C7" s="82">
        <v>43742</v>
      </c>
      <c r="D7" s="81" t="s">
        <v>14</v>
      </c>
      <c r="E7" s="81" t="s">
        <v>9</v>
      </c>
      <c r="F7" s="81">
        <v>105</v>
      </c>
      <c r="G7" s="83">
        <v>7000</v>
      </c>
      <c r="H7" s="80" t="str">
        <f>VLOOKUP(A7,[1]应付款管理!$A$1:$B$65536,2,0)</f>
        <v>1624224</v>
      </c>
    </row>
    <row r="8" spans="1:8">
      <c r="A8" s="81">
        <v>82673722</v>
      </c>
      <c r="B8" s="82">
        <v>43741</v>
      </c>
      <c r="C8" s="82">
        <v>43743</v>
      </c>
      <c r="D8" s="81" t="s">
        <v>15</v>
      </c>
      <c r="E8" s="81" t="s">
        <v>9</v>
      </c>
      <c r="F8" s="81">
        <v>106</v>
      </c>
      <c r="G8" s="83">
        <v>14000</v>
      </c>
      <c r="H8" s="80" t="str">
        <f>VLOOKUP(A8,[1]应付款管理!$A$1:$B$65536,2,0)</f>
        <v>1628682</v>
      </c>
    </row>
    <row r="9" spans="1:8">
      <c r="A9" s="81">
        <v>80877034</v>
      </c>
      <c r="B9" s="82">
        <v>43741</v>
      </c>
      <c r="C9" s="82">
        <v>43742</v>
      </c>
      <c r="D9" s="81" t="s">
        <v>16</v>
      </c>
      <c r="E9" s="81" t="s">
        <v>9</v>
      </c>
      <c r="F9" s="81">
        <v>504</v>
      </c>
      <c r="G9" s="83">
        <v>8000</v>
      </c>
      <c r="H9" s="80" t="str">
        <f>VLOOKUP(A9,[1]应付款管理!$A$1:$B$65536,2,0)</f>
        <v>1628190</v>
      </c>
    </row>
    <row r="10" spans="1:8">
      <c r="A10" s="81">
        <v>80872167</v>
      </c>
      <c r="B10" s="82">
        <v>43741</v>
      </c>
      <c r="C10" s="82">
        <v>43746</v>
      </c>
      <c r="D10" s="81" t="s">
        <v>17</v>
      </c>
      <c r="E10" s="81" t="s">
        <v>9</v>
      </c>
      <c r="F10" s="81">
        <v>511</v>
      </c>
      <c r="G10" s="83">
        <v>40000</v>
      </c>
      <c r="H10" s="80" t="str">
        <f>VLOOKUP(A10,[1]应付款管理!$A$1:$B$65536,2,0)</f>
        <v>1627747</v>
      </c>
    </row>
    <row r="11" spans="1:8">
      <c r="A11" s="81">
        <v>73450610</v>
      </c>
      <c r="B11" s="82">
        <v>43741</v>
      </c>
      <c r="C11" s="82">
        <v>43742</v>
      </c>
      <c r="D11" s="81" t="s">
        <v>18</v>
      </c>
      <c r="E11" s="81" t="s">
        <v>9</v>
      </c>
      <c r="F11" s="81">
        <v>9003</v>
      </c>
      <c r="G11" s="83">
        <v>8000</v>
      </c>
      <c r="H11" s="80" t="str">
        <f>VLOOKUP(A11,[1]应付款管理!$A$1:$B$65536,2,0)</f>
        <v>1623590</v>
      </c>
    </row>
    <row r="12" spans="1:8">
      <c r="A12" s="81">
        <v>84441047</v>
      </c>
      <c r="B12" s="82">
        <v>43742</v>
      </c>
      <c r="C12" s="82">
        <v>43743</v>
      </c>
      <c r="D12" s="81" t="s">
        <v>14</v>
      </c>
      <c r="E12" s="81" t="s">
        <v>9</v>
      </c>
      <c r="F12" s="81">
        <v>105</v>
      </c>
      <c r="G12" s="83">
        <v>8000</v>
      </c>
      <c r="H12" s="80" t="str">
        <f>VLOOKUP(A12,[1]应付款管理!$A$1:$B$65536,2,0)</f>
        <v>1629395</v>
      </c>
    </row>
    <row r="13" spans="1:8">
      <c r="A13" s="81">
        <v>80882925</v>
      </c>
      <c r="B13" s="82">
        <v>43742</v>
      </c>
      <c r="C13" s="82">
        <v>43746</v>
      </c>
      <c r="D13" s="81" t="s">
        <v>19</v>
      </c>
      <c r="E13" s="81" t="s">
        <v>9</v>
      </c>
      <c r="F13" s="81">
        <v>504</v>
      </c>
      <c r="G13" s="83">
        <v>32000</v>
      </c>
      <c r="H13" s="80" t="str">
        <f>VLOOKUP(A13,[1]应付款管理!$A$1:$B$65536,2,0)</f>
        <v>1628195</v>
      </c>
    </row>
    <row r="14" spans="1:8">
      <c r="A14" s="81">
        <v>80858309</v>
      </c>
      <c r="B14" s="82">
        <v>43742</v>
      </c>
      <c r="C14" s="82">
        <v>43744</v>
      </c>
      <c r="D14" s="81" t="s">
        <v>20</v>
      </c>
      <c r="E14" s="81" t="s">
        <v>9</v>
      </c>
      <c r="F14" s="81">
        <v>601</v>
      </c>
      <c r="G14" s="83">
        <v>16000</v>
      </c>
      <c r="H14" s="80" t="str">
        <f>VLOOKUP(A14,[1]应付款管理!$A$1:$B$65536,2,0)</f>
        <v>1626295</v>
      </c>
    </row>
    <row r="15" spans="1:8">
      <c r="A15" s="81">
        <v>84452510</v>
      </c>
      <c r="B15" s="82">
        <v>43742</v>
      </c>
      <c r="C15" s="82">
        <v>43745</v>
      </c>
      <c r="D15" s="81" t="s">
        <v>21</v>
      </c>
      <c r="E15" s="81" t="s">
        <v>9</v>
      </c>
      <c r="F15" s="81">
        <v>816</v>
      </c>
      <c r="G15" s="83">
        <v>21000</v>
      </c>
      <c r="H15" s="80" t="str">
        <f>VLOOKUP(A15,[1]应付款管理!$A$1:$B$65536,2,0)</f>
        <v>1629107</v>
      </c>
    </row>
    <row r="16" spans="1:8">
      <c r="A16" s="81">
        <v>76883057</v>
      </c>
      <c r="B16" s="82">
        <v>43742</v>
      </c>
      <c r="C16" s="82">
        <v>43743</v>
      </c>
      <c r="D16" s="81" t="s">
        <v>22</v>
      </c>
      <c r="E16" s="81" t="s">
        <v>9</v>
      </c>
      <c r="F16" s="81">
        <v>9002</v>
      </c>
      <c r="G16" s="83">
        <v>12000</v>
      </c>
      <c r="H16" s="80" t="str">
        <f>VLOOKUP(A16,[1]应付款管理!$A$1:$B$65536,2,0)</f>
        <v>1626407</v>
      </c>
    </row>
    <row r="17" s="75" customFormat="1" spans="1:10">
      <c r="A17" s="84">
        <v>76825951</v>
      </c>
      <c r="B17" s="85">
        <v>43742</v>
      </c>
      <c r="C17" s="85">
        <v>43743</v>
      </c>
      <c r="D17" s="84" t="s">
        <v>23</v>
      </c>
      <c r="E17" s="84" t="s">
        <v>9</v>
      </c>
      <c r="F17" s="84">
        <v>9003</v>
      </c>
      <c r="G17" s="86">
        <v>8000</v>
      </c>
      <c r="H17" s="87" t="str">
        <f>VLOOKUP(A17,[1]应付款管理!$A$1:$B$65536,2,0)</f>
        <v>1627105</v>
      </c>
      <c r="J17" s="76"/>
    </row>
    <row r="18" spans="1:8">
      <c r="A18" s="81">
        <v>82927051</v>
      </c>
      <c r="B18" s="82">
        <v>43742</v>
      </c>
      <c r="C18" s="82">
        <v>43744</v>
      </c>
      <c r="D18" s="81" t="s">
        <v>24</v>
      </c>
      <c r="E18" s="81" t="s">
        <v>9</v>
      </c>
      <c r="F18" s="81">
        <v>9202</v>
      </c>
      <c r="G18" s="83">
        <v>24000</v>
      </c>
      <c r="H18" s="80" t="str">
        <f>VLOOKUP(A18,[1]应付款管理!$A$1:$B$65536,2,0)</f>
        <v>1628996</v>
      </c>
    </row>
    <row r="19" spans="1:8">
      <c r="A19" s="81">
        <v>74388388</v>
      </c>
      <c r="B19" s="82">
        <v>43742</v>
      </c>
      <c r="C19" s="82">
        <v>43745</v>
      </c>
      <c r="D19" s="81" t="s">
        <v>25</v>
      </c>
      <c r="E19" s="81" t="s">
        <v>9</v>
      </c>
      <c r="F19" s="81">
        <v>9304</v>
      </c>
      <c r="G19" s="83">
        <v>36000</v>
      </c>
      <c r="H19" s="80" t="str">
        <f>VLOOKUP(A19,[1]应付款管理!$A$1:$B$65536,2,0)</f>
        <v>1625614</v>
      </c>
    </row>
    <row r="20" spans="1:8">
      <c r="A20" s="81">
        <v>73406253</v>
      </c>
      <c r="B20" s="82">
        <v>43742</v>
      </c>
      <c r="C20" s="82">
        <v>43743</v>
      </c>
      <c r="D20" s="81" t="s">
        <v>26</v>
      </c>
      <c r="E20" s="81" t="s">
        <v>9</v>
      </c>
      <c r="F20" s="81">
        <v>9306</v>
      </c>
      <c r="G20" s="83">
        <v>12000</v>
      </c>
      <c r="H20" s="80" t="str">
        <f>VLOOKUP(A20,[1]应付款管理!$A$1:$B$65536,2,0)</f>
        <v>1624750</v>
      </c>
    </row>
    <row r="21" spans="1:8">
      <c r="A21" s="81">
        <v>76782587</v>
      </c>
      <c r="B21" s="82">
        <v>43742</v>
      </c>
      <c r="C21" s="82">
        <v>43745</v>
      </c>
      <c r="D21" s="81" t="s">
        <v>27</v>
      </c>
      <c r="E21" s="81" t="s">
        <v>9</v>
      </c>
      <c r="F21" s="81">
        <v>9310</v>
      </c>
      <c r="G21" s="83">
        <v>36000</v>
      </c>
      <c r="H21" s="80" t="str">
        <f>VLOOKUP(A21,[1]应付款管理!$A$1:$B$65536,2,0)</f>
        <v>1625950</v>
      </c>
    </row>
    <row r="22" spans="1:8">
      <c r="A22" s="81">
        <v>80839482</v>
      </c>
      <c r="B22" s="82">
        <v>43742</v>
      </c>
      <c r="C22" s="82">
        <v>43744</v>
      </c>
      <c r="D22" s="81" t="s">
        <v>28</v>
      </c>
      <c r="E22" s="81" t="s">
        <v>9</v>
      </c>
      <c r="F22" s="81">
        <v>9411</v>
      </c>
      <c r="G22" s="83">
        <v>24000</v>
      </c>
      <c r="H22" s="80" t="str">
        <f>VLOOKUP(A22,[1]应付款管理!$A$1:$B$65536,2,0)</f>
        <v>1627579</v>
      </c>
    </row>
    <row r="23" spans="1:8">
      <c r="A23" s="81">
        <v>76898824</v>
      </c>
      <c r="B23" s="82">
        <v>43743</v>
      </c>
      <c r="C23" s="82">
        <v>43746</v>
      </c>
      <c r="D23" s="81" t="s">
        <v>29</v>
      </c>
      <c r="E23" s="81" t="s">
        <v>9</v>
      </c>
      <c r="F23" s="81">
        <v>303</v>
      </c>
      <c r="G23" s="83">
        <v>21000</v>
      </c>
      <c r="H23" s="80" t="str">
        <f>VLOOKUP(A23,[1]应付款管理!$A$1:$B$65536,2,0)</f>
        <v>1627543</v>
      </c>
    </row>
    <row r="24" spans="1:8">
      <c r="A24" s="81">
        <v>76890974</v>
      </c>
      <c r="B24" s="82">
        <v>43743</v>
      </c>
      <c r="C24" s="82">
        <v>43746</v>
      </c>
      <c r="D24" s="81" t="s">
        <v>30</v>
      </c>
      <c r="E24" s="81" t="s">
        <v>9</v>
      </c>
      <c r="F24" s="81">
        <v>515</v>
      </c>
      <c r="G24" s="83">
        <v>24000</v>
      </c>
      <c r="H24" s="80" t="str">
        <f>VLOOKUP(A24,[1]应付款管理!$A$1:$B$65536,2,0)</f>
        <v>1626334</v>
      </c>
    </row>
    <row r="25" spans="1:8">
      <c r="A25" s="81">
        <v>82611552</v>
      </c>
      <c r="B25" s="82">
        <v>43743</v>
      </c>
      <c r="C25" s="82">
        <v>43746</v>
      </c>
      <c r="D25" s="81" t="s">
        <v>31</v>
      </c>
      <c r="E25" s="81" t="s">
        <v>9</v>
      </c>
      <c r="F25" s="81">
        <v>714</v>
      </c>
      <c r="G25" s="83">
        <v>24000</v>
      </c>
      <c r="H25" s="80" t="str">
        <f>VLOOKUP(A25,[1]应付款管理!$A$1:$B$65536,2,0)</f>
        <v>1628508</v>
      </c>
    </row>
    <row r="26" spans="1:8">
      <c r="A26" s="81">
        <v>84463475</v>
      </c>
      <c r="B26" s="82">
        <v>43743</v>
      </c>
      <c r="C26" s="82">
        <v>43744</v>
      </c>
      <c r="D26" s="81" t="s">
        <v>32</v>
      </c>
      <c r="E26" s="81" t="s">
        <v>9</v>
      </c>
      <c r="F26" s="81">
        <v>9102</v>
      </c>
      <c r="G26" s="83">
        <v>7000</v>
      </c>
      <c r="H26" s="80" t="str">
        <f>VLOOKUP(A26,[1]应付款管理!$A$1:$B$65536,2,0)</f>
        <v>1629112</v>
      </c>
    </row>
    <row r="27" spans="1:8">
      <c r="A27" s="81">
        <v>86667060</v>
      </c>
      <c r="B27" s="82">
        <v>43744</v>
      </c>
      <c r="C27" s="82">
        <v>43747</v>
      </c>
      <c r="D27" s="81" t="s">
        <v>10</v>
      </c>
      <c r="E27" s="81" t="s">
        <v>9</v>
      </c>
      <c r="F27" s="81">
        <v>121</v>
      </c>
      <c r="G27" s="83">
        <v>42000</v>
      </c>
      <c r="H27" s="80" t="str">
        <f>VLOOKUP(A27,[1]应付款管理!$A$1:$B$65536,2,0)</f>
        <v>1630172</v>
      </c>
    </row>
    <row r="28" spans="1:8">
      <c r="A28" s="81">
        <v>86651819</v>
      </c>
      <c r="B28" s="82">
        <v>43744</v>
      </c>
      <c r="C28" s="82">
        <v>43745</v>
      </c>
      <c r="D28" s="81" t="s">
        <v>33</v>
      </c>
      <c r="E28" s="81" t="s">
        <v>9</v>
      </c>
      <c r="F28" s="81">
        <v>705</v>
      </c>
      <c r="G28" s="83">
        <v>7500</v>
      </c>
      <c r="H28" s="80" t="str">
        <f>VLOOKUP(A28,[1]应付款管理!$A$1:$B$65536,2,0)</f>
        <v>1629966</v>
      </c>
    </row>
    <row r="29" spans="1:8">
      <c r="A29" s="81">
        <v>87853044</v>
      </c>
      <c r="B29" s="82">
        <v>43745</v>
      </c>
      <c r="C29" s="82">
        <v>43746</v>
      </c>
      <c r="D29" s="81" t="s">
        <v>34</v>
      </c>
      <c r="E29" s="81" t="s">
        <v>9</v>
      </c>
      <c r="F29" s="81">
        <v>525</v>
      </c>
      <c r="G29" s="83">
        <v>6500</v>
      </c>
      <c r="H29" s="80" t="str">
        <f>VLOOKUP(A29,[1]应付款管理!$A$1:$B$65536,2,0)</f>
        <v>1630308</v>
      </c>
    </row>
    <row r="30" spans="1:8">
      <c r="A30" s="81">
        <v>87894098</v>
      </c>
      <c r="B30" s="82">
        <v>43745</v>
      </c>
      <c r="C30" s="82">
        <v>43746</v>
      </c>
      <c r="D30" s="81" t="s">
        <v>35</v>
      </c>
      <c r="E30" s="81" t="s">
        <v>9</v>
      </c>
      <c r="F30" s="81">
        <v>603</v>
      </c>
      <c r="G30" s="83">
        <v>7500</v>
      </c>
      <c r="H30" s="80" t="str">
        <f>VLOOKUP(A30,[1]应付款管理!$A$1:$B$65536,2,0)</f>
        <v>1630971</v>
      </c>
    </row>
    <row r="31" spans="1:8">
      <c r="A31" s="81">
        <v>87884385</v>
      </c>
      <c r="B31" s="82">
        <v>43745</v>
      </c>
      <c r="C31" s="82">
        <v>43746</v>
      </c>
      <c r="D31" s="81" t="s">
        <v>36</v>
      </c>
      <c r="E31" s="81" t="s">
        <v>9</v>
      </c>
      <c r="F31" s="81">
        <v>615</v>
      </c>
      <c r="G31" s="83">
        <v>7500</v>
      </c>
      <c r="H31" s="80" t="str">
        <f>VLOOKUP(A31,[1]应付款管理!$A$1:$B$65536,2,0)</f>
        <v>1630969</v>
      </c>
    </row>
    <row r="32" spans="1:8">
      <c r="A32" s="81">
        <v>87994764</v>
      </c>
      <c r="B32" s="82">
        <v>43745</v>
      </c>
      <c r="C32" s="82">
        <v>43746</v>
      </c>
      <c r="D32" s="81" t="s">
        <v>37</v>
      </c>
      <c r="E32" s="81" t="s">
        <v>9</v>
      </c>
      <c r="F32" s="81">
        <v>801</v>
      </c>
      <c r="G32" s="83">
        <v>6500</v>
      </c>
      <c r="H32" s="80" t="str">
        <f>VLOOKUP(A32,[1]应付款管理!$A$1:$B$65536,2,0)</f>
        <v>1631363</v>
      </c>
    </row>
    <row r="33" spans="1:8">
      <c r="A33" s="81">
        <v>89653539</v>
      </c>
      <c r="B33" s="82">
        <v>43746</v>
      </c>
      <c r="C33" s="82">
        <v>43747</v>
      </c>
      <c r="D33" s="81" t="s">
        <v>31</v>
      </c>
      <c r="E33" s="81" t="s">
        <v>9</v>
      </c>
      <c r="F33" s="81">
        <v>714</v>
      </c>
      <c r="G33" s="83">
        <v>6500</v>
      </c>
      <c r="H33" s="80" t="str">
        <f>VLOOKUP(A33,[1]应付款管理!$A$1:$B$65536,2,0)</f>
        <v>1631766</v>
      </c>
    </row>
    <row r="34" spans="1:8">
      <c r="A34" s="81">
        <v>87840897</v>
      </c>
      <c r="B34" s="82">
        <v>43748</v>
      </c>
      <c r="C34" s="82">
        <v>43749</v>
      </c>
      <c r="D34" s="81" t="s">
        <v>38</v>
      </c>
      <c r="E34" s="81" t="s">
        <v>9</v>
      </c>
      <c r="F34" s="81">
        <v>512</v>
      </c>
      <c r="G34" s="83">
        <v>7500</v>
      </c>
      <c r="H34" s="80" t="str">
        <f>VLOOKUP(A34,[1]应付款管理!$A$1:$B$65536,2,0)</f>
        <v>1630219</v>
      </c>
    </row>
    <row r="35" s="75" customFormat="1" spans="1:10">
      <c r="A35" s="84">
        <v>76817690</v>
      </c>
      <c r="B35" s="85">
        <v>43748</v>
      </c>
      <c r="C35" s="85">
        <v>43749</v>
      </c>
      <c r="D35" s="84" t="s">
        <v>39</v>
      </c>
      <c r="E35" s="84" t="s">
        <v>9</v>
      </c>
      <c r="F35" s="84">
        <v>9003</v>
      </c>
      <c r="G35" s="86">
        <v>7000</v>
      </c>
      <c r="H35" s="87" t="str">
        <f>VLOOKUP(A35,[1]应付款管理!$A$1:$B$65536,2,0)</f>
        <v>1626838</v>
      </c>
      <c r="J35" s="76"/>
    </row>
    <row r="36" spans="1:8">
      <c r="A36" s="81">
        <v>76644449</v>
      </c>
      <c r="B36" s="82">
        <v>43748</v>
      </c>
      <c r="C36" s="82">
        <v>43753</v>
      </c>
      <c r="D36" s="81" t="s">
        <v>40</v>
      </c>
      <c r="E36" s="81" t="s">
        <v>9</v>
      </c>
      <c r="F36" s="81">
        <v>9101</v>
      </c>
      <c r="G36" s="83">
        <v>60000</v>
      </c>
      <c r="H36" s="80" t="str">
        <f>VLOOKUP(A36,[1]应付款管理!$A$1:$B$65536,2,0)</f>
        <v>1620898</v>
      </c>
    </row>
    <row r="37" spans="1:8">
      <c r="A37" s="81">
        <v>88004286</v>
      </c>
      <c r="B37" s="82">
        <v>43749</v>
      </c>
      <c r="C37" s="82">
        <v>43751</v>
      </c>
      <c r="D37" s="81" t="s">
        <v>41</v>
      </c>
      <c r="E37" s="81" t="s">
        <v>9</v>
      </c>
      <c r="F37" s="81">
        <v>604</v>
      </c>
      <c r="G37" s="83">
        <v>13000</v>
      </c>
      <c r="H37" s="80" t="str">
        <f>VLOOKUP(A37,[1]应付款管理!$A$1:$B$65536,2,0)</f>
        <v>1631370</v>
      </c>
    </row>
    <row r="38" spans="1:8">
      <c r="A38" s="81">
        <v>97719354</v>
      </c>
      <c r="B38" s="82">
        <v>43750</v>
      </c>
      <c r="C38" s="82">
        <v>43752</v>
      </c>
      <c r="D38" s="81" t="s">
        <v>42</v>
      </c>
      <c r="E38" s="81" t="s">
        <v>9</v>
      </c>
      <c r="F38" s="81">
        <v>9005</v>
      </c>
      <c r="G38" s="88">
        <v>20000</v>
      </c>
      <c r="H38" s="80" t="str">
        <f>VLOOKUP(A38,[1]应付款管理!$A$1:$B$65536,2,0)</f>
        <v>1635379</v>
      </c>
    </row>
    <row r="39" spans="1:8">
      <c r="A39" s="89">
        <v>7093145170934830</v>
      </c>
      <c r="B39" s="82">
        <v>43752</v>
      </c>
      <c r="C39" s="82">
        <v>43754</v>
      </c>
      <c r="D39" s="81" t="s">
        <v>43</v>
      </c>
      <c r="E39" s="81" t="s">
        <v>9</v>
      </c>
      <c r="F39" s="81">
        <v>221</v>
      </c>
      <c r="G39" s="83">
        <v>13000</v>
      </c>
      <c r="H39" s="80" t="str">
        <f>VLOOKUP(A39,[1]应付款管理!$A$1:$B$65536,2,0)</f>
        <v>1636971</v>
      </c>
    </row>
    <row r="40" spans="1:8">
      <c r="A40" s="89">
        <v>7093145170934830</v>
      </c>
      <c r="B40" s="82">
        <v>43752</v>
      </c>
      <c r="C40" s="82">
        <v>43754</v>
      </c>
      <c r="D40" s="81" t="s">
        <v>44</v>
      </c>
      <c r="E40" s="81" t="s">
        <v>9</v>
      </c>
      <c r="F40" s="81">
        <v>224</v>
      </c>
      <c r="G40" s="83">
        <v>13000</v>
      </c>
      <c r="H40" s="80" t="str">
        <f>VLOOKUP(A40,[1]应付款管理!$A$1:$B$65536,2,0)</f>
        <v>1636971</v>
      </c>
    </row>
    <row r="41" spans="1:8">
      <c r="A41" s="81">
        <v>92054457</v>
      </c>
      <c r="B41" s="82">
        <v>43752</v>
      </c>
      <c r="C41" s="82">
        <v>43755</v>
      </c>
      <c r="D41" s="81" t="s">
        <v>45</v>
      </c>
      <c r="E41" s="81" t="s">
        <v>9</v>
      </c>
      <c r="F41" s="81">
        <v>9305</v>
      </c>
      <c r="G41" s="83">
        <v>36000</v>
      </c>
      <c r="H41" s="80" t="str">
        <f>VLOOKUP(A41,[1]应付款管理!$A$1:$B$65536,2,0)</f>
        <v>1626294</v>
      </c>
    </row>
    <row r="42" spans="1:8">
      <c r="A42" s="81">
        <v>84734609</v>
      </c>
      <c r="B42" s="82">
        <v>43754</v>
      </c>
      <c r="C42" s="82">
        <v>43757</v>
      </c>
      <c r="D42" s="81" t="s">
        <v>46</v>
      </c>
      <c r="E42" s="81" t="s">
        <v>9</v>
      </c>
      <c r="F42" s="81">
        <v>501</v>
      </c>
      <c r="G42" s="83">
        <v>22500</v>
      </c>
      <c r="H42" s="80" t="str">
        <f>VLOOKUP(A42,[1]应付款管理!$A$1:$B$65536,2,0)</f>
        <v>1623971</v>
      </c>
    </row>
    <row r="43" spans="1:8">
      <c r="A43" s="81">
        <v>76287200</v>
      </c>
      <c r="B43" s="82">
        <v>43754</v>
      </c>
      <c r="C43" s="82">
        <v>43756</v>
      </c>
      <c r="D43" s="81" t="s">
        <v>47</v>
      </c>
      <c r="E43" s="81" t="s">
        <v>9</v>
      </c>
      <c r="F43" s="81">
        <v>9003</v>
      </c>
      <c r="G43" s="83">
        <v>20000</v>
      </c>
      <c r="H43" s="80" t="str">
        <f>VLOOKUP(A43,[1]应付款管理!$A$1:$B$65536,2,0)</f>
        <v>1637010</v>
      </c>
    </row>
    <row r="44" spans="1:8">
      <c r="A44" s="81">
        <v>76390500</v>
      </c>
      <c r="B44" s="82">
        <v>43754</v>
      </c>
      <c r="C44" s="82">
        <v>43755</v>
      </c>
      <c r="D44" s="81" t="s">
        <v>48</v>
      </c>
      <c r="E44" s="81" t="s">
        <v>9</v>
      </c>
      <c r="F44" s="81">
        <v>9115</v>
      </c>
      <c r="G44" s="83">
        <v>10000</v>
      </c>
      <c r="H44" s="80" t="str">
        <f>VLOOKUP(A44,[1]应付款管理!$A$1:$B$65536,2,0)</f>
        <v>1638766</v>
      </c>
    </row>
    <row r="45" spans="1:8">
      <c r="A45" s="81">
        <v>81068581</v>
      </c>
      <c r="B45" s="82">
        <v>43755</v>
      </c>
      <c r="C45" s="82">
        <v>43756</v>
      </c>
      <c r="D45" s="81" t="s">
        <v>48</v>
      </c>
      <c r="E45" s="81" t="s">
        <v>9</v>
      </c>
      <c r="F45" s="81">
        <v>9115</v>
      </c>
      <c r="G45" s="83">
        <v>17000</v>
      </c>
      <c r="H45" s="80" t="str">
        <f>VLOOKUP(A45,[1]应付款管理!$A$1:$B$65536,2,0)</f>
        <v>1639612</v>
      </c>
    </row>
    <row r="46" spans="1:8">
      <c r="A46" s="81">
        <v>99474150</v>
      </c>
      <c r="B46" s="82">
        <v>43756</v>
      </c>
      <c r="C46" s="82">
        <v>43759</v>
      </c>
      <c r="D46" s="81" t="s">
        <v>49</v>
      </c>
      <c r="E46" s="81" t="s">
        <v>9</v>
      </c>
      <c r="F46" s="81">
        <v>9407</v>
      </c>
      <c r="G46" s="83">
        <v>19500</v>
      </c>
      <c r="H46" s="80" t="str">
        <f>VLOOKUP(A46,[1]应付款管理!$A$1:$B$65536,2,0)</f>
        <v>1634002</v>
      </c>
    </row>
    <row r="47" spans="1:8">
      <c r="A47" s="81">
        <v>76549929</v>
      </c>
      <c r="B47" s="82">
        <v>43757</v>
      </c>
      <c r="C47" s="82">
        <v>43760</v>
      </c>
      <c r="D47" s="81" t="s">
        <v>50</v>
      </c>
      <c r="E47" s="81" t="s">
        <v>9</v>
      </c>
      <c r="F47" s="81">
        <v>511</v>
      </c>
      <c r="G47" s="83">
        <v>22500</v>
      </c>
      <c r="H47" s="80" t="str">
        <f>VLOOKUP(A47,[1]应付款管理!$A$1:$B$65536,2,0)</f>
        <v>1634903</v>
      </c>
    </row>
    <row r="48" spans="1:8">
      <c r="A48" s="90">
        <v>9791599997916000</v>
      </c>
      <c r="B48" s="82">
        <v>43757</v>
      </c>
      <c r="C48" s="82">
        <v>43758</v>
      </c>
      <c r="D48" s="81" t="s">
        <v>51</v>
      </c>
      <c r="E48" s="81" t="s">
        <v>9</v>
      </c>
      <c r="F48" s="81">
        <v>9003</v>
      </c>
      <c r="G48" s="83">
        <v>10000</v>
      </c>
      <c r="H48" s="80" t="str">
        <f>VLOOKUP(A48,[1]应付款管理!$A$1:$B$65536,2,0)</f>
        <v>1635258</v>
      </c>
    </row>
    <row r="49" spans="1:8">
      <c r="A49" s="90">
        <v>9791599997916000</v>
      </c>
      <c r="B49" s="82">
        <v>43757</v>
      </c>
      <c r="C49" s="82">
        <v>43758</v>
      </c>
      <c r="D49" s="81" t="s">
        <v>52</v>
      </c>
      <c r="E49" s="81" t="s">
        <v>9</v>
      </c>
      <c r="F49" s="81">
        <v>9005</v>
      </c>
      <c r="G49" s="83">
        <v>10000</v>
      </c>
      <c r="H49" s="80" t="str">
        <f>VLOOKUP(A49,[1]应付款管理!$A$1:$B$65536,2,0)</f>
        <v>1635258</v>
      </c>
    </row>
    <row r="50" spans="1:8">
      <c r="A50" s="81">
        <v>76582833</v>
      </c>
      <c r="B50" s="82">
        <v>43757</v>
      </c>
      <c r="C50" s="82">
        <v>43761</v>
      </c>
      <c r="D50" s="81" t="s">
        <v>53</v>
      </c>
      <c r="E50" s="81" t="s">
        <v>9</v>
      </c>
      <c r="F50" s="81">
        <v>9107</v>
      </c>
      <c r="G50" s="83">
        <v>68000</v>
      </c>
      <c r="H50" s="80" t="str">
        <f>VLOOKUP(A50,[1]应付款管理!$A$1:$B$65536,2,0)</f>
        <v>1637474</v>
      </c>
    </row>
    <row r="51" s="75" customFormat="1" spans="1:10">
      <c r="A51" s="91">
        <v>84876465</v>
      </c>
      <c r="B51" s="92">
        <v>43743</v>
      </c>
      <c r="C51" s="92">
        <v>43745</v>
      </c>
      <c r="D51" s="91" t="s">
        <v>54</v>
      </c>
      <c r="E51" s="91" t="s">
        <v>9</v>
      </c>
      <c r="F51" s="91">
        <v>806</v>
      </c>
      <c r="G51" s="91">
        <v>13000</v>
      </c>
      <c r="H51" s="87" t="str">
        <f>VLOOKUP(A51,[1]应付款管理!$A$1:$B$65536,2,0)</f>
        <v>1629763</v>
      </c>
      <c r="J51" s="76"/>
    </row>
    <row r="52" spans="1:8">
      <c r="A52" s="81"/>
      <c r="B52" s="81"/>
      <c r="C52" s="81"/>
      <c r="D52" s="81"/>
      <c r="E52" s="81"/>
      <c r="F52" s="81"/>
      <c r="G52" s="86">
        <f>SUM(G2:G51)</f>
        <v>997000</v>
      </c>
      <c r="H52" s="93" t="s">
        <v>55</v>
      </c>
    </row>
    <row r="53" spans="6:7">
      <c r="F53" s="76" t="s">
        <v>56</v>
      </c>
      <c r="G53" s="77">
        <v>-1000000</v>
      </c>
    </row>
    <row r="54" spans="6:7">
      <c r="F54" s="76" t="s">
        <v>57</v>
      </c>
      <c r="G54" s="77">
        <f>G52+G53</f>
        <v>-3000</v>
      </c>
    </row>
  </sheetData>
  <sortState ref="A1:O63">
    <sortCondition ref="B1:B63"/>
  </sortState>
  <conditionalFormatting sqref="A51">
    <cfRule type="duplicateValues" dxfId="0" priority="1"/>
  </conditionalFormatting>
  <conditionalFormatting sqref="A1:A47 A50 A52:A1048576">
    <cfRule type="duplicateValues" dxfId="0" priority="3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7"/>
  <sheetViews>
    <sheetView tabSelected="1" workbookViewId="0">
      <selection activeCell="R10" sqref="R10"/>
    </sheetView>
  </sheetViews>
  <sheetFormatPr defaultColWidth="9" defaultRowHeight="13.5"/>
  <cols>
    <col min="1" max="1" width="7.16666666666667" style="1" customWidth="1"/>
    <col min="2" max="2" width="11.6666666666667" style="2" customWidth="1"/>
    <col min="3" max="3" width="20.1666666666667" style="3" customWidth="1"/>
    <col min="4" max="5" width="11.5" style="4" customWidth="1"/>
    <col min="6" max="6" width="8.5" style="2" customWidth="1"/>
    <col min="7" max="7" width="11.6666666666667" style="5" customWidth="1"/>
    <col min="8" max="8" width="11.8333333333333" style="2" customWidth="1"/>
    <col min="9" max="9" width="12.3333333333333" style="6" customWidth="1"/>
    <col min="10" max="10" width="13.5" style="4" customWidth="1"/>
    <col min="11" max="11" width="6.1" style="4" customWidth="1"/>
    <col min="12" max="13" width="7.375" style="4" hidden="1" customWidth="1"/>
    <col min="14" max="14" width="10.25" style="4" hidden="1" customWidth="1"/>
    <col min="15" max="15" width="2.9" style="4" hidden="1" customWidth="1"/>
    <col min="16" max="16" width="8.83333333333333" style="4"/>
  </cols>
  <sheetData>
    <row r="1" spans="1:11">
      <c r="A1" s="7" t="s">
        <v>58</v>
      </c>
      <c r="B1" s="8" t="s">
        <v>59</v>
      </c>
      <c r="C1" s="9" t="s">
        <v>60</v>
      </c>
      <c r="D1" s="8" t="s">
        <v>61</v>
      </c>
      <c r="E1" s="8" t="s">
        <v>62</v>
      </c>
      <c r="F1" s="10" t="s">
        <v>63</v>
      </c>
      <c r="G1" s="11" t="s">
        <v>64</v>
      </c>
      <c r="H1" s="10" t="s">
        <v>65</v>
      </c>
      <c r="I1" s="29" t="s">
        <v>66</v>
      </c>
      <c r="J1" s="30">
        <v>1003000</v>
      </c>
      <c r="K1" s="31"/>
    </row>
    <row r="2" spans="1:16">
      <c r="A2" s="7"/>
      <c r="B2" s="8"/>
      <c r="C2" s="9"/>
      <c r="D2" s="8"/>
      <c r="E2" s="8"/>
      <c r="F2" s="10"/>
      <c r="G2" s="12"/>
      <c r="H2" s="10"/>
      <c r="I2" s="29" t="s">
        <v>67</v>
      </c>
      <c r="J2" s="30">
        <f>J1-J3</f>
        <v>-1785700</v>
      </c>
      <c r="K2" s="32"/>
      <c r="L2" s="33"/>
      <c r="M2" s="4"/>
      <c r="N2" s="4"/>
      <c r="O2" s="4"/>
      <c r="P2" s="4" t="s">
        <v>68</v>
      </c>
    </row>
    <row r="3" spans="1:16">
      <c r="A3" s="7"/>
      <c r="B3" s="13"/>
      <c r="C3" s="14"/>
      <c r="D3" s="13"/>
      <c r="E3" s="13"/>
      <c r="F3" s="15"/>
      <c r="G3" s="12"/>
      <c r="H3" s="16">
        <f>SUM(H4:H869)</f>
        <v>309</v>
      </c>
      <c r="I3" s="34" t="s">
        <v>69</v>
      </c>
      <c r="J3" s="35">
        <f>SUM(I4:I137)</f>
        <v>2788700</v>
      </c>
      <c r="K3" s="13"/>
      <c r="L3" s="36"/>
      <c r="M3" s="37" t="s">
        <v>7</v>
      </c>
      <c r="N3" s="37"/>
      <c r="O3" s="37"/>
      <c r="P3" s="37" t="s">
        <v>70</v>
      </c>
    </row>
    <row r="4" spans="1:15">
      <c r="A4" s="17" t="s">
        <v>71</v>
      </c>
      <c r="B4" s="18">
        <v>1637125</v>
      </c>
      <c r="C4" s="19">
        <v>76574033</v>
      </c>
      <c r="D4" s="20">
        <v>43759</v>
      </c>
      <c r="E4" s="20">
        <v>43761</v>
      </c>
      <c r="F4" s="18">
        <v>1</v>
      </c>
      <c r="G4" s="21">
        <v>10000</v>
      </c>
      <c r="H4" s="18">
        <f t="shared" ref="H4:H67" si="0">E4-D4</f>
        <v>2</v>
      </c>
      <c r="I4" s="38">
        <f t="shared" ref="I4:I67" si="1">G4*H4</f>
        <v>20000</v>
      </c>
      <c r="J4" s="38">
        <f>I4</f>
        <v>20000</v>
      </c>
      <c r="K4" s="39"/>
      <c r="L4" s="39" t="e">
        <f>VLOOKUP(B4,[2]应付款管理!$A$1:$B$65536,2,0)</f>
        <v>#N/A</v>
      </c>
      <c r="M4" s="4" t="e">
        <f t="shared" ref="M4:M67" si="2">I4-L4</f>
        <v>#N/A</v>
      </c>
      <c r="N4" s="4" t="str">
        <f>$M$3&amp;B4</f>
        <v>，1637125</v>
      </c>
      <c r="O4" s="4" t="str">
        <f>$K$4&amp;B4</f>
        <v>1637125</v>
      </c>
    </row>
    <row r="5" spans="1:15">
      <c r="A5" s="17" t="s">
        <v>72</v>
      </c>
      <c r="B5" s="18">
        <v>1632431</v>
      </c>
      <c r="C5" s="94" t="s">
        <v>73</v>
      </c>
      <c r="D5" s="20">
        <v>43761</v>
      </c>
      <c r="E5" s="20">
        <v>43763</v>
      </c>
      <c r="F5" s="18">
        <v>1</v>
      </c>
      <c r="G5" s="21">
        <v>10000</v>
      </c>
      <c r="H5" s="18">
        <f t="shared" si="0"/>
        <v>2</v>
      </c>
      <c r="I5" s="38">
        <f t="shared" si="1"/>
        <v>20000</v>
      </c>
      <c r="J5" s="38">
        <f t="shared" ref="J5:J68" si="3">J4+I5</f>
        <v>40000</v>
      </c>
      <c r="K5" s="39"/>
      <c r="L5" s="39" t="e">
        <f>VLOOKUP(B5,[2]应付款管理!$A$1:$B$65536,2,0)</f>
        <v>#N/A</v>
      </c>
      <c r="M5" s="4" t="e">
        <f t="shared" si="2"/>
        <v>#N/A</v>
      </c>
      <c r="N5" s="4" t="str">
        <f>$M$3&amp;B5</f>
        <v>，1632431</v>
      </c>
      <c r="O5" s="4" t="str">
        <f>$K$4&amp;B5</f>
        <v>1632431</v>
      </c>
    </row>
    <row r="6" spans="1:16">
      <c r="A6" s="17" t="s">
        <v>74</v>
      </c>
      <c r="B6" s="18">
        <v>1641316</v>
      </c>
      <c r="C6" s="94" t="s">
        <v>75</v>
      </c>
      <c r="D6" s="20">
        <v>43761</v>
      </c>
      <c r="E6" s="20">
        <v>43764</v>
      </c>
      <c r="F6" s="18">
        <v>1</v>
      </c>
      <c r="G6" s="21">
        <v>12000</v>
      </c>
      <c r="H6" s="18">
        <f t="shared" si="0"/>
        <v>3</v>
      </c>
      <c r="I6" s="38">
        <f t="shared" si="1"/>
        <v>36000</v>
      </c>
      <c r="J6" s="38">
        <f t="shared" si="3"/>
        <v>76000</v>
      </c>
      <c r="K6" s="39"/>
      <c r="L6" s="39" t="e">
        <f>VLOOKUP(B6,[2]应付款管理!$A$1:$B$65536,2,0)</f>
        <v>#N/A</v>
      </c>
      <c r="M6" s="4" t="e">
        <f t="shared" si="2"/>
        <v>#N/A</v>
      </c>
      <c r="N6" s="4" t="str">
        <f>$M$3&amp;B6</f>
        <v>，1641316</v>
      </c>
      <c r="O6" s="4" t="str">
        <f>$K$4&amp;B6</f>
        <v>1641316</v>
      </c>
      <c r="P6" s="40"/>
    </row>
    <row r="7" spans="1:16">
      <c r="A7" s="17" t="s">
        <v>76</v>
      </c>
      <c r="B7" s="18">
        <v>1639516</v>
      </c>
      <c r="C7" s="94" t="s">
        <v>77</v>
      </c>
      <c r="D7" s="20">
        <v>43762</v>
      </c>
      <c r="E7" s="20">
        <v>43764</v>
      </c>
      <c r="F7" s="18">
        <v>1</v>
      </c>
      <c r="G7" s="21">
        <v>10000</v>
      </c>
      <c r="H7" s="18">
        <f t="shared" si="0"/>
        <v>2</v>
      </c>
      <c r="I7" s="38">
        <f t="shared" si="1"/>
        <v>20000</v>
      </c>
      <c r="J7" s="38">
        <f t="shared" si="3"/>
        <v>96000</v>
      </c>
      <c r="K7" s="39"/>
      <c r="L7" s="39" t="e">
        <f>VLOOKUP(B7,[2]应付款管理!$A$1:$B$65536,2,0)</f>
        <v>#N/A</v>
      </c>
      <c r="M7" s="4" t="e">
        <f t="shared" si="2"/>
        <v>#N/A</v>
      </c>
      <c r="N7" s="4" t="str">
        <f>$M$3&amp;B7</f>
        <v>，1639516</v>
      </c>
      <c r="O7" s="4" t="str">
        <f>$K$4&amp;B7</f>
        <v>1639516</v>
      </c>
      <c r="P7" s="40"/>
    </row>
    <row r="8" spans="1:16">
      <c r="A8" s="17" t="s">
        <v>78</v>
      </c>
      <c r="B8" s="18">
        <v>1627224</v>
      </c>
      <c r="C8" s="94" t="s">
        <v>79</v>
      </c>
      <c r="D8" s="20">
        <v>43762</v>
      </c>
      <c r="E8" s="20">
        <v>43763</v>
      </c>
      <c r="F8" s="18">
        <v>1</v>
      </c>
      <c r="G8" s="21">
        <v>10000</v>
      </c>
      <c r="H8" s="18">
        <f t="shared" si="0"/>
        <v>1</v>
      </c>
      <c r="I8" s="38">
        <f t="shared" si="1"/>
        <v>10000</v>
      </c>
      <c r="J8" s="38">
        <f t="shared" si="3"/>
        <v>106000</v>
      </c>
      <c r="K8" s="39"/>
      <c r="L8" s="39" t="e">
        <f>VLOOKUP(B8,[2]应付款管理!$A$1:$B$65536,2,0)</f>
        <v>#N/A</v>
      </c>
      <c r="M8" s="4" t="e">
        <f t="shared" si="2"/>
        <v>#N/A</v>
      </c>
      <c r="N8" s="4" t="str">
        <f>$M$3&amp;B8</f>
        <v>，1627224</v>
      </c>
      <c r="O8" s="4" t="str">
        <f>$K$4&amp;B8</f>
        <v>1627224</v>
      </c>
      <c r="P8" s="40"/>
    </row>
    <row r="9" spans="1:15">
      <c r="A9" s="17" t="s">
        <v>80</v>
      </c>
      <c r="B9" s="18">
        <v>1635270</v>
      </c>
      <c r="C9" s="94" t="s">
        <v>81</v>
      </c>
      <c r="D9" s="20">
        <v>43763</v>
      </c>
      <c r="E9" s="20">
        <v>43766</v>
      </c>
      <c r="F9" s="18">
        <v>1</v>
      </c>
      <c r="G9" s="21">
        <v>10000</v>
      </c>
      <c r="H9" s="18">
        <f t="shared" si="0"/>
        <v>3</v>
      </c>
      <c r="I9" s="38">
        <f t="shared" si="1"/>
        <v>30000</v>
      </c>
      <c r="J9" s="38">
        <f t="shared" si="3"/>
        <v>136000</v>
      </c>
      <c r="K9" s="39"/>
      <c r="L9" s="39" t="e">
        <f>VLOOKUP(B9,[2]应付款管理!$A$1:$B$65536,2,0)</f>
        <v>#N/A</v>
      </c>
      <c r="M9" s="4" t="e">
        <f t="shared" si="2"/>
        <v>#N/A</v>
      </c>
      <c r="N9" s="4" t="str">
        <f>$M$3&amp;B9</f>
        <v>，1635270</v>
      </c>
      <c r="O9" s="4" t="str">
        <f>$K$4&amp;B9</f>
        <v>1635270</v>
      </c>
    </row>
    <row r="10" spans="1:16">
      <c r="A10" s="17" t="s">
        <v>82</v>
      </c>
      <c r="B10" s="18">
        <v>1649089</v>
      </c>
      <c r="C10" s="94" t="s">
        <v>83</v>
      </c>
      <c r="D10" s="20">
        <v>43765</v>
      </c>
      <c r="E10" s="20">
        <v>43766</v>
      </c>
      <c r="F10" s="18">
        <v>1</v>
      </c>
      <c r="G10" s="21">
        <v>12000</v>
      </c>
      <c r="H10" s="18">
        <f t="shared" si="0"/>
        <v>1</v>
      </c>
      <c r="I10" s="38">
        <f t="shared" si="1"/>
        <v>12000</v>
      </c>
      <c r="J10" s="38">
        <f t="shared" si="3"/>
        <v>148000</v>
      </c>
      <c r="K10" s="39"/>
      <c r="L10" s="39" t="e">
        <f>VLOOKUP(B10,[2]应付款管理!$A$1:$B$65536,2,0)</f>
        <v>#N/A</v>
      </c>
      <c r="M10" s="4" t="e">
        <f t="shared" si="2"/>
        <v>#N/A</v>
      </c>
      <c r="N10" s="4" t="str">
        <f>$M$3&amp;B10</f>
        <v>，1649089</v>
      </c>
      <c r="O10" s="4" t="str">
        <f>$K$4&amp;B10</f>
        <v>1649089</v>
      </c>
      <c r="P10" s="40"/>
    </row>
    <row r="11" spans="1:15">
      <c r="A11" s="17" t="s">
        <v>84</v>
      </c>
      <c r="B11" s="18">
        <v>1644137</v>
      </c>
      <c r="C11" s="94" t="s">
        <v>85</v>
      </c>
      <c r="D11" s="20">
        <v>43763</v>
      </c>
      <c r="E11" s="20">
        <v>43764</v>
      </c>
      <c r="F11" s="18">
        <v>1</v>
      </c>
      <c r="G11" s="21">
        <v>14000</v>
      </c>
      <c r="H11" s="18">
        <f t="shared" si="0"/>
        <v>1</v>
      </c>
      <c r="I11" s="38">
        <f t="shared" si="1"/>
        <v>14000</v>
      </c>
      <c r="J11" s="38">
        <f t="shared" si="3"/>
        <v>162000</v>
      </c>
      <c r="K11" s="39"/>
      <c r="L11" s="39" t="e">
        <f>VLOOKUP(B11,[2]应付款管理!$A$1:$B$65536,2,0)</f>
        <v>#N/A</v>
      </c>
      <c r="M11" s="4" t="e">
        <f t="shared" si="2"/>
        <v>#N/A</v>
      </c>
      <c r="N11" s="4" t="str">
        <f>$M$3&amp;B11</f>
        <v>，1644137</v>
      </c>
      <c r="O11" s="4" t="str">
        <f>$K$4&amp;B11</f>
        <v>1644137</v>
      </c>
    </row>
    <row r="12" spans="1:15">
      <c r="A12" s="17" t="s">
        <v>86</v>
      </c>
      <c r="B12" s="18">
        <v>1649722</v>
      </c>
      <c r="C12" s="94" t="s">
        <v>87</v>
      </c>
      <c r="D12" s="20">
        <v>43766</v>
      </c>
      <c r="E12" s="20">
        <v>43767</v>
      </c>
      <c r="F12" s="18">
        <v>1</v>
      </c>
      <c r="G12" s="21">
        <v>12000</v>
      </c>
      <c r="H12" s="18">
        <f t="shared" si="0"/>
        <v>1</v>
      </c>
      <c r="I12" s="38">
        <f t="shared" si="1"/>
        <v>12000</v>
      </c>
      <c r="J12" s="38">
        <f t="shared" si="3"/>
        <v>174000</v>
      </c>
      <c r="K12" s="39"/>
      <c r="L12" s="39" t="e">
        <f>VLOOKUP(B12,[2]应付款管理!$A$1:$B$65536,2,0)</f>
        <v>#N/A</v>
      </c>
      <c r="M12" s="4" t="e">
        <f t="shared" si="2"/>
        <v>#N/A</v>
      </c>
      <c r="N12" s="4" t="str">
        <f>$M$3&amp;B12</f>
        <v>，1649722</v>
      </c>
      <c r="O12" s="4" t="str">
        <f>$K$4&amp;B12</f>
        <v>1649722</v>
      </c>
    </row>
    <row r="13" spans="1:15">
      <c r="A13" s="17" t="s">
        <v>88</v>
      </c>
      <c r="B13" s="18">
        <v>1650804</v>
      </c>
      <c r="C13" s="94" t="s">
        <v>89</v>
      </c>
      <c r="D13" s="20">
        <v>43768</v>
      </c>
      <c r="E13" s="20">
        <v>43770</v>
      </c>
      <c r="F13" s="18">
        <v>1</v>
      </c>
      <c r="G13" s="21">
        <v>7500</v>
      </c>
      <c r="H13" s="18">
        <f t="shared" si="0"/>
        <v>2</v>
      </c>
      <c r="I13" s="38">
        <f t="shared" si="1"/>
        <v>15000</v>
      </c>
      <c r="J13" s="38">
        <f t="shared" si="3"/>
        <v>189000</v>
      </c>
      <c r="K13" s="39"/>
      <c r="L13" s="39" t="e">
        <f>VLOOKUP(B13,[2]应付款管理!$A$1:$B$65536,2,0)</f>
        <v>#N/A</v>
      </c>
      <c r="M13" s="4" t="e">
        <f t="shared" si="2"/>
        <v>#N/A</v>
      </c>
      <c r="N13" s="4" t="str">
        <f>$M$3&amp;B13</f>
        <v>，1650804</v>
      </c>
      <c r="O13" s="4" t="str">
        <f>$K$4&amp;B13</f>
        <v>1650804</v>
      </c>
    </row>
    <row r="14" spans="1:15">
      <c r="A14" s="17" t="s">
        <v>90</v>
      </c>
      <c r="B14" s="18">
        <v>1644176</v>
      </c>
      <c r="C14" s="94" t="s">
        <v>91</v>
      </c>
      <c r="D14" s="20">
        <v>43770</v>
      </c>
      <c r="E14" s="20">
        <v>43773</v>
      </c>
      <c r="F14" s="18">
        <v>1</v>
      </c>
      <c r="G14" s="21">
        <v>9500</v>
      </c>
      <c r="H14" s="18">
        <f t="shared" si="0"/>
        <v>3</v>
      </c>
      <c r="I14" s="38">
        <f t="shared" si="1"/>
        <v>28500</v>
      </c>
      <c r="J14" s="38">
        <f t="shared" si="3"/>
        <v>217500</v>
      </c>
      <c r="K14" s="39"/>
      <c r="L14" s="39" t="e">
        <f>VLOOKUP(B14,[2]应付款管理!$A$1:$B$65536,2,0)</f>
        <v>#N/A</v>
      </c>
      <c r="M14" s="4" t="e">
        <f t="shared" si="2"/>
        <v>#N/A</v>
      </c>
      <c r="N14" s="4" t="str">
        <f>$M$3&amp;B14</f>
        <v>，1644176</v>
      </c>
      <c r="O14" s="4" t="str">
        <f>$K$4&amp;B14</f>
        <v>1644176</v>
      </c>
    </row>
    <row r="15" spans="1:15">
      <c r="A15" s="17" t="s">
        <v>92</v>
      </c>
      <c r="B15" s="18">
        <v>1639331</v>
      </c>
      <c r="C15" s="94" t="s">
        <v>93</v>
      </c>
      <c r="D15" s="20">
        <v>43771</v>
      </c>
      <c r="E15" s="20">
        <v>43774</v>
      </c>
      <c r="F15" s="18">
        <v>1</v>
      </c>
      <c r="G15" s="21">
        <v>7500</v>
      </c>
      <c r="H15" s="18">
        <f t="shared" si="0"/>
        <v>3</v>
      </c>
      <c r="I15" s="38">
        <f t="shared" si="1"/>
        <v>22500</v>
      </c>
      <c r="J15" s="38">
        <f t="shared" si="3"/>
        <v>240000</v>
      </c>
      <c r="K15" s="39"/>
      <c r="L15" s="39" t="e">
        <f>VLOOKUP(B15,[2]应付款管理!$A$1:$B$65536,2,0)</f>
        <v>#N/A</v>
      </c>
      <c r="M15" s="4" t="e">
        <f t="shared" si="2"/>
        <v>#N/A</v>
      </c>
      <c r="N15" s="4" t="str">
        <f>$M$3&amp;B15</f>
        <v>，1639331</v>
      </c>
      <c r="O15" s="4" t="str">
        <f>$K$4&amp;B15</f>
        <v>1639331</v>
      </c>
    </row>
    <row r="16" spans="1:15">
      <c r="A16" s="17" t="s">
        <v>94</v>
      </c>
      <c r="B16" s="18">
        <v>1650469</v>
      </c>
      <c r="C16" s="94" t="s">
        <v>95</v>
      </c>
      <c r="D16" s="20">
        <v>43771</v>
      </c>
      <c r="E16" s="20">
        <v>43773</v>
      </c>
      <c r="F16" s="18">
        <v>1</v>
      </c>
      <c r="G16" s="21">
        <v>7500</v>
      </c>
      <c r="H16" s="18">
        <f t="shared" si="0"/>
        <v>2</v>
      </c>
      <c r="I16" s="38">
        <f t="shared" si="1"/>
        <v>15000</v>
      </c>
      <c r="J16" s="38">
        <f t="shared" si="3"/>
        <v>255000</v>
      </c>
      <c r="K16" s="39"/>
      <c r="L16" s="39" t="e">
        <f>VLOOKUP(B16,[2]应付款管理!$A$1:$B$65536,2,0)</f>
        <v>#N/A</v>
      </c>
      <c r="M16" s="4" t="e">
        <f t="shared" si="2"/>
        <v>#N/A</v>
      </c>
      <c r="N16" s="4" t="str">
        <f>$M$3&amp;B16</f>
        <v>，1650469</v>
      </c>
      <c r="O16" s="4" t="str">
        <f>$K$4&amp;B16</f>
        <v>1650469</v>
      </c>
    </row>
    <row r="17" spans="1:15">
      <c r="A17" s="17" t="s">
        <v>96</v>
      </c>
      <c r="B17" s="22">
        <v>1656521</v>
      </c>
      <c r="C17" s="94" t="s">
        <v>97</v>
      </c>
      <c r="D17" s="20">
        <v>43772</v>
      </c>
      <c r="E17" s="20">
        <v>43773</v>
      </c>
      <c r="F17" s="22">
        <v>3</v>
      </c>
      <c r="G17" s="21">
        <v>6500</v>
      </c>
      <c r="H17" s="18">
        <f t="shared" si="0"/>
        <v>1</v>
      </c>
      <c r="I17" s="38">
        <f t="shared" si="1"/>
        <v>6500</v>
      </c>
      <c r="J17" s="38">
        <f t="shared" si="3"/>
        <v>261500</v>
      </c>
      <c r="K17" s="39"/>
      <c r="L17" s="39" t="e">
        <f>VLOOKUP(B17,[2]应付款管理!$A$1:$B$65536,2,0)</f>
        <v>#N/A</v>
      </c>
      <c r="M17" s="4" t="e">
        <f t="shared" si="2"/>
        <v>#N/A</v>
      </c>
      <c r="N17" s="4" t="str">
        <f>$M$3&amp;B17</f>
        <v>，1656521</v>
      </c>
      <c r="O17" s="4" t="str">
        <f>$K$4&amp;B17</f>
        <v>1656521</v>
      </c>
    </row>
    <row r="18" spans="1:13">
      <c r="A18" s="17" t="s">
        <v>98</v>
      </c>
      <c r="B18" s="23"/>
      <c r="C18" s="94" t="s">
        <v>99</v>
      </c>
      <c r="D18" s="20">
        <v>43772</v>
      </c>
      <c r="E18" s="20">
        <v>43773</v>
      </c>
      <c r="F18" s="23"/>
      <c r="G18" s="21">
        <v>6500</v>
      </c>
      <c r="H18" s="18">
        <f t="shared" si="0"/>
        <v>1</v>
      </c>
      <c r="I18" s="38">
        <f t="shared" si="1"/>
        <v>6500</v>
      </c>
      <c r="J18" s="38">
        <f t="shared" si="3"/>
        <v>268000</v>
      </c>
      <c r="K18" s="39"/>
      <c r="L18" s="39"/>
      <c r="M18" s="4">
        <f t="shared" si="2"/>
        <v>6500</v>
      </c>
    </row>
    <row r="19" spans="1:13">
      <c r="A19" s="17" t="s">
        <v>100</v>
      </c>
      <c r="B19" s="24"/>
      <c r="C19" s="94" t="s">
        <v>101</v>
      </c>
      <c r="D19" s="20">
        <v>43772</v>
      </c>
      <c r="E19" s="20">
        <v>43773</v>
      </c>
      <c r="F19" s="24"/>
      <c r="G19" s="21">
        <v>6500</v>
      </c>
      <c r="H19" s="18">
        <f t="shared" si="0"/>
        <v>1</v>
      </c>
      <c r="I19" s="38">
        <f t="shared" si="1"/>
        <v>6500</v>
      </c>
      <c r="J19" s="38">
        <f t="shared" si="3"/>
        <v>274500</v>
      </c>
      <c r="K19" s="39"/>
      <c r="L19" s="39"/>
      <c r="M19" s="4">
        <f t="shared" si="2"/>
        <v>6500</v>
      </c>
    </row>
    <row r="20" spans="1:16">
      <c r="A20" s="17" t="s">
        <v>102</v>
      </c>
      <c r="B20" s="18">
        <v>1639886</v>
      </c>
      <c r="C20" s="94" t="s">
        <v>103</v>
      </c>
      <c r="D20" s="20">
        <v>43772</v>
      </c>
      <c r="E20" s="20">
        <v>43774</v>
      </c>
      <c r="F20" s="18">
        <v>1</v>
      </c>
      <c r="G20" s="21">
        <v>10000</v>
      </c>
      <c r="H20" s="18">
        <f t="shared" si="0"/>
        <v>2</v>
      </c>
      <c r="I20" s="38">
        <f t="shared" si="1"/>
        <v>20000</v>
      </c>
      <c r="J20" s="38">
        <f t="shared" si="3"/>
        <v>294500</v>
      </c>
      <c r="K20" s="39"/>
      <c r="L20" s="39" t="e">
        <f>VLOOKUP(B20,[2]应付款管理!$A$1:$B$65536,2,0)</f>
        <v>#N/A</v>
      </c>
      <c r="M20" s="4" t="e">
        <f t="shared" si="2"/>
        <v>#N/A</v>
      </c>
      <c r="N20" s="4" t="str">
        <f>$M$3&amp;B20</f>
        <v>，1639886</v>
      </c>
      <c r="O20" s="4" t="str">
        <f>$K$4&amp;B20</f>
        <v>1639886</v>
      </c>
      <c r="P20" s="40"/>
    </row>
    <row r="21" spans="1:16">
      <c r="A21" s="17" t="s">
        <v>104</v>
      </c>
      <c r="B21" s="22">
        <v>1645573</v>
      </c>
      <c r="C21" s="94" t="s">
        <v>105</v>
      </c>
      <c r="D21" s="20">
        <v>43773</v>
      </c>
      <c r="E21" s="20">
        <v>43776</v>
      </c>
      <c r="F21" s="22">
        <v>2</v>
      </c>
      <c r="G21" s="21">
        <v>7500</v>
      </c>
      <c r="H21" s="18">
        <f t="shared" si="0"/>
        <v>3</v>
      </c>
      <c r="I21" s="38">
        <f t="shared" si="1"/>
        <v>22500</v>
      </c>
      <c r="J21" s="38">
        <f t="shared" si="3"/>
        <v>317000</v>
      </c>
      <c r="K21" s="39"/>
      <c r="L21" s="39" t="e">
        <f>VLOOKUP(B21,[2]应付款管理!$A$1:$B$65536,2,0)</f>
        <v>#N/A</v>
      </c>
      <c r="M21" s="4" t="e">
        <f t="shared" si="2"/>
        <v>#N/A</v>
      </c>
      <c r="N21" s="4" t="str">
        <f>$M$3&amp;B21</f>
        <v>，1645573</v>
      </c>
      <c r="O21" s="4" t="str">
        <f>$K$4&amp;B21</f>
        <v>1645573</v>
      </c>
      <c r="P21" s="40"/>
    </row>
    <row r="22" spans="1:16">
      <c r="A22" s="17" t="s">
        <v>106</v>
      </c>
      <c r="B22" s="24"/>
      <c r="C22" s="94" t="s">
        <v>107</v>
      </c>
      <c r="D22" s="20">
        <v>43773</v>
      </c>
      <c r="E22" s="20">
        <v>43776</v>
      </c>
      <c r="F22" s="24"/>
      <c r="G22" s="21">
        <v>7500</v>
      </c>
      <c r="H22" s="18">
        <f t="shared" si="0"/>
        <v>3</v>
      </c>
      <c r="I22" s="38">
        <f t="shared" si="1"/>
        <v>22500</v>
      </c>
      <c r="J22" s="38">
        <f t="shared" si="3"/>
        <v>339500</v>
      </c>
      <c r="K22" s="39"/>
      <c r="L22" s="39"/>
      <c r="M22" s="4">
        <f t="shared" si="2"/>
        <v>22500</v>
      </c>
      <c r="P22" s="40"/>
    </row>
    <row r="23" spans="1:15">
      <c r="A23" s="17" t="s">
        <v>108</v>
      </c>
      <c r="B23" s="18">
        <v>1620696</v>
      </c>
      <c r="C23" s="94" t="s">
        <v>109</v>
      </c>
      <c r="D23" s="20">
        <v>43775</v>
      </c>
      <c r="E23" s="20">
        <v>43776</v>
      </c>
      <c r="F23" s="18">
        <v>1</v>
      </c>
      <c r="G23" s="21">
        <v>7500</v>
      </c>
      <c r="H23" s="18">
        <f t="shared" si="0"/>
        <v>1</v>
      </c>
      <c r="I23" s="38">
        <f t="shared" si="1"/>
        <v>7500</v>
      </c>
      <c r="J23" s="38">
        <f t="shared" si="3"/>
        <v>347000</v>
      </c>
      <c r="K23" s="39"/>
      <c r="L23" s="39" t="e">
        <f>VLOOKUP(B23,[2]应付款管理!$A$1:$B$65536,2,0)</f>
        <v>#N/A</v>
      </c>
      <c r="M23" s="4" t="e">
        <f t="shared" si="2"/>
        <v>#N/A</v>
      </c>
      <c r="N23" s="4" t="str">
        <f>$M$3&amp;B23</f>
        <v>，1620696</v>
      </c>
      <c r="O23" s="4" t="str">
        <f>$K$4&amp;B23</f>
        <v>1620696</v>
      </c>
    </row>
    <row r="24" spans="1:15">
      <c r="A24" s="17" t="s">
        <v>110</v>
      </c>
      <c r="B24" s="18">
        <v>1620890</v>
      </c>
      <c r="C24" s="94" t="s">
        <v>111</v>
      </c>
      <c r="D24" s="20">
        <v>43775</v>
      </c>
      <c r="E24" s="20">
        <v>43776</v>
      </c>
      <c r="F24" s="18">
        <v>1</v>
      </c>
      <c r="G24" s="21">
        <v>7500</v>
      </c>
      <c r="H24" s="18">
        <f t="shared" si="0"/>
        <v>1</v>
      </c>
      <c r="I24" s="38">
        <f t="shared" si="1"/>
        <v>7500</v>
      </c>
      <c r="J24" s="38">
        <f t="shared" si="3"/>
        <v>354500</v>
      </c>
      <c r="K24" s="39"/>
      <c r="L24" s="39" t="e">
        <f>VLOOKUP(B24,[2]应付款管理!$A$1:$B$65536,2,0)</f>
        <v>#N/A</v>
      </c>
      <c r="M24" s="4" t="e">
        <f t="shared" si="2"/>
        <v>#N/A</v>
      </c>
      <c r="N24" s="4" t="str">
        <f>$M$3&amp;B24</f>
        <v>，1620890</v>
      </c>
      <c r="O24" s="4" t="str">
        <f>$K$4&amp;B24</f>
        <v>1620890</v>
      </c>
    </row>
    <row r="25" spans="1:15">
      <c r="A25" s="17" t="s">
        <v>112</v>
      </c>
      <c r="B25" s="18">
        <v>1637580</v>
      </c>
      <c r="C25" s="94" t="s">
        <v>113</v>
      </c>
      <c r="D25" s="20">
        <v>43776</v>
      </c>
      <c r="E25" s="20">
        <v>43780</v>
      </c>
      <c r="F25" s="18">
        <v>1</v>
      </c>
      <c r="G25" s="21">
        <v>10000</v>
      </c>
      <c r="H25" s="18">
        <f t="shared" si="0"/>
        <v>4</v>
      </c>
      <c r="I25" s="38">
        <f t="shared" si="1"/>
        <v>40000</v>
      </c>
      <c r="J25" s="38">
        <f t="shared" si="3"/>
        <v>394500</v>
      </c>
      <c r="K25" s="39"/>
      <c r="L25" s="39" t="e">
        <f>VLOOKUP(B25,[2]应付款管理!$A$1:$B$65536,2,0)</f>
        <v>#N/A</v>
      </c>
      <c r="M25" s="4" t="e">
        <f t="shared" si="2"/>
        <v>#N/A</v>
      </c>
      <c r="N25" s="4" t="str">
        <f>$M$3&amp;B25</f>
        <v>，1637580</v>
      </c>
      <c r="O25" s="4" t="str">
        <f>$K$4&amp;B25</f>
        <v>1637580</v>
      </c>
    </row>
    <row r="26" spans="1:15">
      <c r="A26" s="17" t="s">
        <v>114</v>
      </c>
      <c r="B26" s="18">
        <v>1652868</v>
      </c>
      <c r="C26" s="94" t="s">
        <v>115</v>
      </c>
      <c r="D26" s="20">
        <v>43777</v>
      </c>
      <c r="E26" s="20">
        <v>43778</v>
      </c>
      <c r="F26" s="18">
        <v>1</v>
      </c>
      <c r="G26" s="21">
        <v>12000</v>
      </c>
      <c r="H26" s="18">
        <f t="shared" si="0"/>
        <v>1</v>
      </c>
      <c r="I26" s="38">
        <f t="shared" si="1"/>
        <v>12000</v>
      </c>
      <c r="J26" s="38">
        <f t="shared" si="3"/>
        <v>406500</v>
      </c>
      <c r="K26" s="39"/>
      <c r="L26" s="39" t="e">
        <f>VLOOKUP(B26,[2]应付款管理!$A$1:$B$65536,2,0)</f>
        <v>#N/A</v>
      </c>
      <c r="M26" s="4" t="e">
        <f t="shared" si="2"/>
        <v>#N/A</v>
      </c>
      <c r="N26" s="4" t="str">
        <f>$M$3&amp;B26</f>
        <v>，1652868</v>
      </c>
      <c r="O26" s="4" t="str">
        <f>$K$4&amp;B26</f>
        <v>1652868</v>
      </c>
    </row>
    <row r="27" spans="1:16">
      <c r="A27" s="17" t="s">
        <v>116</v>
      </c>
      <c r="B27" s="18">
        <v>1652872</v>
      </c>
      <c r="C27" s="94" t="s">
        <v>117</v>
      </c>
      <c r="D27" s="20">
        <v>43778</v>
      </c>
      <c r="E27" s="20">
        <v>43779</v>
      </c>
      <c r="F27" s="18">
        <v>1</v>
      </c>
      <c r="G27" s="21">
        <v>12000</v>
      </c>
      <c r="H27" s="18">
        <f t="shared" si="0"/>
        <v>1</v>
      </c>
      <c r="I27" s="38">
        <f t="shared" si="1"/>
        <v>12000</v>
      </c>
      <c r="J27" s="38">
        <f t="shared" si="3"/>
        <v>418500</v>
      </c>
      <c r="K27" s="39"/>
      <c r="L27" s="39" t="e">
        <f>VLOOKUP(B27,[2]应付款管理!$A$1:$B$65536,2,0)</f>
        <v>#N/A</v>
      </c>
      <c r="M27" s="4" t="e">
        <f t="shared" si="2"/>
        <v>#N/A</v>
      </c>
      <c r="N27" s="4" t="str">
        <f>$M$3&amp;B27</f>
        <v>，1652872</v>
      </c>
      <c r="O27" s="4" t="str">
        <f>$K$4&amp;B27</f>
        <v>1652872</v>
      </c>
      <c r="P27" s="40"/>
    </row>
    <row r="28" spans="1:15">
      <c r="A28" s="17" t="s">
        <v>118</v>
      </c>
      <c r="B28" s="18">
        <v>1652890</v>
      </c>
      <c r="C28" s="94" t="s">
        <v>119</v>
      </c>
      <c r="D28" s="20">
        <v>43779</v>
      </c>
      <c r="E28" s="20">
        <v>43780</v>
      </c>
      <c r="F28" s="18">
        <v>1</v>
      </c>
      <c r="G28" s="21">
        <v>12000</v>
      </c>
      <c r="H28" s="18">
        <f t="shared" si="0"/>
        <v>1</v>
      </c>
      <c r="I28" s="38">
        <f t="shared" si="1"/>
        <v>12000</v>
      </c>
      <c r="J28" s="38">
        <f t="shared" si="3"/>
        <v>430500</v>
      </c>
      <c r="K28" s="39"/>
      <c r="L28" s="39" t="e">
        <f>VLOOKUP(B28,[2]应付款管理!$A$1:$B$65536,2,0)</f>
        <v>#N/A</v>
      </c>
      <c r="M28" s="4" t="e">
        <f t="shared" si="2"/>
        <v>#N/A</v>
      </c>
      <c r="N28" s="4" t="str">
        <f>$M$3&amp;B28</f>
        <v>，1652890</v>
      </c>
      <c r="O28" s="4" t="str">
        <f>$K$4&amp;B28</f>
        <v>1652890</v>
      </c>
    </row>
    <row r="29" spans="1:15">
      <c r="A29" s="17" t="s">
        <v>120</v>
      </c>
      <c r="B29" s="18">
        <v>1652899</v>
      </c>
      <c r="C29" s="94" t="s">
        <v>121</v>
      </c>
      <c r="D29" s="20">
        <v>43780</v>
      </c>
      <c r="E29" s="20">
        <v>43781</v>
      </c>
      <c r="F29" s="18">
        <v>1</v>
      </c>
      <c r="G29" s="21">
        <v>12000</v>
      </c>
      <c r="H29" s="18">
        <f t="shared" si="0"/>
        <v>1</v>
      </c>
      <c r="I29" s="38">
        <f t="shared" si="1"/>
        <v>12000</v>
      </c>
      <c r="J29" s="38">
        <f t="shared" si="3"/>
        <v>442500</v>
      </c>
      <c r="K29" s="39"/>
      <c r="L29" s="39" t="e">
        <f>VLOOKUP(B29,[2]应付款管理!$A$1:$B$65536,2,0)</f>
        <v>#N/A</v>
      </c>
      <c r="M29" s="4" t="e">
        <f t="shared" si="2"/>
        <v>#N/A</v>
      </c>
      <c r="N29" s="4" t="str">
        <f>$M$3&amp;B29</f>
        <v>，1652899</v>
      </c>
      <c r="O29" s="4" t="str">
        <f>$K$4&amp;B29</f>
        <v>1652899</v>
      </c>
    </row>
    <row r="30" spans="1:16">
      <c r="A30" s="17" t="s">
        <v>122</v>
      </c>
      <c r="B30" s="18">
        <v>1660344</v>
      </c>
      <c r="C30" s="94" t="s">
        <v>123</v>
      </c>
      <c r="D30" s="20">
        <v>43778</v>
      </c>
      <c r="E30" s="20">
        <v>43781</v>
      </c>
      <c r="F30" s="18">
        <v>1</v>
      </c>
      <c r="G30" s="21">
        <v>7500</v>
      </c>
      <c r="H30" s="18">
        <f t="shared" si="0"/>
        <v>3</v>
      </c>
      <c r="I30" s="38">
        <f t="shared" si="1"/>
        <v>22500</v>
      </c>
      <c r="J30" s="38">
        <f t="shared" si="3"/>
        <v>465000</v>
      </c>
      <c r="K30" s="39"/>
      <c r="L30" s="39" t="e">
        <f>VLOOKUP(B30,[2]应付款管理!$A$1:$B$65536,2,0)</f>
        <v>#N/A</v>
      </c>
      <c r="M30" s="4" t="e">
        <f t="shared" si="2"/>
        <v>#N/A</v>
      </c>
      <c r="N30" s="4" t="str">
        <f>$M$3&amp;B30</f>
        <v>，1660344</v>
      </c>
      <c r="O30" s="4" t="str">
        <f>$K$4&amp;B30</f>
        <v>1660344</v>
      </c>
      <c r="P30" s="40"/>
    </row>
    <row r="31" spans="1:16">
      <c r="A31" s="17" t="s">
        <v>124</v>
      </c>
      <c r="B31" s="18">
        <v>1663226</v>
      </c>
      <c r="C31" s="94" t="s">
        <v>125</v>
      </c>
      <c r="D31" s="20">
        <v>43778</v>
      </c>
      <c r="E31" s="20">
        <v>43781</v>
      </c>
      <c r="F31" s="18">
        <v>1</v>
      </c>
      <c r="G31" s="21">
        <v>7500</v>
      </c>
      <c r="H31" s="18">
        <f t="shared" si="0"/>
        <v>3</v>
      </c>
      <c r="I31" s="38">
        <f t="shared" si="1"/>
        <v>22500</v>
      </c>
      <c r="J31" s="38">
        <f t="shared" si="3"/>
        <v>487500</v>
      </c>
      <c r="K31" s="39"/>
      <c r="L31" s="39" t="e">
        <f>VLOOKUP(B31,[2]应付款管理!$A$1:$B$65536,2,0)</f>
        <v>#N/A</v>
      </c>
      <c r="M31" s="4" t="e">
        <f t="shared" si="2"/>
        <v>#N/A</v>
      </c>
      <c r="N31" s="4" t="str">
        <f>$M$3&amp;B31</f>
        <v>，1663226</v>
      </c>
      <c r="O31" s="4" t="str">
        <f>$K$4&amp;B31</f>
        <v>1663226</v>
      </c>
      <c r="P31" s="40"/>
    </row>
    <row r="32" spans="1:16">
      <c r="A32" s="17" t="s">
        <v>126</v>
      </c>
      <c r="B32" s="18">
        <v>1668509</v>
      </c>
      <c r="C32" s="94" t="s">
        <v>127</v>
      </c>
      <c r="D32" s="20">
        <v>43781</v>
      </c>
      <c r="E32" s="20">
        <v>43783</v>
      </c>
      <c r="F32" s="18">
        <v>1</v>
      </c>
      <c r="G32" s="21">
        <v>6500</v>
      </c>
      <c r="H32" s="18">
        <f t="shared" si="0"/>
        <v>2</v>
      </c>
      <c r="I32" s="38">
        <f t="shared" si="1"/>
        <v>13000</v>
      </c>
      <c r="J32" s="38">
        <f t="shared" si="3"/>
        <v>500500</v>
      </c>
      <c r="K32" s="39"/>
      <c r="L32" s="39" t="e">
        <f>VLOOKUP(B32,[2]应付款管理!$A$1:$B$65536,2,0)</f>
        <v>#N/A</v>
      </c>
      <c r="M32" s="4" t="e">
        <f t="shared" si="2"/>
        <v>#N/A</v>
      </c>
      <c r="N32" s="4" t="str">
        <f>$M$3&amp;B32</f>
        <v>，1668509</v>
      </c>
      <c r="O32" s="4" t="str">
        <f>$K$4&amp;B32</f>
        <v>1668509</v>
      </c>
      <c r="P32" s="40"/>
    </row>
    <row r="33" spans="1:15">
      <c r="A33" s="17" t="s">
        <v>128</v>
      </c>
      <c r="B33" s="18">
        <v>1663980</v>
      </c>
      <c r="C33" s="94" t="s">
        <v>129</v>
      </c>
      <c r="D33" s="20">
        <v>43779</v>
      </c>
      <c r="E33" s="20">
        <v>43780</v>
      </c>
      <c r="F33" s="18">
        <v>1</v>
      </c>
      <c r="G33" s="21">
        <v>6500</v>
      </c>
      <c r="H33" s="18">
        <f t="shared" si="0"/>
        <v>1</v>
      </c>
      <c r="I33" s="38">
        <f t="shared" si="1"/>
        <v>6500</v>
      </c>
      <c r="J33" s="38">
        <f t="shared" si="3"/>
        <v>507000</v>
      </c>
      <c r="K33" s="39"/>
      <c r="L33" s="39" t="e">
        <f>VLOOKUP(B33,[2]应付款管理!$A$1:$B$65536,2,0)</f>
        <v>#N/A</v>
      </c>
      <c r="M33" s="4" t="e">
        <f t="shared" si="2"/>
        <v>#N/A</v>
      </c>
      <c r="N33" s="4" t="str">
        <f>$M$3&amp;B33</f>
        <v>，1663980</v>
      </c>
      <c r="O33" s="4" t="str">
        <f>$K$4&amp;B33</f>
        <v>1663980</v>
      </c>
    </row>
    <row r="34" spans="1:16">
      <c r="A34" s="17" t="s">
        <v>130</v>
      </c>
      <c r="B34" s="18">
        <v>1641545</v>
      </c>
      <c r="C34" s="94" t="s">
        <v>131</v>
      </c>
      <c r="D34" s="20">
        <v>43780</v>
      </c>
      <c r="E34" s="20">
        <v>43781</v>
      </c>
      <c r="F34" s="18">
        <v>1</v>
      </c>
      <c r="G34" s="21">
        <v>10000</v>
      </c>
      <c r="H34" s="18">
        <f t="shared" si="0"/>
        <v>1</v>
      </c>
      <c r="I34" s="38">
        <f t="shared" si="1"/>
        <v>10000</v>
      </c>
      <c r="J34" s="38">
        <f t="shared" si="3"/>
        <v>517000</v>
      </c>
      <c r="K34" s="39"/>
      <c r="L34" s="39" t="e">
        <f>VLOOKUP(B34,[2]应付款管理!$A$1:$B$65536,2,0)</f>
        <v>#N/A</v>
      </c>
      <c r="M34" s="4" t="e">
        <f t="shared" si="2"/>
        <v>#N/A</v>
      </c>
      <c r="N34" s="4" t="str">
        <f>$M$3&amp;B34</f>
        <v>，1641545</v>
      </c>
      <c r="O34" s="4" t="str">
        <f>$K$4&amp;B34</f>
        <v>1641545</v>
      </c>
      <c r="P34" s="40"/>
    </row>
    <row r="35" spans="1:16">
      <c r="A35" s="17" t="s">
        <v>132</v>
      </c>
      <c r="B35" s="18">
        <v>1656122</v>
      </c>
      <c r="C35" s="94" t="s">
        <v>133</v>
      </c>
      <c r="D35" s="20">
        <v>43780</v>
      </c>
      <c r="E35" s="20">
        <v>43785</v>
      </c>
      <c r="F35" s="18">
        <v>1</v>
      </c>
      <c r="G35" s="21">
        <v>6500</v>
      </c>
      <c r="H35" s="18">
        <f t="shared" si="0"/>
        <v>5</v>
      </c>
      <c r="I35" s="38">
        <f t="shared" si="1"/>
        <v>32500</v>
      </c>
      <c r="J35" s="38">
        <f t="shared" si="3"/>
        <v>549500</v>
      </c>
      <c r="K35" s="39"/>
      <c r="L35" s="39" t="e">
        <f>VLOOKUP(B35,[2]应付款管理!$A$1:$B$65536,2,0)</f>
        <v>#N/A</v>
      </c>
      <c r="M35" s="4" t="e">
        <f t="shared" si="2"/>
        <v>#N/A</v>
      </c>
      <c r="N35" s="4" t="str">
        <f>$M$3&amp;B35</f>
        <v>，1656122</v>
      </c>
      <c r="O35" s="4" t="str">
        <f>$K$4&amp;B35</f>
        <v>1656122</v>
      </c>
      <c r="P35" s="40"/>
    </row>
    <row r="36" spans="1:16">
      <c r="A36" s="17" t="s">
        <v>134</v>
      </c>
      <c r="B36" s="22">
        <v>1654293</v>
      </c>
      <c r="C36" s="94" t="s">
        <v>135</v>
      </c>
      <c r="D36" s="20">
        <v>43781</v>
      </c>
      <c r="E36" s="20">
        <v>43784</v>
      </c>
      <c r="F36" s="22">
        <v>2</v>
      </c>
      <c r="G36" s="21">
        <v>7500</v>
      </c>
      <c r="H36" s="18">
        <f t="shared" si="0"/>
        <v>3</v>
      </c>
      <c r="I36" s="38">
        <f t="shared" si="1"/>
        <v>22500</v>
      </c>
      <c r="J36" s="38">
        <f t="shared" si="3"/>
        <v>572000</v>
      </c>
      <c r="K36" s="39"/>
      <c r="L36" s="39" t="e">
        <f>VLOOKUP(B36,[2]应付款管理!$A$1:$B$65536,2,0)</f>
        <v>#N/A</v>
      </c>
      <c r="M36" s="4" t="e">
        <f t="shared" si="2"/>
        <v>#N/A</v>
      </c>
      <c r="N36" s="4" t="str">
        <f>$M$3&amp;B36</f>
        <v>，1654293</v>
      </c>
      <c r="O36" s="4" t="str">
        <f>$K$4&amp;B36</f>
        <v>1654293</v>
      </c>
      <c r="P36" s="40"/>
    </row>
    <row r="37" spans="1:16">
      <c r="A37" s="17" t="s">
        <v>136</v>
      </c>
      <c r="B37" s="24"/>
      <c r="C37" s="94" t="s">
        <v>137</v>
      </c>
      <c r="D37" s="20">
        <v>43781</v>
      </c>
      <c r="E37" s="20">
        <v>43784</v>
      </c>
      <c r="F37" s="24"/>
      <c r="G37" s="21">
        <v>7500</v>
      </c>
      <c r="H37" s="18">
        <f t="shared" si="0"/>
        <v>3</v>
      </c>
      <c r="I37" s="38">
        <f t="shared" si="1"/>
        <v>22500</v>
      </c>
      <c r="J37" s="38">
        <f t="shared" si="3"/>
        <v>594500</v>
      </c>
      <c r="K37" s="39"/>
      <c r="L37" s="39"/>
      <c r="M37" s="4">
        <f t="shared" si="2"/>
        <v>22500</v>
      </c>
      <c r="P37" s="40"/>
    </row>
    <row r="38" spans="1:15">
      <c r="A38" s="17" t="s">
        <v>138</v>
      </c>
      <c r="B38" s="18">
        <v>1632880</v>
      </c>
      <c r="C38" s="94" t="s">
        <v>139</v>
      </c>
      <c r="D38" s="20">
        <v>43781</v>
      </c>
      <c r="E38" s="20">
        <v>43785</v>
      </c>
      <c r="F38" s="18">
        <v>1</v>
      </c>
      <c r="G38" s="21">
        <v>7500</v>
      </c>
      <c r="H38" s="18">
        <f t="shared" si="0"/>
        <v>4</v>
      </c>
      <c r="I38" s="38">
        <f t="shared" si="1"/>
        <v>30000</v>
      </c>
      <c r="J38" s="38">
        <f t="shared" si="3"/>
        <v>624500</v>
      </c>
      <c r="K38" s="39"/>
      <c r="L38" s="39" t="e">
        <f>VLOOKUP(B38,[2]应付款管理!$A$1:$B$65536,2,0)</f>
        <v>#N/A</v>
      </c>
      <c r="M38" s="4" t="e">
        <f t="shared" si="2"/>
        <v>#N/A</v>
      </c>
      <c r="N38" s="4" t="str">
        <f>$M$3&amp;B38</f>
        <v>，1632880</v>
      </c>
      <c r="O38" s="4" t="str">
        <f>$K$4&amp;B38</f>
        <v>1632880</v>
      </c>
    </row>
    <row r="39" spans="1:15">
      <c r="A39" s="17" t="s">
        <v>140</v>
      </c>
      <c r="B39" s="25">
        <v>1665781</v>
      </c>
      <c r="C39" s="95" t="s">
        <v>141</v>
      </c>
      <c r="D39" s="27">
        <v>43780</v>
      </c>
      <c r="E39" s="27">
        <v>43781</v>
      </c>
      <c r="F39" s="25">
        <v>1</v>
      </c>
      <c r="G39" s="28">
        <v>6500</v>
      </c>
      <c r="H39" s="25">
        <f t="shared" si="0"/>
        <v>1</v>
      </c>
      <c r="I39" s="41">
        <f t="shared" si="1"/>
        <v>6500</v>
      </c>
      <c r="J39" s="41">
        <f t="shared" si="3"/>
        <v>631000</v>
      </c>
      <c r="K39" s="42" t="s">
        <v>142</v>
      </c>
      <c r="L39" s="39" t="e">
        <f>VLOOKUP(B39,[2]应付款管理!$A$1:$B$65536,2,0)</f>
        <v>#N/A</v>
      </c>
      <c r="M39" s="4" t="e">
        <f t="shared" si="2"/>
        <v>#N/A</v>
      </c>
      <c r="N39" s="4" t="str">
        <f>$M$3&amp;B39</f>
        <v>，1665781</v>
      </c>
      <c r="O39" s="4" t="str">
        <f>$K$4&amp;B39</f>
        <v>1665781</v>
      </c>
    </row>
    <row r="40" spans="1:16">
      <c r="A40" s="17" t="s">
        <v>143</v>
      </c>
      <c r="B40" s="18">
        <v>1667005</v>
      </c>
      <c r="C40" s="94" t="s">
        <v>144</v>
      </c>
      <c r="D40" s="20">
        <v>43782</v>
      </c>
      <c r="E40" s="20">
        <v>43784</v>
      </c>
      <c r="F40" s="18">
        <v>1</v>
      </c>
      <c r="G40" s="21">
        <v>6500</v>
      </c>
      <c r="H40" s="18">
        <f t="shared" si="0"/>
        <v>2</v>
      </c>
      <c r="I40" s="38">
        <f t="shared" si="1"/>
        <v>13000</v>
      </c>
      <c r="J40" s="38">
        <f t="shared" si="3"/>
        <v>644000</v>
      </c>
      <c r="K40" s="39"/>
      <c r="L40" s="39" t="e">
        <f>VLOOKUP(B40,[2]应付款管理!$A$1:$B$65536,2,0)</f>
        <v>#N/A</v>
      </c>
      <c r="M40" s="4" t="e">
        <f t="shared" si="2"/>
        <v>#N/A</v>
      </c>
      <c r="N40" s="4" t="str">
        <f>$M$3&amp;B40</f>
        <v>，1667005</v>
      </c>
      <c r="O40" s="4" t="str">
        <f>$K$4&amp;B40</f>
        <v>1667005</v>
      </c>
      <c r="P40" s="40"/>
    </row>
    <row r="41" spans="1:15">
      <c r="A41" s="17" t="s">
        <v>145</v>
      </c>
      <c r="B41" s="18">
        <v>1652861</v>
      </c>
      <c r="C41" s="94" t="s">
        <v>146</v>
      </c>
      <c r="D41" s="20">
        <v>43783</v>
      </c>
      <c r="E41" s="20">
        <v>43784</v>
      </c>
      <c r="F41" s="18">
        <v>1</v>
      </c>
      <c r="G41" s="21">
        <v>10000</v>
      </c>
      <c r="H41" s="18">
        <f t="shared" si="0"/>
        <v>1</v>
      </c>
      <c r="I41" s="38">
        <f t="shared" si="1"/>
        <v>10000</v>
      </c>
      <c r="J41" s="38">
        <f t="shared" si="3"/>
        <v>654000</v>
      </c>
      <c r="K41" s="39"/>
      <c r="L41" s="39" t="e">
        <f>VLOOKUP(B41,[2]应付款管理!$A$1:$B$65536,2,0)</f>
        <v>#N/A</v>
      </c>
      <c r="M41" s="4" t="e">
        <f t="shared" si="2"/>
        <v>#N/A</v>
      </c>
      <c r="N41" s="4" t="str">
        <f>$M$3&amp;B41</f>
        <v>，1652861</v>
      </c>
      <c r="O41" s="4" t="str">
        <f>$K$4&amp;B41</f>
        <v>1652861</v>
      </c>
    </row>
    <row r="42" spans="1:16">
      <c r="A42" s="17" t="s">
        <v>147</v>
      </c>
      <c r="B42" s="18">
        <v>1637084</v>
      </c>
      <c r="C42" s="94" t="s">
        <v>148</v>
      </c>
      <c r="D42" s="20">
        <v>43783</v>
      </c>
      <c r="E42" s="20">
        <v>43785</v>
      </c>
      <c r="F42" s="18">
        <v>1</v>
      </c>
      <c r="G42" s="21">
        <v>6500</v>
      </c>
      <c r="H42" s="18">
        <f t="shared" si="0"/>
        <v>2</v>
      </c>
      <c r="I42" s="38">
        <f t="shared" si="1"/>
        <v>13000</v>
      </c>
      <c r="J42" s="38">
        <f t="shared" si="3"/>
        <v>667000</v>
      </c>
      <c r="K42" s="39"/>
      <c r="L42" s="39" t="e">
        <f>VLOOKUP(B42,[2]应付款管理!$A$1:$B$65536,2,0)</f>
        <v>#N/A</v>
      </c>
      <c r="M42" s="4" t="e">
        <f t="shared" si="2"/>
        <v>#N/A</v>
      </c>
      <c r="N42" s="4" t="str">
        <f>$M$3&amp;B42</f>
        <v>，1637084</v>
      </c>
      <c r="O42" s="4" t="str">
        <f>$K$4&amp;B42</f>
        <v>1637084</v>
      </c>
      <c r="P42" s="40"/>
    </row>
    <row r="43" spans="1:15">
      <c r="A43" s="17" t="s">
        <v>149</v>
      </c>
      <c r="B43" s="18">
        <v>1644332</v>
      </c>
      <c r="C43" s="94" t="s">
        <v>150</v>
      </c>
      <c r="D43" s="20">
        <v>43783</v>
      </c>
      <c r="E43" s="20">
        <v>43785</v>
      </c>
      <c r="F43" s="18">
        <v>1</v>
      </c>
      <c r="G43" s="21">
        <v>6500</v>
      </c>
      <c r="H43" s="18">
        <f t="shared" si="0"/>
        <v>2</v>
      </c>
      <c r="I43" s="38">
        <f t="shared" si="1"/>
        <v>13000</v>
      </c>
      <c r="J43" s="38">
        <f t="shared" si="3"/>
        <v>680000</v>
      </c>
      <c r="K43" s="39"/>
      <c r="L43" s="39" t="e">
        <f>VLOOKUP(B43,[2]应付款管理!$A$1:$B$65536,2,0)</f>
        <v>#N/A</v>
      </c>
      <c r="M43" s="4" t="e">
        <f t="shared" si="2"/>
        <v>#N/A</v>
      </c>
      <c r="N43" s="4" t="str">
        <f>$M$3&amp;B43</f>
        <v>，1644332</v>
      </c>
      <c r="O43" s="4" t="str">
        <f>$K$4&amp;B43</f>
        <v>1644332</v>
      </c>
    </row>
    <row r="44" spans="1:15">
      <c r="A44" s="17" t="s">
        <v>151</v>
      </c>
      <c r="B44" s="18">
        <v>1632707</v>
      </c>
      <c r="C44" s="94" t="s">
        <v>152</v>
      </c>
      <c r="D44" s="20">
        <v>43783</v>
      </c>
      <c r="E44" s="20">
        <v>43785</v>
      </c>
      <c r="F44" s="18">
        <v>1</v>
      </c>
      <c r="G44" s="21">
        <v>6500</v>
      </c>
      <c r="H44" s="18">
        <f t="shared" si="0"/>
        <v>2</v>
      </c>
      <c r="I44" s="38">
        <f t="shared" si="1"/>
        <v>13000</v>
      </c>
      <c r="J44" s="38">
        <f t="shared" si="3"/>
        <v>693000</v>
      </c>
      <c r="K44" s="39"/>
      <c r="L44" s="39" t="e">
        <f>VLOOKUP(B44,[2]应付款管理!$A$1:$B$65536,2,0)</f>
        <v>#N/A</v>
      </c>
      <c r="M44" s="4" t="e">
        <f t="shared" si="2"/>
        <v>#N/A</v>
      </c>
      <c r="N44" s="4" t="str">
        <f>$M$3&amp;B44</f>
        <v>，1632707</v>
      </c>
      <c r="O44" s="4" t="str">
        <f>$K$4&amp;B44</f>
        <v>1632707</v>
      </c>
    </row>
    <row r="45" spans="1:15">
      <c r="A45" s="17" t="s">
        <v>153</v>
      </c>
      <c r="B45" s="18">
        <v>1594702</v>
      </c>
      <c r="C45" s="94" t="s">
        <v>154</v>
      </c>
      <c r="D45" s="20">
        <v>43783</v>
      </c>
      <c r="E45" s="20">
        <v>43785</v>
      </c>
      <c r="F45" s="18">
        <v>1</v>
      </c>
      <c r="G45" s="21">
        <v>12000</v>
      </c>
      <c r="H45" s="18">
        <f t="shared" si="0"/>
        <v>2</v>
      </c>
      <c r="I45" s="38">
        <f t="shared" si="1"/>
        <v>24000</v>
      </c>
      <c r="J45" s="38">
        <f t="shared" si="3"/>
        <v>717000</v>
      </c>
      <c r="K45" s="39"/>
      <c r="L45" s="39" t="e">
        <f>VLOOKUP(B45,[2]应付款管理!$A$1:$B$65536,2,0)</f>
        <v>#N/A</v>
      </c>
      <c r="M45" s="4" t="e">
        <f t="shared" si="2"/>
        <v>#N/A</v>
      </c>
      <c r="N45" s="4" t="str">
        <f>$M$3&amp;B45</f>
        <v>，1594702</v>
      </c>
      <c r="O45" s="4" t="str">
        <f>$K$4&amp;B45</f>
        <v>1594702</v>
      </c>
    </row>
    <row r="46" spans="1:15">
      <c r="A46" s="17" t="s">
        <v>155</v>
      </c>
      <c r="B46" s="18">
        <v>1652915</v>
      </c>
      <c r="C46" s="94" t="s">
        <v>156</v>
      </c>
      <c r="D46" s="20">
        <v>43784</v>
      </c>
      <c r="E46" s="20">
        <v>43786</v>
      </c>
      <c r="F46" s="18">
        <v>1</v>
      </c>
      <c r="G46" s="21">
        <v>6500</v>
      </c>
      <c r="H46" s="18">
        <f t="shared" si="0"/>
        <v>2</v>
      </c>
      <c r="I46" s="38">
        <f t="shared" si="1"/>
        <v>13000</v>
      </c>
      <c r="J46" s="38">
        <f t="shared" si="3"/>
        <v>730000</v>
      </c>
      <c r="K46" s="39"/>
      <c r="L46" s="39" t="e">
        <f>VLOOKUP(B46,[2]应付款管理!$A$1:$B$65536,2,0)</f>
        <v>#N/A</v>
      </c>
      <c r="M46" s="4" t="e">
        <f t="shared" si="2"/>
        <v>#N/A</v>
      </c>
      <c r="N46" s="4" t="str">
        <f>$M$3&amp;B46</f>
        <v>，1652915</v>
      </c>
      <c r="O46" s="4" t="str">
        <f>$K$4&amp;B46</f>
        <v>1652915</v>
      </c>
    </row>
    <row r="47" spans="1:15">
      <c r="A47" s="17" t="s">
        <v>157</v>
      </c>
      <c r="B47" s="18">
        <v>1661027</v>
      </c>
      <c r="C47" s="94" t="s">
        <v>158</v>
      </c>
      <c r="D47" s="20">
        <v>43784</v>
      </c>
      <c r="E47" s="20">
        <v>43785</v>
      </c>
      <c r="F47" s="18">
        <v>1</v>
      </c>
      <c r="G47" s="21">
        <v>7500</v>
      </c>
      <c r="H47" s="18">
        <f t="shared" si="0"/>
        <v>1</v>
      </c>
      <c r="I47" s="38">
        <f t="shared" si="1"/>
        <v>7500</v>
      </c>
      <c r="J47" s="38">
        <f t="shared" si="3"/>
        <v>737500</v>
      </c>
      <c r="K47" s="39"/>
      <c r="L47" s="39" t="e">
        <f>VLOOKUP(B47,[2]应付款管理!$A$1:$B$65536,2,0)</f>
        <v>#N/A</v>
      </c>
      <c r="M47" s="4" t="e">
        <f t="shared" si="2"/>
        <v>#N/A</v>
      </c>
      <c r="N47" s="4" t="str">
        <f>$M$3&amp;B47</f>
        <v>，1661027</v>
      </c>
      <c r="O47" s="4" t="str">
        <f>$K$4&amp;B47</f>
        <v>1661027</v>
      </c>
    </row>
    <row r="48" spans="1:15">
      <c r="A48" s="17" t="s">
        <v>159</v>
      </c>
      <c r="B48" s="18">
        <v>1655753</v>
      </c>
      <c r="C48" s="94" t="s">
        <v>160</v>
      </c>
      <c r="D48" s="20">
        <v>43784</v>
      </c>
      <c r="E48" s="20">
        <v>43785</v>
      </c>
      <c r="F48" s="18">
        <v>1</v>
      </c>
      <c r="G48" s="21">
        <v>14000</v>
      </c>
      <c r="H48" s="18">
        <f t="shared" si="0"/>
        <v>1</v>
      </c>
      <c r="I48" s="38">
        <f t="shared" si="1"/>
        <v>14000</v>
      </c>
      <c r="J48" s="38">
        <f t="shared" si="3"/>
        <v>751500</v>
      </c>
      <c r="K48" s="39"/>
      <c r="L48" s="39" t="e">
        <f>VLOOKUP(B48,[2]应付款管理!$A$1:$B$65536,2,0)</f>
        <v>#N/A</v>
      </c>
      <c r="M48" s="4" t="e">
        <f t="shared" si="2"/>
        <v>#N/A</v>
      </c>
      <c r="N48" s="4" t="str">
        <f>$M$3&amp;B48</f>
        <v>，1655753</v>
      </c>
      <c r="O48" s="4" t="str">
        <f>$K$4&amp;B48</f>
        <v>1655753</v>
      </c>
    </row>
    <row r="49" spans="1:15">
      <c r="A49" s="17" t="s">
        <v>161</v>
      </c>
      <c r="B49" s="18">
        <v>1655752</v>
      </c>
      <c r="C49" s="94" t="s">
        <v>162</v>
      </c>
      <c r="D49" s="20">
        <v>43785</v>
      </c>
      <c r="E49" s="20">
        <v>43786</v>
      </c>
      <c r="F49" s="18">
        <v>1</v>
      </c>
      <c r="G49" s="21">
        <v>14000</v>
      </c>
      <c r="H49" s="18">
        <f t="shared" si="0"/>
        <v>1</v>
      </c>
      <c r="I49" s="38">
        <f t="shared" si="1"/>
        <v>14000</v>
      </c>
      <c r="J49" s="38">
        <f t="shared" si="3"/>
        <v>765500</v>
      </c>
      <c r="K49" s="39"/>
      <c r="L49" s="39" t="e">
        <f>VLOOKUP(B49,[2]应付款管理!$A$1:$B$65536,2,0)</f>
        <v>#N/A</v>
      </c>
      <c r="M49" s="4" t="e">
        <f t="shared" si="2"/>
        <v>#N/A</v>
      </c>
      <c r="N49" s="4" t="str">
        <f>$M$3&amp;B49</f>
        <v>，1655752</v>
      </c>
      <c r="O49" s="4" t="str">
        <f>$K$4&amp;B49</f>
        <v>1655752</v>
      </c>
    </row>
    <row r="50" spans="1:15">
      <c r="A50" s="17" t="s">
        <v>163</v>
      </c>
      <c r="B50" s="18">
        <v>1673763</v>
      </c>
      <c r="C50" s="94" t="s">
        <v>164</v>
      </c>
      <c r="D50" s="20">
        <v>43785</v>
      </c>
      <c r="E50" s="20">
        <v>43787</v>
      </c>
      <c r="F50" s="18">
        <v>1</v>
      </c>
      <c r="G50" s="21">
        <v>6500</v>
      </c>
      <c r="H50" s="18">
        <f t="shared" si="0"/>
        <v>2</v>
      </c>
      <c r="I50" s="38">
        <f t="shared" si="1"/>
        <v>13000</v>
      </c>
      <c r="J50" s="38">
        <f t="shared" si="3"/>
        <v>778500</v>
      </c>
      <c r="K50" s="39"/>
      <c r="L50" s="39" t="e">
        <f>VLOOKUP(B50,[2]应付款管理!$A$1:$B$65536,2,0)</f>
        <v>#N/A</v>
      </c>
      <c r="M50" s="4" t="e">
        <f t="shared" si="2"/>
        <v>#N/A</v>
      </c>
      <c r="N50" s="4" t="str">
        <f>$M$3&amp;B50</f>
        <v>，1673763</v>
      </c>
      <c r="O50" s="4" t="str">
        <f>$K$4&amp;B50</f>
        <v>1673763</v>
      </c>
    </row>
    <row r="51" spans="1:15">
      <c r="A51" s="17" t="s">
        <v>165</v>
      </c>
      <c r="B51" s="18">
        <v>1656042</v>
      </c>
      <c r="C51" s="94" t="s">
        <v>166</v>
      </c>
      <c r="D51" s="20">
        <v>43785</v>
      </c>
      <c r="E51" s="20">
        <v>43788</v>
      </c>
      <c r="F51" s="18">
        <v>1</v>
      </c>
      <c r="G51" s="21">
        <v>7500</v>
      </c>
      <c r="H51" s="18">
        <f t="shared" si="0"/>
        <v>3</v>
      </c>
      <c r="I51" s="38">
        <f t="shared" si="1"/>
        <v>22500</v>
      </c>
      <c r="J51" s="38">
        <f t="shared" si="3"/>
        <v>801000</v>
      </c>
      <c r="K51" s="39"/>
      <c r="L51" s="39" t="e">
        <f>VLOOKUP(B51,[2]应付款管理!$A$1:$B$65536,2,0)</f>
        <v>#N/A</v>
      </c>
      <c r="M51" s="4" t="e">
        <f t="shared" si="2"/>
        <v>#N/A</v>
      </c>
      <c r="N51" s="4" t="str">
        <f>$M$3&amp;B51</f>
        <v>，1656042</v>
      </c>
      <c r="O51" s="4" t="str">
        <f>$K$4&amp;B51</f>
        <v>1656042</v>
      </c>
    </row>
    <row r="52" spans="1:15">
      <c r="A52" s="17" t="s">
        <v>167</v>
      </c>
      <c r="B52" s="18">
        <v>1661101</v>
      </c>
      <c r="C52" s="94" t="s">
        <v>168</v>
      </c>
      <c r="D52" s="20">
        <v>43785</v>
      </c>
      <c r="E52" s="20">
        <v>43786</v>
      </c>
      <c r="F52" s="18">
        <v>1</v>
      </c>
      <c r="G52" s="21">
        <v>6500</v>
      </c>
      <c r="H52" s="18">
        <f t="shared" si="0"/>
        <v>1</v>
      </c>
      <c r="I52" s="38">
        <f t="shared" si="1"/>
        <v>6500</v>
      </c>
      <c r="J52" s="38">
        <f t="shared" si="3"/>
        <v>807500</v>
      </c>
      <c r="K52" s="39"/>
      <c r="L52" s="39" t="e">
        <f>VLOOKUP(B52,[2]应付款管理!$A$1:$B$65536,2,0)</f>
        <v>#N/A</v>
      </c>
      <c r="M52" s="4" t="e">
        <f t="shared" si="2"/>
        <v>#N/A</v>
      </c>
      <c r="N52" s="4" t="str">
        <f>$M$3&amp;B52</f>
        <v>，1661101</v>
      </c>
      <c r="O52" s="4" t="str">
        <f>$K$4&amp;B52</f>
        <v>1661101</v>
      </c>
    </row>
    <row r="53" spans="1:15">
      <c r="A53" s="17" t="s">
        <v>169</v>
      </c>
      <c r="B53" s="18">
        <v>1674403</v>
      </c>
      <c r="C53" s="94" t="s">
        <v>170</v>
      </c>
      <c r="D53" s="20">
        <v>43786</v>
      </c>
      <c r="E53" s="20">
        <v>43787</v>
      </c>
      <c r="F53" s="18">
        <v>1</v>
      </c>
      <c r="G53" s="21">
        <v>6500</v>
      </c>
      <c r="H53" s="18">
        <f t="shared" si="0"/>
        <v>1</v>
      </c>
      <c r="I53" s="38">
        <f t="shared" si="1"/>
        <v>6500</v>
      </c>
      <c r="J53" s="38">
        <f t="shared" si="3"/>
        <v>814000</v>
      </c>
      <c r="K53" s="39"/>
      <c r="L53" s="39" t="e">
        <f>VLOOKUP(B53,[2]应付款管理!$A$1:$B$65536,2,0)</f>
        <v>#N/A</v>
      </c>
      <c r="M53" s="4" t="e">
        <f t="shared" si="2"/>
        <v>#N/A</v>
      </c>
      <c r="N53" s="4" t="str">
        <f>$M$3&amp;B53</f>
        <v>，1674403</v>
      </c>
      <c r="O53" s="4" t="str">
        <f>$K$4&amp;B53</f>
        <v>1674403</v>
      </c>
    </row>
    <row r="54" spans="1:15">
      <c r="A54" s="17" t="s">
        <v>171</v>
      </c>
      <c r="B54" s="18">
        <v>1674895</v>
      </c>
      <c r="C54" s="94" t="s">
        <v>172</v>
      </c>
      <c r="D54" s="20">
        <v>43787</v>
      </c>
      <c r="E54" s="20">
        <v>43788</v>
      </c>
      <c r="F54" s="18">
        <v>1</v>
      </c>
      <c r="G54" s="21">
        <v>6500</v>
      </c>
      <c r="H54" s="18">
        <f t="shared" si="0"/>
        <v>1</v>
      </c>
      <c r="I54" s="38">
        <f t="shared" si="1"/>
        <v>6500</v>
      </c>
      <c r="J54" s="38">
        <f t="shared" si="3"/>
        <v>820500</v>
      </c>
      <c r="K54" s="39"/>
      <c r="L54" s="39" t="e">
        <f>VLOOKUP(B54,[2]应付款管理!$A$1:$B$65536,2,0)</f>
        <v>#N/A</v>
      </c>
      <c r="M54" s="4" t="e">
        <f t="shared" si="2"/>
        <v>#N/A</v>
      </c>
      <c r="N54" s="4" t="str">
        <f>$M$3&amp;B54</f>
        <v>，1674895</v>
      </c>
      <c r="O54" s="4" t="str">
        <f>$K$4&amp;B54</f>
        <v>1674895</v>
      </c>
    </row>
    <row r="55" spans="1:15">
      <c r="A55" s="17" t="s">
        <v>173</v>
      </c>
      <c r="B55" s="18">
        <v>1672654</v>
      </c>
      <c r="C55" s="94" t="s">
        <v>174</v>
      </c>
      <c r="D55" s="20">
        <v>43786</v>
      </c>
      <c r="E55" s="20">
        <v>43788</v>
      </c>
      <c r="F55" s="18">
        <v>1</v>
      </c>
      <c r="G55" s="21">
        <v>6500</v>
      </c>
      <c r="H55" s="18">
        <f t="shared" si="0"/>
        <v>2</v>
      </c>
      <c r="I55" s="38">
        <f t="shared" si="1"/>
        <v>13000</v>
      </c>
      <c r="J55" s="38">
        <f t="shared" si="3"/>
        <v>833500</v>
      </c>
      <c r="K55" s="39"/>
      <c r="L55" s="39" t="e">
        <f>VLOOKUP(B55,[2]应付款管理!$A$1:$B$65536,2,0)</f>
        <v>#N/A</v>
      </c>
      <c r="M55" s="4" t="e">
        <f t="shared" si="2"/>
        <v>#N/A</v>
      </c>
      <c r="N55" s="4" t="str">
        <f>$M$3&amp;B55</f>
        <v>，1672654</v>
      </c>
      <c r="O55" s="4" t="str">
        <f>$K$4&amp;B55</f>
        <v>1672654</v>
      </c>
    </row>
    <row r="56" spans="1:15">
      <c r="A56" s="17" t="s">
        <v>175</v>
      </c>
      <c r="B56" s="18">
        <v>1676985</v>
      </c>
      <c r="C56" s="94" t="s">
        <v>176</v>
      </c>
      <c r="D56" s="20">
        <v>43788</v>
      </c>
      <c r="E56" s="20">
        <v>43790</v>
      </c>
      <c r="F56" s="18">
        <v>1</v>
      </c>
      <c r="G56" s="21">
        <v>6500</v>
      </c>
      <c r="H56" s="18">
        <f t="shared" si="0"/>
        <v>2</v>
      </c>
      <c r="I56" s="38">
        <f t="shared" si="1"/>
        <v>13000</v>
      </c>
      <c r="J56" s="38">
        <f t="shared" si="3"/>
        <v>846500</v>
      </c>
      <c r="K56" s="39"/>
      <c r="L56" s="39" t="e">
        <f>VLOOKUP(B56,[2]应付款管理!$A$1:$B$65536,2,0)</f>
        <v>#N/A</v>
      </c>
      <c r="M56" s="4" t="e">
        <f t="shared" si="2"/>
        <v>#N/A</v>
      </c>
      <c r="N56" s="4" t="str">
        <f>$M$3&amp;B56</f>
        <v>，1676985</v>
      </c>
      <c r="O56" s="4" t="str">
        <f>$K$4&amp;B56</f>
        <v>1676985</v>
      </c>
    </row>
    <row r="57" spans="1:15">
      <c r="A57" s="17" t="s">
        <v>177</v>
      </c>
      <c r="B57" s="18">
        <v>1647247</v>
      </c>
      <c r="C57" s="94" t="s">
        <v>178</v>
      </c>
      <c r="D57" s="20">
        <v>43787</v>
      </c>
      <c r="E57" s="20">
        <v>43789</v>
      </c>
      <c r="F57" s="18">
        <v>1</v>
      </c>
      <c r="G57" s="21">
        <v>10000</v>
      </c>
      <c r="H57" s="18">
        <f t="shared" si="0"/>
        <v>2</v>
      </c>
      <c r="I57" s="38">
        <f t="shared" si="1"/>
        <v>20000</v>
      </c>
      <c r="J57" s="38">
        <f t="shared" si="3"/>
        <v>866500</v>
      </c>
      <c r="K57" s="39"/>
      <c r="L57" s="39" t="e">
        <f>VLOOKUP(B57,[2]应付款管理!$A$1:$B$65536,2,0)</f>
        <v>#N/A</v>
      </c>
      <c r="M57" s="4" t="e">
        <f t="shared" si="2"/>
        <v>#N/A</v>
      </c>
      <c r="N57" s="4" t="str">
        <f>$M$3&amp;B57</f>
        <v>，1647247</v>
      </c>
      <c r="O57" s="4" t="str">
        <f>$K$4&amp;B57</f>
        <v>1647247</v>
      </c>
    </row>
    <row r="58" spans="1:15">
      <c r="A58" s="17" t="s">
        <v>179</v>
      </c>
      <c r="B58" s="18">
        <v>1674185</v>
      </c>
      <c r="C58" s="94" t="s">
        <v>180</v>
      </c>
      <c r="D58" s="20">
        <v>43787</v>
      </c>
      <c r="E58" s="20">
        <v>43789</v>
      </c>
      <c r="F58" s="18">
        <v>1</v>
      </c>
      <c r="G58" s="21">
        <v>7500</v>
      </c>
      <c r="H58" s="18">
        <f t="shared" si="0"/>
        <v>2</v>
      </c>
      <c r="I58" s="38">
        <f t="shared" si="1"/>
        <v>15000</v>
      </c>
      <c r="J58" s="38">
        <f t="shared" si="3"/>
        <v>881500</v>
      </c>
      <c r="K58" s="39"/>
      <c r="L58" s="39" t="e">
        <f>VLOOKUP(B58,[2]应付款管理!$A$1:$B$65536,2,0)</f>
        <v>#N/A</v>
      </c>
      <c r="M58" s="4" t="e">
        <f t="shared" si="2"/>
        <v>#N/A</v>
      </c>
      <c r="N58" s="4" t="str">
        <f>$M$3&amp;B58</f>
        <v>，1674185</v>
      </c>
      <c r="O58" s="4" t="str">
        <f>$K$4&amp;B58</f>
        <v>1674185</v>
      </c>
    </row>
    <row r="59" spans="1:15">
      <c r="A59" s="17" t="s">
        <v>181</v>
      </c>
      <c r="B59" s="18">
        <v>1675359</v>
      </c>
      <c r="C59" s="94" t="s">
        <v>182</v>
      </c>
      <c r="D59" s="20">
        <v>43788</v>
      </c>
      <c r="E59" s="20">
        <v>43791</v>
      </c>
      <c r="F59" s="18">
        <v>1</v>
      </c>
      <c r="G59" s="21">
        <v>6500</v>
      </c>
      <c r="H59" s="18">
        <f t="shared" si="0"/>
        <v>3</v>
      </c>
      <c r="I59" s="38">
        <f t="shared" si="1"/>
        <v>19500</v>
      </c>
      <c r="J59" s="38">
        <f t="shared" si="3"/>
        <v>901000</v>
      </c>
      <c r="K59" s="39"/>
      <c r="L59" s="39" t="e">
        <f>VLOOKUP(B59,[2]应付款管理!$A$1:$B$65536,2,0)</f>
        <v>#N/A</v>
      </c>
      <c r="M59" s="4" t="e">
        <f t="shared" si="2"/>
        <v>#N/A</v>
      </c>
      <c r="N59" s="4" t="str">
        <f>$M$3&amp;B59</f>
        <v>，1675359</v>
      </c>
      <c r="O59" s="4" t="str">
        <f>$K$4&amp;B59</f>
        <v>1675359</v>
      </c>
    </row>
    <row r="60" spans="1:15">
      <c r="A60" s="17" t="s">
        <v>183</v>
      </c>
      <c r="B60" s="18">
        <v>1658428</v>
      </c>
      <c r="C60" s="94" t="s">
        <v>184</v>
      </c>
      <c r="D60" s="20">
        <v>43789</v>
      </c>
      <c r="E60" s="20">
        <v>43793</v>
      </c>
      <c r="F60" s="18">
        <v>1</v>
      </c>
      <c r="G60" s="21">
        <v>14000</v>
      </c>
      <c r="H60" s="18">
        <f t="shared" si="0"/>
        <v>4</v>
      </c>
      <c r="I60" s="38">
        <f t="shared" si="1"/>
        <v>56000</v>
      </c>
      <c r="J60" s="38">
        <f t="shared" si="3"/>
        <v>957000</v>
      </c>
      <c r="K60" s="39"/>
      <c r="L60" s="39" t="e">
        <f>VLOOKUP(B60,[2]应付款管理!$A$1:$B$65536,2,0)</f>
        <v>#N/A</v>
      </c>
      <c r="M60" s="4" t="e">
        <f t="shared" si="2"/>
        <v>#N/A</v>
      </c>
      <c r="N60" s="4" t="str">
        <f>$M$3&amp;B60</f>
        <v>，1658428</v>
      </c>
      <c r="O60" s="4" t="str">
        <f>$K$4&amp;B60</f>
        <v>1658428</v>
      </c>
    </row>
    <row r="61" spans="1:15">
      <c r="A61" s="17" t="s">
        <v>185</v>
      </c>
      <c r="B61" s="18">
        <v>1669719</v>
      </c>
      <c r="C61" s="94" t="s">
        <v>186</v>
      </c>
      <c r="D61" s="20">
        <v>43789</v>
      </c>
      <c r="E61" s="20">
        <v>43792</v>
      </c>
      <c r="F61" s="18">
        <v>1</v>
      </c>
      <c r="G61" s="21">
        <v>6500</v>
      </c>
      <c r="H61" s="18">
        <f t="shared" si="0"/>
        <v>3</v>
      </c>
      <c r="I61" s="38">
        <f t="shared" si="1"/>
        <v>19500</v>
      </c>
      <c r="J61" s="38">
        <f t="shared" si="3"/>
        <v>976500</v>
      </c>
      <c r="K61" s="39"/>
      <c r="L61" s="39" t="e">
        <f>VLOOKUP(B61,[2]应付款管理!$A$1:$B$65536,2,0)</f>
        <v>#N/A</v>
      </c>
      <c r="M61" s="4" t="e">
        <f t="shared" si="2"/>
        <v>#N/A</v>
      </c>
      <c r="N61" s="4" t="str">
        <f>$M$3&amp;B61</f>
        <v>，1669719</v>
      </c>
      <c r="O61" s="4" t="str">
        <f>$K$4&amp;B61</f>
        <v>1669719</v>
      </c>
    </row>
    <row r="62" spans="1:15">
      <c r="A62" s="17" t="s">
        <v>187</v>
      </c>
      <c r="B62" s="18">
        <v>1676710</v>
      </c>
      <c r="C62" s="94" t="s">
        <v>188</v>
      </c>
      <c r="D62" s="20">
        <v>43790</v>
      </c>
      <c r="E62" s="20">
        <v>43793</v>
      </c>
      <c r="F62" s="18">
        <v>1</v>
      </c>
      <c r="G62" s="21">
        <v>6500</v>
      </c>
      <c r="H62" s="18">
        <f t="shared" si="0"/>
        <v>3</v>
      </c>
      <c r="I62" s="38">
        <f t="shared" si="1"/>
        <v>19500</v>
      </c>
      <c r="J62" s="38">
        <f t="shared" si="3"/>
        <v>996000</v>
      </c>
      <c r="K62" s="39"/>
      <c r="L62" s="39" t="e">
        <f>VLOOKUP(B62,[2]应付款管理!$A$1:$B$65536,2,0)</f>
        <v>#N/A</v>
      </c>
      <c r="M62" s="4" t="e">
        <f t="shared" si="2"/>
        <v>#N/A</v>
      </c>
      <c r="N62" s="4" t="str">
        <f>$M$3&amp;B62</f>
        <v>，1676710</v>
      </c>
      <c r="O62" s="4" t="str">
        <f>$K$4&amp;B62</f>
        <v>1676710</v>
      </c>
    </row>
    <row r="63" spans="1:15">
      <c r="A63" s="17" t="s">
        <v>189</v>
      </c>
      <c r="B63" s="18">
        <v>1644431</v>
      </c>
      <c r="C63" s="94" t="s">
        <v>190</v>
      </c>
      <c r="D63" s="20">
        <v>43790</v>
      </c>
      <c r="E63" s="20">
        <v>43791</v>
      </c>
      <c r="F63" s="18">
        <v>1</v>
      </c>
      <c r="G63" s="21">
        <v>6500</v>
      </c>
      <c r="H63" s="18">
        <f t="shared" si="0"/>
        <v>1</v>
      </c>
      <c r="I63" s="38">
        <f t="shared" si="1"/>
        <v>6500</v>
      </c>
      <c r="J63" s="38">
        <f t="shared" si="3"/>
        <v>1002500</v>
      </c>
      <c r="K63" s="39"/>
      <c r="L63" s="39" t="e">
        <f>VLOOKUP(B63,[2]应付款管理!$A$1:$B$65536,2,0)</f>
        <v>#N/A</v>
      </c>
      <c r="M63" s="4" t="e">
        <f t="shared" si="2"/>
        <v>#N/A</v>
      </c>
      <c r="N63" s="4" t="str">
        <f>$M$3&amp;B63</f>
        <v>，1644431</v>
      </c>
      <c r="O63" s="4" t="str">
        <f>$K$4&amp;B63</f>
        <v>1644431</v>
      </c>
    </row>
    <row r="64" spans="1:15">
      <c r="A64" s="17" t="s">
        <v>191</v>
      </c>
      <c r="B64" s="18">
        <v>1668480</v>
      </c>
      <c r="C64" s="94" t="s">
        <v>192</v>
      </c>
      <c r="D64" s="20">
        <v>43791</v>
      </c>
      <c r="E64" s="20">
        <v>43794</v>
      </c>
      <c r="F64" s="18">
        <v>1</v>
      </c>
      <c r="G64" s="21">
        <v>7500</v>
      </c>
      <c r="H64" s="18">
        <f t="shared" si="0"/>
        <v>3</v>
      </c>
      <c r="I64" s="38">
        <f t="shared" si="1"/>
        <v>22500</v>
      </c>
      <c r="J64" s="38">
        <f t="shared" si="3"/>
        <v>1025000</v>
      </c>
      <c r="K64" s="39"/>
      <c r="L64" s="39" t="e">
        <f>VLOOKUP(B64,[2]应付款管理!$A$1:$B$65536,2,0)</f>
        <v>#N/A</v>
      </c>
      <c r="M64" s="4" t="e">
        <f t="shared" si="2"/>
        <v>#N/A</v>
      </c>
      <c r="N64" s="4" t="str">
        <f>$M$3&amp;B64</f>
        <v>，1668480</v>
      </c>
      <c r="O64" s="4" t="str">
        <f>$K$4&amp;B64</f>
        <v>1668480</v>
      </c>
    </row>
    <row r="65" spans="1:15">
      <c r="A65" s="17" t="s">
        <v>193</v>
      </c>
      <c r="B65" s="18">
        <v>1660702</v>
      </c>
      <c r="C65" s="94" t="s">
        <v>194</v>
      </c>
      <c r="D65" s="20">
        <v>43792</v>
      </c>
      <c r="E65" s="20">
        <v>43793</v>
      </c>
      <c r="F65" s="18">
        <v>1</v>
      </c>
      <c r="G65" s="21">
        <v>6500</v>
      </c>
      <c r="H65" s="18">
        <f t="shared" si="0"/>
        <v>1</v>
      </c>
      <c r="I65" s="38">
        <f t="shared" si="1"/>
        <v>6500</v>
      </c>
      <c r="J65" s="38">
        <f t="shared" si="3"/>
        <v>1031500</v>
      </c>
      <c r="K65" s="39"/>
      <c r="L65" s="39" t="e">
        <f>VLOOKUP(B65,[2]应付款管理!$A$1:$B$65536,2,0)</f>
        <v>#N/A</v>
      </c>
      <c r="M65" s="4" t="e">
        <f t="shared" si="2"/>
        <v>#N/A</v>
      </c>
      <c r="N65" s="4" t="str">
        <f>$M$3&amp;B65</f>
        <v>，1660702</v>
      </c>
      <c r="O65" s="4" t="str">
        <f>$K$4&amp;B65</f>
        <v>1660702</v>
      </c>
    </row>
    <row r="66" spans="1:16">
      <c r="A66" s="17" t="s">
        <v>195</v>
      </c>
      <c r="B66" s="18">
        <v>1681613</v>
      </c>
      <c r="C66" s="94" t="s">
        <v>196</v>
      </c>
      <c r="D66" s="20">
        <v>43793</v>
      </c>
      <c r="E66" s="20">
        <v>43794</v>
      </c>
      <c r="F66" s="18">
        <v>1</v>
      </c>
      <c r="G66" s="21">
        <v>12000</v>
      </c>
      <c r="H66" s="18">
        <f t="shared" si="0"/>
        <v>1</v>
      </c>
      <c r="I66" s="38">
        <f t="shared" si="1"/>
        <v>12000</v>
      </c>
      <c r="J66" s="38">
        <f t="shared" si="3"/>
        <v>1043500</v>
      </c>
      <c r="K66" s="39"/>
      <c r="L66" s="39" t="e">
        <f>VLOOKUP(B66,[2]应付款管理!$A$1:$B$65536,2,0)</f>
        <v>#N/A</v>
      </c>
      <c r="M66" s="4" t="e">
        <f t="shared" si="2"/>
        <v>#N/A</v>
      </c>
      <c r="N66" s="4" t="str">
        <f>$M$3&amp;B66</f>
        <v>，1681613</v>
      </c>
      <c r="O66" s="4" t="str">
        <f>$K$4&amp;B66</f>
        <v>1681613</v>
      </c>
      <c r="P66" s="40"/>
    </row>
    <row r="67" spans="1:16">
      <c r="A67" s="17" t="s">
        <v>197</v>
      </c>
      <c r="B67" s="18">
        <v>1679633</v>
      </c>
      <c r="C67" s="94" t="s">
        <v>198</v>
      </c>
      <c r="D67" s="20">
        <v>43793</v>
      </c>
      <c r="E67" s="20">
        <v>43795</v>
      </c>
      <c r="F67" s="18">
        <v>1</v>
      </c>
      <c r="G67" s="21">
        <v>6500</v>
      </c>
      <c r="H67" s="18">
        <f t="shared" si="0"/>
        <v>2</v>
      </c>
      <c r="I67" s="38">
        <f t="shared" si="1"/>
        <v>13000</v>
      </c>
      <c r="J67" s="38">
        <f t="shared" si="3"/>
        <v>1056500</v>
      </c>
      <c r="K67" s="39"/>
      <c r="L67" s="39" t="e">
        <f>VLOOKUP(B67,[2]应付款管理!$A$1:$B$65536,2,0)</f>
        <v>#N/A</v>
      </c>
      <c r="M67" s="4" t="e">
        <f t="shared" si="2"/>
        <v>#N/A</v>
      </c>
      <c r="N67" s="4" t="str">
        <f>$M$3&amp;B67</f>
        <v>，1679633</v>
      </c>
      <c r="O67" s="4" t="str">
        <f>$K$4&amp;B67</f>
        <v>1679633</v>
      </c>
      <c r="P67" s="40"/>
    </row>
    <row r="68" spans="1:16">
      <c r="A68" s="17" t="s">
        <v>199</v>
      </c>
      <c r="B68" s="18">
        <v>1672539</v>
      </c>
      <c r="C68" s="94" t="s">
        <v>200</v>
      </c>
      <c r="D68" s="20">
        <v>43794</v>
      </c>
      <c r="E68" s="20">
        <v>43796</v>
      </c>
      <c r="F68" s="18">
        <v>1</v>
      </c>
      <c r="G68" s="21">
        <v>6500</v>
      </c>
      <c r="H68" s="18">
        <f t="shared" ref="H68:H73" si="4">E68-D68</f>
        <v>2</v>
      </c>
      <c r="I68" s="38">
        <f t="shared" ref="I68:I109" si="5">G68*H68</f>
        <v>13000</v>
      </c>
      <c r="J68" s="38">
        <f t="shared" si="3"/>
        <v>1069500</v>
      </c>
      <c r="K68" s="39"/>
      <c r="L68" s="39" t="e">
        <f>VLOOKUP(B68,[2]应付款管理!$A$1:$B$65536,2,0)</f>
        <v>#N/A</v>
      </c>
      <c r="M68" s="4" t="e">
        <f t="shared" ref="M68:M131" si="6">I68-L68</f>
        <v>#N/A</v>
      </c>
      <c r="N68" s="4" t="str">
        <f>$M$3&amp;B68</f>
        <v>，1672539</v>
      </c>
      <c r="O68" s="4" t="str">
        <f>$K$4&amp;B68</f>
        <v>1672539</v>
      </c>
      <c r="P68" s="40"/>
    </row>
    <row r="69" spans="1:15">
      <c r="A69" s="17" t="s">
        <v>201</v>
      </c>
      <c r="B69" s="18">
        <v>1666359</v>
      </c>
      <c r="C69" s="94" t="s">
        <v>202</v>
      </c>
      <c r="D69" s="20">
        <v>43795</v>
      </c>
      <c r="E69" s="20">
        <v>43797</v>
      </c>
      <c r="F69" s="18">
        <v>1</v>
      </c>
      <c r="G69" s="21">
        <v>6500</v>
      </c>
      <c r="H69" s="18">
        <f t="shared" si="4"/>
        <v>2</v>
      </c>
      <c r="I69" s="38">
        <f t="shared" si="5"/>
        <v>13000</v>
      </c>
      <c r="J69" s="38">
        <f t="shared" ref="J69:J110" si="7">J68+I69</f>
        <v>1082500</v>
      </c>
      <c r="K69" s="39"/>
      <c r="L69" s="39" t="e">
        <f>VLOOKUP(B69,[2]应付款管理!$A$1:$B$65536,2,0)</f>
        <v>#N/A</v>
      </c>
      <c r="M69" s="4" t="e">
        <f t="shared" si="6"/>
        <v>#N/A</v>
      </c>
      <c r="N69" s="4" t="str">
        <f>$M$3&amp;B69</f>
        <v>，1666359</v>
      </c>
      <c r="O69" s="4" t="str">
        <f>$K$4&amp;B69</f>
        <v>1666359</v>
      </c>
    </row>
    <row r="70" spans="1:16">
      <c r="A70" s="17" t="s">
        <v>203</v>
      </c>
      <c r="B70" s="22">
        <v>1648754</v>
      </c>
      <c r="C70" s="94" t="s">
        <v>204</v>
      </c>
      <c r="D70" s="20">
        <v>43796</v>
      </c>
      <c r="E70" s="20">
        <v>43797</v>
      </c>
      <c r="F70" s="22">
        <v>5</v>
      </c>
      <c r="G70" s="21">
        <v>6500</v>
      </c>
      <c r="H70" s="18">
        <f t="shared" si="4"/>
        <v>1</v>
      </c>
      <c r="I70" s="38">
        <f t="shared" si="5"/>
        <v>6500</v>
      </c>
      <c r="J70" s="38">
        <f t="shared" si="7"/>
        <v>1089000</v>
      </c>
      <c r="K70" s="39"/>
      <c r="L70" s="39" t="e">
        <f>VLOOKUP(B70,[2]应付款管理!$A$1:$B$65536,2,0)</f>
        <v>#N/A</v>
      </c>
      <c r="M70" s="4" t="e">
        <f t="shared" si="6"/>
        <v>#N/A</v>
      </c>
      <c r="N70" s="4" t="str">
        <f>$M$3&amp;B70</f>
        <v>，1648754</v>
      </c>
      <c r="O70" s="4" t="str">
        <f>$K$4&amp;B70</f>
        <v>1648754</v>
      </c>
      <c r="P70" s="40"/>
    </row>
    <row r="71" spans="1:16">
      <c r="A71" s="17" t="s">
        <v>205</v>
      </c>
      <c r="B71" s="23"/>
      <c r="C71" s="94" t="s">
        <v>206</v>
      </c>
      <c r="D71" s="20">
        <v>43796</v>
      </c>
      <c r="E71" s="20">
        <v>43797</v>
      </c>
      <c r="F71" s="23"/>
      <c r="G71" s="21">
        <v>6500</v>
      </c>
      <c r="H71" s="18">
        <f t="shared" si="4"/>
        <v>1</v>
      </c>
      <c r="I71" s="38">
        <f t="shared" si="5"/>
        <v>6500</v>
      </c>
      <c r="J71" s="38">
        <f t="shared" si="7"/>
        <v>1095500</v>
      </c>
      <c r="K71" s="39"/>
      <c r="L71" s="39"/>
      <c r="M71" s="4">
        <f t="shared" si="6"/>
        <v>6500</v>
      </c>
      <c r="P71" s="40"/>
    </row>
    <row r="72" spans="1:13">
      <c r="A72" s="17" t="s">
        <v>207</v>
      </c>
      <c r="B72" s="23"/>
      <c r="C72" s="94" t="s">
        <v>208</v>
      </c>
      <c r="D72" s="20">
        <v>43796</v>
      </c>
      <c r="E72" s="20">
        <v>43797</v>
      </c>
      <c r="F72" s="23"/>
      <c r="G72" s="21">
        <v>6500</v>
      </c>
      <c r="H72" s="18">
        <f t="shared" si="4"/>
        <v>1</v>
      </c>
      <c r="I72" s="38">
        <f t="shared" si="5"/>
        <v>6500</v>
      </c>
      <c r="J72" s="38">
        <f t="shared" si="7"/>
        <v>1102000</v>
      </c>
      <c r="K72" s="39"/>
      <c r="L72" s="39"/>
      <c r="M72" s="4">
        <f t="shared" si="6"/>
        <v>6500</v>
      </c>
    </row>
    <row r="73" spans="1:13">
      <c r="A73" s="17" t="s">
        <v>209</v>
      </c>
      <c r="B73" s="23"/>
      <c r="C73" s="94" t="s">
        <v>210</v>
      </c>
      <c r="D73" s="20">
        <v>43796</v>
      </c>
      <c r="E73" s="20">
        <v>43797</v>
      </c>
      <c r="F73" s="23"/>
      <c r="G73" s="21">
        <v>6500</v>
      </c>
      <c r="H73" s="18">
        <f t="shared" si="4"/>
        <v>1</v>
      </c>
      <c r="I73" s="38">
        <f t="shared" si="5"/>
        <v>6500</v>
      </c>
      <c r="J73" s="38">
        <f t="shared" si="7"/>
        <v>1108500</v>
      </c>
      <c r="K73" s="39"/>
      <c r="L73" s="39"/>
      <c r="M73" s="4">
        <f t="shared" si="6"/>
        <v>6500</v>
      </c>
    </row>
    <row r="74" spans="1:13">
      <c r="A74" s="17" t="s">
        <v>211</v>
      </c>
      <c r="B74" s="24"/>
      <c r="C74" s="96" t="s">
        <v>212</v>
      </c>
      <c r="D74" s="44">
        <v>43796</v>
      </c>
      <c r="E74" s="44">
        <v>43797</v>
      </c>
      <c r="F74" s="24"/>
      <c r="G74" s="45">
        <v>0</v>
      </c>
      <c r="H74" s="46">
        <v>0</v>
      </c>
      <c r="I74" s="58">
        <f t="shared" si="5"/>
        <v>0</v>
      </c>
      <c r="J74" s="58">
        <f t="shared" si="7"/>
        <v>1108500</v>
      </c>
      <c r="K74" s="59" t="s">
        <v>213</v>
      </c>
      <c r="L74" s="39"/>
      <c r="M74" s="4">
        <f t="shared" si="6"/>
        <v>0</v>
      </c>
    </row>
    <row r="75" spans="1:15">
      <c r="A75" s="17" t="s">
        <v>214</v>
      </c>
      <c r="B75" s="18">
        <v>1674430</v>
      </c>
      <c r="C75" s="94" t="s">
        <v>215</v>
      </c>
      <c r="D75" s="20">
        <v>43796</v>
      </c>
      <c r="E75" s="20">
        <v>43799</v>
      </c>
      <c r="F75" s="18">
        <v>1</v>
      </c>
      <c r="G75" s="21">
        <v>6500</v>
      </c>
      <c r="H75" s="18">
        <f t="shared" ref="H75:H137" si="8">E75-D75</f>
        <v>3</v>
      </c>
      <c r="I75" s="38">
        <f t="shared" si="5"/>
        <v>19500</v>
      </c>
      <c r="J75" s="38">
        <f t="shared" si="7"/>
        <v>1128000</v>
      </c>
      <c r="K75" s="39"/>
      <c r="L75" s="39" t="e">
        <f>VLOOKUP(B75,[2]应付款管理!$A$1:$B$65536,2,0)</f>
        <v>#N/A</v>
      </c>
      <c r="M75" s="4" t="e">
        <f t="shared" si="6"/>
        <v>#N/A</v>
      </c>
      <c r="N75" s="4" t="str">
        <f>$M$3&amp;B75</f>
        <v>，1674430</v>
      </c>
      <c r="O75" s="4" t="str">
        <f>$K$4&amp;B75</f>
        <v>1674430</v>
      </c>
    </row>
    <row r="76" spans="1:15">
      <c r="A76" s="17" t="s">
        <v>216</v>
      </c>
      <c r="B76" s="18">
        <v>1642384</v>
      </c>
      <c r="C76" s="94" t="s">
        <v>217</v>
      </c>
      <c r="D76" s="20">
        <v>43797</v>
      </c>
      <c r="E76" s="20">
        <v>43801</v>
      </c>
      <c r="F76" s="18">
        <v>1</v>
      </c>
      <c r="G76" s="21">
        <v>10000</v>
      </c>
      <c r="H76" s="18">
        <f t="shared" si="8"/>
        <v>4</v>
      </c>
      <c r="I76" s="38">
        <f t="shared" si="5"/>
        <v>40000</v>
      </c>
      <c r="J76" s="38">
        <f t="shared" si="7"/>
        <v>1168000</v>
      </c>
      <c r="K76" s="39"/>
      <c r="L76" s="39" t="e">
        <f>VLOOKUP(B76,[2]应付款管理!$A$1:$B$65536,2,0)</f>
        <v>#N/A</v>
      </c>
      <c r="M76" s="4" t="e">
        <f t="shared" si="6"/>
        <v>#N/A</v>
      </c>
      <c r="N76" s="4" t="str">
        <f>$M$3&amp;B76</f>
        <v>，1642384</v>
      </c>
      <c r="O76" s="4" t="str">
        <f>$K$4&amp;B76</f>
        <v>1642384</v>
      </c>
    </row>
    <row r="77" spans="1:15">
      <c r="A77" s="17" t="s">
        <v>218</v>
      </c>
      <c r="B77" s="18">
        <v>1659235</v>
      </c>
      <c r="C77" s="94" t="s">
        <v>219</v>
      </c>
      <c r="D77" s="20">
        <v>43797</v>
      </c>
      <c r="E77" s="20">
        <v>43799</v>
      </c>
      <c r="F77" s="18">
        <v>1</v>
      </c>
      <c r="G77" s="21">
        <v>7500</v>
      </c>
      <c r="H77" s="18">
        <f t="shared" si="8"/>
        <v>2</v>
      </c>
      <c r="I77" s="38">
        <f t="shared" si="5"/>
        <v>15000</v>
      </c>
      <c r="J77" s="38">
        <f t="shared" si="7"/>
        <v>1183000</v>
      </c>
      <c r="K77" s="39"/>
      <c r="L77" s="39" t="e">
        <f>VLOOKUP(B77,[2]应付款管理!$A$1:$B$65536,2,0)</f>
        <v>#N/A</v>
      </c>
      <c r="M77" s="4" t="e">
        <f t="shared" si="6"/>
        <v>#N/A</v>
      </c>
      <c r="N77" s="4" t="str">
        <f>$M$3&amp;B77</f>
        <v>，1659235</v>
      </c>
      <c r="O77" s="4" t="str">
        <f>$K$4&amp;B77</f>
        <v>1659235</v>
      </c>
    </row>
    <row r="78" spans="1:15">
      <c r="A78" s="17" t="s">
        <v>220</v>
      </c>
      <c r="B78" s="18">
        <v>1645695</v>
      </c>
      <c r="C78" s="94" t="s">
        <v>221</v>
      </c>
      <c r="D78" s="20">
        <v>43797</v>
      </c>
      <c r="E78" s="20">
        <v>43799</v>
      </c>
      <c r="F78" s="18">
        <v>1</v>
      </c>
      <c r="G78" s="21">
        <v>6500</v>
      </c>
      <c r="H78" s="18">
        <f t="shared" si="8"/>
        <v>2</v>
      </c>
      <c r="I78" s="38">
        <f t="shared" si="5"/>
        <v>13000</v>
      </c>
      <c r="J78" s="38">
        <f t="shared" si="7"/>
        <v>1196000</v>
      </c>
      <c r="K78" s="39"/>
      <c r="L78" s="39" t="e">
        <f>VLOOKUP(B78,[2]应付款管理!$A$1:$B$65536,2,0)</f>
        <v>#N/A</v>
      </c>
      <c r="M78" s="4" t="e">
        <f t="shared" si="6"/>
        <v>#N/A</v>
      </c>
      <c r="N78" s="4" t="str">
        <f>$M$3&amp;B78</f>
        <v>，1645695</v>
      </c>
      <c r="O78" s="4" t="str">
        <f>$K$4&amp;B78</f>
        <v>1645695</v>
      </c>
    </row>
    <row r="79" spans="1:15">
      <c r="A79" s="17" t="s">
        <v>222</v>
      </c>
      <c r="B79" s="18">
        <v>1681459</v>
      </c>
      <c r="C79" s="94" t="s">
        <v>223</v>
      </c>
      <c r="D79" s="20">
        <v>43798</v>
      </c>
      <c r="E79" s="20">
        <v>43799</v>
      </c>
      <c r="F79" s="18">
        <v>1</v>
      </c>
      <c r="G79" s="21">
        <v>7500</v>
      </c>
      <c r="H79" s="18">
        <f t="shared" si="8"/>
        <v>1</v>
      </c>
      <c r="I79" s="38">
        <f t="shared" si="5"/>
        <v>7500</v>
      </c>
      <c r="J79" s="38">
        <f t="shared" si="7"/>
        <v>1203500</v>
      </c>
      <c r="K79" s="39"/>
      <c r="L79" s="39" t="e">
        <f>VLOOKUP(B79,[2]应付款管理!$A$1:$B$65536,2,0)</f>
        <v>#N/A</v>
      </c>
      <c r="M79" s="4" t="e">
        <f t="shared" si="6"/>
        <v>#N/A</v>
      </c>
      <c r="N79" s="4" t="str">
        <f>$M$3&amp;B79</f>
        <v>，1681459</v>
      </c>
      <c r="O79" s="4" t="str">
        <f>$K$4&amp;B79</f>
        <v>1681459</v>
      </c>
    </row>
    <row r="80" spans="1:15">
      <c r="A80" s="17" t="s">
        <v>224</v>
      </c>
      <c r="B80" s="18">
        <v>1650367</v>
      </c>
      <c r="C80" s="94" t="s">
        <v>225</v>
      </c>
      <c r="D80" s="20">
        <v>43798</v>
      </c>
      <c r="E80" s="20">
        <v>43799</v>
      </c>
      <c r="F80" s="18">
        <v>1</v>
      </c>
      <c r="G80" s="21">
        <v>14000</v>
      </c>
      <c r="H80" s="18">
        <f t="shared" si="8"/>
        <v>1</v>
      </c>
      <c r="I80" s="38">
        <f t="shared" si="5"/>
        <v>14000</v>
      </c>
      <c r="J80" s="38">
        <f t="shared" si="7"/>
        <v>1217500</v>
      </c>
      <c r="K80" s="39"/>
      <c r="L80" s="39" t="e">
        <f>VLOOKUP(B80,[2]应付款管理!$A$1:$B$65536,2,0)</f>
        <v>#N/A</v>
      </c>
      <c r="M80" s="4" t="e">
        <f t="shared" si="6"/>
        <v>#N/A</v>
      </c>
      <c r="N80" s="4" t="str">
        <f>$M$3&amp;B80</f>
        <v>，1650367</v>
      </c>
      <c r="O80" s="4" t="str">
        <f>$K$4&amp;B80</f>
        <v>1650367</v>
      </c>
    </row>
    <row r="81" spans="1:15">
      <c r="A81" s="17" t="s">
        <v>226</v>
      </c>
      <c r="B81" s="18">
        <v>1667910</v>
      </c>
      <c r="C81" s="94" t="s">
        <v>227</v>
      </c>
      <c r="D81" s="20">
        <v>43799</v>
      </c>
      <c r="E81" s="20">
        <v>43801</v>
      </c>
      <c r="F81" s="18">
        <v>1</v>
      </c>
      <c r="G81" s="21">
        <v>12000</v>
      </c>
      <c r="H81" s="18">
        <f t="shared" si="8"/>
        <v>2</v>
      </c>
      <c r="I81" s="38">
        <f t="shared" si="5"/>
        <v>24000</v>
      </c>
      <c r="J81" s="38">
        <f t="shared" si="7"/>
        <v>1241500</v>
      </c>
      <c r="K81" s="39"/>
      <c r="L81" s="39" t="e">
        <f>VLOOKUP(B81,[2]应付款管理!$A$1:$B$65536,2,0)</f>
        <v>#N/A</v>
      </c>
      <c r="M81" s="4" t="e">
        <f t="shared" si="6"/>
        <v>#N/A</v>
      </c>
      <c r="N81" s="4" t="str">
        <f>$M$3&amp;B81</f>
        <v>，1667910</v>
      </c>
      <c r="O81" s="4" t="str">
        <f>$K$4&amp;B81</f>
        <v>1667910</v>
      </c>
    </row>
    <row r="82" spans="1:15">
      <c r="A82" s="17" t="s">
        <v>228</v>
      </c>
      <c r="B82" s="18">
        <v>1679765</v>
      </c>
      <c r="C82" s="94" t="s">
        <v>229</v>
      </c>
      <c r="D82" s="20">
        <v>43799</v>
      </c>
      <c r="E82" s="20">
        <v>43801</v>
      </c>
      <c r="F82" s="18">
        <v>1</v>
      </c>
      <c r="G82" s="21">
        <v>6500</v>
      </c>
      <c r="H82" s="18">
        <f t="shared" si="8"/>
        <v>2</v>
      </c>
      <c r="I82" s="38">
        <f t="shared" si="5"/>
        <v>13000</v>
      </c>
      <c r="J82" s="38">
        <f t="shared" si="7"/>
        <v>1254500</v>
      </c>
      <c r="K82" s="39"/>
      <c r="L82" s="39" t="e">
        <f>VLOOKUP(B82,[2]应付款管理!$A$1:$B$65536,2,0)</f>
        <v>#N/A</v>
      </c>
      <c r="M82" s="4" t="e">
        <f t="shared" si="6"/>
        <v>#N/A</v>
      </c>
      <c r="N82" s="4" t="str">
        <f>$M$3&amp;B82</f>
        <v>，1679765</v>
      </c>
      <c r="O82" s="4" t="str">
        <f>$K$4&amp;B82</f>
        <v>1679765</v>
      </c>
    </row>
    <row r="83" spans="1:15">
      <c r="A83" s="17" t="s">
        <v>230</v>
      </c>
      <c r="B83" s="18">
        <v>1663708</v>
      </c>
      <c r="C83" s="94" t="s">
        <v>231</v>
      </c>
      <c r="D83" s="20">
        <v>43800</v>
      </c>
      <c r="E83" s="20">
        <v>43803</v>
      </c>
      <c r="F83" s="18">
        <v>1</v>
      </c>
      <c r="G83" s="21">
        <v>10000</v>
      </c>
      <c r="H83" s="18">
        <f t="shared" si="8"/>
        <v>3</v>
      </c>
      <c r="I83" s="38">
        <f t="shared" si="5"/>
        <v>30000</v>
      </c>
      <c r="J83" s="38">
        <f t="shared" si="7"/>
        <v>1284500</v>
      </c>
      <c r="K83" s="39"/>
      <c r="L83" s="39" t="e">
        <f>VLOOKUP(B83,[2]应付款管理!$A$1:$B$65536,2,0)</f>
        <v>#N/A</v>
      </c>
      <c r="M83" s="4" t="e">
        <f t="shared" si="6"/>
        <v>#N/A</v>
      </c>
      <c r="N83" s="4" t="str">
        <f>$M$3&amp;B83</f>
        <v>，1663708</v>
      </c>
      <c r="O83" s="4" t="str">
        <f>$K$4&amp;B83</f>
        <v>1663708</v>
      </c>
    </row>
    <row r="84" spans="1:15">
      <c r="A84" s="17" t="s">
        <v>232</v>
      </c>
      <c r="B84" s="18">
        <v>1679771</v>
      </c>
      <c r="C84" s="94" t="s">
        <v>233</v>
      </c>
      <c r="D84" s="20">
        <v>43801</v>
      </c>
      <c r="E84" s="20">
        <v>43802</v>
      </c>
      <c r="F84" s="18">
        <v>1</v>
      </c>
      <c r="G84" s="21">
        <v>10000</v>
      </c>
      <c r="H84" s="18">
        <f t="shared" si="8"/>
        <v>1</v>
      </c>
      <c r="I84" s="38">
        <f t="shared" si="5"/>
        <v>10000</v>
      </c>
      <c r="J84" s="38">
        <f t="shared" si="7"/>
        <v>1294500</v>
      </c>
      <c r="K84" s="39"/>
      <c r="L84" s="39" t="e">
        <f>VLOOKUP(B84,[2]应付款管理!$A$1:$B$65536,2,0)</f>
        <v>#N/A</v>
      </c>
      <c r="M84" s="4" t="e">
        <f t="shared" si="6"/>
        <v>#N/A</v>
      </c>
      <c r="N84" s="4" t="str">
        <f>$M$3&amp;B84</f>
        <v>，1679771</v>
      </c>
      <c r="O84" s="4" t="str">
        <f>$K$4&amp;B84</f>
        <v>1679771</v>
      </c>
    </row>
    <row r="85" spans="1:15">
      <c r="A85" s="17" t="s">
        <v>234</v>
      </c>
      <c r="B85" s="18">
        <v>1684904</v>
      </c>
      <c r="C85" s="94" t="s">
        <v>235</v>
      </c>
      <c r="D85" s="20">
        <v>43803</v>
      </c>
      <c r="E85" s="20">
        <v>43807</v>
      </c>
      <c r="F85" s="18">
        <v>1</v>
      </c>
      <c r="G85" s="21">
        <v>8400</v>
      </c>
      <c r="H85" s="18">
        <f t="shared" si="8"/>
        <v>4</v>
      </c>
      <c r="I85" s="38">
        <f t="shared" si="5"/>
        <v>33600</v>
      </c>
      <c r="J85" s="38">
        <f t="shared" si="7"/>
        <v>1328100</v>
      </c>
      <c r="K85" s="39"/>
      <c r="L85" s="39" t="e">
        <f>VLOOKUP(B85,[2]应付款管理!$A$1:$B$65536,2,0)</f>
        <v>#N/A</v>
      </c>
      <c r="M85" s="4" t="e">
        <f t="shared" si="6"/>
        <v>#N/A</v>
      </c>
      <c r="N85" s="4" t="str">
        <f>$M$3&amp;B85</f>
        <v>，1684904</v>
      </c>
      <c r="O85" s="4" t="str">
        <f>$K$4&amp;B85</f>
        <v>1684904</v>
      </c>
    </row>
    <row r="86" spans="1:15">
      <c r="A86" s="17" t="s">
        <v>236</v>
      </c>
      <c r="B86" s="18">
        <v>1659654</v>
      </c>
      <c r="C86" s="94" t="s">
        <v>237</v>
      </c>
      <c r="D86" s="20">
        <v>43804</v>
      </c>
      <c r="E86" s="20">
        <v>43806</v>
      </c>
      <c r="F86" s="18">
        <v>1</v>
      </c>
      <c r="G86" s="21">
        <v>10000</v>
      </c>
      <c r="H86" s="18">
        <f t="shared" si="8"/>
        <v>2</v>
      </c>
      <c r="I86" s="38">
        <f t="shared" si="5"/>
        <v>20000</v>
      </c>
      <c r="J86" s="38">
        <f t="shared" si="7"/>
        <v>1348100</v>
      </c>
      <c r="K86" s="39"/>
      <c r="L86" s="39" t="e">
        <f>VLOOKUP(B86,[2]应付款管理!$A$1:$B$65536,2,0)</f>
        <v>#N/A</v>
      </c>
      <c r="M86" s="4" t="e">
        <f t="shared" si="6"/>
        <v>#N/A</v>
      </c>
      <c r="N86" s="4" t="str">
        <f>$M$3&amp;B86</f>
        <v>，1659654</v>
      </c>
      <c r="O86" s="4" t="str">
        <f>$K$4&amp;B86</f>
        <v>1659654</v>
      </c>
    </row>
    <row r="87" spans="1:15">
      <c r="A87" s="17" t="s">
        <v>238</v>
      </c>
      <c r="B87" s="18">
        <v>1690053</v>
      </c>
      <c r="C87" s="94" t="s">
        <v>239</v>
      </c>
      <c r="D87" s="20">
        <v>43804</v>
      </c>
      <c r="E87" s="20">
        <v>43807</v>
      </c>
      <c r="F87" s="18">
        <v>1</v>
      </c>
      <c r="G87" s="21">
        <v>8400</v>
      </c>
      <c r="H87" s="18">
        <f t="shared" si="8"/>
        <v>3</v>
      </c>
      <c r="I87" s="38">
        <f t="shared" si="5"/>
        <v>25200</v>
      </c>
      <c r="J87" s="38">
        <f t="shared" si="7"/>
        <v>1373300</v>
      </c>
      <c r="K87" s="39"/>
      <c r="L87" s="39" t="e">
        <f>VLOOKUP(B87,[2]应付款管理!$A$1:$B$65536,2,0)</f>
        <v>#N/A</v>
      </c>
      <c r="M87" s="4" t="e">
        <f t="shared" si="6"/>
        <v>#N/A</v>
      </c>
      <c r="N87" s="4" t="str">
        <f>$M$3&amp;B87</f>
        <v>，1690053</v>
      </c>
      <c r="O87" s="4" t="str">
        <f>$K$4&amp;B87</f>
        <v>1690053</v>
      </c>
    </row>
    <row r="88" spans="1:15">
      <c r="A88" s="17" t="s">
        <v>240</v>
      </c>
      <c r="B88" s="22">
        <v>1621733</v>
      </c>
      <c r="C88" s="94" t="s">
        <v>241</v>
      </c>
      <c r="D88" s="20">
        <v>43805</v>
      </c>
      <c r="E88" s="20">
        <v>43807</v>
      </c>
      <c r="F88" s="22">
        <v>2</v>
      </c>
      <c r="G88" s="21">
        <v>6500</v>
      </c>
      <c r="H88" s="18">
        <f t="shared" si="8"/>
        <v>2</v>
      </c>
      <c r="I88" s="38">
        <f t="shared" si="5"/>
        <v>13000</v>
      </c>
      <c r="J88" s="38">
        <f t="shared" si="7"/>
        <v>1386300</v>
      </c>
      <c r="K88" s="39"/>
      <c r="L88" s="39" t="e">
        <f>VLOOKUP(B88,[2]应付款管理!$A$1:$B$65536,2,0)</f>
        <v>#N/A</v>
      </c>
      <c r="M88" s="4" t="e">
        <f t="shared" si="6"/>
        <v>#N/A</v>
      </c>
      <c r="N88" s="4" t="str">
        <f>$M$3&amp;B88</f>
        <v>，1621733</v>
      </c>
      <c r="O88" s="4" t="str">
        <f>$K$4&amp;B88</f>
        <v>1621733</v>
      </c>
    </row>
    <row r="89" spans="1:13">
      <c r="A89" s="17" t="s">
        <v>242</v>
      </c>
      <c r="B89" s="24"/>
      <c r="C89" s="94" t="s">
        <v>243</v>
      </c>
      <c r="D89" s="20">
        <v>43805</v>
      </c>
      <c r="E89" s="20">
        <v>43807</v>
      </c>
      <c r="F89" s="24"/>
      <c r="G89" s="21">
        <v>6500</v>
      </c>
      <c r="H89" s="18">
        <f t="shared" si="8"/>
        <v>2</v>
      </c>
      <c r="I89" s="38">
        <f t="shared" si="5"/>
        <v>13000</v>
      </c>
      <c r="J89" s="38">
        <f t="shared" si="7"/>
        <v>1399300</v>
      </c>
      <c r="K89" s="39"/>
      <c r="L89" s="39"/>
      <c r="M89" s="4">
        <f t="shared" si="6"/>
        <v>13000</v>
      </c>
    </row>
    <row r="90" spans="1:15">
      <c r="A90" s="17" t="s">
        <v>244</v>
      </c>
      <c r="B90" s="18">
        <v>1680016</v>
      </c>
      <c r="C90" s="94" t="s">
        <v>245</v>
      </c>
      <c r="D90" s="20">
        <v>43809</v>
      </c>
      <c r="E90" s="20">
        <v>43810</v>
      </c>
      <c r="F90" s="18">
        <v>1</v>
      </c>
      <c r="G90" s="21">
        <v>6500</v>
      </c>
      <c r="H90" s="18">
        <f t="shared" si="8"/>
        <v>1</v>
      </c>
      <c r="I90" s="38">
        <f t="shared" si="5"/>
        <v>6500</v>
      </c>
      <c r="J90" s="38">
        <f t="shared" si="7"/>
        <v>1405800</v>
      </c>
      <c r="K90" s="39"/>
      <c r="L90" s="39" t="e">
        <f>VLOOKUP(B90,[2]应付款管理!$A$1:$B$65536,2,0)</f>
        <v>#N/A</v>
      </c>
      <c r="M90" s="4" t="e">
        <f t="shared" si="6"/>
        <v>#N/A</v>
      </c>
      <c r="N90" s="4" t="str">
        <f>$M$3&amp;B90</f>
        <v>，1680016</v>
      </c>
      <c r="O90" s="4" t="str">
        <f>$K$4&amp;B90</f>
        <v>1680016</v>
      </c>
    </row>
    <row r="91" spans="1:15">
      <c r="A91" s="17" t="s">
        <v>246</v>
      </c>
      <c r="B91" s="18">
        <v>1633995</v>
      </c>
      <c r="C91" s="94" t="s">
        <v>247</v>
      </c>
      <c r="D91" s="20">
        <v>43809</v>
      </c>
      <c r="E91" s="20">
        <v>43810</v>
      </c>
      <c r="F91" s="18">
        <v>1</v>
      </c>
      <c r="G91" s="21">
        <v>12000</v>
      </c>
      <c r="H91" s="18">
        <f t="shared" si="8"/>
        <v>1</v>
      </c>
      <c r="I91" s="38">
        <f t="shared" si="5"/>
        <v>12000</v>
      </c>
      <c r="J91" s="38">
        <f t="shared" si="7"/>
        <v>1417800</v>
      </c>
      <c r="K91" s="39"/>
      <c r="L91" s="39" t="e">
        <f>VLOOKUP(B91,[2]应付款管理!$A$1:$B$65536,2,0)</f>
        <v>#N/A</v>
      </c>
      <c r="M91" s="4" t="e">
        <f t="shared" si="6"/>
        <v>#N/A</v>
      </c>
      <c r="N91" s="4" t="str">
        <f>$M$3&amp;B91</f>
        <v>，1633995</v>
      </c>
      <c r="O91" s="4" t="str">
        <f>$K$4&amp;B91</f>
        <v>1633995</v>
      </c>
    </row>
    <row r="92" spans="1:15">
      <c r="A92" s="17" t="s">
        <v>248</v>
      </c>
      <c r="B92" s="18">
        <v>1673897</v>
      </c>
      <c r="C92" s="94" t="s">
        <v>249</v>
      </c>
      <c r="D92" s="20">
        <v>43810</v>
      </c>
      <c r="E92" s="20">
        <v>43812</v>
      </c>
      <c r="F92" s="18">
        <v>1</v>
      </c>
      <c r="G92" s="21">
        <v>12000</v>
      </c>
      <c r="H92" s="18">
        <f t="shared" si="8"/>
        <v>2</v>
      </c>
      <c r="I92" s="38">
        <f t="shared" si="5"/>
        <v>24000</v>
      </c>
      <c r="J92" s="38">
        <f t="shared" si="7"/>
        <v>1441800</v>
      </c>
      <c r="K92" s="39"/>
      <c r="L92" s="39" t="e">
        <f>VLOOKUP(B92,[2]应付款管理!$A$1:$B$65536,2,0)</f>
        <v>#N/A</v>
      </c>
      <c r="M92" s="4" t="e">
        <f t="shared" si="6"/>
        <v>#N/A</v>
      </c>
      <c r="N92" s="4" t="str">
        <f>$M$3&amp;B92</f>
        <v>，1673897</v>
      </c>
      <c r="O92" s="4" t="str">
        <f>$K$4&amp;B92</f>
        <v>1673897</v>
      </c>
    </row>
    <row r="93" spans="1:15">
      <c r="A93" s="17" t="s">
        <v>250</v>
      </c>
      <c r="B93" s="18">
        <v>1708049</v>
      </c>
      <c r="C93" s="94" t="s">
        <v>251</v>
      </c>
      <c r="D93" s="20">
        <v>43811</v>
      </c>
      <c r="E93" s="20">
        <v>43813</v>
      </c>
      <c r="F93" s="18">
        <v>1</v>
      </c>
      <c r="G93" s="21">
        <v>7300</v>
      </c>
      <c r="H93" s="18">
        <f t="shared" si="8"/>
        <v>2</v>
      </c>
      <c r="I93" s="38">
        <f t="shared" si="5"/>
        <v>14600</v>
      </c>
      <c r="J93" s="38">
        <f t="shared" si="7"/>
        <v>1456400</v>
      </c>
      <c r="K93" s="39"/>
      <c r="L93" s="39" t="e">
        <f>VLOOKUP(B93,[2]应付款管理!$A$1:$B$65536,2,0)</f>
        <v>#N/A</v>
      </c>
      <c r="M93" s="4" t="e">
        <f t="shared" si="6"/>
        <v>#N/A</v>
      </c>
      <c r="N93" s="4" t="str">
        <f>$M$3&amp;B93</f>
        <v>，1708049</v>
      </c>
      <c r="O93" s="4" t="str">
        <f>$K$4&amp;B93</f>
        <v>1708049</v>
      </c>
    </row>
    <row r="94" spans="1:15">
      <c r="A94" s="17" t="s">
        <v>252</v>
      </c>
      <c r="B94" s="18">
        <v>1678309</v>
      </c>
      <c r="C94" s="94" t="s">
        <v>253</v>
      </c>
      <c r="D94" s="20">
        <v>43811</v>
      </c>
      <c r="E94" s="20">
        <v>43814</v>
      </c>
      <c r="F94" s="18">
        <v>1</v>
      </c>
      <c r="G94" s="21">
        <v>6500</v>
      </c>
      <c r="H94" s="18">
        <f t="shared" si="8"/>
        <v>3</v>
      </c>
      <c r="I94" s="38">
        <f t="shared" si="5"/>
        <v>19500</v>
      </c>
      <c r="J94" s="38">
        <f t="shared" si="7"/>
        <v>1475900</v>
      </c>
      <c r="K94" s="39"/>
      <c r="L94" s="39" t="e">
        <f>VLOOKUP(B94,[2]应付款管理!$A$1:$B$65536,2,0)</f>
        <v>#N/A</v>
      </c>
      <c r="M94" s="4" t="e">
        <f t="shared" si="6"/>
        <v>#N/A</v>
      </c>
      <c r="N94" s="4" t="str">
        <f>$M$3&amp;B94</f>
        <v>，1678309</v>
      </c>
      <c r="O94" s="4" t="str">
        <f>$K$4&amp;B94</f>
        <v>1678309</v>
      </c>
    </row>
    <row r="95" spans="1:15">
      <c r="A95" s="17" t="s">
        <v>254</v>
      </c>
      <c r="B95" s="18">
        <v>1678331</v>
      </c>
      <c r="C95" s="94" t="s">
        <v>255</v>
      </c>
      <c r="D95" s="20">
        <v>43814</v>
      </c>
      <c r="E95" s="20">
        <v>43816</v>
      </c>
      <c r="F95" s="18">
        <v>1</v>
      </c>
      <c r="G95" s="21">
        <v>6500</v>
      </c>
      <c r="H95" s="18">
        <f t="shared" si="8"/>
        <v>2</v>
      </c>
      <c r="I95" s="38">
        <f t="shared" si="5"/>
        <v>13000</v>
      </c>
      <c r="J95" s="38">
        <f t="shared" si="7"/>
        <v>1488900</v>
      </c>
      <c r="K95" s="39"/>
      <c r="L95" s="39" t="e">
        <f>VLOOKUP(B95,[2]应付款管理!$A$1:$B$65536,2,0)</f>
        <v>#N/A</v>
      </c>
      <c r="M95" s="4" t="e">
        <f t="shared" si="6"/>
        <v>#N/A</v>
      </c>
      <c r="N95" s="4" t="str">
        <f>$M$3&amp;B95</f>
        <v>，1678331</v>
      </c>
      <c r="O95" s="4" t="str">
        <f>$K$4&amp;B95</f>
        <v>1678331</v>
      </c>
    </row>
    <row r="96" spans="1:15">
      <c r="A96" s="17" t="s">
        <v>256</v>
      </c>
      <c r="B96" s="18">
        <v>1681548</v>
      </c>
      <c r="C96" s="94" t="s">
        <v>257</v>
      </c>
      <c r="D96" s="20">
        <v>43812</v>
      </c>
      <c r="E96" s="20">
        <v>43814</v>
      </c>
      <c r="F96" s="18">
        <v>1</v>
      </c>
      <c r="G96" s="21">
        <v>7500</v>
      </c>
      <c r="H96" s="18">
        <f t="shared" si="8"/>
        <v>2</v>
      </c>
      <c r="I96" s="38">
        <f t="shared" si="5"/>
        <v>15000</v>
      </c>
      <c r="J96" s="38">
        <f t="shared" si="7"/>
        <v>1503900</v>
      </c>
      <c r="K96" s="39"/>
      <c r="L96" s="39" t="e">
        <f>VLOOKUP(B96,[2]应付款管理!$A$1:$B$65536,2,0)</f>
        <v>#N/A</v>
      </c>
      <c r="M96" s="4" t="e">
        <f t="shared" si="6"/>
        <v>#N/A</v>
      </c>
      <c r="N96" s="4" t="str">
        <f>$M$3&amp;B96</f>
        <v>，1681548</v>
      </c>
      <c r="O96" s="4" t="str">
        <f>$K$4&amp;B96</f>
        <v>1681548</v>
      </c>
    </row>
    <row r="97" spans="1:15">
      <c r="A97" s="17" t="s">
        <v>258</v>
      </c>
      <c r="B97" s="18">
        <v>1637676</v>
      </c>
      <c r="C97" s="94" t="s">
        <v>259</v>
      </c>
      <c r="D97" s="20">
        <v>43815</v>
      </c>
      <c r="E97" s="20">
        <v>43818</v>
      </c>
      <c r="F97" s="18">
        <v>1</v>
      </c>
      <c r="G97" s="21">
        <v>10000</v>
      </c>
      <c r="H97" s="18">
        <f t="shared" si="8"/>
        <v>3</v>
      </c>
      <c r="I97" s="38">
        <f t="shared" si="5"/>
        <v>30000</v>
      </c>
      <c r="J97" s="38">
        <f t="shared" si="7"/>
        <v>1533900</v>
      </c>
      <c r="K97" s="39"/>
      <c r="L97" s="39" t="e">
        <f>VLOOKUP(B97,[2]应付款管理!$A$1:$B$65536,2,0)</f>
        <v>#N/A</v>
      </c>
      <c r="M97" s="4" t="e">
        <f t="shared" si="6"/>
        <v>#N/A</v>
      </c>
      <c r="N97" s="4" t="str">
        <f>$M$3&amp;B97</f>
        <v>，1637676</v>
      </c>
      <c r="O97" s="4" t="str">
        <f>$K$4&amp;B97</f>
        <v>1637676</v>
      </c>
    </row>
    <row r="98" spans="1:15">
      <c r="A98" s="17" t="s">
        <v>260</v>
      </c>
      <c r="B98" s="18">
        <v>1679448</v>
      </c>
      <c r="C98" s="94" t="s">
        <v>261</v>
      </c>
      <c r="D98" s="20">
        <v>43815</v>
      </c>
      <c r="E98" s="20">
        <v>43818</v>
      </c>
      <c r="F98" s="18">
        <v>1</v>
      </c>
      <c r="G98" s="21">
        <v>7500</v>
      </c>
      <c r="H98" s="18">
        <f t="shared" si="8"/>
        <v>3</v>
      </c>
      <c r="I98" s="38">
        <f t="shared" si="5"/>
        <v>22500</v>
      </c>
      <c r="J98" s="38">
        <f t="shared" si="7"/>
        <v>1556400</v>
      </c>
      <c r="K98" s="39"/>
      <c r="L98" s="39" t="e">
        <f>VLOOKUP(B98,[2]应付款管理!$A$1:$B$65536,2,0)</f>
        <v>#N/A</v>
      </c>
      <c r="M98" s="4" t="e">
        <f t="shared" si="6"/>
        <v>#N/A</v>
      </c>
      <c r="N98" s="4" t="str">
        <f>$M$3&amp;B98</f>
        <v>，1679448</v>
      </c>
      <c r="O98" s="4" t="str">
        <f>$K$4&amp;B98</f>
        <v>1679448</v>
      </c>
    </row>
    <row r="99" spans="1:15">
      <c r="A99" s="17" t="s">
        <v>262</v>
      </c>
      <c r="B99" s="18">
        <v>1655692</v>
      </c>
      <c r="C99" s="94" t="s">
        <v>263</v>
      </c>
      <c r="D99" s="20">
        <v>43815</v>
      </c>
      <c r="E99" s="20">
        <v>43817</v>
      </c>
      <c r="F99" s="18">
        <v>1</v>
      </c>
      <c r="G99" s="21">
        <v>10000</v>
      </c>
      <c r="H99" s="18">
        <f t="shared" si="8"/>
        <v>2</v>
      </c>
      <c r="I99" s="38">
        <f t="shared" si="5"/>
        <v>20000</v>
      </c>
      <c r="J99" s="38">
        <f t="shared" si="7"/>
        <v>1576400</v>
      </c>
      <c r="K99" s="39"/>
      <c r="L99" s="39" t="e">
        <f>VLOOKUP(B99,[2]应付款管理!$A$1:$B$65536,2,0)</f>
        <v>#N/A</v>
      </c>
      <c r="M99" s="4" t="e">
        <f t="shared" si="6"/>
        <v>#N/A</v>
      </c>
      <c r="N99" s="4" t="str">
        <f>$M$3&amp;B99</f>
        <v>，1655692</v>
      </c>
      <c r="O99" s="4" t="str">
        <f>$K$4&amp;B99</f>
        <v>1655692</v>
      </c>
    </row>
    <row r="100" spans="1:15">
      <c r="A100" s="17" t="s">
        <v>264</v>
      </c>
      <c r="B100" s="18">
        <v>1654460</v>
      </c>
      <c r="C100" s="94" t="s">
        <v>265</v>
      </c>
      <c r="D100" s="20">
        <v>43815</v>
      </c>
      <c r="E100" s="20">
        <v>43816</v>
      </c>
      <c r="F100" s="18">
        <v>1</v>
      </c>
      <c r="G100" s="21">
        <v>6500</v>
      </c>
      <c r="H100" s="18">
        <f t="shared" si="8"/>
        <v>1</v>
      </c>
      <c r="I100" s="38">
        <f t="shared" si="5"/>
        <v>6500</v>
      </c>
      <c r="J100" s="38">
        <f t="shared" si="7"/>
        <v>1582900</v>
      </c>
      <c r="K100" s="39"/>
      <c r="L100" s="39" t="e">
        <f>VLOOKUP(B100,[2]应付款管理!$A$1:$B$65536,2,0)</f>
        <v>#N/A</v>
      </c>
      <c r="M100" s="4" t="e">
        <f t="shared" si="6"/>
        <v>#N/A</v>
      </c>
      <c r="N100" s="4" t="str">
        <f>$M$3&amp;B100</f>
        <v>，1654460</v>
      </c>
      <c r="O100" s="4" t="str">
        <f>$K$4&amp;B100</f>
        <v>1654460</v>
      </c>
    </row>
    <row r="101" spans="1:15">
      <c r="A101" s="17" t="s">
        <v>266</v>
      </c>
      <c r="B101" s="18">
        <v>1654466</v>
      </c>
      <c r="C101" s="94" t="s">
        <v>267</v>
      </c>
      <c r="D101" s="20">
        <v>43816</v>
      </c>
      <c r="E101" s="20">
        <v>43817</v>
      </c>
      <c r="F101" s="18">
        <v>1</v>
      </c>
      <c r="G101" s="21">
        <v>6500</v>
      </c>
      <c r="H101" s="18">
        <f t="shared" si="8"/>
        <v>1</v>
      </c>
      <c r="I101" s="38">
        <f t="shared" si="5"/>
        <v>6500</v>
      </c>
      <c r="J101" s="38">
        <f t="shared" si="7"/>
        <v>1589400</v>
      </c>
      <c r="K101" s="39"/>
      <c r="L101" s="39" t="e">
        <f>VLOOKUP(B101,[2]应付款管理!$A$1:$B$65536,2,0)</f>
        <v>#N/A</v>
      </c>
      <c r="M101" s="4" t="e">
        <f t="shared" si="6"/>
        <v>#N/A</v>
      </c>
      <c r="N101" s="4" t="str">
        <f>$M$3&amp;B101</f>
        <v>，1654466</v>
      </c>
      <c r="O101" s="4" t="str">
        <f>$K$4&amp;B101</f>
        <v>1654466</v>
      </c>
    </row>
    <row r="102" spans="1:15">
      <c r="A102" s="17" t="s">
        <v>268</v>
      </c>
      <c r="B102" s="18">
        <v>1678457</v>
      </c>
      <c r="C102" s="94" t="s">
        <v>269</v>
      </c>
      <c r="D102" s="20">
        <v>43815</v>
      </c>
      <c r="E102" s="20">
        <v>43818</v>
      </c>
      <c r="F102" s="18">
        <v>1</v>
      </c>
      <c r="G102" s="21">
        <v>14000</v>
      </c>
      <c r="H102" s="18">
        <f t="shared" si="8"/>
        <v>3</v>
      </c>
      <c r="I102" s="38">
        <f t="shared" si="5"/>
        <v>42000</v>
      </c>
      <c r="J102" s="38">
        <f t="shared" si="7"/>
        <v>1631400</v>
      </c>
      <c r="K102" s="39"/>
      <c r="L102" s="39" t="e">
        <f>VLOOKUP(B102,[2]应付款管理!$A$1:$B$65536,2,0)</f>
        <v>#N/A</v>
      </c>
      <c r="M102" s="4" t="e">
        <f t="shared" si="6"/>
        <v>#N/A</v>
      </c>
      <c r="N102" s="4" t="str">
        <f>$M$3&amp;B102</f>
        <v>，1678457</v>
      </c>
      <c r="O102" s="4" t="str">
        <f>$K$4&amp;B102</f>
        <v>1678457</v>
      </c>
    </row>
    <row r="103" spans="1:15">
      <c r="A103" s="17" t="s">
        <v>270</v>
      </c>
      <c r="B103" s="18">
        <v>1678465</v>
      </c>
      <c r="C103" s="94" t="s">
        <v>271</v>
      </c>
      <c r="D103" s="20">
        <v>43816</v>
      </c>
      <c r="E103" s="20">
        <v>43818</v>
      </c>
      <c r="F103" s="18">
        <v>1</v>
      </c>
      <c r="G103" s="21">
        <v>6500</v>
      </c>
      <c r="H103" s="18">
        <f t="shared" si="8"/>
        <v>2</v>
      </c>
      <c r="I103" s="38">
        <f t="shared" si="5"/>
        <v>13000</v>
      </c>
      <c r="J103" s="38">
        <f t="shared" si="7"/>
        <v>1644400</v>
      </c>
      <c r="K103" s="39"/>
      <c r="L103" s="39" t="e">
        <f>VLOOKUP(B103,[2]应付款管理!$A$1:$B$65536,2,0)</f>
        <v>#N/A</v>
      </c>
      <c r="M103" s="4" t="e">
        <f t="shared" si="6"/>
        <v>#N/A</v>
      </c>
      <c r="N103" s="4" t="str">
        <f>$M$3&amp;B103</f>
        <v>，1678465</v>
      </c>
      <c r="O103" s="4" t="str">
        <f>$K$4&amp;B103</f>
        <v>1678465</v>
      </c>
    </row>
    <row r="104" spans="1:15">
      <c r="A104" s="17" t="s">
        <v>272</v>
      </c>
      <c r="B104" s="22">
        <v>1642092</v>
      </c>
      <c r="C104" s="94" t="s">
        <v>273</v>
      </c>
      <c r="D104" s="20">
        <v>43816</v>
      </c>
      <c r="E104" s="20">
        <v>43819</v>
      </c>
      <c r="F104" s="22">
        <v>2</v>
      </c>
      <c r="G104" s="21">
        <v>6500</v>
      </c>
      <c r="H104" s="18">
        <f t="shared" si="8"/>
        <v>3</v>
      </c>
      <c r="I104" s="38">
        <f t="shared" si="5"/>
        <v>19500</v>
      </c>
      <c r="J104" s="38">
        <f t="shared" si="7"/>
        <v>1663900</v>
      </c>
      <c r="K104" s="39"/>
      <c r="L104" s="39" t="e">
        <f>VLOOKUP(B104,[2]应付款管理!$A$1:$B$65536,2,0)</f>
        <v>#N/A</v>
      </c>
      <c r="M104" s="4" t="e">
        <f t="shared" si="6"/>
        <v>#N/A</v>
      </c>
      <c r="N104" s="4" t="str">
        <f>$M$3&amp;B104</f>
        <v>，1642092</v>
      </c>
      <c r="O104" s="4" t="str">
        <f>$K$4&amp;B104</f>
        <v>1642092</v>
      </c>
    </row>
    <row r="105" spans="1:13">
      <c r="A105" s="17" t="s">
        <v>274</v>
      </c>
      <c r="B105" s="24"/>
      <c r="C105" s="94" t="s">
        <v>275</v>
      </c>
      <c r="D105" s="20">
        <v>43816</v>
      </c>
      <c r="E105" s="20">
        <v>43819</v>
      </c>
      <c r="F105" s="24"/>
      <c r="G105" s="21">
        <v>6500</v>
      </c>
      <c r="H105" s="18">
        <f t="shared" si="8"/>
        <v>3</v>
      </c>
      <c r="I105" s="38">
        <f t="shared" si="5"/>
        <v>19500</v>
      </c>
      <c r="J105" s="38">
        <f t="shared" si="7"/>
        <v>1683400</v>
      </c>
      <c r="K105" s="39"/>
      <c r="L105" s="39"/>
      <c r="M105" s="4">
        <f t="shared" si="6"/>
        <v>19500</v>
      </c>
    </row>
    <row r="106" spans="1:15">
      <c r="A106" s="17" t="s">
        <v>276</v>
      </c>
      <c r="B106" s="18">
        <v>1703914</v>
      </c>
      <c r="C106" s="94" t="s">
        <v>277</v>
      </c>
      <c r="D106" s="20">
        <v>43816</v>
      </c>
      <c r="E106" s="20">
        <v>43818</v>
      </c>
      <c r="F106" s="18">
        <v>1</v>
      </c>
      <c r="G106" s="21">
        <v>8400</v>
      </c>
      <c r="H106" s="18">
        <f t="shared" si="8"/>
        <v>2</v>
      </c>
      <c r="I106" s="38">
        <f t="shared" si="5"/>
        <v>16800</v>
      </c>
      <c r="J106" s="38">
        <f t="shared" si="7"/>
        <v>1700200</v>
      </c>
      <c r="K106" s="39"/>
      <c r="L106" s="39" t="e">
        <f>VLOOKUP(B106,[2]应付款管理!$A$1:$B$65536,2,0)</f>
        <v>#N/A</v>
      </c>
      <c r="M106" s="4" t="e">
        <f t="shared" si="6"/>
        <v>#N/A</v>
      </c>
      <c r="N106" s="4" t="str">
        <f>$M$3&amp;B106</f>
        <v>，1703914</v>
      </c>
      <c r="O106" s="4" t="str">
        <f>$K$4&amp;B106</f>
        <v>1703914</v>
      </c>
    </row>
    <row r="107" spans="1:15">
      <c r="A107" s="17" t="s">
        <v>278</v>
      </c>
      <c r="B107" s="22">
        <v>1657819</v>
      </c>
      <c r="C107" s="94" t="s">
        <v>279</v>
      </c>
      <c r="D107" s="20">
        <v>43816</v>
      </c>
      <c r="E107" s="20">
        <v>43821</v>
      </c>
      <c r="F107" s="18">
        <v>1</v>
      </c>
      <c r="G107" s="21">
        <v>7500</v>
      </c>
      <c r="H107" s="18">
        <f t="shared" si="8"/>
        <v>5</v>
      </c>
      <c r="I107" s="38">
        <f t="shared" si="5"/>
        <v>37500</v>
      </c>
      <c r="J107" s="38">
        <f t="shared" si="7"/>
        <v>1737700</v>
      </c>
      <c r="K107" s="39"/>
      <c r="L107" s="39" t="e">
        <f>VLOOKUP(B107,[2]应付款管理!$A$1:$B$65536,2,0)</f>
        <v>#N/A</v>
      </c>
      <c r="M107" s="4" t="e">
        <f t="shared" si="6"/>
        <v>#N/A</v>
      </c>
      <c r="N107" s="4" t="str">
        <f>$M$3&amp;B107</f>
        <v>，1657819</v>
      </c>
      <c r="O107" s="4" t="str">
        <f>$K$4&amp;B107</f>
        <v>1657819</v>
      </c>
    </row>
    <row r="108" spans="1:13">
      <c r="A108" s="17" t="s">
        <v>280</v>
      </c>
      <c r="B108" s="24"/>
      <c r="C108" s="94" t="s">
        <v>281</v>
      </c>
      <c r="D108" s="20">
        <v>43816</v>
      </c>
      <c r="E108" s="20">
        <v>43821</v>
      </c>
      <c r="F108" s="18">
        <v>1</v>
      </c>
      <c r="G108" s="21">
        <v>7500</v>
      </c>
      <c r="H108" s="18">
        <f t="shared" si="8"/>
        <v>5</v>
      </c>
      <c r="I108" s="38">
        <f t="shared" si="5"/>
        <v>37500</v>
      </c>
      <c r="J108" s="38">
        <f t="shared" si="7"/>
        <v>1775200</v>
      </c>
      <c r="K108" s="39"/>
      <c r="L108" s="39"/>
      <c r="M108" s="4">
        <f t="shared" si="6"/>
        <v>37500</v>
      </c>
    </row>
    <row r="109" spans="1:15">
      <c r="A109" s="17" t="s">
        <v>282</v>
      </c>
      <c r="B109" s="18">
        <v>1657882</v>
      </c>
      <c r="C109" s="94" t="s">
        <v>283</v>
      </c>
      <c r="D109" s="20">
        <v>43816</v>
      </c>
      <c r="E109" s="20">
        <v>43821</v>
      </c>
      <c r="F109" s="18">
        <v>1</v>
      </c>
      <c r="G109" s="21">
        <v>6500</v>
      </c>
      <c r="H109" s="18">
        <f t="shared" si="8"/>
        <v>5</v>
      </c>
      <c r="I109" s="38">
        <f t="shared" si="5"/>
        <v>32500</v>
      </c>
      <c r="J109" s="38">
        <f t="shared" si="7"/>
        <v>1807700</v>
      </c>
      <c r="K109" s="39"/>
      <c r="L109" s="39" t="e">
        <f>VLOOKUP(B109,[2]应付款管理!$A$1:$B$65536,2,0)</f>
        <v>#N/A</v>
      </c>
      <c r="M109" s="4" t="e">
        <f t="shared" si="6"/>
        <v>#N/A</v>
      </c>
      <c r="N109" s="4" t="str">
        <f>$M$3&amp;B109</f>
        <v>，1657882</v>
      </c>
      <c r="O109" s="4" t="str">
        <f>$K$4&amp;B109</f>
        <v>1657882</v>
      </c>
    </row>
    <row r="110" spans="1:15">
      <c r="A110" s="17" t="s">
        <v>284</v>
      </c>
      <c r="B110" s="22">
        <v>1664701</v>
      </c>
      <c r="C110" s="97" t="s">
        <v>285</v>
      </c>
      <c r="D110" s="20">
        <v>43817</v>
      </c>
      <c r="E110" s="20">
        <v>43822</v>
      </c>
      <c r="F110" s="18">
        <v>1</v>
      </c>
      <c r="G110" s="21">
        <v>12000</v>
      </c>
      <c r="H110" s="18">
        <f t="shared" si="8"/>
        <v>5</v>
      </c>
      <c r="I110" s="60">
        <f>G110*H110+G111</f>
        <v>76000</v>
      </c>
      <c r="J110" s="61">
        <f t="shared" si="7"/>
        <v>1883700</v>
      </c>
      <c r="K110" s="39"/>
      <c r="L110" s="39" t="e">
        <f>VLOOKUP(B110,[2]应付款管理!$A$1:$B$65536,2,0)</f>
        <v>#N/A</v>
      </c>
      <c r="M110" s="4" t="e">
        <f t="shared" si="6"/>
        <v>#N/A</v>
      </c>
      <c r="N110" s="4" t="str">
        <f>$M$3&amp;B110</f>
        <v>，1664701</v>
      </c>
      <c r="O110" s="4" t="str">
        <f>$K$4&amp;B110</f>
        <v>1664701</v>
      </c>
    </row>
    <row r="111" spans="1:13">
      <c r="A111" s="17" t="s">
        <v>286</v>
      </c>
      <c r="B111" s="24"/>
      <c r="C111" s="48"/>
      <c r="D111" s="20">
        <v>43822</v>
      </c>
      <c r="E111" s="20">
        <v>43823</v>
      </c>
      <c r="F111" s="18">
        <v>1</v>
      </c>
      <c r="G111" s="21">
        <v>16000</v>
      </c>
      <c r="H111" s="18">
        <f t="shared" si="8"/>
        <v>1</v>
      </c>
      <c r="I111" s="62"/>
      <c r="J111" s="63"/>
      <c r="K111" s="39"/>
      <c r="L111" s="39"/>
      <c r="M111" s="4">
        <f t="shared" si="6"/>
        <v>0</v>
      </c>
    </row>
    <row r="112" spans="1:15">
      <c r="A112" s="17" t="s">
        <v>287</v>
      </c>
      <c r="B112" s="18">
        <v>1672008</v>
      </c>
      <c r="C112" s="94" t="s">
        <v>288</v>
      </c>
      <c r="D112" s="20">
        <v>43817</v>
      </c>
      <c r="E112" s="20">
        <v>43820</v>
      </c>
      <c r="F112" s="18">
        <v>1</v>
      </c>
      <c r="G112" s="21">
        <v>7500</v>
      </c>
      <c r="H112" s="18">
        <f t="shared" si="8"/>
        <v>3</v>
      </c>
      <c r="I112" s="38">
        <f t="shared" ref="I112:I132" si="9">G112*H112</f>
        <v>22500</v>
      </c>
      <c r="J112" s="38">
        <f>J110+I112</f>
        <v>1906200</v>
      </c>
      <c r="K112" s="39"/>
      <c r="L112" s="39" t="e">
        <f>VLOOKUP(B112,[2]应付款管理!$A$1:$B$65536,2,0)</f>
        <v>#N/A</v>
      </c>
      <c r="M112" s="4" t="e">
        <f t="shared" si="6"/>
        <v>#N/A</v>
      </c>
      <c r="N112" s="4" t="str">
        <f>$M$3&amp;B112</f>
        <v>，1672008</v>
      </c>
      <c r="O112" s="4" t="str">
        <f>$K$4&amp;B112</f>
        <v>1672008</v>
      </c>
    </row>
    <row r="113" spans="1:15">
      <c r="A113" s="17" t="s">
        <v>289</v>
      </c>
      <c r="B113" s="18">
        <v>1675987</v>
      </c>
      <c r="C113" s="94" t="s">
        <v>290</v>
      </c>
      <c r="D113" s="20">
        <v>43818</v>
      </c>
      <c r="E113" s="20">
        <v>43821</v>
      </c>
      <c r="F113" s="18">
        <v>1</v>
      </c>
      <c r="G113" s="21">
        <v>6500</v>
      </c>
      <c r="H113" s="18">
        <f t="shared" si="8"/>
        <v>3</v>
      </c>
      <c r="I113" s="38">
        <f t="shared" si="9"/>
        <v>19500</v>
      </c>
      <c r="J113" s="38">
        <f t="shared" ref="J113:J122" si="10">J112+I113</f>
        <v>1925700</v>
      </c>
      <c r="K113" s="39"/>
      <c r="L113" s="39" t="e">
        <f>VLOOKUP(B113,[2]应付款管理!$A$1:$B$65536,2,0)</f>
        <v>#N/A</v>
      </c>
      <c r="M113" s="4" t="e">
        <f t="shared" si="6"/>
        <v>#N/A</v>
      </c>
      <c r="N113" s="4" t="str">
        <f>$M$3&amp;B113</f>
        <v>，1675987</v>
      </c>
      <c r="O113" s="4" t="str">
        <f>$K$4&amp;B113</f>
        <v>1675987</v>
      </c>
    </row>
    <row r="114" spans="1:15">
      <c r="A114" s="17" t="s">
        <v>291</v>
      </c>
      <c r="B114" s="18">
        <v>1680898</v>
      </c>
      <c r="C114" s="94" t="s">
        <v>292</v>
      </c>
      <c r="D114" s="20">
        <v>43834</v>
      </c>
      <c r="E114" s="20">
        <v>43836</v>
      </c>
      <c r="F114" s="18">
        <v>1</v>
      </c>
      <c r="G114" s="21">
        <v>6500</v>
      </c>
      <c r="H114" s="18">
        <f t="shared" si="8"/>
        <v>2</v>
      </c>
      <c r="I114" s="38">
        <f t="shared" si="9"/>
        <v>13000</v>
      </c>
      <c r="J114" s="38">
        <f t="shared" si="10"/>
        <v>1938700</v>
      </c>
      <c r="K114" s="39"/>
      <c r="L114" s="39" t="e">
        <f>VLOOKUP(B114,[2]应付款管理!$A$1:$B$65536,2,0)</f>
        <v>#N/A</v>
      </c>
      <c r="M114" s="4" t="e">
        <f t="shared" si="6"/>
        <v>#N/A</v>
      </c>
      <c r="N114" s="4" t="str">
        <f>$M$3&amp;B114</f>
        <v>，1680898</v>
      </c>
      <c r="O114" s="4" t="str">
        <f>$K$4&amp;B114</f>
        <v>1680898</v>
      </c>
    </row>
    <row r="115" spans="1:15">
      <c r="A115" s="17" t="s">
        <v>293</v>
      </c>
      <c r="B115" s="22">
        <v>1662061</v>
      </c>
      <c r="C115" s="94" t="s">
        <v>294</v>
      </c>
      <c r="D115" s="20">
        <v>43823</v>
      </c>
      <c r="E115" s="20">
        <v>43828</v>
      </c>
      <c r="F115" s="18">
        <v>1</v>
      </c>
      <c r="G115" s="21">
        <v>11500</v>
      </c>
      <c r="H115" s="18">
        <f t="shared" si="8"/>
        <v>5</v>
      </c>
      <c r="I115" s="38">
        <f t="shared" si="9"/>
        <v>57500</v>
      </c>
      <c r="J115" s="38">
        <f t="shared" si="10"/>
        <v>1996200</v>
      </c>
      <c r="K115" s="39"/>
      <c r="L115" s="39" t="e">
        <f>VLOOKUP(B115,[2]应付款管理!$A$1:$B$65536,2,0)</f>
        <v>#N/A</v>
      </c>
      <c r="M115" s="4" t="e">
        <f t="shared" si="6"/>
        <v>#N/A</v>
      </c>
      <c r="N115" s="4" t="str">
        <f>$M$3&amp;B115</f>
        <v>，1662061</v>
      </c>
      <c r="O115" s="4" t="str">
        <f>$K$4&amp;B115</f>
        <v>1662061</v>
      </c>
    </row>
    <row r="116" spans="1:13">
      <c r="A116" s="17" t="s">
        <v>295</v>
      </c>
      <c r="B116" s="24"/>
      <c r="C116" s="94" t="s">
        <v>296</v>
      </c>
      <c r="D116" s="20">
        <v>43823</v>
      </c>
      <c r="E116" s="20">
        <v>43828</v>
      </c>
      <c r="F116" s="18">
        <v>1</v>
      </c>
      <c r="G116" s="21">
        <v>11500</v>
      </c>
      <c r="H116" s="18">
        <f t="shared" si="8"/>
        <v>5</v>
      </c>
      <c r="I116" s="38">
        <f t="shared" si="9"/>
        <v>57500</v>
      </c>
      <c r="J116" s="38">
        <f t="shared" si="10"/>
        <v>2053700</v>
      </c>
      <c r="K116" s="39"/>
      <c r="L116" s="39"/>
      <c r="M116" s="4">
        <f t="shared" si="6"/>
        <v>57500</v>
      </c>
    </row>
    <row r="117" spans="1:15">
      <c r="A117" s="17" t="s">
        <v>297</v>
      </c>
      <c r="B117" s="18">
        <v>1728150</v>
      </c>
      <c r="C117" s="94" t="s">
        <v>298</v>
      </c>
      <c r="D117" s="20">
        <v>43825</v>
      </c>
      <c r="E117" s="20">
        <v>43829</v>
      </c>
      <c r="F117" s="18">
        <v>1</v>
      </c>
      <c r="G117" s="21">
        <v>14000</v>
      </c>
      <c r="H117" s="18">
        <f t="shared" si="8"/>
        <v>4</v>
      </c>
      <c r="I117" s="38">
        <f t="shared" si="9"/>
        <v>56000</v>
      </c>
      <c r="J117" s="38">
        <f t="shared" si="10"/>
        <v>2109700</v>
      </c>
      <c r="K117" s="39"/>
      <c r="L117" s="39" t="e">
        <f>VLOOKUP(B117,[2]应付款管理!$A$1:$B$65536,2,0)</f>
        <v>#N/A</v>
      </c>
      <c r="M117" s="4" t="e">
        <f t="shared" si="6"/>
        <v>#N/A</v>
      </c>
      <c r="N117" s="4" t="str">
        <f>$M$3&amp;B117</f>
        <v>，1728150</v>
      </c>
      <c r="O117" s="4" t="str">
        <f>$K$4&amp;B117</f>
        <v>1728150</v>
      </c>
    </row>
    <row r="118" spans="1:15">
      <c r="A118" s="17" t="s">
        <v>299</v>
      </c>
      <c r="B118" s="18">
        <v>1702098</v>
      </c>
      <c r="C118" s="94" t="s">
        <v>300</v>
      </c>
      <c r="D118" s="49">
        <v>43826</v>
      </c>
      <c r="E118" s="49">
        <v>43827</v>
      </c>
      <c r="F118" s="18">
        <v>1</v>
      </c>
      <c r="G118" s="21">
        <v>15000</v>
      </c>
      <c r="H118" s="18">
        <f t="shared" si="8"/>
        <v>1</v>
      </c>
      <c r="I118" s="38">
        <f t="shared" si="9"/>
        <v>15000</v>
      </c>
      <c r="J118" s="38">
        <f t="shared" si="10"/>
        <v>2124700</v>
      </c>
      <c r="K118" s="39"/>
      <c r="L118" s="39" t="e">
        <f>VLOOKUP(B118,[2]应付款管理!$A$1:$B$65536,2,0)</f>
        <v>#N/A</v>
      </c>
      <c r="M118" s="4" t="e">
        <f t="shared" si="6"/>
        <v>#N/A</v>
      </c>
      <c r="N118" s="4" t="str">
        <f>$M$3&amp;B118</f>
        <v>，1702098</v>
      </c>
      <c r="O118" s="4" t="str">
        <f>$K$4&amp;B118</f>
        <v>1702098</v>
      </c>
    </row>
    <row r="119" spans="1:15">
      <c r="A119" s="17" t="s">
        <v>301</v>
      </c>
      <c r="B119" s="18">
        <v>1728303</v>
      </c>
      <c r="C119" s="94" t="s">
        <v>302</v>
      </c>
      <c r="D119" s="49">
        <v>43826</v>
      </c>
      <c r="E119" s="49">
        <v>43827</v>
      </c>
      <c r="F119" s="18">
        <v>1</v>
      </c>
      <c r="G119" s="21">
        <v>14000</v>
      </c>
      <c r="H119" s="18">
        <f t="shared" si="8"/>
        <v>1</v>
      </c>
      <c r="I119" s="38">
        <f t="shared" si="9"/>
        <v>14000</v>
      </c>
      <c r="J119" s="38">
        <f t="shared" si="10"/>
        <v>2138700</v>
      </c>
      <c r="K119" s="39"/>
      <c r="L119" s="39" t="e">
        <f>VLOOKUP(B119,[2]应付款管理!$A$1:$B$65536,2,0)</f>
        <v>#N/A</v>
      </c>
      <c r="M119" s="4" t="e">
        <f t="shared" si="6"/>
        <v>#N/A</v>
      </c>
      <c r="N119" s="4" t="str">
        <f>$M$3&amp;B119</f>
        <v>，1728303</v>
      </c>
      <c r="O119" s="4" t="str">
        <f>$K$4&amp;B119</f>
        <v>1728303</v>
      </c>
    </row>
    <row r="120" spans="1:15">
      <c r="A120" s="17" t="s">
        <v>303</v>
      </c>
      <c r="B120" s="22">
        <v>1729137</v>
      </c>
      <c r="C120" s="94" t="s">
        <v>304</v>
      </c>
      <c r="D120" s="20">
        <v>43827</v>
      </c>
      <c r="E120" s="20">
        <v>43830</v>
      </c>
      <c r="F120" s="18">
        <v>1</v>
      </c>
      <c r="G120" s="21">
        <v>14000</v>
      </c>
      <c r="H120" s="18">
        <f t="shared" si="8"/>
        <v>3</v>
      </c>
      <c r="I120" s="38">
        <f t="shared" si="9"/>
        <v>42000</v>
      </c>
      <c r="J120" s="38">
        <f t="shared" si="10"/>
        <v>2180700</v>
      </c>
      <c r="K120" s="39"/>
      <c r="L120" s="39" t="e">
        <f>VLOOKUP(B120,[2]应付款管理!$A$1:$B$65536,2,0)</f>
        <v>#N/A</v>
      </c>
      <c r="M120" s="4" t="e">
        <f t="shared" si="6"/>
        <v>#N/A</v>
      </c>
      <c r="N120" s="4" t="str">
        <f>$M$3&amp;B120</f>
        <v>，1729137</v>
      </c>
      <c r="O120" s="4" t="str">
        <f>$K$4&amp;B120</f>
        <v>1729137</v>
      </c>
    </row>
    <row r="121" spans="1:13">
      <c r="A121" s="17" t="s">
        <v>305</v>
      </c>
      <c r="B121" s="24"/>
      <c r="C121" s="94" t="s">
        <v>306</v>
      </c>
      <c r="D121" s="20">
        <v>43827</v>
      </c>
      <c r="E121" s="20">
        <v>43830</v>
      </c>
      <c r="F121" s="18">
        <v>1</v>
      </c>
      <c r="G121" s="21">
        <v>14000</v>
      </c>
      <c r="H121" s="18">
        <f t="shared" si="8"/>
        <v>3</v>
      </c>
      <c r="I121" s="38">
        <f t="shared" si="9"/>
        <v>42000</v>
      </c>
      <c r="J121" s="38">
        <f t="shared" si="10"/>
        <v>2222700</v>
      </c>
      <c r="K121" s="39"/>
      <c r="L121" s="39"/>
      <c r="M121" s="4">
        <f t="shared" si="6"/>
        <v>42000</v>
      </c>
    </row>
    <row r="122" spans="1:15">
      <c r="A122" s="17" t="s">
        <v>307</v>
      </c>
      <c r="B122" s="18">
        <v>1732846</v>
      </c>
      <c r="C122" s="94" t="s">
        <v>308</v>
      </c>
      <c r="D122" s="20">
        <v>43828</v>
      </c>
      <c r="E122" s="20">
        <v>43830</v>
      </c>
      <c r="F122" s="18">
        <v>1</v>
      </c>
      <c r="G122" s="21">
        <v>14000</v>
      </c>
      <c r="H122" s="18">
        <f t="shared" si="8"/>
        <v>2</v>
      </c>
      <c r="I122" s="38">
        <f t="shared" si="9"/>
        <v>28000</v>
      </c>
      <c r="J122" s="38">
        <f t="shared" si="10"/>
        <v>2250700</v>
      </c>
      <c r="K122" s="39"/>
      <c r="L122" s="39" t="e">
        <f>VLOOKUP(B122,[2]应付款管理!$A$1:$B$65536,2,0)</f>
        <v>#N/A</v>
      </c>
      <c r="M122" s="4" t="e">
        <f t="shared" si="6"/>
        <v>#N/A</v>
      </c>
      <c r="N122" s="4" t="str">
        <f>$M$3&amp;B122</f>
        <v>，1732846</v>
      </c>
      <c r="O122" s="4" t="str">
        <f>$K$4&amp;B122</f>
        <v>1732846</v>
      </c>
    </row>
    <row r="123" spans="1:14">
      <c r="A123" s="50" t="s">
        <v>309</v>
      </c>
      <c r="B123" s="51">
        <v>1700918</v>
      </c>
      <c r="C123" s="98" t="s">
        <v>310</v>
      </c>
      <c r="D123" s="53">
        <v>43838</v>
      </c>
      <c r="E123" s="53">
        <v>43843</v>
      </c>
      <c r="F123" s="54">
        <v>1</v>
      </c>
      <c r="G123" s="55">
        <v>8400</v>
      </c>
      <c r="H123" s="54">
        <f t="shared" si="8"/>
        <v>5</v>
      </c>
      <c r="I123" s="64">
        <f t="shared" si="9"/>
        <v>42000</v>
      </c>
      <c r="J123" s="64">
        <f>I123</f>
        <v>42000</v>
      </c>
      <c r="K123" s="65" t="s">
        <v>311</v>
      </c>
      <c r="L123" s="39" t="e">
        <f>VLOOKUP(B123,[2]应付款管理!$A$1:$B$65536,2,0)</f>
        <v>#N/A</v>
      </c>
      <c r="M123" s="4" t="e">
        <f t="shared" si="6"/>
        <v>#N/A</v>
      </c>
      <c r="N123" s="4" t="str">
        <f>$M$3&amp;B123</f>
        <v>，1700918</v>
      </c>
    </row>
    <row r="124" spans="1:13">
      <c r="A124" s="50" t="s">
        <v>312</v>
      </c>
      <c r="B124" s="56"/>
      <c r="C124" s="98" t="s">
        <v>313</v>
      </c>
      <c r="D124" s="53">
        <v>43838</v>
      </c>
      <c r="E124" s="53">
        <v>43843</v>
      </c>
      <c r="F124" s="54">
        <v>1</v>
      </c>
      <c r="G124" s="55">
        <v>8400</v>
      </c>
      <c r="H124" s="54">
        <f t="shared" si="8"/>
        <v>5</v>
      </c>
      <c r="I124" s="64">
        <f t="shared" si="9"/>
        <v>42000</v>
      </c>
      <c r="J124" s="64">
        <f t="shared" ref="J124:J137" si="11">J123+I124</f>
        <v>84000</v>
      </c>
      <c r="K124" s="65" t="s">
        <v>311</v>
      </c>
      <c r="L124" s="39"/>
      <c r="M124" s="4">
        <f t="shared" si="6"/>
        <v>42000</v>
      </c>
    </row>
    <row r="125" spans="1:14">
      <c r="A125" s="50" t="s">
        <v>314</v>
      </c>
      <c r="B125" s="51">
        <v>1727140</v>
      </c>
      <c r="C125" s="98" t="s">
        <v>315</v>
      </c>
      <c r="D125" s="53">
        <v>43839</v>
      </c>
      <c r="E125" s="53">
        <v>43841</v>
      </c>
      <c r="F125" s="54">
        <v>1</v>
      </c>
      <c r="G125" s="55">
        <v>8400</v>
      </c>
      <c r="H125" s="54">
        <f t="shared" si="8"/>
        <v>2</v>
      </c>
      <c r="I125" s="64">
        <f t="shared" si="9"/>
        <v>16800</v>
      </c>
      <c r="J125" s="64">
        <f t="shared" si="11"/>
        <v>100800</v>
      </c>
      <c r="K125" s="65" t="s">
        <v>311</v>
      </c>
      <c r="L125" s="39" t="e">
        <f>VLOOKUP(B125,[2]应付款管理!$A$1:$B$65536,2,0)</f>
        <v>#N/A</v>
      </c>
      <c r="M125" s="4" t="e">
        <f t="shared" si="6"/>
        <v>#N/A</v>
      </c>
      <c r="N125" s="4" t="str">
        <f>$M$3&amp;B125</f>
        <v>，1727140</v>
      </c>
    </row>
    <row r="126" spans="1:13">
      <c r="A126" s="50" t="s">
        <v>316</v>
      </c>
      <c r="B126" s="57"/>
      <c r="C126" s="98" t="s">
        <v>317</v>
      </c>
      <c r="D126" s="53">
        <v>43839</v>
      </c>
      <c r="E126" s="53">
        <v>43841</v>
      </c>
      <c r="F126" s="54">
        <v>1</v>
      </c>
      <c r="G126" s="55">
        <v>8400</v>
      </c>
      <c r="H126" s="54">
        <f t="shared" si="8"/>
        <v>2</v>
      </c>
      <c r="I126" s="64">
        <f t="shared" si="9"/>
        <v>16800</v>
      </c>
      <c r="J126" s="64">
        <f t="shared" si="11"/>
        <v>117600</v>
      </c>
      <c r="K126" s="65" t="s">
        <v>311</v>
      </c>
      <c r="L126" s="39"/>
      <c r="M126" s="4">
        <f t="shared" si="6"/>
        <v>16800</v>
      </c>
    </row>
    <row r="127" spans="1:13">
      <c r="A127" s="50" t="s">
        <v>318</v>
      </c>
      <c r="B127" s="56"/>
      <c r="C127" s="98" t="s">
        <v>319</v>
      </c>
      <c r="D127" s="53">
        <v>43839</v>
      </c>
      <c r="E127" s="53">
        <v>43841</v>
      </c>
      <c r="F127" s="54">
        <v>1</v>
      </c>
      <c r="G127" s="55">
        <v>8400</v>
      </c>
      <c r="H127" s="54">
        <f t="shared" si="8"/>
        <v>2</v>
      </c>
      <c r="I127" s="64">
        <f t="shared" si="9"/>
        <v>16800</v>
      </c>
      <c r="J127" s="64">
        <f t="shared" si="11"/>
        <v>134400</v>
      </c>
      <c r="K127" s="65" t="s">
        <v>311</v>
      </c>
      <c r="L127" s="39"/>
      <c r="M127" s="4">
        <f t="shared" si="6"/>
        <v>16800</v>
      </c>
    </row>
    <row r="128" spans="1:14">
      <c r="A128" s="50" t="s">
        <v>320</v>
      </c>
      <c r="B128" s="54">
        <v>1708313</v>
      </c>
      <c r="C128" s="98" t="s">
        <v>321</v>
      </c>
      <c r="D128" s="53">
        <v>43841</v>
      </c>
      <c r="E128" s="53">
        <v>43846</v>
      </c>
      <c r="F128" s="54">
        <v>1</v>
      </c>
      <c r="G128" s="55">
        <v>7300</v>
      </c>
      <c r="H128" s="54">
        <f t="shared" si="8"/>
        <v>5</v>
      </c>
      <c r="I128" s="64">
        <f t="shared" si="9"/>
        <v>36500</v>
      </c>
      <c r="J128" s="64">
        <f t="shared" si="11"/>
        <v>170900</v>
      </c>
      <c r="K128" s="65" t="s">
        <v>322</v>
      </c>
      <c r="L128" s="39" t="e">
        <f>VLOOKUP(B128,[2]应付款管理!$A$1:$B$65536,2,0)</f>
        <v>#N/A</v>
      </c>
      <c r="M128" s="4" t="e">
        <f t="shared" si="6"/>
        <v>#N/A</v>
      </c>
      <c r="N128" s="4" t="str">
        <f>$M$3&amp;B128</f>
        <v>，1708313</v>
      </c>
    </row>
    <row r="129" spans="1:14">
      <c r="A129" s="50" t="s">
        <v>323</v>
      </c>
      <c r="B129" s="51">
        <v>1678699</v>
      </c>
      <c r="C129" s="98" t="s">
        <v>324</v>
      </c>
      <c r="D129" s="53">
        <v>43841</v>
      </c>
      <c r="E129" s="53">
        <v>43845</v>
      </c>
      <c r="F129" s="54">
        <v>1</v>
      </c>
      <c r="G129" s="55">
        <v>6500</v>
      </c>
      <c r="H129" s="54">
        <f t="shared" si="8"/>
        <v>4</v>
      </c>
      <c r="I129" s="64">
        <f t="shared" si="9"/>
        <v>26000</v>
      </c>
      <c r="J129" s="64">
        <f t="shared" si="11"/>
        <v>196900</v>
      </c>
      <c r="K129" s="65" t="s">
        <v>322</v>
      </c>
      <c r="L129" s="39" t="e">
        <f>VLOOKUP(B129,[2]应付款管理!$A$1:$B$65536,2,0)</f>
        <v>#N/A</v>
      </c>
      <c r="M129" s="4" t="e">
        <f t="shared" si="6"/>
        <v>#N/A</v>
      </c>
      <c r="N129" s="4" t="str">
        <f>$M$3&amp;B129</f>
        <v>，1678699</v>
      </c>
    </row>
    <row r="130" spans="1:14">
      <c r="A130" s="50" t="s">
        <v>325</v>
      </c>
      <c r="B130" s="56"/>
      <c r="C130" s="98" t="s">
        <v>326</v>
      </c>
      <c r="D130" s="53">
        <v>43841</v>
      </c>
      <c r="E130" s="53">
        <v>43845</v>
      </c>
      <c r="F130" s="54">
        <v>1</v>
      </c>
      <c r="G130" s="55">
        <v>6500</v>
      </c>
      <c r="H130" s="54">
        <f t="shared" si="8"/>
        <v>4</v>
      </c>
      <c r="I130" s="64">
        <f t="shared" si="9"/>
        <v>26000</v>
      </c>
      <c r="J130" s="64">
        <f t="shared" si="11"/>
        <v>222900</v>
      </c>
      <c r="K130" s="65" t="s">
        <v>322</v>
      </c>
      <c r="L130" s="39"/>
      <c r="M130" s="4">
        <f t="shared" si="6"/>
        <v>26000</v>
      </c>
      <c r="N130" s="4" t="s">
        <v>327</v>
      </c>
    </row>
    <row r="131" spans="1:14">
      <c r="A131" s="50" t="s">
        <v>328</v>
      </c>
      <c r="B131" s="54">
        <v>1678701</v>
      </c>
      <c r="C131" s="98" t="s">
        <v>329</v>
      </c>
      <c r="D131" s="53">
        <v>43841</v>
      </c>
      <c r="E131" s="53">
        <v>43845</v>
      </c>
      <c r="F131" s="54">
        <v>1</v>
      </c>
      <c r="G131" s="55">
        <v>12000</v>
      </c>
      <c r="H131" s="54">
        <f t="shared" si="8"/>
        <v>4</v>
      </c>
      <c r="I131" s="64">
        <f t="shared" si="9"/>
        <v>48000</v>
      </c>
      <c r="J131" s="64">
        <f t="shared" si="11"/>
        <v>270900</v>
      </c>
      <c r="K131" s="65" t="s">
        <v>322</v>
      </c>
      <c r="L131" s="39" t="e">
        <f>VLOOKUP(B131,[2]应付款管理!$A$1:$B$65536,2,0)</f>
        <v>#N/A</v>
      </c>
      <c r="M131" s="4" t="e">
        <f t="shared" si="6"/>
        <v>#N/A</v>
      </c>
      <c r="N131" s="4" t="str">
        <f>$M$3&amp;B131</f>
        <v>，1678701</v>
      </c>
    </row>
    <row r="132" spans="1:14">
      <c r="A132" s="50" t="s">
        <v>330</v>
      </c>
      <c r="B132" s="54">
        <v>1700253</v>
      </c>
      <c r="C132" s="98" t="s">
        <v>331</v>
      </c>
      <c r="D132" s="53">
        <v>43842</v>
      </c>
      <c r="E132" s="53">
        <v>43848</v>
      </c>
      <c r="F132" s="54">
        <v>1</v>
      </c>
      <c r="G132" s="55">
        <v>11500</v>
      </c>
      <c r="H132" s="54">
        <f t="shared" si="8"/>
        <v>6</v>
      </c>
      <c r="I132" s="64">
        <f t="shared" si="9"/>
        <v>69000</v>
      </c>
      <c r="J132" s="64">
        <f t="shared" si="11"/>
        <v>339900</v>
      </c>
      <c r="K132" s="65" t="s">
        <v>322</v>
      </c>
      <c r="L132" s="39" t="e">
        <f>VLOOKUP(B132,[2]应付款管理!$A$1:$B$65536,2,0)</f>
        <v>#N/A</v>
      </c>
      <c r="M132" s="4" t="e">
        <f t="shared" ref="M132:M137" si="12">I132-L132</f>
        <v>#N/A</v>
      </c>
      <c r="N132" s="4" t="str">
        <f>$M$3&amp;B132</f>
        <v>，1700253</v>
      </c>
    </row>
    <row r="133" spans="1:16">
      <c r="A133" s="66" t="s">
        <v>332</v>
      </c>
      <c r="B133" s="67">
        <v>1684127</v>
      </c>
      <c r="C133" s="99" t="s">
        <v>333</v>
      </c>
      <c r="D133" s="69">
        <v>43843</v>
      </c>
      <c r="E133" s="69">
        <v>43846</v>
      </c>
      <c r="F133" s="67">
        <v>1</v>
      </c>
      <c r="G133" s="70">
        <v>11500</v>
      </c>
      <c r="H133" s="67">
        <f t="shared" si="8"/>
        <v>3</v>
      </c>
      <c r="I133" s="71">
        <v>29400</v>
      </c>
      <c r="J133" s="71">
        <f t="shared" si="11"/>
        <v>369300</v>
      </c>
      <c r="K133" s="72" t="s">
        <v>322</v>
      </c>
      <c r="L133" s="73" t="e">
        <f>VLOOKUP(B133,[2]应付款管理!$A$1:$B$65536,2,0)</f>
        <v>#N/A</v>
      </c>
      <c r="M133" s="74" t="e">
        <f t="shared" si="12"/>
        <v>#N/A</v>
      </c>
      <c r="N133" s="4" t="str">
        <f>$M$3&amp;B133</f>
        <v>，1684127</v>
      </c>
      <c r="O133" s="74" t="s">
        <v>334</v>
      </c>
      <c r="P133" s="74"/>
    </row>
    <row r="134" spans="1:14">
      <c r="A134" s="50" t="s">
        <v>335</v>
      </c>
      <c r="B134" s="54">
        <v>1717748</v>
      </c>
      <c r="C134" s="98" t="s">
        <v>336</v>
      </c>
      <c r="D134" s="53">
        <v>43844</v>
      </c>
      <c r="E134" s="53">
        <v>43850</v>
      </c>
      <c r="F134" s="54">
        <v>1</v>
      </c>
      <c r="G134" s="55">
        <v>16800</v>
      </c>
      <c r="H134" s="54">
        <f t="shared" si="8"/>
        <v>6</v>
      </c>
      <c r="I134" s="64">
        <f t="shared" ref="I134:I137" si="13">G134*H134</f>
        <v>100800</v>
      </c>
      <c r="J134" s="64">
        <f t="shared" si="11"/>
        <v>470100</v>
      </c>
      <c r="K134" s="65" t="s">
        <v>322</v>
      </c>
      <c r="L134" s="39" t="e">
        <f>VLOOKUP(B134,[2]应付款管理!$A$1:$B$65536,2,0)</f>
        <v>#N/A</v>
      </c>
      <c r="M134" s="4" t="e">
        <f t="shared" si="12"/>
        <v>#N/A</v>
      </c>
      <c r="N134" s="4" t="str">
        <f>$M$3&amp;B134</f>
        <v>，1717748</v>
      </c>
    </row>
    <row r="135" spans="1:16">
      <c r="A135" s="66" t="s">
        <v>337</v>
      </c>
      <c r="B135" s="67">
        <v>1720604</v>
      </c>
      <c r="C135" s="99" t="s">
        <v>338</v>
      </c>
      <c r="D135" s="69">
        <v>43844</v>
      </c>
      <c r="E135" s="69">
        <v>43845</v>
      </c>
      <c r="F135" s="67">
        <v>1</v>
      </c>
      <c r="G135" s="70">
        <v>11500</v>
      </c>
      <c r="H135" s="67">
        <f t="shared" si="8"/>
        <v>1</v>
      </c>
      <c r="I135" s="71">
        <v>46000</v>
      </c>
      <c r="J135" s="71">
        <f t="shared" si="11"/>
        <v>516100</v>
      </c>
      <c r="K135" s="72" t="s">
        <v>322</v>
      </c>
      <c r="L135" s="73" t="e">
        <f>VLOOKUP(B135,[2]应付款管理!$A$1:$B$65536,2,0)</f>
        <v>#N/A</v>
      </c>
      <c r="M135" s="74" t="e">
        <f t="shared" si="12"/>
        <v>#N/A</v>
      </c>
      <c r="N135" s="74"/>
      <c r="O135" s="74" t="s">
        <v>339</v>
      </c>
      <c r="P135" s="74"/>
    </row>
    <row r="136" spans="1:14">
      <c r="A136" s="50" t="s">
        <v>340</v>
      </c>
      <c r="B136" s="54">
        <v>1711206</v>
      </c>
      <c r="C136" s="98" t="s">
        <v>341</v>
      </c>
      <c r="D136" s="53">
        <v>43844</v>
      </c>
      <c r="E136" s="53">
        <v>43845</v>
      </c>
      <c r="F136" s="54">
        <v>1</v>
      </c>
      <c r="G136" s="55">
        <v>7300</v>
      </c>
      <c r="H136" s="54">
        <f t="shared" si="8"/>
        <v>1</v>
      </c>
      <c r="I136" s="64">
        <f t="shared" si="13"/>
        <v>7300</v>
      </c>
      <c r="J136" s="64">
        <f t="shared" si="11"/>
        <v>523400</v>
      </c>
      <c r="K136" s="65" t="s">
        <v>322</v>
      </c>
      <c r="L136" s="39" t="e">
        <f>VLOOKUP(B136,[2]应付款管理!$A$1:$B$65536,2,0)</f>
        <v>#N/A</v>
      </c>
      <c r="M136" s="4" t="e">
        <f t="shared" si="12"/>
        <v>#N/A</v>
      </c>
      <c r="N136" s="4" t="str">
        <f>$M$3&amp;B136</f>
        <v>，1711206</v>
      </c>
    </row>
    <row r="137" spans="1:14">
      <c r="A137" s="50" t="s">
        <v>342</v>
      </c>
      <c r="B137" s="54">
        <v>1721200</v>
      </c>
      <c r="C137" s="98" t="s">
        <v>343</v>
      </c>
      <c r="D137" s="53">
        <v>43844</v>
      </c>
      <c r="E137" s="53">
        <v>43846</v>
      </c>
      <c r="F137" s="54">
        <v>1</v>
      </c>
      <c r="G137" s="55">
        <v>7300</v>
      </c>
      <c r="H137" s="54">
        <f t="shared" si="8"/>
        <v>2</v>
      </c>
      <c r="I137" s="64">
        <f t="shared" si="13"/>
        <v>14600</v>
      </c>
      <c r="J137" s="64">
        <f t="shared" si="11"/>
        <v>538000</v>
      </c>
      <c r="K137" s="65" t="s">
        <v>322</v>
      </c>
      <c r="L137" s="39" t="e">
        <f>VLOOKUP(B137,[2]应付款管理!$A$1:$B$65536,2,0)</f>
        <v>#N/A</v>
      </c>
      <c r="M137" s="4" t="e">
        <f t="shared" si="12"/>
        <v>#N/A</v>
      </c>
      <c r="N137" s="4" t="str">
        <f>$M$3&amp;B137</f>
        <v>，1721200</v>
      </c>
    </row>
  </sheetData>
  <sortState ref="A1:I18">
    <sortCondition ref="B1:B18"/>
  </sortState>
  <mergeCells count="30">
    <mergeCell ref="A1:A3"/>
    <mergeCell ref="B1:B3"/>
    <mergeCell ref="B17:B19"/>
    <mergeCell ref="B21:B22"/>
    <mergeCell ref="B36:B37"/>
    <mergeCell ref="B70:B74"/>
    <mergeCell ref="B88:B89"/>
    <mergeCell ref="B104:B105"/>
    <mergeCell ref="B107:B108"/>
    <mergeCell ref="B110:B111"/>
    <mergeCell ref="B115:B116"/>
    <mergeCell ref="B120:B121"/>
    <mergeCell ref="B123:B124"/>
    <mergeCell ref="B125:B127"/>
    <mergeCell ref="B129:B130"/>
    <mergeCell ref="C1:C3"/>
    <mergeCell ref="C110:C111"/>
    <mergeCell ref="D1:D3"/>
    <mergeCell ref="E1:E3"/>
    <mergeCell ref="F1:F3"/>
    <mergeCell ref="F17:F19"/>
    <mergeCell ref="F21:F22"/>
    <mergeCell ref="F36:F37"/>
    <mergeCell ref="F70:F74"/>
    <mergeCell ref="F88:F89"/>
    <mergeCell ref="F104:F105"/>
    <mergeCell ref="G1:G3"/>
    <mergeCell ref="H1:H2"/>
    <mergeCell ref="I110:I111"/>
    <mergeCell ref="J110:J111"/>
  </mergeCells>
  <conditionalFormatting sqref="B20:B21">
    <cfRule type="duplicateValues" dxfId="1" priority="4"/>
  </conditionalFormatting>
  <conditionalFormatting sqref="B122:B123 B20:B21 B1:B17 B23:B36 B38:B70 B75:B88 B90:B104 B106:B107 B109:B110 B112:B115 B117:B120 B125 B131:B1048576 B128:B129">
    <cfRule type="duplicateValues" dxfId="1" priority="2"/>
  </conditionalFormatting>
  <conditionalFormatting sqref="C1:C110 C112:C1048576">
    <cfRule type="duplicateValues" dxfId="1" priority="3"/>
  </conditionalFormatting>
  <conditionalFormatting sqref="J1:J110 J112:J1048576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CIT Payment Oct</vt:lpstr>
      <vt:lpstr>CIT Payment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Strasser</dc:creator>
  <cp:lastModifiedBy>财务崔</cp:lastModifiedBy>
  <dcterms:created xsi:type="dcterms:W3CDTF">2019-11-04T07:28:00Z</dcterms:created>
  <dcterms:modified xsi:type="dcterms:W3CDTF">2020-01-15T07:42:44Z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