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客都文旅" sheetId="14" r:id="rId1"/>
    <sheet name="丁丁" sheetId="9" r:id="rId2"/>
    <sheet name="预约单号" sheetId="15" r:id="rId3"/>
    <sheet name="Sheet1" sheetId="16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客都文旅!$A$3:$Z$193</definedName>
    <definedName name="_xlnm._FilterDatabase" localSheetId="2" hidden="1">预约单号!$A$1:$G$108</definedName>
  </definedNames>
  <calcPr calcId="144525"/>
</workbook>
</file>

<file path=xl/sharedStrings.xml><?xml version="1.0" encoding="utf-8"?>
<sst xmlns="http://schemas.openxmlformats.org/spreadsheetml/2006/main" count="1974" uniqueCount="730">
  <si>
    <t>对  帐  单</t>
  </si>
  <si>
    <t>入住日期</t>
  </si>
  <si>
    <t>订单编号称</t>
  </si>
  <si>
    <t>客人姓名</t>
  </si>
  <si>
    <t>间数</t>
  </si>
  <si>
    <t>金额</t>
  </si>
  <si>
    <t>备注</t>
  </si>
  <si>
    <t>，</t>
  </si>
  <si>
    <t>系统金额</t>
  </si>
  <si>
    <t>扣减优惠后金额</t>
  </si>
  <si>
    <t>差异</t>
  </si>
  <si>
    <t>间夜</t>
  </si>
  <si>
    <t>雪利回复</t>
  </si>
  <si>
    <t>代理商</t>
  </si>
  <si>
    <t>金玲回复</t>
  </si>
  <si>
    <t>A</t>
  </si>
  <si>
    <t xml:space="preserve">AA </t>
  </si>
  <si>
    <t>2007230934470631</t>
  </si>
  <si>
    <t>黄德安</t>
  </si>
  <si>
    <t>此单系统有50晚，先做预付39晚</t>
  </si>
  <si>
    <t>OK</t>
  </si>
  <si>
    <t>度假</t>
  </si>
  <si>
    <t xml:space="preserve">OK </t>
  </si>
  <si>
    <t>1840882</t>
  </si>
  <si>
    <t>丁楚英</t>
  </si>
  <si>
    <t>金额不一致</t>
  </si>
  <si>
    <t>日历</t>
  </si>
  <si>
    <t>2007201540070631</t>
  </si>
  <si>
    <t>麦雪莲</t>
  </si>
  <si>
    <t>此单系统有118晚，先做预付97晚</t>
  </si>
  <si>
    <t>2007172349310562</t>
  </si>
  <si>
    <t>邹津</t>
  </si>
  <si>
    <t>1841349</t>
  </si>
  <si>
    <t>陈凌峰</t>
  </si>
  <si>
    <t>2007221251330631</t>
  </si>
  <si>
    <t>郭金龙</t>
  </si>
  <si>
    <t>2007161801150284</t>
  </si>
  <si>
    <t>王云芳</t>
  </si>
  <si>
    <t>2006221650213061</t>
  </si>
  <si>
    <t>黄文祥</t>
  </si>
  <si>
    <t>2006221651033061</t>
  </si>
  <si>
    <t>黄晓苑</t>
  </si>
  <si>
    <t>2006201548482231</t>
  </si>
  <si>
    <t>郭佳润</t>
  </si>
  <si>
    <t>2006201549532231</t>
  </si>
  <si>
    <t>黄晓霞</t>
  </si>
  <si>
    <t>1841369</t>
  </si>
  <si>
    <t>许澈</t>
  </si>
  <si>
    <t>2007101407200562</t>
  </si>
  <si>
    <t>2007302234180630</t>
  </si>
  <si>
    <t>陈茂雄</t>
  </si>
  <si>
    <t>1841340</t>
  </si>
  <si>
    <t>梁环盛</t>
  </si>
  <si>
    <t>2007182142480562</t>
  </si>
  <si>
    <t>管春媚</t>
  </si>
  <si>
    <t>1841885</t>
  </si>
  <si>
    <t>黎业琳</t>
  </si>
  <si>
    <t>1842313</t>
  </si>
  <si>
    <t>周晶</t>
  </si>
  <si>
    <t>1841564</t>
  </si>
  <si>
    <t>冯丰青</t>
  </si>
  <si>
    <t>1835337</t>
  </si>
  <si>
    <t>庞君妍</t>
  </si>
  <si>
    <t>1835335</t>
  </si>
  <si>
    <t>招金胜</t>
  </si>
  <si>
    <t>1835333</t>
  </si>
  <si>
    <t>张杏芳</t>
  </si>
  <si>
    <t>1842667</t>
  </si>
  <si>
    <t>孙东宏</t>
  </si>
  <si>
    <t>1842681</t>
  </si>
  <si>
    <t>王山</t>
  </si>
  <si>
    <t>1842858</t>
  </si>
  <si>
    <t>周继</t>
  </si>
  <si>
    <t>1843301</t>
  </si>
  <si>
    <t>刘超中</t>
  </si>
  <si>
    <t>1843480</t>
  </si>
  <si>
    <t>杨德</t>
  </si>
  <si>
    <t>1843609</t>
  </si>
  <si>
    <t>汪立</t>
  </si>
  <si>
    <t>张美平</t>
  </si>
  <si>
    <t>1842672</t>
  </si>
  <si>
    <t>童旭红</t>
  </si>
  <si>
    <t>2008061202320497</t>
  </si>
  <si>
    <t>张初河</t>
  </si>
  <si>
    <t>谢玲苑</t>
  </si>
  <si>
    <t>2007122220093482</t>
  </si>
  <si>
    <t>丘碧娴</t>
  </si>
  <si>
    <t>2008071122023482</t>
  </si>
  <si>
    <t>丘国强</t>
  </si>
  <si>
    <t>1843592</t>
  </si>
  <si>
    <t>郭金小</t>
  </si>
  <si>
    <t>1844209</t>
  </si>
  <si>
    <t>刘新雄</t>
  </si>
  <si>
    <t>姚欣玲</t>
  </si>
  <si>
    <t>陈为民</t>
  </si>
  <si>
    <t>2006182150081423</t>
  </si>
  <si>
    <t>刘映莲</t>
  </si>
  <si>
    <t>2006182259373450</t>
  </si>
  <si>
    <t>古添成</t>
  </si>
  <si>
    <t>2006181001391073</t>
  </si>
  <si>
    <t>朱加金</t>
  </si>
  <si>
    <t>ok</t>
  </si>
  <si>
    <t>需核实</t>
  </si>
  <si>
    <t>智游梅州</t>
  </si>
  <si>
    <t>按酒店</t>
  </si>
  <si>
    <t>2008041532010497</t>
  </si>
  <si>
    <t>李淑君</t>
  </si>
  <si>
    <t>1844677</t>
  </si>
  <si>
    <t>李智明</t>
  </si>
  <si>
    <t>1843045</t>
  </si>
  <si>
    <t>周楚才</t>
  </si>
  <si>
    <t>余科军</t>
  </si>
  <si>
    <t>豪华房补差价82元</t>
  </si>
  <si>
    <t>橙旅</t>
  </si>
  <si>
    <t>补82房差</t>
  </si>
  <si>
    <t>刘映红</t>
  </si>
  <si>
    <t>1845116</t>
  </si>
  <si>
    <t>叶佐县</t>
  </si>
  <si>
    <t>1845244</t>
  </si>
  <si>
    <t>郑显荣</t>
  </si>
  <si>
    <t>魏梅珠</t>
  </si>
  <si>
    <t>1844853</t>
  </si>
  <si>
    <t>何佳联</t>
  </si>
  <si>
    <t>1845920</t>
  </si>
  <si>
    <t>莫亦光</t>
  </si>
  <si>
    <t>1846666</t>
  </si>
  <si>
    <t>钟丽玲</t>
  </si>
  <si>
    <t>1845808</t>
  </si>
  <si>
    <t>刘有锁</t>
  </si>
  <si>
    <t>1846083</t>
  </si>
  <si>
    <t>李静智</t>
  </si>
  <si>
    <t>沈婷</t>
  </si>
  <si>
    <t>1846296</t>
  </si>
  <si>
    <t>1846702</t>
  </si>
  <si>
    <t>谢玉永</t>
  </si>
  <si>
    <t>杜小姐</t>
  </si>
  <si>
    <t>彭文芳</t>
  </si>
  <si>
    <t>2006281208555803</t>
  </si>
  <si>
    <t>莫艳花</t>
  </si>
  <si>
    <t>1847513</t>
  </si>
  <si>
    <t>邹爱珠</t>
  </si>
  <si>
    <t>1845384</t>
  </si>
  <si>
    <t>凌闻珠</t>
  </si>
  <si>
    <t>1847490</t>
  </si>
  <si>
    <t>沈启添</t>
  </si>
  <si>
    <t>曾令煌，曾丽娟</t>
  </si>
  <si>
    <t>1847251</t>
  </si>
  <si>
    <t>赵毅</t>
  </si>
  <si>
    <t>1847698</t>
  </si>
  <si>
    <t>甘阿亮</t>
  </si>
  <si>
    <t>1847406</t>
  </si>
  <si>
    <t>林瑞澄</t>
  </si>
  <si>
    <t>黄文生</t>
  </si>
  <si>
    <t>麦卓宣</t>
  </si>
  <si>
    <t>1845905</t>
  </si>
  <si>
    <t>陈烈芳</t>
  </si>
  <si>
    <t>黄彤彤</t>
  </si>
  <si>
    <t>李成</t>
  </si>
  <si>
    <t>林俊强</t>
  </si>
  <si>
    <t>李建章</t>
  </si>
  <si>
    <t>朱爱琼</t>
  </si>
  <si>
    <t>2007172227230562</t>
  </si>
  <si>
    <t>陈润梅</t>
  </si>
  <si>
    <t>侯宇发</t>
  </si>
  <si>
    <t>2006181500432719</t>
  </si>
  <si>
    <t>林梦莹</t>
  </si>
  <si>
    <t>2006181713352572</t>
  </si>
  <si>
    <t>梁璐璐</t>
  </si>
  <si>
    <t>林锐</t>
  </si>
  <si>
    <t>2007012101178615</t>
  </si>
  <si>
    <t>曾德利、刘芬</t>
  </si>
  <si>
    <t>2007041248548618</t>
  </si>
  <si>
    <t>2007011957588615</t>
  </si>
  <si>
    <t>2007161535525076</t>
  </si>
  <si>
    <t>彭苑芳</t>
  </si>
  <si>
    <t>2007161538535071</t>
  </si>
  <si>
    <t>王艳</t>
  </si>
  <si>
    <t>2007161657505064</t>
  </si>
  <si>
    <t>周坤元</t>
  </si>
  <si>
    <t>1847941</t>
  </si>
  <si>
    <t>陈总庭</t>
  </si>
  <si>
    <t>林楚贤</t>
  </si>
  <si>
    <t>陈淑婷</t>
  </si>
  <si>
    <t>林松彬</t>
  </si>
  <si>
    <t>吴国太</t>
  </si>
  <si>
    <t>1848673</t>
  </si>
  <si>
    <t>杨婷婷</t>
  </si>
  <si>
    <t>许乃较</t>
  </si>
  <si>
    <t>1848635</t>
  </si>
  <si>
    <t>陈洁莹</t>
  </si>
  <si>
    <t>1848637</t>
  </si>
  <si>
    <t>1848463</t>
  </si>
  <si>
    <t>王肖嫦</t>
  </si>
  <si>
    <t>1848465</t>
  </si>
  <si>
    <t>1848564</t>
  </si>
  <si>
    <t>李育玲</t>
  </si>
  <si>
    <t>1848309</t>
  </si>
  <si>
    <t>刘春燕</t>
  </si>
  <si>
    <t>2007012108548617</t>
  </si>
  <si>
    <t>曾晓红</t>
  </si>
  <si>
    <t>2007012124038617</t>
  </si>
  <si>
    <t>2007030755377592</t>
  </si>
  <si>
    <t>黄琳</t>
  </si>
  <si>
    <t>李茹茵</t>
  </si>
  <si>
    <t>1848636</t>
  </si>
  <si>
    <t>许子霖</t>
  </si>
  <si>
    <t>宁进余</t>
  </si>
  <si>
    <t>1849120</t>
  </si>
  <si>
    <t>林沁瑶</t>
  </si>
  <si>
    <t>2008171029280630</t>
  </si>
  <si>
    <t>刘陈琳</t>
  </si>
  <si>
    <t>彭华</t>
  </si>
  <si>
    <t>补差82元</t>
  </si>
  <si>
    <t>黄宇清</t>
  </si>
  <si>
    <t>1849138</t>
  </si>
  <si>
    <t>吴明华</t>
  </si>
  <si>
    <t>1849638</t>
  </si>
  <si>
    <t>李志安</t>
  </si>
  <si>
    <t>1849797</t>
  </si>
  <si>
    <t>莫芷言</t>
  </si>
  <si>
    <t>1849798</t>
  </si>
  <si>
    <t>詹衬芬</t>
  </si>
  <si>
    <t>1849767</t>
  </si>
  <si>
    <t>1850238</t>
  </si>
  <si>
    <t>许映君</t>
  </si>
  <si>
    <t>钟鼎坚</t>
  </si>
  <si>
    <t>陈洪才</t>
  </si>
  <si>
    <t>姚宋</t>
  </si>
  <si>
    <t>2007182339200231</t>
  </si>
  <si>
    <t>李登仕</t>
  </si>
  <si>
    <t>此单号差1晚</t>
  </si>
  <si>
    <t>郑少燕</t>
  </si>
  <si>
    <t>1851184</t>
  </si>
  <si>
    <t>辛建彬</t>
  </si>
  <si>
    <t>1851182</t>
  </si>
  <si>
    <t>朱楚佳</t>
  </si>
  <si>
    <t>陈招健</t>
  </si>
  <si>
    <t>王芒</t>
  </si>
  <si>
    <t>2007151453464641</t>
  </si>
  <si>
    <t>林志军</t>
  </si>
  <si>
    <t>2007201155150630</t>
  </si>
  <si>
    <t>马灵娟</t>
  </si>
  <si>
    <t>2006181039461328</t>
  </si>
  <si>
    <t>李丹</t>
  </si>
  <si>
    <t>2006181512041328</t>
  </si>
  <si>
    <t>李敬泉</t>
  </si>
  <si>
    <t>2007040129320284</t>
  </si>
  <si>
    <t>陆小琴</t>
  </si>
  <si>
    <t>赖美金</t>
  </si>
  <si>
    <t>2007171834155282</t>
  </si>
  <si>
    <t>曾玉琳</t>
  </si>
  <si>
    <t>2008191434130631</t>
  </si>
  <si>
    <t>蔡洽丰</t>
  </si>
  <si>
    <t>豪华房补差492元</t>
  </si>
  <si>
    <t>出账1926</t>
  </si>
  <si>
    <t>1852363</t>
  </si>
  <si>
    <t>梁志强</t>
  </si>
  <si>
    <t>1852545</t>
  </si>
  <si>
    <t>张艳虹</t>
  </si>
  <si>
    <t>1851520</t>
  </si>
  <si>
    <t>田汉铭</t>
  </si>
  <si>
    <t>肖思锐</t>
  </si>
  <si>
    <t>2008221935410631</t>
  </si>
  <si>
    <t>黄健伟</t>
  </si>
  <si>
    <t>2008220934090459</t>
  </si>
  <si>
    <t>邹惠琴</t>
  </si>
  <si>
    <t>2007171826270414</t>
  </si>
  <si>
    <t>曾晓辞</t>
  </si>
  <si>
    <t>1851334</t>
  </si>
  <si>
    <t>余秀玉</t>
  </si>
  <si>
    <t>1853365</t>
  </si>
  <si>
    <t>2008211858120631</t>
  </si>
  <si>
    <t>张文彬</t>
  </si>
  <si>
    <t>2008211856030631</t>
  </si>
  <si>
    <t>胡娟</t>
  </si>
  <si>
    <t>2008211327350630</t>
  </si>
  <si>
    <t>1852477</t>
  </si>
  <si>
    <t>刘伟强</t>
  </si>
  <si>
    <t>1853294</t>
  </si>
  <si>
    <t>1853708</t>
  </si>
  <si>
    <t>李新霞</t>
  </si>
  <si>
    <t>1854061</t>
  </si>
  <si>
    <t>谭志文</t>
  </si>
  <si>
    <t>1854063</t>
  </si>
  <si>
    <t>许红江</t>
  </si>
  <si>
    <t>赖晓彤</t>
  </si>
  <si>
    <t>1853755</t>
  </si>
  <si>
    <t>徐晓玲</t>
  </si>
  <si>
    <t>2008261719160497</t>
  </si>
  <si>
    <t>刘冰</t>
  </si>
  <si>
    <t>李佰标</t>
  </si>
  <si>
    <t>2006281621167655</t>
  </si>
  <si>
    <t>张优绿</t>
  </si>
  <si>
    <t>1855313</t>
  </si>
  <si>
    <t>邓彦萍</t>
  </si>
  <si>
    <t>1854266</t>
  </si>
  <si>
    <t>陈秀玲</t>
  </si>
  <si>
    <t>1854270</t>
  </si>
  <si>
    <t>林岳和</t>
  </si>
  <si>
    <t>1855602</t>
  </si>
  <si>
    <t>黄晓文</t>
  </si>
  <si>
    <t>刘衍红</t>
  </si>
  <si>
    <t>新增需核实</t>
  </si>
  <si>
    <t>2006301911530388</t>
  </si>
  <si>
    <t>1855548</t>
  </si>
  <si>
    <t>叶剑光</t>
  </si>
  <si>
    <t>吴良忠</t>
  </si>
  <si>
    <t>1855934</t>
  </si>
  <si>
    <t>韩权浩</t>
  </si>
  <si>
    <t>1856135</t>
  </si>
  <si>
    <t>马小苑</t>
  </si>
  <si>
    <t>1855941</t>
  </si>
  <si>
    <t>古生</t>
  </si>
  <si>
    <t>2007172350580562</t>
  </si>
  <si>
    <t>罗娜</t>
  </si>
  <si>
    <t>1856154</t>
  </si>
  <si>
    <t>林湘</t>
  </si>
  <si>
    <t>1852947</t>
  </si>
  <si>
    <t>朱虹梅</t>
  </si>
  <si>
    <t>2007182336410231</t>
  </si>
  <si>
    <t>马何</t>
  </si>
  <si>
    <t>邓秋艳</t>
  </si>
  <si>
    <t>2008261459040459</t>
  </si>
  <si>
    <t>山水</t>
  </si>
  <si>
    <t>2008151445370630</t>
  </si>
  <si>
    <t>陈艾琳</t>
  </si>
  <si>
    <t>1856276</t>
  </si>
  <si>
    <t>陈文财</t>
  </si>
  <si>
    <t>2007272000310631</t>
  </si>
  <si>
    <t>林少芬</t>
  </si>
  <si>
    <t>1856101</t>
  </si>
  <si>
    <t>王祥</t>
  </si>
  <si>
    <t>1856308</t>
  </si>
  <si>
    <t>1853726</t>
  </si>
  <si>
    <t>陈璇</t>
  </si>
  <si>
    <t>合计：</t>
  </si>
  <si>
    <t>2020年7月31日至8月31日775间房共计154225元,补差1238元,共消费155463元。加上月需付11764元，共需支付给我公司167227元。</t>
  </si>
  <si>
    <t>优惠：</t>
  </si>
  <si>
    <t>实付：</t>
  </si>
  <si>
    <t>应收汇登</t>
  </si>
  <si>
    <t>应收红旅</t>
  </si>
  <si>
    <t>合计金额</t>
  </si>
  <si>
    <t>优惠</t>
  </si>
  <si>
    <t>应付</t>
  </si>
  <si>
    <t>合计</t>
  </si>
  <si>
    <t>1844232,1844241</t>
  </si>
  <si>
    <t>1844233</t>
  </si>
  <si>
    <t>吴径芝</t>
  </si>
  <si>
    <t>1844233已取消</t>
  </si>
  <si>
    <t>1844241  林松南    1844232吴径芝</t>
  </si>
  <si>
    <t>1844538</t>
  </si>
  <si>
    <t>1844512</t>
  </si>
  <si>
    <t>丘文晖</t>
  </si>
  <si>
    <t>未取消</t>
  </si>
  <si>
    <t>此单已取消</t>
  </si>
  <si>
    <t>同程艺龙</t>
  </si>
  <si>
    <t>不用出账</t>
  </si>
  <si>
    <t>2006181152361989</t>
  </si>
  <si>
    <t>谢苑银</t>
  </si>
  <si>
    <t>2006181152361980谢苑银;2006181153361848李沁</t>
  </si>
  <si>
    <t>2007171011335066</t>
  </si>
  <si>
    <t>谢志云</t>
  </si>
  <si>
    <t xml:space="preserve">2007171011335060 谢志云 ; 2007171438425066温雪利 ; 2007171440335066邓安民  </t>
  </si>
  <si>
    <t>2007171217385268</t>
  </si>
  <si>
    <t>王智</t>
  </si>
  <si>
    <t>2007171217385268王智    2007171020325064谢佛生      2007171018095064谢秀霞</t>
  </si>
  <si>
    <t>2006181150299808</t>
  </si>
  <si>
    <t>陈欢</t>
  </si>
  <si>
    <t>一间升级复式补差582元，差价待价</t>
  </si>
  <si>
    <t>2006181150299808 吴晓辉 239*4=956，差价文旅负责</t>
  </si>
  <si>
    <t>2008281600490459</t>
  </si>
  <si>
    <t>廖女士</t>
  </si>
  <si>
    <t>梅州惠游</t>
  </si>
  <si>
    <t>出账239</t>
  </si>
  <si>
    <t>与廖秀霞一起，</t>
  </si>
  <si>
    <t>日历房单号</t>
  </si>
  <si>
    <t>1844241</t>
  </si>
  <si>
    <t>1844232</t>
  </si>
  <si>
    <t>度假单号：</t>
  </si>
  <si>
    <t>,</t>
  </si>
  <si>
    <t>3865</t>
  </si>
  <si>
    <t>,3865</t>
  </si>
  <si>
    <t>2006181153361848</t>
  </si>
  <si>
    <t>李沁</t>
  </si>
  <si>
    <t>3864</t>
  </si>
  <si>
    <t>,3864</t>
  </si>
  <si>
    <t>4912</t>
  </si>
  <si>
    <t>,4912</t>
  </si>
  <si>
    <t>2007171438425066</t>
  </si>
  <si>
    <t>温雪利</t>
  </si>
  <si>
    <t>4914</t>
  </si>
  <si>
    <t>,4914</t>
  </si>
  <si>
    <t>2007171440335066邓</t>
  </si>
  <si>
    <t xml:space="preserve">邓安民  </t>
  </si>
  <si>
    <t>4917</t>
  </si>
  <si>
    <t>,4917</t>
  </si>
  <si>
    <t>4919</t>
  </si>
  <si>
    <t>,4919</t>
  </si>
  <si>
    <t xml:space="preserve">‘2007171020325064     </t>
  </si>
  <si>
    <t xml:space="preserve">谢佛生 </t>
  </si>
  <si>
    <t>4915</t>
  </si>
  <si>
    <t>,4915</t>
  </si>
  <si>
    <t>’2007171018095064</t>
  </si>
  <si>
    <t xml:space="preserve"> 谢秀霞</t>
  </si>
  <si>
    <t>4913</t>
  </si>
  <si>
    <t>,4913</t>
  </si>
  <si>
    <t>5223</t>
  </si>
  <si>
    <t>,5223</t>
  </si>
  <si>
    <t>7081</t>
  </si>
  <si>
    <t>,7081</t>
  </si>
  <si>
    <r>
      <t>，</t>
    </r>
    <r>
      <rPr>
        <sz val="10.5"/>
        <color rgb="FF337AB7"/>
        <rFont val="Helvetica"/>
        <charset val="134"/>
      </rPr>
      <t>7095</t>
    </r>
  </si>
  <si>
    <t>汇总</t>
  </si>
  <si>
    <t>项目</t>
  </si>
  <si>
    <t>P200919155023206</t>
  </si>
  <si>
    <t>P200919155435206</t>
  </si>
  <si>
    <t>扣预付款</t>
  </si>
  <si>
    <t>麓湖山 8月，抵扣岭东大酒店和雁山湖优惠</t>
  </si>
  <si>
    <t>小计：</t>
  </si>
  <si>
    <t>梅州麓湖山酒店</t>
  </si>
  <si>
    <t>208210936010459</t>
  </si>
  <si>
    <t>张创锋</t>
  </si>
  <si>
    <t>丁丁</t>
  </si>
  <si>
    <t>查不到单号</t>
  </si>
  <si>
    <t>抵充单</t>
  </si>
  <si>
    <t>a</t>
  </si>
  <si>
    <t>3734</t>
  </si>
  <si>
    <t>，3734</t>
  </si>
  <si>
    <t>5481</t>
  </si>
  <si>
    <t>，5481</t>
  </si>
  <si>
    <t>，3734，5481，3973，3863，2889，3064，3063，3062，3061，3609，1851，3906，3961，4368，4339，4408，4282，4423，4004，4262，4572，4575，4571，4199，4585，4409，4680，4876，5399，5478，5429，5504，5470，5471，5397，5509，4897，4683，4360，4622，4587，5480，3943，5503，4242，5395，4255，4251，5479，5567，5560，5559，4868，4910，4903，4581，4580，4361，4589，5605，5558，5549，5574，5608，4624，5650，5536，5651，5853，5924，5923，5873，5984，5922，5795，5842，4594，6120，6059，6063，6051，6010，6139，5895，5921，4679，4834，6234，6177，6179，5561，6137，6076，6136，6830，6963，5787，6849，7065，7054，7057，6882，7072，6260，6949，5546，3487,3865,3864,4912,4914,4917,4919,4915,4913,5223,7081，7095</t>
  </si>
  <si>
    <t>3973</t>
  </si>
  <si>
    <t>，3973</t>
  </si>
  <si>
    <t>，3734，5481，3973，3863，2889，3064，3063，3062，3061，3609，1851，3906，3961，4368，4339，4408，4282，4423，4004，4262，4572，4575，4571，4199，4585，4409，4680，4876，5399，5478，5429，5504，5470，5471，5397，5509，4897，4683，4360，4622，4587，5480，3943，5503，4242，5395，4255，4251，5479，5567，5560，5559，4868，4910，4903，4581，4580，4361，4589，5605，5558，5549，5574，5608，4624，5650，5536，5651，5853，5924，5923，5873，5984，5922，5795，5842，4594，6120，6059，6063，6051，6010，6139，5895，5921，4679，4834，6234，6177，6179，5561，6137，6076，6136，6830，6963，5787，6849，7065，7054，7057，6882，7072，6260，6949，5546，3487</t>
  </si>
  <si>
    <t>3863</t>
  </si>
  <si>
    <t>，3863</t>
  </si>
  <si>
    <t>2889</t>
  </si>
  <si>
    <t>，2889</t>
  </si>
  <si>
    <t>3064</t>
  </si>
  <si>
    <t>，3064</t>
  </si>
  <si>
    <t>3063</t>
  </si>
  <si>
    <t>，3063</t>
  </si>
  <si>
    <t>3062</t>
  </si>
  <si>
    <t>，3062</t>
  </si>
  <si>
    <t>3061</t>
  </si>
  <si>
    <t>，3061</t>
  </si>
  <si>
    <t>3609</t>
  </si>
  <si>
    <t>，3609</t>
  </si>
  <si>
    <t>1851</t>
  </si>
  <si>
    <t>，1851</t>
  </si>
  <si>
    <t>3906</t>
  </si>
  <si>
    <t>，3906</t>
  </si>
  <si>
    <t>3961</t>
  </si>
  <si>
    <t>，3961</t>
  </si>
  <si>
    <t>4368</t>
  </si>
  <si>
    <t>，4368</t>
  </si>
  <si>
    <t>4339</t>
  </si>
  <si>
    <t>，4339</t>
  </si>
  <si>
    <t>4408</t>
  </si>
  <si>
    <t>，4408</t>
  </si>
  <si>
    <t>4282</t>
  </si>
  <si>
    <t>，4282</t>
  </si>
  <si>
    <t>4423</t>
  </si>
  <si>
    <t>，4423</t>
  </si>
  <si>
    <t>4004</t>
  </si>
  <si>
    <t>，4004</t>
  </si>
  <si>
    <t>4262</t>
  </si>
  <si>
    <t>，4262</t>
  </si>
  <si>
    <t>4572</t>
  </si>
  <si>
    <t>，4572</t>
  </si>
  <si>
    <t>4575</t>
  </si>
  <si>
    <t>，4575</t>
  </si>
  <si>
    <t>4571</t>
  </si>
  <si>
    <t>，4571</t>
  </si>
  <si>
    <t>4199</t>
  </si>
  <si>
    <t>，4199</t>
  </si>
  <si>
    <t>4585</t>
  </si>
  <si>
    <t>，4585</t>
  </si>
  <si>
    <t>4409</t>
  </si>
  <si>
    <t>，4409</t>
  </si>
  <si>
    <t>4680</t>
  </si>
  <si>
    <t>，4680</t>
  </si>
  <si>
    <t>4876</t>
  </si>
  <si>
    <t>，4876</t>
  </si>
  <si>
    <t>5399</t>
  </si>
  <si>
    <t>，5399</t>
  </si>
  <si>
    <t>5478</t>
  </si>
  <si>
    <t>，5478</t>
  </si>
  <si>
    <t>5429</t>
  </si>
  <si>
    <t>，5429</t>
  </si>
  <si>
    <t>5504</t>
  </si>
  <si>
    <t>，5504</t>
  </si>
  <si>
    <t>曾令煌</t>
  </si>
  <si>
    <t>5470</t>
  </si>
  <si>
    <t>，5470</t>
  </si>
  <si>
    <t>曾利娟</t>
  </si>
  <si>
    <t>5471</t>
  </si>
  <si>
    <t>，5471</t>
  </si>
  <si>
    <t>5397</t>
  </si>
  <si>
    <t>，5397</t>
  </si>
  <si>
    <t>5509</t>
  </si>
  <si>
    <t>，5509</t>
  </si>
  <si>
    <t>4897</t>
  </si>
  <si>
    <t>，4897</t>
  </si>
  <si>
    <t>4683</t>
  </si>
  <si>
    <t>，4683</t>
  </si>
  <si>
    <t>4360</t>
  </si>
  <si>
    <t>，4360</t>
  </si>
  <si>
    <t>4622</t>
  </si>
  <si>
    <t>，4622</t>
  </si>
  <si>
    <t>4587</t>
  </si>
  <si>
    <t>，4587</t>
  </si>
  <si>
    <t>5480</t>
  </si>
  <si>
    <t>，5480</t>
  </si>
  <si>
    <t>3943</t>
  </si>
  <si>
    <t>，3943</t>
  </si>
  <si>
    <t>5503</t>
  </si>
  <si>
    <t>，5503</t>
  </si>
  <si>
    <t>4242</t>
  </si>
  <si>
    <t>，4242</t>
  </si>
  <si>
    <t>5395</t>
  </si>
  <si>
    <t>，5395</t>
  </si>
  <si>
    <t>4255</t>
  </si>
  <si>
    <t>，4255</t>
  </si>
  <si>
    <t>4251</t>
  </si>
  <si>
    <t>，4251</t>
  </si>
  <si>
    <t>5479</t>
  </si>
  <si>
    <t>，5479</t>
  </si>
  <si>
    <t>曾德利</t>
  </si>
  <si>
    <t>5567</t>
  </si>
  <si>
    <t>，5567</t>
  </si>
  <si>
    <t>刘芬</t>
  </si>
  <si>
    <t>5560</t>
  </si>
  <si>
    <t>，5560</t>
  </si>
  <si>
    <t>5559</t>
  </si>
  <si>
    <t>，5559</t>
  </si>
  <si>
    <t>4868</t>
  </si>
  <si>
    <t>，4868</t>
  </si>
  <si>
    <t>4910</t>
  </si>
  <si>
    <t>，4910</t>
  </si>
  <si>
    <t>4903</t>
  </si>
  <si>
    <t>，4903</t>
  </si>
  <si>
    <t>4581</t>
  </si>
  <si>
    <t>，4581</t>
  </si>
  <si>
    <t>4580</t>
  </si>
  <si>
    <t>，4580</t>
  </si>
  <si>
    <t>4361</t>
  </si>
  <si>
    <t>，4361</t>
  </si>
  <si>
    <t>4589</t>
  </si>
  <si>
    <t>，4589</t>
  </si>
  <si>
    <t>5605</t>
  </si>
  <si>
    <t>，5605</t>
  </si>
  <si>
    <t>5558</t>
  </si>
  <si>
    <t>，5558</t>
  </si>
  <si>
    <t>5549</t>
  </si>
  <si>
    <t>，5549</t>
  </si>
  <si>
    <t>5574</t>
  </si>
  <si>
    <t>，5574</t>
  </si>
  <si>
    <t>5608</t>
  </si>
  <si>
    <t>，5608</t>
  </si>
  <si>
    <t>4624</t>
  </si>
  <si>
    <t>，4624</t>
  </si>
  <si>
    <t>5650</t>
  </si>
  <si>
    <t>，5650</t>
  </si>
  <si>
    <t>5536</t>
  </si>
  <si>
    <t>，5536</t>
  </si>
  <si>
    <t>5651</t>
  </si>
  <si>
    <t>，5651</t>
  </si>
  <si>
    <t>5853</t>
  </si>
  <si>
    <t>，5853</t>
  </si>
  <si>
    <t>5924</t>
  </si>
  <si>
    <t>，5924</t>
  </si>
  <si>
    <t>5923</t>
  </si>
  <si>
    <t>，5923</t>
  </si>
  <si>
    <t>5873</t>
  </si>
  <si>
    <t>，5873</t>
  </si>
  <si>
    <t>5984</t>
  </si>
  <si>
    <t>，5984</t>
  </si>
  <si>
    <t>5922</t>
  </si>
  <si>
    <t>，5922</t>
  </si>
  <si>
    <t>5795</t>
  </si>
  <si>
    <t>，5795</t>
  </si>
  <si>
    <t>5842</t>
  </si>
  <si>
    <t>，5842</t>
  </si>
  <si>
    <t>4594</t>
  </si>
  <si>
    <t>，4594</t>
  </si>
  <si>
    <t>6120</t>
  </si>
  <si>
    <t>，6120</t>
  </si>
  <si>
    <t>6059</t>
  </si>
  <si>
    <t>，6059</t>
  </si>
  <si>
    <t>6063</t>
  </si>
  <si>
    <t>，6063</t>
  </si>
  <si>
    <t>6051</t>
  </si>
  <si>
    <t>，6051</t>
  </si>
  <si>
    <t>6010</t>
  </si>
  <si>
    <t>，6010</t>
  </si>
  <si>
    <t>6139</t>
  </si>
  <si>
    <t>，6139</t>
  </si>
  <si>
    <t>5895</t>
  </si>
  <si>
    <t>，5895</t>
  </si>
  <si>
    <t>5921</t>
  </si>
  <si>
    <t>，5921</t>
  </si>
  <si>
    <t>4679</t>
  </si>
  <si>
    <t>，4679</t>
  </si>
  <si>
    <t>4834</t>
  </si>
  <si>
    <t>，4834</t>
  </si>
  <si>
    <t>6234</t>
  </si>
  <si>
    <t>，6234</t>
  </si>
  <si>
    <t>6177</t>
  </si>
  <si>
    <t>，6177</t>
  </si>
  <si>
    <t>6179</t>
  </si>
  <si>
    <t>，6179</t>
  </si>
  <si>
    <t>5561</t>
  </si>
  <si>
    <t>，5561</t>
  </si>
  <si>
    <t>6137</t>
  </si>
  <si>
    <t>，6137</t>
  </si>
  <si>
    <t>6076</t>
  </si>
  <si>
    <t>，6076</t>
  </si>
  <si>
    <t>6136</t>
  </si>
  <si>
    <t>，6136</t>
  </si>
  <si>
    <t>6830</t>
  </si>
  <si>
    <t>，6830</t>
  </si>
  <si>
    <t>6963</t>
  </si>
  <si>
    <t>，6963</t>
  </si>
  <si>
    <t>5787</t>
  </si>
  <si>
    <t>，5787</t>
  </si>
  <si>
    <t>6849</t>
  </si>
  <si>
    <t>，6849</t>
  </si>
  <si>
    <t>7065</t>
  </si>
  <si>
    <t>，7065</t>
  </si>
  <si>
    <t>7054</t>
  </si>
  <si>
    <t>，7054</t>
  </si>
  <si>
    <t>7057</t>
  </si>
  <si>
    <t>，7057</t>
  </si>
  <si>
    <t>6882</t>
  </si>
  <si>
    <t>，6882</t>
  </si>
  <si>
    <t>7072</t>
  </si>
  <si>
    <t>，7072</t>
  </si>
  <si>
    <t>6260</t>
  </si>
  <si>
    <t>，6260</t>
  </si>
  <si>
    <t>6949</t>
  </si>
  <si>
    <t>，6949</t>
  </si>
  <si>
    <t>叶金玲</t>
  </si>
  <si>
    <t>5546</t>
  </si>
  <si>
    <t>，5546</t>
  </si>
  <si>
    <t>3487</t>
  </si>
  <si>
    <t>，3487</t>
  </si>
  <si>
    <t>，1840882</t>
  </si>
  <si>
    <t>，1841349</t>
  </si>
  <si>
    <t>，1840882，1841349，1841369，1841340，1841885，1842313，1841564，1835337，1835335，1835333，1842667，1842681，1842858，1843301，1843480，1843609，1842672，1843592，1844209，1844677，1843045，1845116，1845244，1844853，1845920，1846666，1845808，1846083，1846296，1846702，1847513，1845384，1847490，1847251，1847698，1847406，1845905，1847941，1848673，1848635，1848637，1848463，1848465，1848564，1848309，1848636，1849120，1849138，1849638，1849797，1849798，1849767，1850238，1851184，1851182，1852363，1852545，1851520，1851334，1853365，1852477，1853294，1853708，1854061，1854063，1853755，1855313，1854266，1854270，1855602，1855548，1855934，1856135，1855941，1856154，1852947，1856276，1856101，1856308，1853726，1844241，1844232，1844538</t>
  </si>
  <si>
    <t>，1841369</t>
  </si>
  <si>
    <t>，1841340</t>
  </si>
  <si>
    <t>，1841885</t>
  </si>
  <si>
    <t>，1842313</t>
  </si>
  <si>
    <t>，1841564</t>
  </si>
  <si>
    <t>，1835337</t>
  </si>
  <si>
    <t>，1835335</t>
  </si>
  <si>
    <t>，1835333</t>
  </si>
  <si>
    <t>，1842667</t>
  </si>
  <si>
    <t>，1842681</t>
  </si>
  <si>
    <t>，1842858</t>
  </si>
  <si>
    <t>，1843301</t>
  </si>
  <si>
    <t>，1843480</t>
  </si>
  <si>
    <t>，1843609</t>
  </si>
  <si>
    <t>，1842672</t>
  </si>
  <si>
    <t>，1843592</t>
  </si>
  <si>
    <t>，1844209</t>
  </si>
  <si>
    <t>，1844677</t>
  </si>
  <si>
    <t>，1843045</t>
  </si>
  <si>
    <t>，1845116</t>
  </si>
  <si>
    <t>，1845244</t>
  </si>
  <si>
    <t>，1844853</t>
  </si>
  <si>
    <t>，1845920</t>
  </si>
  <si>
    <t>，1846666</t>
  </si>
  <si>
    <t>，1845808</t>
  </si>
  <si>
    <t>，1846083</t>
  </si>
  <si>
    <t>，1846296</t>
  </si>
  <si>
    <t>，1846702</t>
  </si>
  <si>
    <t>，1847513</t>
  </si>
  <si>
    <t>，1845384</t>
  </si>
  <si>
    <t>，1847490</t>
  </si>
  <si>
    <t>，1847251</t>
  </si>
  <si>
    <t>，1847698</t>
  </si>
  <si>
    <t>，1847406</t>
  </si>
  <si>
    <t>，1845905</t>
  </si>
  <si>
    <t>，1847941</t>
  </si>
  <si>
    <t>，1848673</t>
  </si>
  <si>
    <t>，1848635</t>
  </si>
  <si>
    <t>，1848637</t>
  </si>
  <si>
    <t>，1848463</t>
  </si>
  <si>
    <t>，1848465</t>
  </si>
  <si>
    <t>，1848564</t>
  </si>
  <si>
    <t>，1848309</t>
  </si>
  <si>
    <t>，1848636</t>
  </si>
  <si>
    <t>，1849120</t>
  </si>
  <si>
    <t>，1849138</t>
  </si>
  <si>
    <t>，1849638</t>
  </si>
  <si>
    <t>，1849797</t>
  </si>
  <si>
    <t>，1849798</t>
  </si>
  <si>
    <t>，1849767</t>
  </si>
  <si>
    <t>，1850238</t>
  </si>
  <si>
    <t>，1851184</t>
  </si>
  <si>
    <t>，1851182</t>
  </si>
  <si>
    <t>，1852363</t>
  </si>
  <si>
    <t>，1852545</t>
  </si>
  <si>
    <t>，1851520</t>
  </si>
  <si>
    <t>，1851334</t>
  </si>
  <si>
    <t>，1853365</t>
  </si>
  <si>
    <t>，1852477</t>
  </si>
  <si>
    <t>，1853294</t>
  </si>
  <si>
    <t>，1853708</t>
  </si>
  <si>
    <t>，1854061</t>
  </si>
  <si>
    <t>，1854063</t>
  </si>
  <si>
    <t>，1853755</t>
  </si>
  <si>
    <t>，1855313</t>
  </si>
  <si>
    <t>，1854266</t>
  </si>
  <si>
    <t>，1854270</t>
  </si>
  <si>
    <t>，1855602</t>
  </si>
  <si>
    <t>，1855548</t>
  </si>
  <si>
    <t>，1855934</t>
  </si>
  <si>
    <t>，1856135</t>
  </si>
  <si>
    <t>，1855941</t>
  </si>
  <si>
    <t>，1856154</t>
  </si>
  <si>
    <t>，1852947</t>
  </si>
  <si>
    <t>，1856276</t>
  </si>
  <si>
    <t>，1856101</t>
  </si>
  <si>
    <t>，1856308</t>
  </si>
  <si>
    <t>，1853726</t>
  </si>
  <si>
    <t>，1844241</t>
  </si>
  <si>
    <t>，1844232</t>
  </si>
  <si>
    <t>，1844538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</si>
</sst>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32">
    <font>
      <sz val="12"/>
      <name val="宋体"/>
      <charset val="134"/>
    </font>
    <font>
      <sz val="10"/>
      <name val="Arial"/>
      <charset val="0"/>
    </font>
    <font>
      <sz val="10.5"/>
      <color rgb="FF337AB7"/>
      <name val="Helvetica"/>
      <charset val="134"/>
    </font>
    <font>
      <sz val="12"/>
      <color theme="4"/>
      <name val="宋体"/>
      <charset val="134"/>
    </font>
    <font>
      <sz val="10.5"/>
      <color rgb="FF337AB7"/>
      <name val="宋体"/>
      <charset val="134"/>
    </font>
    <font>
      <b/>
      <sz val="12"/>
      <color rgb="FFFF0000"/>
      <name val="宋体"/>
      <charset val="134"/>
    </font>
    <font>
      <b/>
      <sz val="24"/>
      <name val="宋体"/>
      <charset val="134"/>
    </font>
    <font>
      <sz val="10"/>
      <color indexed="8"/>
      <name val="Arial"/>
      <charset val="0"/>
    </font>
    <font>
      <sz val="12"/>
      <color rgb="FFFF0000"/>
      <name val="宋体"/>
      <charset val="134"/>
    </font>
    <font>
      <b/>
      <sz val="12"/>
      <color theme="4"/>
      <name val="宋体"/>
      <charset val="134"/>
    </font>
    <font>
      <sz val="10"/>
      <color theme="4"/>
      <name val="宋体"/>
      <charset val="0"/>
    </font>
    <font>
      <sz val="12"/>
      <name val="微软雅黑"/>
      <charset val="134"/>
    </font>
    <font>
      <sz val="10.5"/>
      <color rgb="FF333333"/>
      <name val="微软雅黑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B979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0" fillId="31" borderId="14" applyNumberFormat="0" applyAlignment="0" applyProtection="0">
      <alignment vertical="center"/>
    </xf>
    <xf numFmtId="0" fontId="31" fillId="31" borderId="6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>
      <alignment vertical="center"/>
    </xf>
    <xf numFmtId="49" fontId="0" fillId="2" borderId="1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0" fontId="1" fillId="0" borderId="0" xfId="0" applyFont="1" applyFill="1" applyBorder="1" applyAlignment="1"/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1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49" fontId="0" fillId="3" borderId="1" xfId="0" applyNumberFormat="1" applyFont="1" applyFill="1" applyBorder="1">
      <alignment vertical="center"/>
    </xf>
    <xf numFmtId="0" fontId="0" fillId="3" borderId="1" xfId="0" applyFont="1" applyFill="1" applyBorder="1">
      <alignment vertical="center"/>
    </xf>
    <xf numFmtId="49" fontId="0" fillId="3" borderId="0" xfId="0" applyNumberFormat="1" applyFill="1">
      <alignment vertical="center"/>
    </xf>
    <xf numFmtId="0" fontId="0" fillId="0" borderId="1" xfId="0" applyFont="1" applyBorder="1">
      <alignment vertical="center"/>
    </xf>
    <xf numFmtId="0" fontId="0" fillId="0" borderId="1" xfId="0" applyFill="1" applyBorder="1">
      <alignment vertical="center"/>
    </xf>
    <xf numFmtId="49" fontId="2" fillId="5" borderId="2" xfId="0" applyNumberFormat="1" applyFont="1" applyFill="1" applyBorder="1" applyAlignment="1">
      <alignment horizontal="left" vertical="center" wrapText="1"/>
    </xf>
    <xf numFmtId="49" fontId="0" fillId="4" borderId="1" xfId="0" applyNumberFormat="1" applyFont="1" applyFill="1" applyBorder="1">
      <alignment vertical="center"/>
    </xf>
    <xf numFmtId="0" fontId="0" fillId="4" borderId="1" xfId="0" applyFont="1" applyFill="1" applyBorder="1">
      <alignment vertical="center"/>
    </xf>
    <xf numFmtId="49" fontId="0" fillId="4" borderId="0" xfId="0" applyNumberFormat="1" applyFill="1">
      <alignment vertical="center"/>
    </xf>
    <xf numFmtId="49" fontId="0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58" fontId="0" fillId="0" borderId="1" xfId="0" applyNumberForma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6" borderId="1" xfId="0" applyFill="1" applyBorder="1">
      <alignment vertical="center"/>
    </xf>
    <xf numFmtId="0" fontId="0" fillId="2" borderId="1" xfId="0" applyFill="1" applyBorder="1">
      <alignment vertical="center"/>
    </xf>
    <xf numFmtId="58" fontId="0" fillId="7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0" fontId="5" fillId="2" borderId="1" xfId="0" applyFont="1" applyFill="1" applyBorder="1">
      <alignment vertical="center"/>
    </xf>
    <xf numFmtId="176" fontId="0" fillId="0" borderId="1" xfId="0" applyNumberFormat="1" applyBorder="1">
      <alignment vertical="center"/>
    </xf>
    <xf numFmtId="0" fontId="0" fillId="8" borderId="0" xfId="0" applyFill="1">
      <alignment vertical="center"/>
    </xf>
    <xf numFmtId="0" fontId="7" fillId="9" borderId="0" xfId="0" applyFont="1" applyFill="1" applyAlignment="1">
      <alignment horizontal="center"/>
    </xf>
    <xf numFmtId="0" fontId="0" fillId="6" borderId="0" xfId="0" applyFill="1">
      <alignment vertical="center"/>
    </xf>
    <xf numFmtId="0" fontId="0" fillId="6" borderId="0" xfId="0" applyNumberFormat="1" applyFill="1">
      <alignment vertical="center"/>
    </xf>
    <xf numFmtId="0" fontId="0" fillId="0" borderId="0" xfId="0" applyNumberFormat="1">
      <alignment vertical="center"/>
    </xf>
    <xf numFmtId="0" fontId="5" fillId="2" borderId="0" xfId="0" applyNumberFormat="1" applyFont="1" applyFill="1">
      <alignment vertical="center"/>
    </xf>
    <xf numFmtId="0" fontId="8" fillId="0" borderId="0" xfId="0" applyFont="1">
      <alignment vertical="center"/>
    </xf>
    <xf numFmtId="0" fontId="5" fillId="2" borderId="0" xfId="0" applyFont="1" applyFill="1">
      <alignment vertical="center"/>
    </xf>
    <xf numFmtId="0" fontId="8" fillId="3" borderId="0" xfId="0" applyFont="1" applyFill="1">
      <alignment vertical="center"/>
    </xf>
    <xf numFmtId="58" fontId="3" fillId="0" borderId="1" xfId="0" applyNumberFormat="1" applyFont="1" applyBorder="1">
      <alignment vertical="center"/>
    </xf>
    <xf numFmtId="0" fontId="3" fillId="6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58" fontId="0" fillId="10" borderId="1" xfId="0" applyNumberFormat="1" applyFill="1" applyBorder="1">
      <alignment vertical="center"/>
    </xf>
    <xf numFmtId="49" fontId="3" fillId="0" borderId="1" xfId="0" applyNumberFormat="1" applyFont="1" applyBorder="1">
      <alignment vertical="center"/>
    </xf>
    <xf numFmtId="0" fontId="3" fillId="0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10" fillId="9" borderId="0" xfId="0" applyFont="1" applyFill="1" applyAlignment="1">
      <alignment horizontal="center"/>
    </xf>
    <xf numFmtId="0" fontId="3" fillId="6" borderId="0" xfId="0" applyFont="1" applyFill="1">
      <alignment vertical="center"/>
    </xf>
    <xf numFmtId="0" fontId="3" fillId="0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5" fillId="4" borderId="0" xfId="0" applyNumberFormat="1" applyFont="1" applyFill="1" applyAlignment="1">
      <alignment horizontal="right" vertic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2" borderId="0" xfId="0" applyNumberFormat="1" applyFont="1" applyFill="1">
      <alignment vertical="center"/>
    </xf>
    <xf numFmtId="0" fontId="3" fillId="0" borderId="0" xfId="0" applyNumberFormat="1" applyFont="1">
      <alignment vertical="center"/>
    </xf>
    <xf numFmtId="0" fontId="0" fillId="2" borderId="0" xfId="0" applyFill="1">
      <alignment vertical="center"/>
    </xf>
    <xf numFmtId="0" fontId="0" fillId="0" borderId="0" xfId="0" applyFont="1" applyFill="1">
      <alignment vertical="center"/>
    </xf>
    <xf numFmtId="0" fontId="0" fillId="11" borderId="0" xfId="0" applyFont="1" applyFill="1">
      <alignment vertical="center"/>
    </xf>
    <xf numFmtId="0" fontId="0" fillId="11" borderId="0" xfId="0" applyFill="1">
      <alignment vertical="center"/>
    </xf>
    <xf numFmtId="0" fontId="3" fillId="3" borderId="0" xfId="0" applyNumberFormat="1" applyFont="1" applyFill="1">
      <alignment vertical="center"/>
    </xf>
    <xf numFmtId="0" fontId="0" fillId="4" borderId="0" xfId="0" applyFill="1" applyAlignment="1">
      <alignment horizontal="left" vertical="center"/>
    </xf>
    <xf numFmtId="0" fontId="5" fillId="4" borderId="0" xfId="0" applyFont="1" applyFill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11" borderId="0" xfId="0" applyFill="1" applyAlignment="1">
      <alignment horizontal="center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>
      <alignment vertical="center"/>
    </xf>
    <xf numFmtId="49" fontId="0" fillId="10" borderId="1" xfId="0" applyNumberFormat="1" applyFont="1" applyFill="1" applyBorder="1">
      <alignment vertical="center"/>
    </xf>
    <xf numFmtId="49" fontId="0" fillId="10" borderId="1" xfId="0" applyNumberFormat="1" applyFill="1" applyBorder="1">
      <alignment vertical="center"/>
    </xf>
    <xf numFmtId="0" fontId="0" fillId="10" borderId="1" xfId="0" applyFill="1" applyBorder="1">
      <alignment vertical="center"/>
    </xf>
    <xf numFmtId="58" fontId="0" fillId="0" borderId="0" xfId="0" applyNumberFormat="1">
      <alignment vertical="center"/>
    </xf>
    <xf numFmtId="49" fontId="0" fillId="0" borderId="0" xfId="0" applyNumberFormat="1" applyFont="1" applyFill="1">
      <alignment vertical="center"/>
    </xf>
    <xf numFmtId="0" fontId="5" fillId="3" borderId="0" xfId="0" applyFont="1" applyFill="1">
      <alignment vertical="center"/>
    </xf>
    <xf numFmtId="49" fontId="2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4" fillId="0" borderId="1" xfId="0" applyFont="1" applyBorder="1">
      <alignment vertical="center"/>
    </xf>
    <xf numFmtId="0" fontId="11" fillId="12" borderId="1" xfId="0" applyFont="1" applyFill="1" applyBorder="1">
      <alignment vertical="center"/>
    </xf>
    <xf numFmtId="0" fontId="11" fillId="0" borderId="1" xfId="0" applyFont="1" applyBorder="1">
      <alignment vertical="center"/>
    </xf>
    <xf numFmtId="177" fontId="11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NumberFormat="1" applyFont="1">
      <alignment vertical="center"/>
    </xf>
    <xf numFmtId="0" fontId="0" fillId="0" borderId="1" xfId="0" applyBorder="1" applyAlignment="1">
      <alignment vertical="center" wrapText="1"/>
    </xf>
    <xf numFmtId="176" fontId="0" fillId="0" borderId="0" xfId="0" applyNumberFormat="1" applyAlignment="1">
      <alignment horizontal="left" vertical="center"/>
    </xf>
    <xf numFmtId="49" fontId="0" fillId="0" borderId="1" xfId="0" applyNumberFormat="1" applyFill="1" applyBorder="1" quotePrefix="1">
      <alignment vertical="center"/>
    </xf>
    <xf numFmtId="49" fontId="0" fillId="10" borderId="1" xfId="0" applyNumberFormat="1" applyFont="1" applyFill="1" applyBorder="1" quotePrefix="1">
      <alignment vertical="center"/>
    </xf>
    <xf numFmtId="49" fontId="0" fillId="0" borderId="0" xfId="0" applyNumberFormat="1" quotePrefix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CD5B4"/>
      <color rgb="00FF0000"/>
      <color rgb="00FFC000"/>
      <color rgb="00E6B8B7"/>
      <color rgb="00FFFF00"/>
      <color rgb="00000000"/>
      <color rgb="0092D050"/>
      <color rgb="000B97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230;&#20551;&#39044;&#32422;&#21333;&#25968;&#25454;_202009181633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AppData\Roaming\SogouExplorer\Download\&#35746;&#21333;&#25968;&#25454;&#32479;&#35745;_2020091816374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2842;&#22825;&#26032;&#24314;&#25991;&#20214;&#22841;\&#38025;&#38025;\&#25269;&#20914;&#21333;916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2842;&#22825;&#26032;&#24314;&#25991;&#20214;&#22841;\&#38025;&#38025;\&#26680;&#23545;&#25968;&#25454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度假预约单列表"/>
      <sheetName val="Sheet1"/>
    </sheetNames>
    <sheetDataSet>
      <sheetData sheetId="0"/>
      <sheetData sheetId="1">
        <row r="1">
          <cell r="BQ1" t="str">
            <v>入住人</v>
          </cell>
          <cell r="BR1" t="str">
            <v>本项原出账总额</v>
          </cell>
        </row>
        <row r="2">
          <cell r="BQ2" t="str">
            <v>廖秀霞</v>
          </cell>
          <cell r="BR2" t="str">
            <v>239.00</v>
          </cell>
        </row>
        <row r="3">
          <cell r="BQ3" t="str">
            <v>廖女士</v>
          </cell>
          <cell r="BR3" t="str">
            <v>239.00</v>
          </cell>
        </row>
        <row r="4">
          <cell r="BQ4" t="str">
            <v>马何</v>
          </cell>
          <cell r="BR4" t="str">
            <v>239.00</v>
          </cell>
        </row>
        <row r="5">
          <cell r="BQ5" t="str">
            <v>刘衍红</v>
          </cell>
          <cell r="BR5" t="str">
            <v>238.00</v>
          </cell>
        </row>
        <row r="6">
          <cell r="BQ6" t="str">
            <v>吴良忠</v>
          </cell>
          <cell r="BR6" t="str">
            <v>239.00</v>
          </cell>
        </row>
        <row r="7">
          <cell r="BQ7" t="str">
            <v>李登仕</v>
          </cell>
          <cell r="BR7" t="str">
            <v>4302.00</v>
          </cell>
        </row>
        <row r="8">
          <cell r="BQ8" t="str">
            <v>刘衍红</v>
          </cell>
          <cell r="BR8" t="str">
            <v>239.00</v>
          </cell>
        </row>
        <row r="9">
          <cell r="BQ9" t="str">
            <v>赖晓彤</v>
          </cell>
          <cell r="BR9" t="str">
            <v>239.00</v>
          </cell>
        </row>
        <row r="10">
          <cell r="BQ10" t="str">
            <v>邓秋艳</v>
          </cell>
          <cell r="BR10" t="str">
            <v>478.00</v>
          </cell>
        </row>
        <row r="11">
          <cell r="BQ11" t="str">
            <v>邹惠琴</v>
          </cell>
          <cell r="BR11" t="str">
            <v>239.00</v>
          </cell>
        </row>
        <row r="12">
          <cell r="BQ12" t="str">
            <v>李登仕</v>
          </cell>
          <cell r="BR12" t="str">
            <v>239.00</v>
          </cell>
        </row>
        <row r="13">
          <cell r="BQ13" t="str">
            <v>陈洪才</v>
          </cell>
          <cell r="BR13" t="str">
            <v>239.00</v>
          </cell>
        </row>
        <row r="14">
          <cell r="BQ14" t="str">
            <v>姚宋</v>
          </cell>
          <cell r="BR14" t="str">
            <v>239.00</v>
          </cell>
        </row>
        <row r="15">
          <cell r="BQ15" t="str">
            <v>郑少燕</v>
          </cell>
          <cell r="BR15" t="str">
            <v>478.00</v>
          </cell>
        </row>
        <row r="16">
          <cell r="BQ16" t="str">
            <v>张艳虹</v>
          </cell>
          <cell r="BR16" t="str">
            <v>239.00</v>
          </cell>
        </row>
        <row r="17">
          <cell r="BQ17" t="str">
            <v>钟鼎坚</v>
          </cell>
          <cell r="BR17" t="str">
            <v>239.00</v>
          </cell>
        </row>
        <row r="18">
          <cell r="BQ18" t="str">
            <v>王芒</v>
          </cell>
          <cell r="BR18" t="str">
            <v>478.00</v>
          </cell>
        </row>
        <row r="19">
          <cell r="BQ19" t="str">
            <v>王芒</v>
          </cell>
          <cell r="BR19" t="str">
            <v>239.00</v>
          </cell>
        </row>
        <row r="20">
          <cell r="BQ20" t="str">
            <v>陈招健</v>
          </cell>
          <cell r="BR20" t="str">
            <v>478.00</v>
          </cell>
        </row>
        <row r="21">
          <cell r="BQ21" t="str">
            <v>肖思锐</v>
          </cell>
          <cell r="BR21" t="str">
            <v>3107.00</v>
          </cell>
        </row>
        <row r="22">
          <cell r="BQ22" t="str">
            <v>宁进余</v>
          </cell>
          <cell r="BR22" t="str">
            <v>239.00</v>
          </cell>
        </row>
        <row r="23">
          <cell r="BQ23" t="str">
            <v>李成</v>
          </cell>
          <cell r="BR23" t="str">
            <v>239.00</v>
          </cell>
        </row>
        <row r="24">
          <cell r="BQ24" t="str">
            <v>吴国太</v>
          </cell>
          <cell r="BR24" t="str">
            <v>239.00</v>
          </cell>
        </row>
        <row r="25">
          <cell r="BQ25" t="str">
            <v>林俊强</v>
          </cell>
          <cell r="BR25" t="str">
            <v>239.00</v>
          </cell>
        </row>
        <row r="26">
          <cell r="BQ26" t="str">
            <v>林楚贤</v>
          </cell>
          <cell r="BR26" t="str">
            <v>239.00</v>
          </cell>
        </row>
        <row r="27">
          <cell r="BQ27" t="str">
            <v>陈淑婷</v>
          </cell>
          <cell r="BR27" t="str">
            <v>239.00</v>
          </cell>
        </row>
        <row r="28">
          <cell r="BQ28" t="str">
            <v>许平儿</v>
          </cell>
          <cell r="BR28" t="str">
            <v>239.00</v>
          </cell>
        </row>
        <row r="29">
          <cell r="BQ29" t="str">
            <v>黄宇清</v>
          </cell>
          <cell r="BR29" t="str">
            <v>239.00</v>
          </cell>
        </row>
        <row r="30">
          <cell r="BQ30" t="str">
            <v>许乃校</v>
          </cell>
          <cell r="BR30" t="str">
            <v>478.00</v>
          </cell>
        </row>
        <row r="31">
          <cell r="BQ31" t="str">
            <v>许澈</v>
          </cell>
          <cell r="BR31" t="str">
            <v>239.00</v>
          </cell>
        </row>
        <row r="32">
          <cell r="BQ32" t="str">
            <v>许柔娟</v>
          </cell>
          <cell r="BR32" t="str">
            <v>717.00</v>
          </cell>
        </row>
        <row r="33">
          <cell r="BQ33" t="str">
            <v>陈伟光</v>
          </cell>
          <cell r="BR33" t="str">
            <v>239.00</v>
          </cell>
        </row>
        <row r="34">
          <cell r="BQ34" t="str">
            <v>麦雪莲</v>
          </cell>
          <cell r="BR34" t="str">
            <v>239.00</v>
          </cell>
        </row>
        <row r="35">
          <cell r="BQ35" t="str">
            <v>李建章</v>
          </cell>
          <cell r="BR35" t="str">
            <v>239.00</v>
          </cell>
        </row>
        <row r="36">
          <cell r="BQ36" t="str">
            <v>林锐</v>
          </cell>
          <cell r="BR36" t="str">
            <v>2390.00</v>
          </cell>
        </row>
        <row r="37">
          <cell r="BQ37" t="str">
            <v>刘映红</v>
          </cell>
          <cell r="BR37" t="str">
            <v>478.00</v>
          </cell>
        </row>
        <row r="38">
          <cell r="BQ38" t="str">
            <v>谢玲苑</v>
          </cell>
          <cell r="BR38" t="str">
            <v>239.00</v>
          </cell>
        </row>
        <row r="39">
          <cell r="BQ39" t="str">
            <v> 林松</v>
          </cell>
          <cell r="BR39" t="str">
            <v>239.00</v>
          </cell>
        </row>
        <row r="40">
          <cell r="BQ40" t="str">
            <v>黄彤彤</v>
          </cell>
          <cell r="BR40" t="str">
            <v>239.00</v>
          </cell>
        </row>
        <row r="41">
          <cell r="BQ41" t="str">
            <v>彭文芳</v>
          </cell>
          <cell r="BR41" t="str">
            <v>239.00</v>
          </cell>
        </row>
        <row r="42">
          <cell r="BQ42" t="str">
            <v>沈婷</v>
          </cell>
          <cell r="BR42" t="str">
            <v>956.00</v>
          </cell>
        </row>
        <row r="43">
          <cell r="BQ43" t="str">
            <v>赵毅</v>
          </cell>
          <cell r="BR43" t="str">
            <v>717.00</v>
          </cell>
        </row>
        <row r="44">
          <cell r="BQ44" t="str">
            <v>陈为民</v>
          </cell>
          <cell r="BR44" t="str">
            <v>717.00</v>
          </cell>
        </row>
        <row r="45">
          <cell r="BQ45" t="str">
            <v>王小冬</v>
          </cell>
          <cell r="BR45" t="str">
            <v>239.00</v>
          </cell>
        </row>
        <row r="46">
          <cell r="BQ46" t="str">
            <v>张艳虹</v>
          </cell>
          <cell r="BR46" t="str">
            <v>956.00</v>
          </cell>
        </row>
        <row r="47">
          <cell r="BQ47" t="str">
            <v>李静智</v>
          </cell>
          <cell r="BR47" t="str">
            <v>6453.00</v>
          </cell>
        </row>
        <row r="48">
          <cell r="BQ48" t="str">
            <v>肖思锐</v>
          </cell>
          <cell r="BR48" t="str">
            <v>239.00</v>
          </cell>
        </row>
        <row r="49">
          <cell r="BQ49" t="str">
            <v>赖美金</v>
          </cell>
          <cell r="BR49" t="str">
            <v>478.00</v>
          </cell>
        </row>
        <row r="50">
          <cell r="BQ50" t="str">
            <v>姚欣玲</v>
          </cell>
          <cell r="BR50" t="str">
            <v>478.00</v>
          </cell>
        </row>
        <row r="51">
          <cell r="BQ51" t="str">
            <v>麦雪莲</v>
          </cell>
          <cell r="BR51" t="str">
            <v>239.00</v>
          </cell>
        </row>
        <row r="52">
          <cell r="BQ52" t="str">
            <v>蔡洽丰</v>
          </cell>
          <cell r="BR52" t="str">
            <v>1434.00</v>
          </cell>
        </row>
        <row r="53">
          <cell r="BQ53" t="str">
            <v>李佰标</v>
          </cell>
          <cell r="BR53" t="str">
            <v>239.00</v>
          </cell>
        </row>
        <row r="54">
          <cell r="BQ54" t="str">
            <v>麦卓宣</v>
          </cell>
          <cell r="BR54" t="str">
            <v>956.00</v>
          </cell>
        </row>
        <row r="55">
          <cell r="BQ55" t="str">
            <v>陈茂雄</v>
          </cell>
          <cell r="BR55" t="str">
            <v>4780.00</v>
          </cell>
        </row>
        <row r="56">
          <cell r="BQ56" t="str">
            <v>陈茂雄</v>
          </cell>
          <cell r="BR56" t="str">
            <v>1434.00</v>
          </cell>
        </row>
        <row r="57">
          <cell r="BQ57" t="str">
            <v>陈茂雄</v>
          </cell>
          <cell r="BR57" t="str">
            <v>3346.00</v>
          </cell>
        </row>
        <row r="58">
          <cell r="BQ58" t="str">
            <v>陈茂雄</v>
          </cell>
          <cell r="BR58" t="str">
            <v>3585.00</v>
          </cell>
        </row>
        <row r="59">
          <cell r="BQ59" t="str">
            <v>魏梅珠</v>
          </cell>
          <cell r="BR59" t="str">
            <v>239.00</v>
          </cell>
        </row>
        <row r="60">
          <cell r="BQ60" t="str">
            <v>余科军</v>
          </cell>
          <cell r="BR60" t="str">
            <v>239.00</v>
          </cell>
        </row>
        <row r="61">
          <cell r="BQ61" t="str">
            <v>罗智松</v>
          </cell>
          <cell r="BR61" t="str">
            <v>239.00</v>
          </cell>
        </row>
        <row r="62">
          <cell r="BQ62" t="str">
            <v>李茹茵</v>
          </cell>
          <cell r="BR62" t="str">
            <v>239.00</v>
          </cell>
        </row>
        <row r="63">
          <cell r="BQ63" t="str">
            <v>黄德安</v>
          </cell>
          <cell r="BR63" t="str">
            <v>239.00</v>
          </cell>
        </row>
        <row r="64">
          <cell r="BQ64" t="str">
            <v>梁礼城</v>
          </cell>
          <cell r="BR64" t="str">
            <v>1195.00</v>
          </cell>
        </row>
        <row r="65">
          <cell r="BQ65" t="str">
            <v>彭华</v>
          </cell>
          <cell r="BR65" t="str">
            <v>239.00</v>
          </cell>
        </row>
        <row r="66">
          <cell r="BQ66" t="str">
            <v>黄文生</v>
          </cell>
          <cell r="BR66" t="str">
            <v>478.00</v>
          </cell>
        </row>
        <row r="67">
          <cell r="BQ67" t="str">
            <v>朱爱琼</v>
          </cell>
          <cell r="BR67" t="str">
            <v>956.00</v>
          </cell>
        </row>
        <row r="68">
          <cell r="BQ68" t="str">
            <v>杜小姐</v>
          </cell>
          <cell r="BR68" t="str">
            <v>717.00</v>
          </cell>
        </row>
        <row r="69">
          <cell r="BQ69" t="str">
            <v>曾利娟</v>
          </cell>
          <cell r="BR69" t="str">
            <v>239.00</v>
          </cell>
        </row>
        <row r="70">
          <cell r="BQ70" t="str">
            <v>曾令煌</v>
          </cell>
          <cell r="BR70" t="str">
            <v>239.00</v>
          </cell>
        </row>
        <row r="71">
          <cell r="BQ71" t="str">
            <v>A团</v>
          </cell>
          <cell r="BR71" t="str">
            <v>6453.00</v>
          </cell>
        </row>
        <row r="72">
          <cell r="BQ72" t="str">
            <v>张美平</v>
          </cell>
          <cell r="BR72" t="str">
            <v>478.00</v>
          </cell>
        </row>
        <row r="73">
          <cell r="BQ73" t="str">
            <v>陈史星</v>
          </cell>
          <cell r="BR73" t="str">
            <v>239.00</v>
          </cell>
        </row>
        <row r="74">
          <cell r="BQ74" t="str">
            <v>林耀辉</v>
          </cell>
          <cell r="BR74" t="str">
            <v>239.00</v>
          </cell>
        </row>
        <row r="75">
          <cell r="BQ75" t="str">
            <v>彭6</v>
          </cell>
          <cell r="BR75" t="str">
            <v>1434.00</v>
          </cell>
        </row>
        <row r="76">
          <cell r="BQ76" t="str">
            <v>侯宇发</v>
          </cell>
          <cell r="BR76" t="str">
            <v>239.00</v>
          </cell>
        </row>
        <row r="77">
          <cell r="BQ77" t="str">
            <v>黄文生</v>
          </cell>
          <cell r="BR77" t="str">
            <v>4780.00</v>
          </cell>
        </row>
        <row r="78">
          <cell r="BQ78" t="str">
            <v>林志军</v>
          </cell>
          <cell r="BR78" t="str">
            <v>239.00</v>
          </cell>
        </row>
        <row r="79">
          <cell r="BQ79" t="str">
            <v>古添成</v>
          </cell>
          <cell r="BR79" t="str">
            <v>239.00</v>
          </cell>
        </row>
        <row r="80">
          <cell r="BQ80" t="str">
            <v>刘映莲</v>
          </cell>
          <cell r="BR80" t="str">
            <v>239.00</v>
          </cell>
        </row>
        <row r="81">
          <cell r="BQ81" t="str">
            <v>朱加金</v>
          </cell>
          <cell r="BR81" t="str">
            <v>199.00</v>
          </cell>
        </row>
        <row r="82">
          <cell r="BQ82" t="str">
            <v>谢苑银</v>
          </cell>
          <cell r="BR82" t="str">
            <v>199.00</v>
          </cell>
        </row>
        <row r="83">
          <cell r="BQ83" t="str">
            <v>李沁</v>
          </cell>
          <cell r="BR83" t="str">
            <v>199.00</v>
          </cell>
        </row>
        <row r="84">
          <cell r="BQ84" t="str">
            <v>郭金龙</v>
          </cell>
          <cell r="BR84" t="str">
            <v>239.00</v>
          </cell>
        </row>
        <row r="85">
          <cell r="BQ85" t="str">
            <v>刘冰</v>
          </cell>
          <cell r="BR85" t="str">
            <v>239.00</v>
          </cell>
        </row>
        <row r="86">
          <cell r="BQ86" t="str">
            <v>山水</v>
          </cell>
          <cell r="BR86" t="str">
            <v>2151.00</v>
          </cell>
        </row>
        <row r="87">
          <cell r="BQ87" t="str">
            <v>刘陈琳</v>
          </cell>
          <cell r="BR87" t="str">
            <v>239.00</v>
          </cell>
        </row>
        <row r="88">
          <cell r="BQ88" t="str">
            <v>丘国强</v>
          </cell>
          <cell r="BR88" t="str">
            <v>478.00</v>
          </cell>
        </row>
        <row r="89">
          <cell r="BQ89" t="str">
            <v>罗娜</v>
          </cell>
          <cell r="BR89" t="str">
            <v>239.00</v>
          </cell>
        </row>
        <row r="90">
          <cell r="BQ90" t="str">
            <v>张优绿</v>
          </cell>
          <cell r="BR90" t="str">
            <v>239.00</v>
          </cell>
        </row>
        <row r="91">
          <cell r="BQ91" t="str">
            <v>黄琳</v>
          </cell>
          <cell r="BR91" t="str">
            <v>239.00</v>
          </cell>
        </row>
        <row r="92">
          <cell r="BQ92" t="str">
            <v>曾德利</v>
          </cell>
          <cell r="BR92" t="str">
            <v>239.00</v>
          </cell>
        </row>
        <row r="93">
          <cell r="BQ93" t="str">
            <v>曾晓辞</v>
          </cell>
          <cell r="BR93" t="str">
            <v>239.00</v>
          </cell>
        </row>
        <row r="94">
          <cell r="BQ94" t="str">
            <v>刘芬</v>
          </cell>
          <cell r="BR94" t="str">
            <v>239.00</v>
          </cell>
        </row>
        <row r="95">
          <cell r="BQ95" t="str">
            <v>曾德利</v>
          </cell>
          <cell r="BR95" t="str">
            <v>239.00</v>
          </cell>
        </row>
        <row r="96">
          <cell r="BQ96" t="str">
            <v>曾晓红</v>
          </cell>
          <cell r="BR96" t="str">
            <v>239.00</v>
          </cell>
        </row>
        <row r="97">
          <cell r="BQ97" t="str">
            <v>曾晓红</v>
          </cell>
          <cell r="BR97" t="str">
            <v>239.00</v>
          </cell>
        </row>
        <row r="98">
          <cell r="BQ98" t="str">
            <v>叶金玲</v>
          </cell>
          <cell r="BR98" t="str">
            <v>239.00</v>
          </cell>
        </row>
        <row r="99">
          <cell r="BQ99" t="str">
            <v>莫艳花</v>
          </cell>
          <cell r="BR99" t="str">
            <v>239.00</v>
          </cell>
        </row>
        <row r="100">
          <cell r="BQ100" t="str">
            <v>张初河</v>
          </cell>
          <cell r="BR100" t="str">
            <v>239.00</v>
          </cell>
        </row>
        <row r="101">
          <cell r="BQ101" t="str">
            <v>林少芬</v>
          </cell>
          <cell r="BR101" t="str">
            <v>478.00</v>
          </cell>
        </row>
        <row r="102">
          <cell r="BQ102" t="str">
            <v>余琳恩</v>
          </cell>
          <cell r="BR102" t="str">
            <v>239.00</v>
          </cell>
        </row>
        <row r="103">
          <cell r="BQ103" t="str">
            <v>余琳恩</v>
          </cell>
          <cell r="BR103" t="str">
            <v>239.00</v>
          </cell>
        </row>
        <row r="104">
          <cell r="BQ104" t="str">
            <v>黄健伟</v>
          </cell>
          <cell r="BR104" t="str">
            <v>717.00</v>
          </cell>
        </row>
        <row r="105">
          <cell r="BQ105" t="str">
            <v>丘碧娴</v>
          </cell>
          <cell r="BR105" t="str">
            <v>239.00</v>
          </cell>
        </row>
        <row r="106">
          <cell r="BQ106" t="str">
            <v>林梦莹</v>
          </cell>
          <cell r="BR106" t="str">
            <v>199.00</v>
          </cell>
        </row>
        <row r="107">
          <cell r="BQ107" t="str">
            <v>梁璐璐</v>
          </cell>
          <cell r="BR107" t="str">
            <v>199.00</v>
          </cell>
        </row>
        <row r="108">
          <cell r="BQ108" t="str">
            <v>陈润梅</v>
          </cell>
          <cell r="BR108" t="str">
            <v>239.00</v>
          </cell>
        </row>
        <row r="109">
          <cell r="BQ109" t="str">
            <v>李淑君</v>
          </cell>
          <cell r="BR109" t="str">
            <v>239.00</v>
          </cell>
        </row>
        <row r="110">
          <cell r="BQ110" t="str">
            <v>陈茂雄</v>
          </cell>
          <cell r="BR110" t="str">
            <v>4780.00</v>
          </cell>
        </row>
        <row r="111">
          <cell r="BQ111" t="str">
            <v>邹惠琴</v>
          </cell>
          <cell r="BR111" t="str">
            <v>239.00</v>
          </cell>
        </row>
        <row r="112">
          <cell r="BQ112" t="str">
            <v>曾玉琳</v>
          </cell>
          <cell r="BR112" t="str">
            <v>239.00</v>
          </cell>
        </row>
        <row r="113">
          <cell r="BQ113" t="str">
            <v>连声杨</v>
          </cell>
          <cell r="BR113" t="str">
            <v>239.00</v>
          </cell>
        </row>
        <row r="114">
          <cell r="BQ114" t="str">
            <v>张文彬</v>
          </cell>
          <cell r="BR114" t="str">
            <v>478.00</v>
          </cell>
        </row>
        <row r="115">
          <cell r="BQ115" t="str">
            <v>胡娟</v>
          </cell>
          <cell r="BR115" t="str">
            <v>239.00</v>
          </cell>
        </row>
        <row r="116">
          <cell r="BQ116" t="str">
            <v>马灵娟</v>
          </cell>
          <cell r="BR116" t="str">
            <v>239.00</v>
          </cell>
        </row>
        <row r="117">
          <cell r="BQ117" t="str">
            <v>胡娟</v>
          </cell>
          <cell r="BR117" t="str">
            <v>239.00</v>
          </cell>
        </row>
        <row r="118">
          <cell r="BQ118" t="str">
            <v>方志伟</v>
          </cell>
          <cell r="BR118" t="str">
            <v>239.00</v>
          </cell>
        </row>
        <row r="119">
          <cell r="BQ119" t="str">
            <v>余志谋</v>
          </cell>
          <cell r="BR119" t="str">
            <v>199.00</v>
          </cell>
        </row>
        <row r="120">
          <cell r="BQ120" t="str">
            <v>李敬泉</v>
          </cell>
          <cell r="BR120" t="str">
            <v>199.00</v>
          </cell>
        </row>
        <row r="121">
          <cell r="BQ121" t="str">
            <v>李丹</v>
          </cell>
          <cell r="BR121" t="str">
            <v>199.00</v>
          </cell>
        </row>
        <row r="122">
          <cell r="BQ122" t="str">
            <v>陈欢,</v>
          </cell>
          <cell r="BR122" t="str">
            <v>796.00</v>
          </cell>
        </row>
        <row r="123">
          <cell r="BQ123" t="str">
            <v>王智</v>
          </cell>
          <cell r="BR123" t="str">
            <v>239.00</v>
          </cell>
        </row>
        <row r="124">
          <cell r="BQ124" t="str">
            <v>邓安民</v>
          </cell>
          <cell r="BR124" t="str">
            <v>239.00</v>
          </cell>
        </row>
        <row r="125">
          <cell r="BQ125" t="str">
            <v>谢佛生</v>
          </cell>
          <cell r="BR125" t="str">
            <v>239.00</v>
          </cell>
        </row>
        <row r="126">
          <cell r="BQ126" t="str">
            <v>温雪利</v>
          </cell>
          <cell r="BR126" t="str">
            <v>239.00</v>
          </cell>
        </row>
        <row r="127">
          <cell r="BQ127" t="str">
            <v>谢秀霞</v>
          </cell>
          <cell r="BR127" t="str">
            <v>239.00</v>
          </cell>
        </row>
        <row r="128">
          <cell r="BQ128" t="str">
            <v>谢志云</v>
          </cell>
          <cell r="BR128" t="str">
            <v>239.00</v>
          </cell>
        </row>
        <row r="129">
          <cell r="BQ129" t="str">
            <v>王艳</v>
          </cell>
          <cell r="BR129" t="str">
            <v>239.00</v>
          </cell>
        </row>
        <row r="130">
          <cell r="BQ130" t="str">
            <v>周坤元</v>
          </cell>
          <cell r="BR130" t="str">
            <v>239.00</v>
          </cell>
        </row>
        <row r="131">
          <cell r="BQ131" t="str">
            <v>彭苑芳</v>
          </cell>
          <cell r="BR131" t="str">
            <v>239.00</v>
          </cell>
        </row>
        <row r="132">
          <cell r="BQ132" t="str">
            <v>黄文祥</v>
          </cell>
          <cell r="BR132" t="str">
            <v>239.00</v>
          </cell>
        </row>
        <row r="133">
          <cell r="BQ133" t="str">
            <v>黄晓苑</v>
          </cell>
          <cell r="BR133" t="str">
            <v>239.00</v>
          </cell>
        </row>
        <row r="134">
          <cell r="BQ134" t="str">
            <v>郭佳润</v>
          </cell>
          <cell r="BR134" t="str">
            <v>239.00</v>
          </cell>
        </row>
        <row r="135">
          <cell r="BQ135" t="str">
            <v>黄晓霞</v>
          </cell>
          <cell r="BR135" t="str">
            <v>239.00</v>
          </cell>
        </row>
        <row r="136">
          <cell r="BQ136" t="str">
            <v>管春媚</v>
          </cell>
          <cell r="BR136" t="str">
            <v>239.00</v>
          </cell>
        </row>
        <row r="137">
          <cell r="BQ137" t="str">
            <v>管春媚</v>
          </cell>
          <cell r="BR137" t="str">
            <v>1673.00</v>
          </cell>
        </row>
        <row r="138">
          <cell r="BQ138" t="str">
            <v>陆小琴</v>
          </cell>
          <cell r="BR138" t="str">
            <v>239.00</v>
          </cell>
        </row>
        <row r="139">
          <cell r="BQ139" t="str">
            <v>余琳恩</v>
          </cell>
          <cell r="BR139" t="str">
            <v>239.00</v>
          </cell>
        </row>
        <row r="140">
          <cell r="BQ140" t="str">
            <v>邹津</v>
          </cell>
          <cell r="BR140" t="str">
            <v>239.00</v>
          </cell>
        </row>
        <row r="141">
          <cell r="BQ141" t="str">
            <v>王云芳</v>
          </cell>
          <cell r="BR141" t="str">
            <v>478.00</v>
          </cell>
        </row>
        <row r="142">
          <cell r="BQ142" t="str">
            <v>许澈</v>
          </cell>
          <cell r="BR142" t="str">
            <v>239.00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订单数据统计"/>
      <sheetName val="订单子项数据统计"/>
    </sheetNames>
    <sheetDataSet>
      <sheetData sheetId="0">
        <row r="1">
          <cell r="A1" t="str">
            <v>订单编号</v>
          </cell>
          <cell r="B1" t="str">
            <v>酒店ID</v>
          </cell>
          <cell r="C1" t="str">
            <v>酒店名</v>
          </cell>
          <cell r="D1" t="str">
            <v>酒店英文名称</v>
          </cell>
          <cell r="E1" t="str">
            <v>房型名称</v>
          </cell>
          <cell r="F1" t="str">
            <v>房型英文名称</v>
          </cell>
          <cell r="G1" t="str">
            <v>报价名称</v>
          </cell>
          <cell r="H1" t="str">
            <v>国家</v>
          </cell>
          <cell r="I1" t="str">
            <v>城市</v>
          </cell>
          <cell r="J1" t="str">
            <v>销售渠道</v>
          </cell>
          <cell r="K1" t="str">
            <v>来源单号</v>
          </cell>
          <cell r="L1" t="str">
            <v>房间数</v>
          </cell>
          <cell r="M1" t="str">
            <v>晚数</v>
          </cell>
          <cell r="N1" t="str">
            <v>入住人</v>
          </cell>
          <cell r="O1" t="str">
            <v>入住时间</v>
          </cell>
          <cell r="P1" t="str">
            <v>离店时间</v>
          </cell>
          <cell r="Q1" t="str">
            <v>总房价</v>
          </cell>
          <cell r="R1" t="str">
            <v>总成本</v>
          </cell>
          <cell r="S1" t="str">
            <v>订单RMB成本</v>
          </cell>
        </row>
        <row r="2">
          <cell r="A2" t="str">
            <v>1857637</v>
          </cell>
          <cell r="B2" t="str">
            <v>842938</v>
          </cell>
          <cell r="C2" t="str">
            <v>梅州麓湖山酒店</v>
          </cell>
          <cell r="D2" t="str">
            <v>Luhushan Hotel</v>
          </cell>
          <cell r="E2" t="str">
            <v>公寓标准双人房</v>
          </cell>
          <cell r="F2" t="str">
            <v>Apartment Standard Double Room</v>
          </cell>
          <cell r="G2" t="str">
            <v>2份早餐</v>
          </cell>
          <cell r="H2" t="str">
            <v>中国</v>
          </cell>
          <cell r="I2" t="str">
            <v>梅州市</v>
          </cell>
          <cell r="J2" t="str">
            <v>龙卷风</v>
          </cell>
          <cell r="K2" t="str">
            <v>102378265732</v>
          </cell>
          <cell r="L2" t="str">
            <v>1</v>
          </cell>
          <cell r="M2" t="str">
            <v>1</v>
          </cell>
          <cell r="N2" t="str">
            <v>罗耀</v>
          </cell>
          <cell r="O2" t="str">
            <v>2020/09/02</v>
          </cell>
          <cell r="P2" t="str">
            <v>2020/09/03</v>
          </cell>
          <cell r="Q2" t="str">
            <v>280.00</v>
          </cell>
          <cell r="R2" t="str">
            <v>239.00</v>
          </cell>
          <cell r="S2" t="str">
            <v>239.00</v>
          </cell>
        </row>
        <row r="3">
          <cell r="A3" t="str">
            <v>1857307</v>
          </cell>
          <cell r="B3" t="str">
            <v>842938</v>
          </cell>
          <cell r="C3" t="str">
            <v>梅州麓湖山酒店</v>
          </cell>
          <cell r="D3" t="str">
            <v>Luhushan Hotel</v>
          </cell>
          <cell r="E3" t="str">
            <v>公寓标准双人房</v>
          </cell>
          <cell r="F3" t="str">
            <v>Apartment Standard Double Room</v>
          </cell>
          <cell r="G3" t="str">
            <v>2份早餐</v>
          </cell>
          <cell r="H3" t="str">
            <v>中国</v>
          </cell>
          <cell r="I3" t="str">
            <v>梅州市</v>
          </cell>
          <cell r="J3" t="str">
            <v>手工录单</v>
          </cell>
          <cell r="K3" t="str">
            <v>13355186931</v>
          </cell>
          <cell r="L3" t="str">
            <v>1</v>
          </cell>
          <cell r="M3" t="str">
            <v>2</v>
          </cell>
          <cell r="N3" t="str">
            <v>黄枚芳</v>
          </cell>
          <cell r="O3" t="str">
            <v>2020/09/02</v>
          </cell>
          <cell r="P3" t="str">
            <v>2020/09/04</v>
          </cell>
          <cell r="Q3" t="str">
            <v>560.00</v>
          </cell>
          <cell r="R3" t="str">
            <v>478.00</v>
          </cell>
          <cell r="S3" t="str">
            <v>478.00</v>
          </cell>
        </row>
        <row r="4">
          <cell r="A4" t="str">
            <v>1857272</v>
          </cell>
          <cell r="B4" t="str">
            <v>842938</v>
          </cell>
          <cell r="C4" t="str">
            <v>梅州麓湖山酒店</v>
          </cell>
          <cell r="D4" t="str">
            <v>Luhushan Hotel</v>
          </cell>
          <cell r="E4" t="str">
            <v>主楼标准双床房</v>
          </cell>
          <cell r="F4" t="str">
            <v>Standard Room (2 beds) (Main building)</v>
          </cell>
          <cell r="G4" t="str">
            <v>2份早餐</v>
          </cell>
          <cell r="H4" t="str">
            <v>中国</v>
          </cell>
          <cell r="I4" t="str">
            <v>梅州市</v>
          </cell>
          <cell r="J4" t="str">
            <v>携程汇登国内</v>
          </cell>
          <cell r="K4" t="str">
            <v>13354881638</v>
          </cell>
          <cell r="L4" t="str">
            <v>2</v>
          </cell>
          <cell r="M4" t="str">
            <v>2</v>
          </cell>
          <cell r="N4" t="str">
            <v>黄飞燕,梁红斌</v>
          </cell>
          <cell r="O4" t="str">
            <v>2020/09/02</v>
          </cell>
          <cell r="P4" t="str">
            <v>2020/09/04</v>
          </cell>
          <cell r="Q4" t="str">
            <v>1120.00</v>
          </cell>
          <cell r="R4" t="str">
            <v>956.00</v>
          </cell>
          <cell r="S4" t="str">
            <v>956.00</v>
          </cell>
        </row>
        <row r="5">
          <cell r="A5" t="str">
            <v>1857192</v>
          </cell>
          <cell r="B5" t="str">
            <v>842938</v>
          </cell>
          <cell r="C5" t="str">
            <v>梅州麓湖山酒店</v>
          </cell>
          <cell r="D5" t="str">
            <v>Luhushan Hotel</v>
          </cell>
          <cell r="E5" t="str">
            <v>主楼标准双床房</v>
          </cell>
          <cell r="F5" t="str">
            <v>Standard Room (2 beds) (Main building)</v>
          </cell>
          <cell r="G5" t="str">
            <v>2份早餐</v>
          </cell>
          <cell r="H5" t="str">
            <v>中国</v>
          </cell>
          <cell r="I5" t="str">
            <v>梅州市</v>
          </cell>
          <cell r="J5" t="str">
            <v>手工录单</v>
          </cell>
          <cell r="K5" t="str">
            <v>4818860547507428210</v>
          </cell>
          <cell r="L5" t="str">
            <v>1</v>
          </cell>
          <cell r="M5" t="str">
            <v>1</v>
          </cell>
          <cell r="N5" t="str">
            <v>阎景福</v>
          </cell>
          <cell r="O5" t="str">
            <v>2020/09/02</v>
          </cell>
          <cell r="P5" t="str">
            <v>2020/09/03</v>
          </cell>
          <cell r="Q5" t="str">
            <v>296.00</v>
          </cell>
          <cell r="R5" t="str">
            <v>0.00</v>
          </cell>
          <cell r="S5" t="str">
            <v>0.00</v>
          </cell>
        </row>
        <row r="6">
          <cell r="A6" t="str">
            <v>1857141</v>
          </cell>
          <cell r="B6" t="str">
            <v>842938</v>
          </cell>
          <cell r="C6" t="str">
            <v>梅州麓湖山酒店</v>
          </cell>
          <cell r="D6" t="str">
            <v>Luhushan Hotel</v>
          </cell>
          <cell r="E6" t="str">
            <v>公寓标准大床房</v>
          </cell>
          <cell r="F6" t="str">
            <v>Apartment Standard Double Room</v>
          </cell>
          <cell r="G6" t="str">
            <v>2份早餐</v>
          </cell>
          <cell r="H6" t="str">
            <v>中国</v>
          </cell>
          <cell r="I6" t="str">
            <v>梅州市</v>
          </cell>
          <cell r="J6" t="str">
            <v>携程汇登国内</v>
          </cell>
          <cell r="K6" t="str">
            <v>13353567683</v>
          </cell>
          <cell r="L6" t="str">
            <v>1</v>
          </cell>
          <cell r="M6" t="str">
            <v>1</v>
          </cell>
          <cell r="N6" t="str">
            <v>彭丽娟</v>
          </cell>
          <cell r="O6" t="str">
            <v>2020/09/01</v>
          </cell>
          <cell r="P6" t="str">
            <v>2020/09/02</v>
          </cell>
          <cell r="Q6" t="str">
            <v>285.00</v>
          </cell>
          <cell r="R6" t="str">
            <v>239.00</v>
          </cell>
          <cell r="S6" t="str">
            <v>239.00</v>
          </cell>
        </row>
        <row r="7">
          <cell r="A7" t="str">
            <v>1857122</v>
          </cell>
          <cell r="B7" t="str">
            <v>842938</v>
          </cell>
          <cell r="C7" t="str">
            <v>梅州麓湖山酒店</v>
          </cell>
          <cell r="D7" t="str">
            <v>Luhushan Hotel</v>
          </cell>
          <cell r="E7" t="str">
            <v>公寓标准大床房</v>
          </cell>
          <cell r="F7" t="str">
            <v>Apartment Standard Double Room</v>
          </cell>
          <cell r="G7" t="str">
            <v>2份早餐</v>
          </cell>
          <cell r="H7" t="str">
            <v>中国</v>
          </cell>
          <cell r="I7" t="str">
            <v>梅州市</v>
          </cell>
          <cell r="J7" t="str">
            <v>携程汇登国内</v>
          </cell>
          <cell r="K7" t="str">
            <v>13353384958</v>
          </cell>
          <cell r="L7" t="str">
            <v>1</v>
          </cell>
          <cell r="M7" t="str">
            <v>1</v>
          </cell>
          <cell r="N7" t="str">
            <v>钱永军</v>
          </cell>
          <cell r="O7" t="str">
            <v>2020/09/01</v>
          </cell>
          <cell r="P7" t="str">
            <v>2020/09/02</v>
          </cell>
          <cell r="Q7" t="str">
            <v>285.00</v>
          </cell>
          <cell r="R7" t="str">
            <v>239.00</v>
          </cell>
          <cell r="S7" t="str">
            <v>239.00</v>
          </cell>
        </row>
        <row r="8">
          <cell r="A8" t="str">
            <v>1856308</v>
          </cell>
          <cell r="B8" t="str">
            <v>842938</v>
          </cell>
          <cell r="C8" t="str">
            <v>梅州麓湖山酒店</v>
          </cell>
          <cell r="D8" t="str">
            <v>Luhushan Hotel</v>
          </cell>
          <cell r="E8" t="str">
            <v>公寓标准大床房</v>
          </cell>
          <cell r="F8" t="str">
            <v>Apartment Standard Double Room</v>
          </cell>
          <cell r="G8" t="str">
            <v>2份早餐</v>
          </cell>
          <cell r="H8" t="str">
            <v>中国</v>
          </cell>
          <cell r="I8" t="str">
            <v>梅州市</v>
          </cell>
          <cell r="J8" t="str">
            <v>携程汇登国内</v>
          </cell>
          <cell r="K8" t="str">
            <v>13341491069</v>
          </cell>
          <cell r="L8" t="str">
            <v>1</v>
          </cell>
          <cell r="M8" t="str">
            <v>1</v>
          </cell>
          <cell r="N8" t="str">
            <v>王祥</v>
          </cell>
          <cell r="O8" t="str">
            <v>2020/08/30</v>
          </cell>
          <cell r="P8" t="str">
            <v>2020/08/31</v>
          </cell>
          <cell r="Q8" t="str">
            <v>290.00</v>
          </cell>
          <cell r="R8" t="str">
            <v>239.00</v>
          </cell>
          <cell r="S8" t="str">
            <v>239.00</v>
          </cell>
        </row>
        <row r="9">
          <cell r="A9" t="str">
            <v>1856276</v>
          </cell>
          <cell r="B9" t="str">
            <v>842938</v>
          </cell>
          <cell r="C9" t="str">
            <v>梅州麓湖山酒店</v>
          </cell>
          <cell r="D9" t="str">
            <v>Luhushan Hotel</v>
          </cell>
          <cell r="E9" t="str">
            <v>公寓标准大床房</v>
          </cell>
          <cell r="F9" t="str">
            <v>Apartment Standard Double Room</v>
          </cell>
          <cell r="G9" t="str">
            <v>2份早餐</v>
          </cell>
          <cell r="H9" t="str">
            <v>中国</v>
          </cell>
          <cell r="I9" t="str">
            <v>梅州市</v>
          </cell>
          <cell r="J9" t="str">
            <v>携程汇登国内</v>
          </cell>
          <cell r="K9" t="str">
            <v>13341308839</v>
          </cell>
          <cell r="L9" t="str">
            <v>1</v>
          </cell>
          <cell r="M9" t="str">
            <v>1</v>
          </cell>
          <cell r="N9" t="str">
            <v>陈年</v>
          </cell>
          <cell r="O9" t="str">
            <v>2020/08/30</v>
          </cell>
          <cell r="P9" t="str">
            <v>2020/08/31</v>
          </cell>
          <cell r="Q9" t="str">
            <v>290.00</v>
          </cell>
          <cell r="R9" t="str">
            <v>239.00</v>
          </cell>
          <cell r="S9" t="str">
            <v>239.00</v>
          </cell>
        </row>
        <row r="10">
          <cell r="A10" t="str">
            <v>1856154</v>
          </cell>
          <cell r="B10" t="str">
            <v>842938</v>
          </cell>
          <cell r="C10" t="str">
            <v>梅州麓湖山酒店</v>
          </cell>
          <cell r="D10" t="str">
            <v>Luhushan Hotel</v>
          </cell>
          <cell r="E10" t="str">
            <v>公寓标准双人房</v>
          </cell>
          <cell r="F10" t="str">
            <v>Apartment Standard Double Room</v>
          </cell>
          <cell r="G10" t="str">
            <v>2份早餐</v>
          </cell>
          <cell r="H10" t="str">
            <v>中国</v>
          </cell>
          <cell r="I10" t="str">
            <v>梅州市</v>
          </cell>
          <cell r="J10" t="str">
            <v>携程汇登国内</v>
          </cell>
          <cell r="K10" t="str">
            <v>13338827125</v>
          </cell>
          <cell r="L10" t="str">
            <v>1</v>
          </cell>
          <cell r="M10" t="str">
            <v>1</v>
          </cell>
          <cell r="N10" t="str">
            <v>林湘</v>
          </cell>
          <cell r="O10" t="str">
            <v>2020/08/29</v>
          </cell>
          <cell r="P10" t="str">
            <v>2020/08/30</v>
          </cell>
          <cell r="Q10" t="str">
            <v>290.00</v>
          </cell>
          <cell r="R10" t="str">
            <v>239.00</v>
          </cell>
          <cell r="S10" t="str">
            <v>239.00</v>
          </cell>
        </row>
        <row r="11">
          <cell r="A11" t="str">
            <v>1856135</v>
          </cell>
          <cell r="B11" t="str">
            <v>842938</v>
          </cell>
          <cell r="C11" t="str">
            <v>梅州麓湖山酒店</v>
          </cell>
          <cell r="D11" t="str">
            <v>Luhushan Hotel</v>
          </cell>
          <cell r="E11" t="str">
            <v>公寓标准大床房</v>
          </cell>
          <cell r="F11" t="str">
            <v>Apartment Standard Double Room</v>
          </cell>
          <cell r="G11" t="str">
            <v>2份早餐</v>
          </cell>
          <cell r="H11" t="str">
            <v>中国</v>
          </cell>
          <cell r="I11" t="str">
            <v>梅州市</v>
          </cell>
          <cell r="J11" t="str">
            <v>携程汇登国内</v>
          </cell>
          <cell r="K11" t="str">
            <v>13338743944</v>
          </cell>
          <cell r="L11" t="str">
            <v>1</v>
          </cell>
          <cell r="M11" t="str">
            <v>1</v>
          </cell>
          <cell r="N11" t="str">
            <v>马小苑</v>
          </cell>
          <cell r="O11" t="str">
            <v>2020/08/29</v>
          </cell>
          <cell r="P11" t="str">
            <v>2020/08/30</v>
          </cell>
          <cell r="Q11" t="str">
            <v>290.00</v>
          </cell>
          <cell r="R11" t="str">
            <v>239.00</v>
          </cell>
          <cell r="S11" t="str">
            <v>239.00</v>
          </cell>
        </row>
        <row r="12">
          <cell r="A12" t="str">
            <v>1856101</v>
          </cell>
          <cell r="B12" t="str">
            <v>842938</v>
          </cell>
          <cell r="C12" t="str">
            <v>梅州麓湖山酒店</v>
          </cell>
          <cell r="D12" t="str">
            <v>Luhushan Hotel</v>
          </cell>
          <cell r="E12" t="str">
            <v>公寓标准大床房</v>
          </cell>
          <cell r="F12" t="str">
            <v>Apartment Standard Double Room</v>
          </cell>
          <cell r="G12" t="str">
            <v>2份早餐</v>
          </cell>
          <cell r="H12" t="str">
            <v>中国</v>
          </cell>
          <cell r="I12" t="str">
            <v>梅州市</v>
          </cell>
          <cell r="J12" t="str">
            <v>携程汇登国内</v>
          </cell>
          <cell r="K12" t="str">
            <v>13338442880</v>
          </cell>
          <cell r="L12" t="str">
            <v>1</v>
          </cell>
          <cell r="M12" t="str">
            <v>1</v>
          </cell>
          <cell r="N12" t="str">
            <v>王祥</v>
          </cell>
          <cell r="O12" t="str">
            <v>2020/08/29</v>
          </cell>
          <cell r="P12" t="str">
            <v>2020/08/30</v>
          </cell>
          <cell r="Q12" t="str">
            <v>290.00</v>
          </cell>
          <cell r="R12" t="str">
            <v>239.00</v>
          </cell>
          <cell r="S12" t="str">
            <v>239.00</v>
          </cell>
        </row>
        <row r="13">
          <cell r="A13" t="str">
            <v>1855941</v>
          </cell>
          <cell r="B13" t="str">
            <v>842938</v>
          </cell>
          <cell r="C13" t="str">
            <v>梅州麓湖山酒店</v>
          </cell>
          <cell r="D13" t="str">
            <v>Luhushan Hotel</v>
          </cell>
          <cell r="E13" t="str">
            <v>公寓标准大床房</v>
          </cell>
          <cell r="F13" t="str">
            <v>Apartment Standard Double Room</v>
          </cell>
          <cell r="G13" t="str">
            <v>2份早餐</v>
          </cell>
          <cell r="H13" t="str">
            <v>中国</v>
          </cell>
          <cell r="I13" t="str">
            <v>梅州市</v>
          </cell>
          <cell r="J13" t="str">
            <v>携程汇登国内</v>
          </cell>
          <cell r="K13" t="str">
            <v>13336619219</v>
          </cell>
          <cell r="L13" t="str">
            <v>1</v>
          </cell>
          <cell r="M13" t="str">
            <v>1</v>
          </cell>
          <cell r="N13" t="str">
            <v>古生</v>
          </cell>
          <cell r="O13" t="str">
            <v>2020/08/29</v>
          </cell>
          <cell r="P13" t="str">
            <v>2020/08/30</v>
          </cell>
          <cell r="Q13" t="str">
            <v>290.00</v>
          </cell>
          <cell r="R13" t="str">
            <v>239.00</v>
          </cell>
          <cell r="S13" t="str">
            <v>239.00</v>
          </cell>
        </row>
        <row r="14">
          <cell r="A14" t="str">
            <v>1855934</v>
          </cell>
          <cell r="B14" t="str">
            <v>842938</v>
          </cell>
          <cell r="C14" t="str">
            <v>梅州麓湖山酒店</v>
          </cell>
          <cell r="D14" t="str">
            <v>Luhushan Hotel</v>
          </cell>
          <cell r="E14" t="str">
            <v>公寓标准大床房</v>
          </cell>
          <cell r="F14" t="str">
            <v>Apartment Standard Double Room</v>
          </cell>
          <cell r="G14" t="str">
            <v>2份早餐</v>
          </cell>
          <cell r="H14" t="str">
            <v>中国</v>
          </cell>
          <cell r="I14" t="str">
            <v>梅州市</v>
          </cell>
          <cell r="J14" t="str">
            <v>携程汇登国内</v>
          </cell>
          <cell r="K14" t="str">
            <v>13336537799</v>
          </cell>
          <cell r="L14" t="str">
            <v>2</v>
          </cell>
          <cell r="M14" t="str">
            <v>1</v>
          </cell>
          <cell r="N14" t="str">
            <v>韩权浩,李新权</v>
          </cell>
          <cell r="O14" t="str">
            <v>2020/08/29</v>
          </cell>
          <cell r="P14" t="str">
            <v>2020/08/30</v>
          </cell>
          <cell r="Q14" t="str">
            <v>580.00</v>
          </cell>
          <cell r="R14" t="str">
            <v>478.00</v>
          </cell>
          <cell r="S14" t="str">
            <v>478.00</v>
          </cell>
        </row>
        <row r="15">
          <cell r="A15" t="str">
            <v>1855602</v>
          </cell>
          <cell r="B15" t="str">
            <v>842938</v>
          </cell>
          <cell r="C15" t="str">
            <v>梅州麓湖山酒店</v>
          </cell>
          <cell r="D15" t="str">
            <v>Luhushan Hotel</v>
          </cell>
          <cell r="E15" t="str">
            <v>公寓标准大床房</v>
          </cell>
          <cell r="F15" t="str">
            <v>Apartment Standard Double Room</v>
          </cell>
          <cell r="G15" t="str">
            <v>2份早餐</v>
          </cell>
          <cell r="H15" t="str">
            <v>中国</v>
          </cell>
          <cell r="I15" t="str">
            <v>梅州市</v>
          </cell>
          <cell r="J15" t="str">
            <v>携程汇登国内</v>
          </cell>
          <cell r="K15" t="str">
            <v>13331007622</v>
          </cell>
          <cell r="L15" t="str">
            <v>1</v>
          </cell>
          <cell r="M15" t="str">
            <v>1</v>
          </cell>
          <cell r="N15" t="str">
            <v>黄晓文</v>
          </cell>
          <cell r="O15" t="str">
            <v>2020/08/28</v>
          </cell>
          <cell r="P15" t="str">
            <v>2020/08/29</v>
          </cell>
          <cell r="Q15" t="str">
            <v>290.00</v>
          </cell>
          <cell r="R15" t="str">
            <v>239.00</v>
          </cell>
          <cell r="S15" t="str">
            <v>239.00</v>
          </cell>
        </row>
        <row r="16">
          <cell r="A16" t="str">
            <v>1855548</v>
          </cell>
          <cell r="B16" t="str">
            <v>842938</v>
          </cell>
          <cell r="C16" t="str">
            <v>梅州麓湖山酒店</v>
          </cell>
          <cell r="D16" t="str">
            <v>Luhushan Hotel</v>
          </cell>
          <cell r="E16" t="str">
            <v>公寓标准大床房</v>
          </cell>
          <cell r="F16" t="str">
            <v>Apartment Standard Double Room</v>
          </cell>
          <cell r="G16" t="str">
            <v>2份早餐</v>
          </cell>
          <cell r="H16" t="str">
            <v>中国</v>
          </cell>
          <cell r="I16" t="str">
            <v>梅州市</v>
          </cell>
          <cell r="J16" t="str">
            <v>携程汇登国内</v>
          </cell>
          <cell r="K16" t="str">
            <v>13330355870</v>
          </cell>
          <cell r="L16" t="str">
            <v>1</v>
          </cell>
          <cell r="M16" t="str">
            <v>1</v>
          </cell>
          <cell r="N16" t="str">
            <v>叶剑光</v>
          </cell>
          <cell r="O16" t="str">
            <v>2020/08/28</v>
          </cell>
          <cell r="P16" t="str">
            <v>2020/08/29</v>
          </cell>
          <cell r="Q16" t="str">
            <v>290.00</v>
          </cell>
          <cell r="R16" t="str">
            <v>239.00</v>
          </cell>
          <cell r="S16" t="str">
            <v>239.00</v>
          </cell>
        </row>
        <row r="17">
          <cell r="A17" t="str">
            <v>1855313</v>
          </cell>
          <cell r="B17" t="str">
            <v>842938</v>
          </cell>
          <cell r="C17" t="str">
            <v>梅州麓湖山酒店</v>
          </cell>
          <cell r="D17" t="str">
            <v>Luhushan Hotel</v>
          </cell>
          <cell r="E17" t="str">
            <v>公寓标准大床房</v>
          </cell>
          <cell r="F17" t="str">
            <v>Apartment Standard Double Room</v>
          </cell>
          <cell r="G17" t="str">
            <v>2份早餐</v>
          </cell>
          <cell r="H17" t="str">
            <v>中国</v>
          </cell>
          <cell r="I17" t="str">
            <v>梅州市</v>
          </cell>
          <cell r="J17" t="str">
            <v>携程汇登国内</v>
          </cell>
          <cell r="K17" t="str">
            <v>13326401938</v>
          </cell>
          <cell r="L17" t="str">
            <v>1</v>
          </cell>
          <cell r="M17" t="str">
            <v>1</v>
          </cell>
          <cell r="N17" t="str">
            <v>邓彦萍</v>
          </cell>
          <cell r="O17" t="str">
            <v>2020/08/27</v>
          </cell>
          <cell r="P17" t="str">
            <v>2020/08/28</v>
          </cell>
          <cell r="Q17" t="str">
            <v>290.00</v>
          </cell>
          <cell r="R17" t="str">
            <v>239.00</v>
          </cell>
          <cell r="S17" t="str">
            <v>239.00</v>
          </cell>
        </row>
        <row r="18">
          <cell r="A18" t="str">
            <v>1854270</v>
          </cell>
          <cell r="B18" t="str">
            <v>842938</v>
          </cell>
          <cell r="C18" t="str">
            <v>梅州麓湖山酒店</v>
          </cell>
          <cell r="D18" t="str">
            <v>Luhushan Hotel</v>
          </cell>
          <cell r="E18" t="str">
            <v>公寓标准双人房</v>
          </cell>
          <cell r="F18" t="str">
            <v>Apartment Standard Double Room</v>
          </cell>
          <cell r="G18" t="str">
            <v>2份早餐</v>
          </cell>
          <cell r="H18" t="str">
            <v>中国</v>
          </cell>
          <cell r="I18" t="str">
            <v>梅州市</v>
          </cell>
          <cell r="J18" t="str">
            <v>携程汇登国内</v>
          </cell>
          <cell r="K18" t="str">
            <v>13311652222</v>
          </cell>
          <cell r="L18" t="str">
            <v>1</v>
          </cell>
          <cell r="M18" t="str">
            <v>2</v>
          </cell>
          <cell r="N18" t="str">
            <v>林岳和</v>
          </cell>
          <cell r="O18" t="str">
            <v>2020/08/27</v>
          </cell>
          <cell r="P18" t="str">
            <v>2020/08/29</v>
          </cell>
          <cell r="Q18" t="str">
            <v>580.00</v>
          </cell>
          <cell r="R18" t="str">
            <v>478.00</v>
          </cell>
          <cell r="S18" t="str">
            <v>478.00</v>
          </cell>
        </row>
        <row r="19">
          <cell r="A19" t="str">
            <v>1854266</v>
          </cell>
          <cell r="B19" t="str">
            <v>842938</v>
          </cell>
          <cell r="C19" t="str">
            <v>梅州麓湖山酒店</v>
          </cell>
          <cell r="D19" t="str">
            <v>Luhushan Hotel</v>
          </cell>
          <cell r="E19" t="str">
            <v>公寓标准大床房</v>
          </cell>
          <cell r="F19" t="str">
            <v>Apartment Standard Double Room</v>
          </cell>
          <cell r="G19" t="str">
            <v>2份早餐</v>
          </cell>
          <cell r="H19" t="str">
            <v>中国</v>
          </cell>
          <cell r="I19" t="str">
            <v>梅州市</v>
          </cell>
          <cell r="J19" t="str">
            <v>携程汇智国内</v>
          </cell>
          <cell r="K19" t="str">
            <v>13311622625</v>
          </cell>
          <cell r="L19" t="str">
            <v>2</v>
          </cell>
          <cell r="M19" t="str">
            <v>2</v>
          </cell>
          <cell r="N19" t="str">
            <v>陈秀玲,林斌锋</v>
          </cell>
          <cell r="O19" t="str">
            <v>2020/08/27</v>
          </cell>
          <cell r="P19" t="str">
            <v>2020/08/29</v>
          </cell>
          <cell r="Q19" t="str">
            <v>1160.00</v>
          </cell>
          <cell r="R19" t="str">
            <v>956.00</v>
          </cell>
          <cell r="S19" t="str">
            <v>956.00</v>
          </cell>
        </row>
        <row r="20">
          <cell r="A20" t="str">
            <v>1854063</v>
          </cell>
          <cell r="B20" t="str">
            <v>842938</v>
          </cell>
          <cell r="C20" t="str">
            <v>梅州麓湖山酒店</v>
          </cell>
          <cell r="D20" t="str">
            <v>Luhushan Hotel</v>
          </cell>
          <cell r="E20" t="str">
            <v>公寓标准大床房</v>
          </cell>
          <cell r="F20" t="str">
            <v>Apartment Standard Double Room</v>
          </cell>
          <cell r="G20" t="str">
            <v>2份早餐</v>
          </cell>
          <cell r="H20" t="str">
            <v>中国</v>
          </cell>
          <cell r="I20" t="str">
            <v>梅州市</v>
          </cell>
          <cell r="J20" t="str">
            <v>手工录单</v>
          </cell>
          <cell r="K20" t="str">
            <v>698196687</v>
          </cell>
          <cell r="L20" t="str">
            <v>1</v>
          </cell>
          <cell r="M20" t="str">
            <v>1</v>
          </cell>
          <cell r="N20" t="str">
            <v>许红江</v>
          </cell>
          <cell r="O20" t="str">
            <v>2020/08/25</v>
          </cell>
          <cell r="P20" t="str">
            <v>2020/08/26</v>
          </cell>
          <cell r="Q20" t="str">
            <v>288.00</v>
          </cell>
          <cell r="R20" t="str">
            <v>239.00</v>
          </cell>
          <cell r="S20" t="str">
            <v>239.00</v>
          </cell>
        </row>
        <row r="21">
          <cell r="A21" t="str">
            <v>1854061</v>
          </cell>
          <cell r="B21" t="str">
            <v>842938</v>
          </cell>
          <cell r="C21" t="str">
            <v>梅州麓湖山酒店</v>
          </cell>
          <cell r="D21" t="str">
            <v>Luhushan Hotel</v>
          </cell>
          <cell r="E21" t="str">
            <v>公寓标准大床房</v>
          </cell>
          <cell r="F21" t="str">
            <v>Apartment Standard Double Room</v>
          </cell>
          <cell r="G21" t="str">
            <v>2份早餐</v>
          </cell>
          <cell r="H21" t="str">
            <v>中国</v>
          </cell>
          <cell r="I21" t="str">
            <v>梅州市</v>
          </cell>
          <cell r="J21" t="str">
            <v>手工录单</v>
          </cell>
          <cell r="K21" t="str">
            <v>698197616</v>
          </cell>
          <cell r="L21" t="str">
            <v>1</v>
          </cell>
          <cell r="M21" t="str">
            <v>1</v>
          </cell>
          <cell r="N21" t="str">
            <v>谭志文</v>
          </cell>
          <cell r="O21" t="str">
            <v>2020/08/25</v>
          </cell>
          <cell r="P21" t="str">
            <v>2020/08/26</v>
          </cell>
          <cell r="Q21" t="str">
            <v>280.00</v>
          </cell>
          <cell r="R21" t="str">
            <v>239.00</v>
          </cell>
          <cell r="S21" t="str">
            <v>239.00</v>
          </cell>
        </row>
        <row r="22">
          <cell r="A22" t="str">
            <v>1853755</v>
          </cell>
          <cell r="B22" t="str">
            <v>842938</v>
          </cell>
          <cell r="C22" t="str">
            <v>梅州麓湖山酒店</v>
          </cell>
          <cell r="D22" t="str">
            <v>Luhushan Hotel</v>
          </cell>
          <cell r="E22" t="str">
            <v>公寓标准大床房</v>
          </cell>
          <cell r="F22" t="str">
            <v>Apartment Standard Double Room</v>
          </cell>
          <cell r="G22" t="str">
            <v>2份早餐</v>
          </cell>
          <cell r="H22" t="str">
            <v>中国</v>
          </cell>
          <cell r="I22" t="str">
            <v>梅州市</v>
          </cell>
          <cell r="J22" t="str">
            <v>携程汇智国内</v>
          </cell>
          <cell r="K22" t="str">
            <v>13305437335</v>
          </cell>
          <cell r="L22" t="str">
            <v>1</v>
          </cell>
          <cell r="M22" t="str">
            <v>1</v>
          </cell>
          <cell r="N22" t="str">
            <v>徐少玲</v>
          </cell>
          <cell r="O22" t="str">
            <v>2020/08/25</v>
          </cell>
          <cell r="P22" t="str">
            <v>2020/08/26</v>
          </cell>
          <cell r="Q22" t="str">
            <v>290.00</v>
          </cell>
          <cell r="R22" t="str">
            <v>239.00</v>
          </cell>
          <cell r="S22" t="str">
            <v>239.00</v>
          </cell>
        </row>
        <row r="23">
          <cell r="A23" t="str">
            <v>1853726</v>
          </cell>
          <cell r="B23" t="str">
            <v>842938</v>
          </cell>
          <cell r="C23" t="str">
            <v>梅州麓湖山酒店</v>
          </cell>
          <cell r="D23" t="str">
            <v>Luhushan Hotel</v>
          </cell>
          <cell r="E23" t="str">
            <v>公寓特惠双床房</v>
          </cell>
          <cell r="F23" t="str">
            <v>Apartment (2 beds) (Special promotion)</v>
          </cell>
          <cell r="G23" t="str">
            <v>2份早餐</v>
          </cell>
          <cell r="H23" t="str">
            <v>中国</v>
          </cell>
          <cell r="I23" t="str">
            <v>梅州市</v>
          </cell>
          <cell r="J23" t="str">
            <v>携程汇登国内</v>
          </cell>
          <cell r="K23" t="str">
            <v>13303993199</v>
          </cell>
          <cell r="L23" t="str">
            <v>1</v>
          </cell>
          <cell r="M23" t="str">
            <v>2</v>
          </cell>
          <cell r="N23" t="str">
            <v>陈璇</v>
          </cell>
          <cell r="O23" t="str">
            <v>2020/08/27</v>
          </cell>
          <cell r="P23" t="str">
            <v>2020/08/29</v>
          </cell>
          <cell r="Q23" t="str">
            <v>504.00</v>
          </cell>
          <cell r="R23" t="str">
            <v>478.00</v>
          </cell>
          <cell r="S23" t="str">
            <v>478.00</v>
          </cell>
        </row>
        <row r="24">
          <cell r="A24" t="str">
            <v>1853708</v>
          </cell>
          <cell r="B24" t="str">
            <v>842938</v>
          </cell>
          <cell r="C24" t="str">
            <v>梅州麓湖山酒店</v>
          </cell>
          <cell r="D24" t="str">
            <v>Luhushan Hotel</v>
          </cell>
          <cell r="E24" t="str">
            <v>主楼标准双床房</v>
          </cell>
          <cell r="F24" t="str">
            <v>Standard Room (2 beds) (Main building)</v>
          </cell>
          <cell r="G24" t="str">
            <v>2份早餐</v>
          </cell>
          <cell r="H24" t="str">
            <v>中国</v>
          </cell>
          <cell r="I24" t="str">
            <v>梅州市</v>
          </cell>
          <cell r="J24" t="str">
            <v>手工录单</v>
          </cell>
          <cell r="K24" t="str">
            <v>697382211</v>
          </cell>
          <cell r="L24" t="str">
            <v>1</v>
          </cell>
          <cell r="M24" t="str">
            <v>1</v>
          </cell>
          <cell r="N24" t="str">
            <v>李新霞</v>
          </cell>
          <cell r="O24" t="str">
            <v>2020/08/24</v>
          </cell>
          <cell r="P24" t="str">
            <v>2020/08/25</v>
          </cell>
          <cell r="Q24" t="str">
            <v>288.00</v>
          </cell>
          <cell r="R24" t="str">
            <v>239.00</v>
          </cell>
          <cell r="S24" t="str">
            <v>239.00</v>
          </cell>
        </row>
        <row r="25">
          <cell r="A25" t="str">
            <v>1853365</v>
          </cell>
          <cell r="B25" t="str">
            <v>842938</v>
          </cell>
          <cell r="C25" t="str">
            <v>梅州麓湖山酒店</v>
          </cell>
          <cell r="D25" t="str">
            <v>Luhushan Hotel</v>
          </cell>
          <cell r="E25" t="str">
            <v>公寓标准大床房</v>
          </cell>
          <cell r="F25" t="str">
            <v>Apartment Standard Double Room</v>
          </cell>
          <cell r="G25" t="str">
            <v>2份早餐</v>
          </cell>
          <cell r="H25" t="str">
            <v>中国</v>
          </cell>
          <cell r="I25" t="str">
            <v>梅州市</v>
          </cell>
          <cell r="J25" t="str">
            <v>携程汇智国内</v>
          </cell>
          <cell r="K25" t="str">
            <v>13299142595</v>
          </cell>
          <cell r="L25" t="str">
            <v>1</v>
          </cell>
          <cell r="M25" t="str">
            <v>1</v>
          </cell>
          <cell r="N25" t="str">
            <v>余秀玉</v>
          </cell>
          <cell r="O25" t="str">
            <v>2020/08/24</v>
          </cell>
          <cell r="P25" t="str">
            <v>2020/08/25</v>
          </cell>
          <cell r="Q25" t="str">
            <v>290.00</v>
          </cell>
          <cell r="R25" t="str">
            <v>239.00</v>
          </cell>
          <cell r="S25" t="str">
            <v>239.00</v>
          </cell>
        </row>
        <row r="26">
          <cell r="A26" t="str">
            <v>1853294</v>
          </cell>
          <cell r="B26" t="str">
            <v>842938</v>
          </cell>
          <cell r="C26" t="str">
            <v>梅州麓湖山酒店</v>
          </cell>
          <cell r="D26" t="str">
            <v>Luhushan Hotel</v>
          </cell>
          <cell r="E26" t="str">
            <v>公寓特惠双床房</v>
          </cell>
          <cell r="F26" t="str">
            <v>Apartment (2 beds) (Special promotion)</v>
          </cell>
          <cell r="G26" t="str">
            <v>2份早餐</v>
          </cell>
          <cell r="H26" t="str">
            <v>中国</v>
          </cell>
          <cell r="I26" t="str">
            <v>梅州市</v>
          </cell>
          <cell r="J26" t="str">
            <v>携程汇登国内</v>
          </cell>
          <cell r="K26" t="str">
            <v>13298695979</v>
          </cell>
          <cell r="L26" t="str">
            <v>1</v>
          </cell>
          <cell r="M26" t="str">
            <v>1</v>
          </cell>
          <cell r="N26" t="str">
            <v>刘伟强</v>
          </cell>
          <cell r="O26" t="str">
            <v>2020/08/24</v>
          </cell>
          <cell r="P26" t="str">
            <v>2020/08/25</v>
          </cell>
          <cell r="Q26" t="str">
            <v>252.00</v>
          </cell>
          <cell r="R26" t="str">
            <v>239.00</v>
          </cell>
          <cell r="S26" t="str">
            <v>239.00</v>
          </cell>
        </row>
        <row r="27">
          <cell r="A27" t="str">
            <v>1852947</v>
          </cell>
          <cell r="B27" t="str">
            <v>842938</v>
          </cell>
          <cell r="C27" t="str">
            <v>梅州麓湖山酒店</v>
          </cell>
          <cell r="D27" t="str">
            <v>Luhushan Hotel</v>
          </cell>
          <cell r="E27" t="str">
            <v>公寓特惠双床房</v>
          </cell>
          <cell r="F27" t="str">
            <v>Apartment (2 beds) (Special promotion)</v>
          </cell>
          <cell r="G27" t="str">
            <v>2份早餐</v>
          </cell>
          <cell r="H27" t="str">
            <v>中国</v>
          </cell>
          <cell r="I27" t="str">
            <v>梅州市</v>
          </cell>
          <cell r="J27" t="str">
            <v>携程汇登国内</v>
          </cell>
          <cell r="K27" t="str">
            <v>13293732919</v>
          </cell>
          <cell r="L27" t="str">
            <v>1</v>
          </cell>
          <cell r="M27" t="str">
            <v>1</v>
          </cell>
          <cell r="N27" t="str">
            <v>朱虹梅</v>
          </cell>
          <cell r="O27" t="str">
            <v>2020/08/29</v>
          </cell>
          <cell r="P27" t="str">
            <v>2020/08/30</v>
          </cell>
          <cell r="Q27" t="str">
            <v>252.00</v>
          </cell>
          <cell r="R27" t="str">
            <v>239.00</v>
          </cell>
          <cell r="S27" t="str">
            <v>239.00</v>
          </cell>
        </row>
        <row r="28">
          <cell r="A28" t="str">
            <v>1852545</v>
          </cell>
          <cell r="B28" t="str">
            <v>842938</v>
          </cell>
          <cell r="C28" t="str">
            <v>梅州麓湖山酒店</v>
          </cell>
          <cell r="D28" t="str">
            <v>Luhushan Hotel</v>
          </cell>
          <cell r="E28" t="str">
            <v>公寓标准双人房</v>
          </cell>
          <cell r="F28" t="str">
            <v>Apartment Standard Double Room</v>
          </cell>
          <cell r="G28" t="str">
            <v>2份早餐</v>
          </cell>
          <cell r="H28" t="str">
            <v>中国</v>
          </cell>
          <cell r="I28" t="str">
            <v>梅州市</v>
          </cell>
          <cell r="J28" t="str">
            <v>携程汇智国内</v>
          </cell>
          <cell r="K28" t="str">
            <v>13289445231</v>
          </cell>
          <cell r="L28" t="str">
            <v>1</v>
          </cell>
          <cell r="M28" t="str">
            <v>1</v>
          </cell>
          <cell r="N28" t="str">
            <v>梁志强</v>
          </cell>
          <cell r="O28" t="str">
            <v>2020/08/22</v>
          </cell>
          <cell r="P28" t="str">
            <v>2020/08/23</v>
          </cell>
          <cell r="Q28" t="str">
            <v>290.00</v>
          </cell>
          <cell r="R28" t="str">
            <v>239.00</v>
          </cell>
          <cell r="S28" t="str">
            <v>239.00</v>
          </cell>
        </row>
        <row r="29">
          <cell r="A29" t="str">
            <v>1852477</v>
          </cell>
          <cell r="B29" t="str">
            <v>842938</v>
          </cell>
          <cell r="C29" t="str">
            <v>梅州麓湖山酒店</v>
          </cell>
          <cell r="D29" t="str">
            <v>Luhushan Hotel</v>
          </cell>
          <cell r="E29" t="str">
            <v>公寓特惠双床房</v>
          </cell>
          <cell r="F29" t="str">
            <v>Apartment (2 beds) (Special promotion)</v>
          </cell>
          <cell r="G29" t="str">
            <v>2份早餐</v>
          </cell>
          <cell r="H29" t="str">
            <v>中国</v>
          </cell>
          <cell r="I29" t="str">
            <v>梅州市</v>
          </cell>
          <cell r="J29" t="str">
            <v>携程汇登国内</v>
          </cell>
          <cell r="K29" t="str">
            <v>13287651621</v>
          </cell>
          <cell r="L29" t="str">
            <v>1</v>
          </cell>
          <cell r="M29" t="str">
            <v>1</v>
          </cell>
          <cell r="N29" t="str">
            <v>刘伟强</v>
          </cell>
          <cell r="O29" t="str">
            <v>2020/08/23</v>
          </cell>
          <cell r="P29" t="str">
            <v>2020/08/24</v>
          </cell>
          <cell r="Q29" t="str">
            <v>252.00</v>
          </cell>
          <cell r="R29" t="str">
            <v>239.00</v>
          </cell>
          <cell r="S29" t="str">
            <v>239.00</v>
          </cell>
        </row>
        <row r="30">
          <cell r="A30" t="str">
            <v>1852363</v>
          </cell>
          <cell r="B30" t="str">
            <v>842938</v>
          </cell>
          <cell r="C30" t="str">
            <v>梅州麓湖山酒店</v>
          </cell>
          <cell r="D30" t="str">
            <v>Luhushan Hotel</v>
          </cell>
          <cell r="E30" t="str">
            <v>公寓特惠双床房</v>
          </cell>
          <cell r="F30" t="str">
            <v>Apartment (2 beds) (Special promotion)</v>
          </cell>
          <cell r="G30" t="str">
            <v>2份早餐</v>
          </cell>
          <cell r="H30" t="str">
            <v>中国</v>
          </cell>
          <cell r="I30" t="str">
            <v>梅州市</v>
          </cell>
          <cell r="J30" t="str">
            <v>携程汇登国内</v>
          </cell>
          <cell r="K30" t="str">
            <v>13286684848</v>
          </cell>
          <cell r="L30" t="str">
            <v>1</v>
          </cell>
          <cell r="M30" t="str">
            <v>1</v>
          </cell>
          <cell r="N30" t="str">
            <v>梁志强</v>
          </cell>
          <cell r="O30" t="str">
            <v>2020/08/22</v>
          </cell>
          <cell r="P30" t="str">
            <v>2020/08/23</v>
          </cell>
          <cell r="Q30" t="str">
            <v>252.00</v>
          </cell>
          <cell r="R30" t="str">
            <v>239.00</v>
          </cell>
          <cell r="S30" t="str">
            <v>239.00</v>
          </cell>
        </row>
        <row r="31">
          <cell r="A31" t="str">
            <v>1851520</v>
          </cell>
          <cell r="B31" t="str">
            <v>842938</v>
          </cell>
          <cell r="C31" t="str">
            <v>梅州麓湖山酒店</v>
          </cell>
          <cell r="D31" t="str">
            <v>Luhushan Hotel</v>
          </cell>
          <cell r="E31" t="str">
            <v>公寓标准大床房</v>
          </cell>
          <cell r="F31" t="str">
            <v>Apartment Standard Double Room</v>
          </cell>
          <cell r="G31" t="str">
            <v>2份早餐</v>
          </cell>
          <cell r="H31" t="str">
            <v>中国</v>
          </cell>
          <cell r="I31" t="str">
            <v>梅州市</v>
          </cell>
          <cell r="J31" t="str">
            <v>手工录单</v>
          </cell>
          <cell r="K31" t="str">
            <v>2558044740269337251</v>
          </cell>
          <cell r="L31" t="str">
            <v>2</v>
          </cell>
          <cell r="M31" t="str">
            <v>1</v>
          </cell>
          <cell r="N31" t="str">
            <v>田汉铭</v>
          </cell>
          <cell r="O31" t="str">
            <v>2020/08/21</v>
          </cell>
          <cell r="P31" t="str">
            <v>2020/08/22</v>
          </cell>
          <cell r="Q31" t="str">
            <v>576.00</v>
          </cell>
          <cell r="R31" t="str">
            <v>478.00</v>
          </cell>
          <cell r="S31" t="str">
            <v>478.00</v>
          </cell>
        </row>
        <row r="32">
          <cell r="A32" t="str">
            <v>1851334</v>
          </cell>
          <cell r="B32" t="str">
            <v>842938</v>
          </cell>
          <cell r="C32" t="str">
            <v>梅州麓湖山酒店</v>
          </cell>
          <cell r="D32" t="str">
            <v>Luhushan Hotel</v>
          </cell>
          <cell r="E32" t="str">
            <v>公寓特惠双床房</v>
          </cell>
          <cell r="F32" t="str">
            <v>Apartment (2 beds) (Special promotion)</v>
          </cell>
          <cell r="G32" t="str">
            <v>2份早餐</v>
          </cell>
          <cell r="H32" t="str">
            <v>中国</v>
          </cell>
          <cell r="I32" t="str">
            <v>梅州市</v>
          </cell>
          <cell r="J32" t="str">
            <v>携程汇登国内</v>
          </cell>
          <cell r="K32" t="str">
            <v>13275392145</v>
          </cell>
          <cell r="L32" t="str">
            <v>1</v>
          </cell>
          <cell r="M32" t="str">
            <v>1</v>
          </cell>
          <cell r="N32" t="str">
            <v>余秀玉</v>
          </cell>
          <cell r="O32" t="str">
            <v>2020/08/23</v>
          </cell>
          <cell r="P32" t="str">
            <v>2020/08/24</v>
          </cell>
          <cell r="Q32" t="str">
            <v>252.00</v>
          </cell>
          <cell r="R32" t="str">
            <v>239.00</v>
          </cell>
          <cell r="S32" t="str">
            <v>239.00</v>
          </cell>
        </row>
        <row r="33">
          <cell r="A33" t="str">
            <v>1851184</v>
          </cell>
          <cell r="B33" t="str">
            <v>842938</v>
          </cell>
          <cell r="C33" t="str">
            <v>梅州麓湖山酒店</v>
          </cell>
          <cell r="D33" t="str">
            <v>Luhushan Hotel</v>
          </cell>
          <cell r="E33" t="str">
            <v>公寓标准大床房</v>
          </cell>
          <cell r="F33" t="str">
            <v>Apartment Standard Double Room</v>
          </cell>
          <cell r="G33" t="str">
            <v>2份早餐</v>
          </cell>
          <cell r="H33" t="str">
            <v>中国</v>
          </cell>
          <cell r="I33" t="str">
            <v>梅州市</v>
          </cell>
          <cell r="J33" t="str">
            <v>携程汇登国内</v>
          </cell>
          <cell r="K33" t="str">
            <v>13274313408</v>
          </cell>
          <cell r="L33" t="str">
            <v>1</v>
          </cell>
          <cell r="M33" t="str">
            <v>1</v>
          </cell>
          <cell r="N33" t="str">
            <v>辛建彬</v>
          </cell>
          <cell r="O33" t="str">
            <v>2020/08/21</v>
          </cell>
          <cell r="P33" t="str">
            <v>2020/08/22</v>
          </cell>
          <cell r="Q33" t="str">
            <v>290.00</v>
          </cell>
          <cell r="R33" t="str">
            <v>239.00</v>
          </cell>
          <cell r="S33" t="str">
            <v>239.00</v>
          </cell>
        </row>
        <row r="34">
          <cell r="A34" t="str">
            <v>1851182</v>
          </cell>
          <cell r="B34" t="str">
            <v>842938</v>
          </cell>
          <cell r="C34" t="str">
            <v>梅州麓湖山酒店</v>
          </cell>
          <cell r="D34" t="str">
            <v>Luhushan Hotel</v>
          </cell>
          <cell r="E34" t="str">
            <v>公寓标准大床房</v>
          </cell>
          <cell r="F34" t="str">
            <v>Apartment Standard Double Room</v>
          </cell>
          <cell r="G34" t="str">
            <v>2份早餐</v>
          </cell>
          <cell r="H34" t="str">
            <v>中国</v>
          </cell>
          <cell r="I34" t="str">
            <v>梅州市</v>
          </cell>
          <cell r="J34" t="str">
            <v>携程汇登国内</v>
          </cell>
          <cell r="K34" t="str">
            <v>13274297705</v>
          </cell>
          <cell r="L34" t="str">
            <v>1</v>
          </cell>
          <cell r="M34" t="str">
            <v>1</v>
          </cell>
          <cell r="N34" t="str">
            <v>朱楚佳</v>
          </cell>
          <cell r="O34" t="str">
            <v>2020/08/21</v>
          </cell>
          <cell r="P34" t="str">
            <v>2020/08/22</v>
          </cell>
          <cell r="Q34" t="str">
            <v>290.00</v>
          </cell>
          <cell r="R34" t="str">
            <v>239.00</v>
          </cell>
          <cell r="S34" t="str">
            <v>239.00</v>
          </cell>
        </row>
        <row r="35">
          <cell r="A35" t="str">
            <v>1850238</v>
          </cell>
          <cell r="B35" t="str">
            <v>842938</v>
          </cell>
          <cell r="C35" t="str">
            <v>梅州麓湖山酒店</v>
          </cell>
          <cell r="D35" t="str">
            <v>Luhushan Hotel</v>
          </cell>
          <cell r="E35" t="str">
            <v>公寓标准大床房</v>
          </cell>
          <cell r="F35" t="str">
            <v>Apartment Standard Double Room</v>
          </cell>
          <cell r="G35" t="str">
            <v>2份早餐</v>
          </cell>
          <cell r="H35" t="str">
            <v>中国</v>
          </cell>
          <cell r="I35" t="str">
            <v>梅州市</v>
          </cell>
          <cell r="J35" t="str">
            <v>携程汇智国内</v>
          </cell>
          <cell r="K35" t="str">
            <v>13264013433</v>
          </cell>
          <cell r="L35" t="str">
            <v>1</v>
          </cell>
          <cell r="M35" t="str">
            <v>1</v>
          </cell>
          <cell r="N35" t="str">
            <v>许映君</v>
          </cell>
          <cell r="O35" t="str">
            <v>2020/08/19</v>
          </cell>
          <cell r="P35" t="str">
            <v>2020/08/20</v>
          </cell>
          <cell r="Q35" t="str">
            <v>290.00</v>
          </cell>
          <cell r="R35" t="str">
            <v>239.00</v>
          </cell>
          <cell r="S35" t="str">
            <v>239.00</v>
          </cell>
        </row>
        <row r="36">
          <cell r="A36" t="str">
            <v>1849798</v>
          </cell>
          <cell r="B36" t="str">
            <v>842938</v>
          </cell>
          <cell r="C36" t="str">
            <v>梅州麓湖山酒店</v>
          </cell>
          <cell r="D36" t="str">
            <v>Luhushan Hotel</v>
          </cell>
          <cell r="E36" t="str">
            <v>公寓特惠双床房</v>
          </cell>
          <cell r="F36" t="str">
            <v>Apartment (2 beds) (Special promotion)</v>
          </cell>
          <cell r="G36" t="str">
            <v>2份早餐</v>
          </cell>
          <cell r="H36" t="str">
            <v>中国</v>
          </cell>
          <cell r="I36" t="str">
            <v>梅州市</v>
          </cell>
          <cell r="J36" t="str">
            <v>携程汇智国内</v>
          </cell>
          <cell r="K36" t="str">
            <v>13259818686</v>
          </cell>
          <cell r="L36" t="str">
            <v>1</v>
          </cell>
          <cell r="M36" t="str">
            <v>1</v>
          </cell>
          <cell r="N36" t="str">
            <v>詹衬芬</v>
          </cell>
          <cell r="O36" t="str">
            <v>2020/08/18</v>
          </cell>
          <cell r="P36" t="str">
            <v>2020/08/19</v>
          </cell>
          <cell r="Q36" t="str">
            <v>252.00</v>
          </cell>
          <cell r="R36" t="str">
            <v>239.00</v>
          </cell>
          <cell r="S36" t="str">
            <v>239.00</v>
          </cell>
        </row>
        <row r="37">
          <cell r="A37" t="str">
            <v>1849797</v>
          </cell>
          <cell r="B37" t="str">
            <v>842938</v>
          </cell>
          <cell r="C37" t="str">
            <v>梅州麓湖山酒店</v>
          </cell>
          <cell r="D37" t="str">
            <v>Luhushan Hotel</v>
          </cell>
          <cell r="E37" t="str">
            <v>公寓特惠双床房</v>
          </cell>
          <cell r="F37" t="str">
            <v>Apartment (2 beds) (Special promotion)</v>
          </cell>
          <cell r="G37" t="str">
            <v>2份早餐</v>
          </cell>
          <cell r="H37" t="str">
            <v>中国</v>
          </cell>
          <cell r="I37" t="str">
            <v>梅州市</v>
          </cell>
          <cell r="J37" t="str">
            <v>携程汇智国内</v>
          </cell>
          <cell r="K37" t="str">
            <v>13259813191</v>
          </cell>
          <cell r="L37" t="str">
            <v>1</v>
          </cell>
          <cell r="M37" t="str">
            <v>1</v>
          </cell>
          <cell r="N37" t="str">
            <v>莫芷言</v>
          </cell>
          <cell r="O37" t="str">
            <v>2020/08/18</v>
          </cell>
          <cell r="P37" t="str">
            <v>2020/08/19</v>
          </cell>
          <cell r="Q37" t="str">
            <v>252.00</v>
          </cell>
          <cell r="R37" t="str">
            <v>239.00</v>
          </cell>
          <cell r="S37" t="str">
            <v>239.00</v>
          </cell>
        </row>
        <row r="38">
          <cell r="A38" t="str">
            <v>1849767</v>
          </cell>
          <cell r="B38" t="str">
            <v>842938</v>
          </cell>
          <cell r="C38" t="str">
            <v>梅州麓湖山酒店</v>
          </cell>
          <cell r="D38" t="str">
            <v>Luhushan Hotel</v>
          </cell>
          <cell r="E38" t="str">
            <v>公寓标准大床房</v>
          </cell>
          <cell r="F38" t="str">
            <v>Apartment Standard Double Room</v>
          </cell>
          <cell r="G38" t="str">
            <v>2份早餐</v>
          </cell>
          <cell r="H38" t="str">
            <v>中国</v>
          </cell>
          <cell r="I38" t="str">
            <v>梅州市</v>
          </cell>
          <cell r="J38" t="str">
            <v>携程汇智国内</v>
          </cell>
          <cell r="K38" t="str">
            <v>13259488455</v>
          </cell>
          <cell r="L38" t="str">
            <v>1</v>
          </cell>
          <cell r="M38" t="str">
            <v>1</v>
          </cell>
          <cell r="N38" t="str">
            <v>许映君</v>
          </cell>
          <cell r="O38" t="str">
            <v>2020/08/18</v>
          </cell>
          <cell r="P38" t="str">
            <v>2020/08/19</v>
          </cell>
          <cell r="Q38" t="str">
            <v>290.00</v>
          </cell>
          <cell r="R38" t="str">
            <v>239.00</v>
          </cell>
          <cell r="S38" t="str">
            <v>239.00</v>
          </cell>
        </row>
        <row r="39">
          <cell r="A39" t="str">
            <v>1849638</v>
          </cell>
          <cell r="B39" t="str">
            <v>842938</v>
          </cell>
          <cell r="C39" t="str">
            <v>梅州麓湖山酒店</v>
          </cell>
          <cell r="D39" t="str">
            <v>Luhushan Hotel</v>
          </cell>
          <cell r="E39" t="str">
            <v>公寓标准大床房</v>
          </cell>
          <cell r="F39" t="str">
            <v>Apartment Standard Double Room</v>
          </cell>
          <cell r="G39" t="str">
            <v>2份早餐</v>
          </cell>
          <cell r="H39" t="str">
            <v>中国</v>
          </cell>
          <cell r="I39" t="str">
            <v>梅州市</v>
          </cell>
          <cell r="J39" t="str">
            <v>手工录单</v>
          </cell>
          <cell r="K39" t="str">
            <v>690137197</v>
          </cell>
          <cell r="L39" t="str">
            <v>1</v>
          </cell>
          <cell r="M39" t="str">
            <v>1</v>
          </cell>
          <cell r="N39" t="str">
            <v>李志安</v>
          </cell>
          <cell r="O39" t="str">
            <v>2020/08/18</v>
          </cell>
          <cell r="P39" t="str">
            <v>2020/08/19</v>
          </cell>
          <cell r="Q39" t="str">
            <v>280.00</v>
          </cell>
          <cell r="R39" t="str">
            <v>239.00</v>
          </cell>
          <cell r="S39" t="str">
            <v>239.00</v>
          </cell>
        </row>
        <row r="40">
          <cell r="A40" t="str">
            <v>1849138</v>
          </cell>
          <cell r="B40" t="str">
            <v>842938</v>
          </cell>
          <cell r="C40" t="str">
            <v>梅州麓湖山酒店</v>
          </cell>
          <cell r="D40" t="str">
            <v>Luhushan Hotel</v>
          </cell>
          <cell r="E40" t="str">
            <v>公寓特惠双床房</v>
          </cell>
          <cell r="F40" t="str">
            <v>Apartment (2 beds) (Special promotion)</v>
          </cell>
          <cell r="G40" t="str">
            <v>2份早餐</v>
          </cell>
          <cell r="H40" t="str">
            <v>中国</v>
          </cell>
          <cell r="I40" t="str">
            <v>梅州市</v>
          </cell>
          <cell r="J40" t="str">
            <v>携程汇智国内</v>
          </cell>
          <cell r="K40" t="str">
            <v>13251294932</v>
          </cell>
          <cell r="L40" t="str">
            <v>1</v>
          </cell>
          <cell r="M40" t="str">
            <v>1</v>
          </cell>
          <cell r="N40" t="str">
            <v>吴明华</v>
          </cell>
          <cell r="O40" t="str">
            <v>2020/08/17</v>
          </cell>
          <cell r="P40" t="str">
            <v>2020/08/18</v>
          </cell>
          <cell r="Q40" t="str">
            <v>252.00</v>
          </cell>
          <cell r="R40" t="str">
            <v>239.00</v>
          </cell>
          <cell r="S40" t="str">
            <v>239.00</v>
          </cell>
        </row>
        <row r="41">
          <cell r="A41" t="str">
            <v>1849120</v>
          </cell>
          <cell r="B41" t="str">
            <v>842938</v>
          </cell>
          <cell r="C41" t="str">
            <v>梅州麓湖山酒店</v>
          </cell>
          <cell r="D41" t="str">
            <v>Luhushan Hotel</v>
          </cell>
          <cell r="E41" t="str">
            <v>公寓特惠双床房</v>
          </cell>
          <cell r="F41" t="str">
            <v>Apartment (2 beds) (Special promotion)</v>
          </cell>
          <cell r="G41" t="str">
            <v>2份早餐</v>
          </cell>
          <cell r="H41" t="str">
            <v>中国</v>
          </cell>
          <cell r="I41" t="str">
            <v>梅州市</v>
          </cell>
          <cell r="J41" t="str">
            <v>携程汇登国内</v>
          </cell>
          <cell r="K41" t="str">
            <v>13251138484</v>
          </cell>
          <cell r="L41" t="str">
            <v>1</v>
          </cell>
          <cell r="M41" t="str">
            <v>1</v>
          </cell>
          <cell r="N41" t="str">
            <v>林沁瑶</v>
          </cell>
          <cell r="O41" t="str">
            <v>2020/08/17</v>
          </cell>
          <cell r="P41" t="str">
            <v>2020/08/18</v>
          </cell>
          <cell r="Q41" t="str">
            <v>252.00</v>
          </cell>
          <cell r="R41" t="str">
            <v>239.00</v>
          </cell>
          <cell r="S41" t="str">
            <v>239.00</v>
          </cell>
        </row>
        <row r="42">
          <cell r="A42" t="str">
            <v>1848673</v>
          </cell>
          <cell r="B42" t="str">
            <v>842938</v>
          </cell>
          <cell r="C42" t="str">
            <v>梅州麓湖山酒店</v>
          </cell>
          <cell r="D42" t="str">
            <v>Luhushan Hotel</v>
          </cell>
          <cell r="E42" t="str">
            <v>公寓标准大床房</v>
          </cell>
          <cell r="F42" t="str">
            <v>Apartment Standard Double Room</v>
          </cell>
          <cell r="G42" t="str">
            <v>2份早餐</v>
          </cell>
          <cell r="H42" t="str">
            <v>中国</v>
          </cell>
          <cell r="I42" t="str">
            <v>梅州市</v>
          </cell>
          <cell r="J42" t="str">
            <v>携程汇智国内</v>
          </cell>
          <cell r="K42" t="str">
            <v>13245690156</v>
          </cell>
          <cell r="L42" t="str">
            <v>2</v>
          </cell>
          <cell r="M42" t="str">
            <v>1</v>
          </cell>
          <cell r="N42" t="str">
            <v>杨婷婷,罗成</v>
          </cell>
          <cell r="O42" t="str">
            <v>2020/08/16</v>
          </cell>
          <cell r="P42" t="str">
            <v>2020/08/17</v>
          </cell>
          <cell r="Q42" t="str">
            <v>580.00</v>
          </cell>
          <cell r="R42" t="str">
            <v>478.00</v>
          </cell>
          <cell r="S42" t="str">
            <v>478.00</v>
          </cell>
        </row>
        <row r="43">
          <cell r="A43" t="str">
            <v>1848637</v>
          </cell>
          <cell r="B43" t="str">
            <v>842938</v>
          </cell>
          <cell r="C43" t="str">
            <v>梅州麓湖山酒店</v>
          </cell>
          <cell r="D43" t="str">
            <v>Luhushan Hotel</v>
          </cell>
          <cell r="E43" t="str">
            <v>公寓标准双人房</v>
          </cell>
          <cell r="F43" t="str">
            <v>Apartment Standard Double Room</v>
          </cell>
          <cell r="G43" t="str">
            <v>2份早餐</v>
          </cell>
          <cell r="H43" t="str">
            <v>中国</v>
          </cell>
          <cell r="I43" t="str">
            <v>梅州市</v>
          </cell>
          <cell r="J43" t="str">
            <v>龙卷风</v>
          </cell>
          <cell r="K43" t="str">
            <v>102361336246</v>
          </cell>
          <cell r="L43" t="str">
            <v>1</v>
          </cell>
          <cell r="M43" t="str">
            <v>1</v>
          </cell>
          <cell r="N43" t="str">
            <v>陈洁莹</v>
          </cell>
          <cell r="O43" t="str">
            <v>2020/08/16</v>
          </cell>
          <cell r="P43" t="str">
            <v>2020/08/17</v>
          </cell>
          <cell r="Q43" t="str">
            <v>280.00</v>
          </cell>
          <cell r="R43" t="str">
            <v>239.00</v>
          </cell>
          <cell r="S43" t="str">
            <v>239.00</v>
          </cell>
        </row>
        <row r="44">
          <cell r="A44" t="str">
            <v>1848636</v>
          </cell>
          <cell r="B44" t="str">
            <v>842938</v>
          </cell>
          <cell r="C44" t="str">
            <v>梅州麓湖山酒店</v>
          </cell>
          <cell r="D44" t="str">
            <v>Luhushan Hotel</v>
          </cell>
          <cell r="E44" t="str">
            <v>主楼标准双床房</v>
          </cell>
          <cell r="F44" t="str">
            <v>Standard Room (2 beds) (Main building)</v>
          </cell>
          <cell r="G44" t="str">
            <v>2份早餐</v>
          </cell>
          <cell r="H44" t="str">
            <v>中国</v>
          </cell>
          <cell r="I44" t="str">
            <v>梅州市</v>
          </cell>
          <cell r="J44" t="str">
            <v>携程汇智国内</v>
          </cell>
          <cell r="K44" t="str">
            <v>13245303092</v>
          </cell>
          <cell r="L44" t="str">
            <v>1</v>
          </cell>
          <cell r="M44" t="str">
            <v>1</v>
          </cell>
          <cell r="N44" t="str">
            <v>许子霖</v>
          </cell>
          <cell r="O44" t="str">
            <v>2020/08/16</v>
          </cell>
          <cell r="P44" t="str">
            <v>2020/08/17</v>
          </cell>
          <cell r="Q44" t="str">
            <v>288.00</v>
          </cell>
          <cell r="R44" t="str">
            <v>239.00</v>
          </cell>
          <cell r="S44" t="str">
            <v>239.00</v>
          </cell>
        </row>
        <row r="45">
          <cell r="A45" t="str">
            <v>1848635</v>
          </cell>
          <cell r="B45" t="str">
            <v>842938</v>
          </cell>
          <cell r="C45" t="str">
            <v>梅州麓湖山酒店</v>
          </cell>
          <cell r="D45" t="str">
            <v>Luhushan Hotel</v>
          </cell>
          <cell r="E45" t="str">
            <v>公寓标准大床房</v>
          </cell>
          <cell r="F45" t="str">
            <v>Apartment Standard Double Room</v>
          </cell>
          <cell r="G45" t="str">
            <v>2份早餐</v>
          </cell>
          <cell r="H45" t="str">
            <v>中国</v>
          </cell>
          <cell r="I45" t="str">
            <v>梅州市</v>
          </cell>
          <cell r="J45" t="str">
            <v>龙卷风</v>
          </cell>
          <cell r="K45" t="str">
            <v>102361372260</v>
          </cell>
          <cell r="L45" t="str">
            <v>1</v>
          </cell>
          <cell r="M45" t="str">
            <v>1</v>
          </cell>
          <cell r="N45" t="str">
            <v>陈洁莹</v>
          </cell>
          <cell r="O45" t="str">
            <v>2020/08/16</v>
          </cell>
          <cell r="P45" t="str">
            <v>2020/08/17</v>
          </cell>
          <cell r="Q45" t="str">
            <v>280.00</v>
          </cell>
          <cell r="R45" t="str">
            <v>239.00</v>
          </cell>
          <cell r="S45" t="str">
            <v>239.00</v>
          </cell>
        </row>
        <row r="46">
          <cell r="A46" t="str">
            <v>1848564</v>
          </cell>
          <cell r="B46" t="str">
            <v>842938</v>
          </cell>
          <cell r="C46" t="str">
            <v>梅州麓湖山酒店</v>
          </cell>
          <cell r="D46" t="str">
            <v>Luhushan Hotel</v>
          </cell>
          <cell r="E46" t="str">
            <v>公寓特惠双床房</v>
          </cell>
          <cell r="F46" t="str">
            <v>Apartment (2 beds) (Special promotion)</v>
          </cell>
          <cell r="G46" t="str">
            <v>2份早餐</v>
          </cell>
          <cell r="H46" t="str">
            <v>中国</v>
          </cell>
          <cell r="I46" t="str">
            <v>梅州市</v>
          </cell>
          <cell r="J46" t="str">
            <v>携程汇智国内</v>
          </cell>
          <cell r="K46" t="str">
            <v>13244334684</v>
          </cell>
          <cell r="L46" t="str">
            <v>1</v>
          </cell>
          <cell r="M46" t="str">
            <v>1</v>
          </cell>
          <cell r="N46" t="str">
            <v>李育玲</v>
          </cell>
          <cell r="O46" t="str">
            <v>2020/08/16</v>
          </cell>
          <cell r="P46" t="str">
            <v>2020/08/17</v>
          </cell>
          <cell r="Q46" t="str">
            <v>252.00</v>
          </cell>
          <cell r="R46" t="str">
            <v>239.00</v>
          </cell>
          <cell r="S46" t="str">
            <v>239.00</v>
          </cell>
        </row>
        <row r="47">
          <cell r="A47" t="str">
            <v>1848465</v>
          </cell>
          <cell r="B47" t="str">
            <v>842938</v>
          </cell>
          <cell r="C47" t="str">
            <v>梅州麓湖山酒店</v>
          </cell>
          <cell r="D47" t="str">
            <v>Luhushan Hotel</v>
          </cell>
          <cell r="E47" t="str">
            <v>公寓标准双人房</v>
          </cell>
          <cell r="F47" t="str">
            <v>Apartment Standard Double Room</v>
          </cell>
          <cell r="G47" t="str">
            <v>2份早餐</v>
          </cell>
          <cell r="H47" t="str">
            <v>中国</v>
          </cell>
          <cell r="I47" t="str">
            <v>梅州市</v>
          </cell>
          <cell r="J47" t="str">
            <v>携程汇智国内</v>
          </cell>
          <cell r="K47" t="str">
            <v>13242290877</v>
          </cell>
          <cell r="L47" t="str">
            <v>1</v>
          </cell>
          <cell r="M47" t="str">
            <v>1</v>
          </cell>
          <cell r="N47" t="str">
            <v>王肖嫦</v>
          </cell>
          <cell r="O47" t="str">
            <v>2020/08/16</v>
          </cell>
          <cell r="P47" t="str">
            <v>2020/08/17</v>
          </cell>
          <cell r="Q47" t="str">
            <v>290.00</v>
          </cell>
          <cell r="R47" t="str">
            <v>239.00</v>
          </cell>
          <cell r="S47" t="str">
            <v>239.00</v>
          </cell>
        </row>
        <row r="48">
          <cell r="A48" t="str">
            <v>1848463</v>
          </cell>
          <cell r="B48" t="str">
            <v>842938</v>
          </cell>
          <cell r="C48" t="str">
            <v>梅州麓湖山酒店</v>
          </cell>
          <cell r="D48" t="str">
            <v>Luhushan Hotel</v>
          </cell>
          <cell r="E48" t="str">
            <v>公寓标准大床房</v>
          </cell>
          <cell r="F48" t="str">
            <v>Apartment Standard Double Room</v>
          </cell>
          <cell r="G48" t="str">
            <v>2份早餐</v>
          </cell>
          <cell r="H48" t="str">
            <v>中国</v>
          </cell>
          <cell r="I48" t="str">
            <v>梅州市</v>
          </cell>
          <cell r="J48" t="str">
            <v>携程汇智国内</v>
          </cell>
          <cell r="K48" t="str">
            <v>13242283802</v>
          </cell>
          <cell r="L48" t="str">
            <v>1</v>
          </cell>
          <cell r="M48" t="str">
            <v>1</v>
          </cell>
          <cell r="N48" t="str">
            <v>王肖嫦</v>
          </cell>
          <cell r="O48" t="str">
            <v>2020/08/16</v>
          </cell>
          <cell r="P48" t="str">
            <v>2020/08/17</v>
          </cell>
          <cell r="Q48" t="str">
            <v>290.00</v>
          </cell>
          <cell r="R48" t="str">
            <v>239.00</v>
          </cell>
          <cell r="S48" t="str">
            <v>239.00</v>
          </cell>
        </row>
        <row r="49">
          <cell r="A49" t="str">
            <v>1848309</v>
          </cell>
          <cell r="B49" t="str">
            <v>842938</v>
          </cell>
          <cell r="C49" t="str">
            <v>梅州麓湖山酒店</v>
          </cell>
          <cell r="D49" t="str">
            <v>Luhushan Hotel</v>
          </cell>
          <cell r="E49" t="str">
            <v>公寓特惠双床房</v>
          </cell>
          <cell r="F49" t="str">
            <v>Apartment (2 beds) (Special promotion)</v>
          </cell>
          <cell r="G49" t="str">
            <v>2份早餐</v>
          </cell>
          <cell r="H49" t="str">
            <v>中国</v>
          </cell>
          <cell r="I49" t="str">
            <v>梅州市</v>
          </cell>
          <cell r="J49" t="str">
            <v>携程汇登国内</v>
          </cell>
          <cell r="K49" t="str">
            <v>13241070885</v>
          </cell>
          <cell r="L49" t="str">
            <v>1</v>
          </cell>
          <cell r="M49" t="str">
            <v>1</v>
          </cell>
          <cell r="N49" t="str">
            <v>刘春燕</v>
          </cell>
          <cell r="O49" t="str">
            <v>2020/08/16</v>
          </cell>
          <cell r="P49" t="str">
            <v>2020/08/17</v>
          </cell>
          <cell r="Q49" t="str">
            <v>252.00</v>
          </cell>
          <cell r="R49" t="str">
            <v>239.00</v>
          </cell>
          <cell r="S49" t="str">
            <v>239.00</v>
          </cell>
        </row>
        <row r="50">
          <cell r="A50" t="str">
            <v>1847941</v>
          </cell>
          <cell r="B50" t="str">
            <v>842938</v>
          </cell>
          <cell r="C50" t="str">
            <v>梅州麓湖山酒店</v>
          </cell>
          <cell r="D50" t="str">
            <v>Luhushan Hotel</v>
          </cell>
          <cell r="E50" t="str">
            <v>公寓标准大床房</v>
          </cell>
          <cell r="F50" t="str">
            <v>Apartment Standard Double Room</v>
          </cell>
          <cell r="G50" t="str">
            <v>2份早餐</v>
          </cell>
          <cell r="H50" t="str">
            <v>中国</v>
          </cell>
          <cell r="I50" t="str">
            <v>梅州市</v>
          </cell>
          <cell r="J50" t="str">
            <v>手工录单</v>
          </cell>
          <cell r="K50" t="str">
            <v>687764530</v>
          </cell>
          <cell r="L50" t="str">
            <v>1</v>
          </cell>
          <cell r="M50" t="str">
            <v>1</v>
          </cell>
          <cell r="N50" t="str">
            <v>陈总庭</v>
          </cell>
          <cell r="O50" t="str">
            <v>2020/08/15</v>
          </cell>
          <cell r="P50" t="str">
            <v>2020/08/16</v>
          </cell>
          <cell r="Q50" t="str">
            <v>280.00</v>
          </cell>
          <cell r="R50" t="str">
            <v>239.00</v>
          </cell>
          <cell r="S50" t="str">
            <v>239.00</v>
          </cell>
        </row>
        <row r="51">
          <cell r="A51" t="str">
            <v>1847698</v>
          </cell>
          <cell r="B51" t="str">
            <v>842938</v>
          </cell>
          <cell r="C51" t="str">
            <v>梅州麓湖山酒店</v>
          </cell>
          <cell r="D51" t="str">
            <v>Luhushan Hotel</v>
          </cell>
          <cell r="E51" t="str">
            <v>公寓标准大床房</v>
          </cell>
          <cell r="F51" t="str">
            <v>Apartment Standard Double Room</v>
          </cell>
          <cell r="G51" t="str">
            <v>2份早餐</v>
          </cell>
          <cell r="H51" t="str">
            <v>中国</v>
          </cell>
          <cell r="I51" t="str">
            <v>梅州市</v>
          </cell>
          <cell r="J51" t="str">
            <v>手工录单</v>
          </cell>
          <cell r="K51" t="str">
            <v>687405466</v>
          </cell>
          <cell r="L51" t="str">
            <v>1</v>
          </cell>
          <cell r="M51" t="str">
            <v>1</v>
          </cell>
          <cell r="N51" t="str">
            <v>甘阿亮</v>
          </cell>
          <cell r="O51" t="str">
            <v>2020/08/14</v>
          </cell>
          <cell r="P51" t="str">
            <v>2020/08/15</v>
          </cell>
          <cell r="Q51" t="str">
            <v>280.00</v>
          </cell>
          <cell r="R51" t="str">
            <v>239.00</v>
          </cell>
          <cell r="S51" t="str">
            <v>239.00</v>
          </cell>
        </row>
        <row r="52">
          <cell r="A52" t="str">
            <v>1847513</v>
          </cell>
          <cell r="B52" t="str">
            <v>842938</v>
          </cell>
          <cell r="C52" t="str">
            <v>梅州麓湖山酒店</v>
          </cell>
          <cell r="D52" t="str">
            <v>Luhushan Hotel</v>
          </cell>
          <cell r="E52" t="str">
            <v>公寓标准双人房</v>
          </cell>
          <cell r="F52" t="str">
            <v>Apartment Standard Double Room</v>
          </cell>
          <cell r="G52" t="str">
            <v>2份早餐</v>
          </cell>
          <cell r="H52" t="str">
            <v>中国</v>
          </cell>
          <cell r="I52" t="str">
            <v>梅州市</v>
          </cell>
          <cell r="J52" t="str">
            <v>手工录单</v>
          </cell>
          <cell r="K52" t="str">
            <v>2558044739632614187</v>
          </cell>
          <cell r="L52" t="str">
            <v>1</v>
          </cell>
          <cell r="M52" t="str">
            <v>1</v>
          </cell>
          <cell r="N52" t="str">
            <v>邹爱珠等</v>
          </cell>
          <cell r="O52" t="str">
            <v>2020/08/14</v>
          </cell>
          <cell r="P52" t="str">
            <v>2020/08/15</v>
          </cell>
          <cell r="Q52" t="str">
            <v>280.00</v>
          </cell>
          <cell r="R52" t="str">
            <v>239.00</v>
          </cell>
          <cell r="S52" t="str">
            <v>239.00</v>
          </cell>
        </row>
        <row r="53">
          <cell r="A53" t="str">
            <v>1847490</v>
          </cell>
          <cell r="B53" t="str">
            <v>842938</v>
          </cell>
          <cell r="C53" t="str">
            <v>梅州麓湖山酒店</v>
          </cell>
          <cell r="D53" t="str">
            <v>Luhushan Hotel</v>
          </cell>
          <cell r="E53" t="str">
            <v>公寓标准大床房</v>
          </cell>
          <cell r="F53" t="str">
            <v>Apartment Standard Double Room</v>
          </cell>
          <cell r="G53" t="str">
            <v>2份早餐</v>
          </cell>
          <cell r="H53" t="str">
            <v>中国</v>
          </cell>
          <cell r="I53" t="str">
            <v>梅州市</v>
          </cell>
          <cell r="J53" t="str">
            <v>飞猪汇登国内</v>
          </cell>
          <cell r="K53" t="str">
            <v>1179288289053946581</v>
          </cell>
          <cell r="L53" t="str">
            <v>1</v>
          </cell>
          <cell r="M53" t="str">
            <v>1</v>
          </cell>
          <cell r="N53" t="str">
            <v>沈启添</v>
          </cell>
          <cell r="O53" t="str">
            <v>2020/08/14</v>
          </cell>
          <cell r="P53" t="str">
            <v>2020/08/15</v>
          </cell>
          <cell r="Q53" t="str">
            <v>280.00</v>
          </cell>
          <cell r="R53" t="str">
            <v>239.00</v>
          </cell>
          <cell r="S53" t="str">
            <v>239.00</v>
          </cell>
        </row>
        <row r="54">
          <cell r="A54" t="str">
            <v>1847406</v>
          </cell>
          <cell r="B54" t="str">
            <v>842938</v>
          </cell>
          <cell r="C54" t="str">
            <v>梅州麓湖山酒店</v>
          </cell>
          <cell r="D54" t="str">
            <v>Luhushan Hotel</v>
          </cell>
          <cell r="E54" t="str">
            <v>主楼标准双床房</v>
          </cell>
          <cell r="F54" t="str">
            <v>Standard Room (2 beds) (Main building)</v>
          </cell>
          <cell r="G54" t="str">
            <v>2份早餐</v>
          </cell>
          <cell r="H54" t="str">
            <v>中国</v>
          </cell>
          <cell r="I54" t="str">
            <v>梅州市</v>
          </cell>
          <cell r="J54" t="str">
            <v>携程汇智国内</v>
          </cell>
          <cell r="K54" t="str">
            <v>13228645095</v>
          </cell>
          <cell r="L54" t="str">
            <v>2</v>
          </cell>
          <cell r="M54" t="str">
            <v>1</v>
          </cell>
          <cell r="N54" t="str">
            <v>林瑞澄,黃金洲</v>
          </cell>
          <cell r="O54" t="str">
            <v>2020/08/14</v>
          </cell>
          <cell r="P54" t="str">
            <v>2020/08/15</v>
          </cell>
          <cell r="Q54" t="str">
            <v>576.00</v>
          </cell>
          <cell r="R54" t="str">
            <v>478.00</v>
          </cell>
          <cell r="S54" t="str">
            <v>478.00</v>
          </cell>
        </row>
        <row r="55">
          <cell r="A55" t="str">
            <v>1847251</v>
          </cell>
          <cell r="B55" t="str">
            <v>842938</v>
          </cell>
          <cell r="C55" t="str">
            <v>梅州麓湖山酒店</v>
          </cell>
          <cell r="D55" t="str">
            <v>Luhushan Hotel</v>
          </cell>
          <cell r="E55" t="str">
            <v>公寓标准大床房</v>
          </cell>
          <cell r="F55" t="str">
            <v>Apartment Standard Double Room</v>
          </cell>
          <cell r="G55" t="str">
            <v>2份早餐</v>
          </cell>
          <cell r="H55" t="str">
            <v>中国</v>
          </cell>
          <cell r="I55" t="str">
            <v>梅州市</v>
          </cell>
          <cell r="J55" t="str">
            <v>手工录单</v>
          </cell>
          <cell r="K55" t="str">
            <v>4818860508638432908</v>
          </cell>
          <cell r="L55" t="str">
            <v>3</v>
          </cell>
          <cell r="M55" t="str">
            <v>1</v>
          </cell>
          <cell r="N55" t="str">
            <v>赵毅</v>
          </cell>
          <cell r="O55" t="str">
            <v>2020/08/14</v>
          </cell>
          <cell r="P55" t="str">
            <v>2020/08/15</v>
          </cell>
          <cell r="Q55" t="str">
            <v>864.00</v>
          </cell>
          <cell r="R55" t="str">
            <v>717.00</v>
          </cell>
          <cell r="S55" t="str">
            <v>717.00</v>
          </cell>
        </row>
        <row r="56">
          <cell r="A56" t="str">
            <v>1846702</v>
          </cell>
          <cell r="B56" t="str">
            <v>842938</v>
          </cell>
          <cell r="C56" t="str">
            <v>梅州麓湖山酒店</v>
          </cell>
          <cell r="D56" t="str">
            <v>Luhushan Hotel</v>
          </cell>
          <cell r="E56" t="str">
            <v>公寓标准大床房</v>
          </cell>
          <cell r="F56" t="str">
            <v>Apartment Standard Double Room</v>
          </cell>
          <cell r="G56" t="str">
            <v>2份早餐</v>
          </cell>
          <cell r="H56" t="str">
            <v>中国</v>
          </cell>
          <cell r="I56" t="str">
            <v>梅州市</v>
          </cell>
          <cell r="J56" t="str">
            <v>手工录单</v>
          </cell>
          <cell r="K56" t="str">
            <v>2846275115653303591</v>
          </cell>
          <cell r="L56" t="str">
            <v>1</v>
          </cell>
          <cell r="M56" t="str">
            <v>1</v>
          </cell>
          <cell r="N56" t="str">
            <v>谢玉永</v>
          </cell>
          <cell r="O56" t="str">
            <v>2020/08/13</v>
          </cell>
          <cell r="P56" t="str">
            <v>2020/08/14</v>
          </cell>
          <cell r="Q56" t="str">
            <v>288.00</v>
          </cell>
          <cell r="R56" t="str">
            <v>239.00</v>
          </cell>
          <cell r="S56" t="str">
            <v>239.00</v>
          </cell>
        </row>
        <row r="57">
          <cell r="A57" t="str">
            <v>1846666</v>
          </cell>
          <cell r="B57" t="str">
            <v>842938</v>
          </cell>
          <cell r="C57" t="str">
            <v>梅州麓湖山酒店</v>
          </cell>
          <cell r="D57" t="str">
            <v>Luhushan Hotel</v>
          </cell>
          <cell r="E57" t="str">
            <v>公寓标准大床房</v>
          </cell>
          <cell r="F57" t="str">
            <v>Apartment Standard Double Room</v>
          </cell>
          <cell r="G57" t="str">
            <v>2份早餐</v>
          </cell>
          <cell r="H57" t="str">
            <v>中国</v>
          </cell>
          <cell r="I57" t="str">
            <v>梅州市</v>
          </cell>
          <cell r="J57" t="str">
            <v>手工录单</v>
          </cell>
          <cell r="K57" t="str">
            <v>3134505491799784331</v>
          </cell>
          <cell r="L57" t="str">
            <v>1</v>
          </cell>
          <cell r="M57" t="str">
            <v>1</v>
          </cell>
          <cell r="N57" t="str">
            <v>钟丽玲</v>
          </cell>
          <cell r="O57" t="str">
            <v>2020/08/13</v>
          </cell>
          <cell r="P57" t="str">
            <v>2020/08/14</v>
          </cell>
          <cell r="Q57" t="str">
            <v>280.00</v>
          </cell>
          <cell r="R57" t="str">
            <v>239.00</v>
          </cell>
          <cell r="S57" t="str">
            <v>239.00</v>
          </cell>
        </row>
        <row r="58">
          <cell r="A58" t="str">
            <v>1846296</v>
          </cell>
          <cell r="B58" t="str">
            <v>842938</v>
          </cell>
          <cell r="C58" t="str">
            <v>梅州麓湖山酒店</v>
          </cell>
          <cell r="D58" t="str">
            <v>Luhushan Hotel</v>
          </cell>
          <cell r="E58" t="str">
            <v>公寓标准大床房</v>
          </cell>
          <cell r="F58" t="str">
            <v>Apartment Standard Double Room</v>
          </cell>
          <cell r="G58" t="str">
            <v>2份早餐</v>
          </cell>
          <cell r="H58" t="str">
            <v>中国</v>
          </cell>
          <cell r="I58" t="str">
            <v>梅州市</v>
          </cell>
          <cell r="J58" t="str">
            <v>手工录单</v>
          </cell>
          <cell r="K58" t="str">
            <v>2846275115574149543</v>
          </cell>
          <cell r="L58" t="str">
            <v>1</v>
          </cell>
          <cell r="M58" t="str">
            <v>1</v>
          </cell>
          <cell r="N58" t="str">
            <v>谢玉永</v>
          </cell>
          <cell r="O58" t="str">
            <v>2020/08/12</v>
          </cell>
          <cell r="P58" t="str">
            <v>2020/08/13</v>
          </cell>
          <cell r="Q58" t="str">
            <v>280.00</v>
          </cell>
          <cell r="R58" t="str">
            <v>239.00</v>
          </cell>
          <cell r="S58" t="str">
            <v>239.00</v>
          </cell>
        </row>
        <row r="59">
          <cell r="A59" t="str">
            <v>1846083</v>
          </cell>
          <cell r="B59" t="str">
            <v>842938</v>
          </cell>
          <cell r="C59" t="str">
            <v>梅州麓湖山酒店</v>
          </cell>
          <cell r="D59" t="str">
            <v>Luhushan Hotel</v>
          </cell>
          <cell r="E59" t="str">
            <v>公寓标准大床房</v>
          </cell>
          <cell r="F59" t="str">
            <v>Apartment Standard Double Room</v>
          </cell>
          <cell r="G59" t="str">
            <v>2份早餐</v>
          </cell>
          <cell r="H59" t="str">
            <v>中国</v>
          </cell>
          <cell r="I59" t="str">
            <v>梅州市</v>
          </cell>
          <cell r="J59" t="str">
            <v>携程汇登国内</v>
          </cell>
          <cell r="K59" t="str">
            <v>13211475969</v>
          </cell>
          <cell r="L59" t="str">
            <v>1</v>
          </cell>
          <cell r="M59" t="str">
            <v>1</v>
          </cell>
          <cell r="N59" t="str">
            <v>刘有锁</v>
          </cell>
          <cell r="O59" t="str">
            <v>2020/08/12</v>
          </cell>
          <cell r="P59" t="str">
            <v>2020/08/13</v>
          </cell>
          <cell r="Q59" t="str">
            <v>290.00</v>
          </cell>
          <cell r="R59" t="str">
            <v>239.00</v>
          </cell>
          <cell r="S59" t="str">
            <v>239.00</v>
          </cell>
        </row>
        <row r="60">
          <cell r="A60" t="str">
            <v>1845920</v>
          </cell>
          <cell r="B60" t="str">
            <v>842938</v>
          </cell>
          <cell r="C60" t="str">
            <v>梅州麓湖山酒店</v>
          </cell>
          <cell r="D60" t="str">
            <v>Luhushan Hotel</v>
          </cell>
          <cell r="E60" t="str">
            <v>公寓标准双人房</v>
          </cell>
          <cell r="F60" t="str">
            <v>Apartment Standard Double Room</v>
          </cell>
          <cell r="G60" t="str">
            <v>2份早餐</v>
          </cell>
          <cell r="H60" t="str">
            <v>中国</v>
          </cell>
          <cell r="I60" t="str">
            <v>梅州市</v>
          </cell>
          <cell r="J60" t="str">
            <v>携程汇登国内</v>
          </cell>
          <cell r="K60" t="str">
            <v>13208982148</v>
          </cell>
          <cell r="L60" t="str">
            <v>1</v>
          </cell>
          <cell r="M60" t="str">
            <v>1</v>
          </cell>
          <cell r="N60" t="str">
            <v>莫亦光</v>
          </cell>
          <cell r="O60" t="str">
            <v>2020/08/11</v>
          </cell>
          <cell r="P60" t="str">
            <v>2020/08/12</v>
          </cell>
          <cell r="Q60" t="str">
            <v>290.00</v>
          </cell>
          <cell r="R60" t="str">
            <v>239.00</v>
          </cell>
          <cell r="S60" t="str">
            <v>239.00</v>
          </cell>
        </row>
        <row r="61">
          <cell r="A61" t="str">
            <v>1845905</v>
          </cell>
          <cell r="B61" t="str">
            <v>842938</v>
          </cell>
          <cell r="C61" t="str">
            <v>梅州麓湖山酒店</v>
          </cell>
          <cell r="D61" t="str">
            <v>Luhushan Hotel</v>
          </cell>
          <cell r="E61" t="str">
            <v>公寓特惠双床房</v>
          </cell>
          <cell r="F61" t="str">
            <v>Apartment (2 beds) (Special promotion)</v>
          </cell>
          <cell r="G61" t="str">
            <v>2份早餐</v>
          </cell>
          <cell r="H61" t="str">
            <v>中国</v>
          </cell>
          <cell r="I61" t="str">
            <v>梅州市</v>
          </cell>
          <cell r="J61" t="str">
            <v>携程汇登国内</v>
          </cell>
          <cell r="K61" t="str">
            <v>13208724687</v>
          </cell>
          <cell r="L61" t="str">
            <v>1</v>
          </cell>
          <cell r="M61" t="str">
            <v>1</v>
          </cell>
          <cell r="N61" t="str">
            <v>陈烈芳</v>
          </cell>
          <cell r="O61" t="str">
            <v>2020/08/15</v>
          </cell>
          <cell r="P61" t="str">
            <v>2020/08/16</v>
          </cell>
          <cell r="Q61" t="str">
            <v>252.00</v>
          </cell>
          <cell r="R61" t="str">
            <v>239.00</v>
          </cell>
          <cell r="S61" t="str">
            <v>239.00</v>
          </cell>
        </row>
        <row r="62">
          <cell r="A62" t="str">
            <v>1845808</v>
          </cell>
          <cell r="B62" t="str">
            <v>842938</v>
          </cell>
          <cell r="C62" t="str">
            <v>梅州麓湖山酒店</v>
          </cell>
          <cell r="D62" t="str">
            <v>Luhushan Hotel</v>
          </cell>
          <cell r="E62" t="str">
            <v>公寓标准大床房</v>
          </cell>
          <cell r="F62" t="str">
            <v>Apartment Standard Double Room</v>
          </cell>
          <cell r="G62" t="str">
            <v>2份早餐</v>
          </cell>
          <cell r="H62" t="str">
            <v>中国</v>
          </cell>
          <cell r="I62" t="str">
            <v>梅州市</v>
          </cell>
          <cell r="J62" t="str">
            <v>携程汇登国内</v>
          </cell>
          <cell r="K62" t="str">
            <v>13207622387</v>
          </cell>
          <cell r="L62" t="str">
            <v>1</v>
          </cell>
          <cell r="M62" t="str">
            <v>1</v>
          </cell>
          <cell r="N62" t="str">
            <v>刘有锁</v>
          </cell>
          <cell r="O62" t="str">
            <v>2020/08/11</v>
          </cell>
          <cell r="P62" t="str">
            <v>2020/08/12</v>
          </cell>
          <cell r="Q62" t="str">
            <v>290.00</v>
          </cell>
          <cell r="R62" t="str">
            <v>239.00</v>
          </cell>
          <cell r="S62" t="str">
            <v>239.00</v>
          </cell>
        </row>
        <row r="63">
          <cell r="A63" t="str">
            <v>1845384</v>
          </cell>
          <cell r="B63" t="str">
            <v>842938</v>
          </cell>
          <cell r="C63" t="str">
            <v>梅州麓湖山酒店</v>
          </cell>
          <cell r="D63" t="str">
            <v>Luhushan Hotel</v>
          </cell>
          <cell r="E63" t="str">
            <v>公寓特惠双床房</v>
          </cell>
          <cell r="F63" t="str">
            <v>Apartment (2 beds) (Special promotion)</v>
          </cell>
          <cell r="G63" t="str">
            <v>2份早餐</v>
          </cell>
          <cell r="H63" t="str">
            <v>中国</v>
          </cell>
          <cell r="I63" t="str">
            <v>梅州市</v>
          </cell>
          <cell r="J63" t="str">
            <v>携程汇登国内</v>
          </cell>
          <cell r="K63" t="str">
            <v>13200640285</v>
          </cell>
          <cell r="L63" t="str">
            <v>2</v>
          </cell>
          <cell r="M63" t="str">
            <v>1</v>
          </cell>
          <cell r="N63" t="str">
            <v>凌闻珠,凌闻芳</v>
          </cell>
          <cell r="O63" t="str">
            <v>2020/08/14</v>
          </cell>
          <cell r="P63" t="str">
            <v>2020/08/15</v>
          </cell>
          <cell r="Q63" t="str">
            <v>504.00</v>
          </cell>
          <cell r="R63" t="str">
            <v>478.00</v>
          </cell>
          <cell r="S63" t="str">
            <v>478.00</v>
          </cell>
        </row>
        <row r="64">
          <cell r="A64" t="str">
            <v>1845244</v>
          </cell>
          <cell r="B64" t="str">
            <v>842938</v>
          </cell>
          <cell r="C64" t="str">
            <v>梅州麓湖山酒店</v>
          </cell>
          <cell r="D64" t="str">
            <v>Luhushan Hotel</v>
          </cell>
          <cell r="E64" t="str">
            <v>公寓标准大床房</v>
          </cell>
          <cell r="F64" t="str">
            <v>Apartment Standard Double Room</v>
          </cell>
          <cell r="G64" t="str">
            <v>2份早餐</v>
          </cell>
          <cell r="H64" t="str">
            <v>中国</v>
          </cell>
          <cell r="I64" t="str">
            <v>梅州市</v>
          </cell>
          <cell r="J64" t="str">
            <v>携程汇登国内</v>
          </cell>
          <cell r="K64" t="str">
            <v>13199155106</v>
          </cell>
          <cell r="L64" t="str">
            <v>1</v>
          </cell>
          <cell r="M64" t="str">
            <v>1</v>
          </cell>
          <cell r="N64" t="str">
            <v>郑显荣</v>
          </cell>
          <cell r="O64" t="str">
            <v>2020/08/10</v>
          </cell>
          <cell r="P64" t="str">
            <v>2020/08/11</v>
          </cell>
          <cell r="Q64" t="str">
            <v>290.00</v>
          </cell>
          <cell r="R64" t="str">
            <v>239.00</v>
          </cell>
          <cell r="S64" t="str">
            <v>239.00</v>
          </cell>
        </row>
        <row r="65">
          <cell r="A65" t="str">
            <v>1845116</v>
          </cell>
          <cell r="B65" t="str">
            <v>842938</v>
          </cell>
          <cell r="C65" t="str">
            <v>梅州麓湖山酒店</v>
          </cell>
          <cell r="D65" t="str">
            <v>Luhushan Hotel</v>
          </cell>
          <cell r="E65" t="str">
            <v>公寓标准大床房</v>
          </cell>
          <cell r="F65" t="str">
            <v>Apartment Standard Double Room</v>
          </cell>
          <cell r="G65" t="str">
            <v>2份早餐</v>
          </cell>
          <cell r="H65" t="str">
            <v>中国</v>
          </cell>
          <cell r="I65" t="str">
            <v>梅州市</v>
          </cell>
          <cell r="J65" t="str">
            <v>携程汇登国内</v>
          </cell>
          <cell r="K65" t="str">
            <v>13196890473</v>
          </cell>
          <cell r="L65" t="str">
            <v>2</v>
          </cell>
          <cell r="M65" t="str">
            <v>1</v>
          </cell>
          <cell r="N65" t="str">
            <v>叶佐县,黄锡坑</v>
          </cell>
          <cell r="O65" t="str">
            <v>2020/08/10</v>
          </cell>
          <cell r="P65" t="str">
            <v>2020/08/11</v>
          </cell>
          <cell r="Q65" t="str">
            <v>580.00</v>
          </cell>
          <cell r="R65" t="str">
            <v>478.00</v>
          </cell>
          <cell r="S65" t="str">
            <v>478.00</v>
          </cell>
        </row>
        <row r="66">
          <cell r="A66" t="str">
            <v>1844853</v>
          </cell>
          <cell r="B66" t="str">
            <v>842938</v>
          </cell>
          <cell r="C66" t="str">
            <v>梅州麓湖山酒店</v>
          </cell>
          <cell r="D66" t="str">
            <v>Luhushan Hotel</v>
          </cell>
          <cell r="E66" t="str">
            <v>公寓标准大床房</v>
          </cell>
          <cell r="F66" t="str">
            <v>Apartment Standard Double Room</v>
          </cell>
          <cell r="G66" t="str">
            <v>2份早餐</v>
          </cell>
          <cell r="H66" t="str">
            <v>中国</v>
          </cell>
          <cell r="I66" t="str">
            <v>梅州市</v>
          </cell>
          <cell r="J66" t="str">
            <v>携程汇登国内</v>
          </cell>
          <cell r="K66" t="str">
            <v>13192198795</v>
          </cell>
          <cell r="L66" t="str">
            <v>1</v>
          </cell>
          <cell r="M66" t="str">
            <v>1</v>
          </cell>
          <cell r="N66" t="str">
            <v>何佳联</v>
          </cell>
          <cell r="O66" t="str">
            <v>2020/08/10</v>
          </cell>
          <cell r="P66" t="str">
            <v>2020/08/11</v>
          </cell>
          <cell r="Q66" t="str">
            <v>290.00</v>
          </cell>
          <cell r="R66" t="str">
            <v>239.00</v>
          </cell>
          <cell r="S66" t="str">
            <v>239.00</v>
          </cell>
        </row>
        <row r="67">
          <cell r="A67" t="str">
            <v>1844677</v>
          </cell>
          <cell r="B67" t="str">
            <v>842938</v>
          </cell>
          <cell r="C67" t="str">
            <v>梅州麓湖山酒店</v>
          </cell>
          <cell r="D67" t="str">
            <v>Luhushan Hotel</v>
          </cell>
          <cell r="E67" t="str">
            <v>公寓特惠双床房</v>
          </cell>
          <cell r="F67" t="str">
            <v>Apartment (2 beds) (Special promotion)</v>
          </cell>
          <cell r="G67" t="str">
            <v>2份早餐</v>
          </cell>
          <cell r="H67" t="str">
            <v>中国</v>
          </cell>
          <cell r="I67" t="str">
            <v>梅州市</v>
          </cell>
          <cell r="J67" t="str">
            <v>手工录单</v>
          </cell>
          <cell r="K67" t="str">
            <v>684387391</v>
          </cell>
          <cell r="L67" t="str">
            <v>1</v>
          </cell>
          <cell r="M67" t="str">
            <v>1</v>
          </cell>
          <cell r="N67" t="str">
            <v>李智明</v>
          </cell>
          <cell r="O67" t="str">
            <v>2020/08/08</v>
          </cell>
          <cell r="P67" t="str">
            <v>2020/08/09</v>
          </cell>
          <cell r="Q67" t="str">
            <v>264.00</v>
          </cell>
          <cell r="R67" t="str">
            <v>239.00</v>
          </cell>
          <cell r="S67" t="str">
            <v>239.00</v>
          </cell>
        </row>
        <row r="68">
          <cell r="A68" t="str">
            <v>1844538</v>
          </cell>
          <cell r="B68" t="str">
            <v>842938</v>
          </cell>
          <cell r="C68" t="str">
            <v>梅州麓湖山酒店</v>
          </cell>
          <cell r="D68" t="str">
            <v>Luhushan Hotel</v>
          </cell>
          <cell r="E68" t="str">
            <v>公寓标准大床房</v>
          </cell>
          <cell r="F68" t="str">
            <v>Apartment Standard Double Room</v>
          </cell>
          <cell r="G68" t="str">
            <v>2份早餐</v>
          </cell>
          <cell r="H68" t="str">
            <v>中国</v>
          </cell>
          <cell r="I68" t="str">
            <v>梅州市</v>
          </cell>
          <cell r="J68" t="str">
            <v>手工录单</v>
          </cell>
          <cell r="K68" t="str">
            <v>684223723</v>
          </cell>
          <cell r="L68" t="str">
            <v>1</v>
          </cell>
          <cell r="M68" t="str">
            <v>1</v>
          </cell>
          <cell r="N68" t="str">
            <v>邱文晖</v>
          </cell>
          <cell r="O68" t="str">
            <v>2020/08/08</v>
          </cell>
          <cell r="P68" t="str">
            <v>2020/08/09</v>
          </cell>
          <cell r="Q68" t="str">
            <v>265.00</v>
          </cell>
          <cell r="R68" t="str">
            <v>239.00</v>
          </cell>
          <cell r="S68" t="str">
            <v>239.00</v>
          </cell>
        </row>
        <row r="69">
          <cell r="A69" t="str">
            <v>1844241</v>
          </cell>
          <cell r="B69" t="str">
            <v>842938</v>
          </cell>
          <cell r="C69" t="str">
            <v>梅州麓湖山酒店</v>
          </cell>
          <cell r="D69" t="str">
            <v>Luhushan Hotel</v>
          </cell>
          <cell r="E69" t="str">
            <v>公寓特惠双床房</v>
          </cell>
          <cell r="F69" t="str">
            <v>Apartment (2 beds) (Special promotion)</v>
          </cell>
          <cell r="G69" t="str">
            <v>2份早餐</v>
          </cell>
          <cell r="H69" t="str">
            <v>中国</v>
          </cell>
          <cell r="I69" t="str">
            <v>梅州市</v>
          </cell>
          <cell r="J69" t="str">
            <v>手工录单</v>
          </cell>
          <cell r="K69" t="str">
            <v>3134505491230357571</v>
          </cell>
          <cell r="L69" t="str">
            <v>1</v>
          </cell>
          <cell r="M69" t="str">
            <v>1</v>
          </cell>
          <cell r="N69" t="str">
            <v>林松南</v>
          </cell>
          <cell r="O69" t="str">
            <v>2020/08/11</v>
          </cell>
          <cell r="P69" t="str">
            <v>2020/08/12</v>
          </cell>
          <cell r="Q69" t="str">
            <v>288.00</v>
          </cell>
          <cell r="R69" t="str">
            <v>239.00</v>
          </cell>
          <cell r="S69" t="str">
            <v>239.00</v>
          </cell>
        </row>
        <row r="70">
          <cell r="A70" t="str">
            <v>1844232</v>
          </cell>
          <cell r="B70" t="str">
            <v>842938</v>
          </cell>
          <cell r="C70" t="str">
            <v>梅州麓湖山酒店</v>
          </cell>
          <cell r="D70" t="str">
            <v>Luhushan Hotel</v>
          </cell>
          <cell r="E70" t="str">
            <v>公寓特惠双床房</v>
          </cell>
          <cell r="F70" t="str">
            <v>Apartment (2 beds) (Special promotion)</v>
          </cell>
          <cell r="G70" t="str">
            <v>2份早餐</v>
          </cell>
          <cell r="H70" t="str">
            <v>中国</v>
          </cell>
          <cell r="I70" t="str">
            <v>梅州市</v>
          </cell>
          <cell r="J70" t="str">
            <v>手工录单</v>
          </cell>
          <cell r="K70" t="str">
            <v>3062447897190999338</v>
          </cell>
          <cell r="L70" t="str">
            <v>1</v>
          </cell>
          <cell r="M70" t="str">
            <v>1</v>
          </cell>
          <cell r="N70" t="str">
            <v>吴径芝</v>
          </cell>
          <cell r="O70" t="str">
            <v>2020/08/11</v>
          </cell>
          <cell r="P70" t="str">
            <v>2020/08/12</v>
          </cell>
          <cell r="Q70" t="str">
            <v>288.00</v>
          </cell>
          <cell r="R70" t="str">
            <v>239.00</v>
          </cell>
          <cell r="S70" t="str">
            <v>239.00</v>
          </cell>
        </row>
        <row r="71">
          <cell r="A71" t="str">
            <v>1844209</v>
          </cell>
          <cell r="B71" t="str">
            <v>842938</v>
          </cell>
          <cell r="C71" t="str">
            <v>梅州麓湖山酒店</v>
          </cell>
          <cell r="D71" t="str">
            <v>Luhushan Hotel</v>
          </cell>
          <cell r="E71" t="str">
            <v>公寓标准大床房</v>
          </cell>
          <cell r="F71" t="str">
            <v>Apartment Standard Double Room</v>
          </cell>
          <cell r="G71" t="str">
            <v>2份早餐</v>
          </cell>
          <cell r="H71" t="str">
            <v>中国</v>
          </cell>
          <cell r="I71" t="str">
            <v>梅州市</v>
          </cell>
          <cell r="J71" t="str">
            <v>携程汇登国内</v>
          </cell>
          <cell r="K71" t="str">
            <v>13182264692</v>
          </cell>
          <cell r="L71" t="str">
            <v>1</v>
          </cell>
          <cell r="M71" t="str">
            <v>1</v>
          </cell>
          <cell r="N71" t="str">
            <v>刘新雄</v>
          </cell>
          <cell r="O71" t="str">
            <v>2020/08/07</v>
          </cell>
          <cell r="P71" t="str">
            <v>2020/08/08</v>
          </cell>
          <cell r="Q71" t="str">
            <v>290.00</v>
          </cell>
          <cell r="R71" t="str">
            <v>239.00</v>
          </cell>
          <cell r="S71" t="str">
            <v>239.00</v>
          </cell>
        </row>
        <row r="72">
          <cell r="A72" t="str">
            <v>1843609</v>
          </cell>
          <cell r="B72" t="str">
            <v>842938</v>
          </cell>
          <cell r="C72" t="str">
            <v>梅州麓湖山酒店</v>
          </cell>
          <cell r="D72" t="str">
            <v>Luhushan Hotel</v>
          </cell>
          <cell r="E72" t="str">
            <v>公寓特惠双床房</v>
          </cell>
          <cell r="F72" t="str">
            <v>Apartment (2 beds) (Special promotion)</v>
          </cell>
          <cell r="G72" t="str">
            <v>2份早餐</v>
          </cell>
          <cell r="H72" t="str">
            <v>中国</v>
          </cell>
          <cell r="I72" t="str">
            <v>梅州市</v>
          </cell>
          <cell r="J72" t="str">
            <v>美团国内</v>
          </cell>
          <cell r="K72" t="str">
            <v>2341871956674001880</v>
          </cell>
          <cell r="L72" t="str">
            <v>1</v>
          </cell>
          <cell r="M72" t="str">
            <v>1</v>
          </cell>
          <cell r="N72" t="str">
            <v>汪立</v>
          </cell>
          <cell r="O72" t="str">
            <v>2020/08/06</v>
          </cell>
          <cell r="P72" t="str">
            <v>2020/08/07</v>
          </cell>
          <cell r="Q72" t="str">
            <v>252.00</v>
          </cell>
          <cell r="R72" t="str">
            <v>239.00</v>
          </cell>
          <cell r="S72" t="str">
            <v>239.00</v>
          </cell>
        </row>
        <row r="73">
          <cell r="A73" t="str">
            <v>1843592</v>
          </cell>
          <cell r="B73" t="str">
            <v>842938</v>
          </cell>
          <cell r="C73" t="str">
            <v>梅州麓湖山酒店</v>
          </cell>
          <cell r="D73" t="str">
            <v>Luhushan Hotel</v>
          </cell>
          <cell r="E73" t="str">
            <v>公寓标准大床房</v>
          </cell>
          <cell r="F73" t="str">
            <v>Apartment Standard Double Room</v>
          </cell>
          <cell r="G73" t="str">
            <v>2份早餐</v>
          </cell>
          <cell r="H73" t="str">
            <v>中国</v>
          </cell>
          <cell r="I73" t="str">
            <v>梅州市</v>
          </cell>
          <cell r="J73" t="str">
            <v>手工录单</v>
          </cell>
          <cell r="K73" t="str">
            <v>51200806038871247</v>
          </cell>
          <cell r="L73" t="str">
            <v>1</v>
          </cell>
          <cell r="M73" t="str">
            <v>1</v>
          </cell>
          <cell r="N73" t="str">
            <v>郭金小</v>
          </cell>
          <cell r="O73" t="str">
            <v>2020/08/07</v>
          </cell>
          <cell r="P73" t="str">
            <v>2020/08/08</v>
          </cell>
          <cell r="Q73" t="str">
            <v>280.25</v>
          </cell>
          <cell r="R73" t="str">
            <v>239.00</v>
          </cell>
          <cell r="S73" t="str">
            <v>239.00</v>
          </cell>
        </row>
        <row r="74">
          <cell r="A74" t="str">
            <v>1843480</v>
          </cell>
          <cell r="B74" t="str">
            <v>842938</v>
          </cell>
          <cell r="C74" t="str">
            <v>梅州麓湖山酒店</v>
          </cell>
          <cell r="D74" t="str">
            <v>Luhushan Hotel</v>
          </cell>
          <cell r="E74" t="str">
            <v>公寓标准大床房</v>
          </cell>
          <cell r="F74" t="str">
            <v>Apartment Standard Double Room</v>
          </cell>
          <cell r="G74" t="str">
            <v>2份早餐</v>
          </cell>
          <cell r="H74" t="str">
            <v>中国</v>
          </cell>
          <cell r="I74" t="str">
            <v>梅州市</v>
          </cell>
          <cell r="J74" t="str">
            <v>携程汇智国内</v>
          </cell>
          <cell r="K74" t="str">
            <v>13171897002</v>
          </cell>
          <cell r="L74" t="str">
            <v>1</v>
          </cell>
          <cell r="M74" t="str">
            <v>1</v>
          </cell>
          <cell r="N74" t="str">
            <v>杨德</v>
          </cell>
          <cell r="O74" t="str">
            <v>2020/08/06</v>
          </cell>
          <cell r="P74" t="str">
            <v>2020/08/07</v>
          </cell>
          <cell r="Q74" t="str">
            <v>290.00</v>
          </cell>
          <cell r="R74" t="str">
            <v>239.00</v>
          </cell>
          <cell r="S74" t="str">
            <v>239.00</v>
          </cell>
        </row>
        <row r="75">
          <cell r="A75" t="str">
            <v>1843301</v>
          </cell>
          <cell r="B75" t="str">
            <v>842938</v>
          </cell>
          <cell r="C75" t="str">
            <v>梅州麓湖山酒店</v>
          </cell>
          <cell r="D75" t="str">
            <v>Luhushan Hotel</v>
          </cell>
          <cell r="E75" t="str">
            <v>公寓特惠双床房</v>
          </cell>
          <cell r="F75" t="str">
            <v>Apartment (2 beds) (Special promotion)</v>
          </cell>
          <cell r="G75" t="str">
            <v>2份早餐</v>
          </cell>
          <cell r="H75" t="str">
            <v>中国</v>
          </cell>
          <cell r="I75" t="str">
            <v>梅州市</v>
          </cell>
          <cell r="J75" t="str">
            <v>手工录单</v>
          </cell>
          <cell r="K75" t="str">
            <v>13169834148</v>
          </cell>
          <cell r="L75" t="str">
            <v>1</v>
          </cell>
          <cell r="M75" t="str">
            <v>1</v>
          </cell>
          <cell r="N75" t="str">
            <v>刘超中</v>
          </cell>
          <cell r="O75" t="str">
            <v>2020/08/05</v>
          </cell>
          <cell r="P75" t="str">
            <v>2020/08/06</v>
          </cell>
          <cell r="Q75" t="str">
            <v>252.00</v>
          </cell>
          <cell r="R75" t="str">
            <v>239.00</v>
          </cell>
          <cell r="S75" t="str">
            <v>239.00</v>
          </cell>
        </row>
        <row r="76">
          <cell r="A76" t="str">
            <v>1843045</v>
          </cell>
          <cell r="B76" t="str">
            <v>842938</v>
          </cell>
          <cell r="C76" t="str">
            <v>梅州麓湖山酒店</v>
          </cell>
          <cell r="D76" t="str">
            <v>Luhushan Hotel</v>
          </cell>
          <cell r="E76" t="str">
            <v>公寓标准大床房</v>
          </cell>
          <cell r="F76" t="str">
            <v>Apartment Standard Double Room</v>
          </cell>
          <cell r="G76" t="str">
            <v>2份早餐</v>
          </cell>
          <cell r="H76" t="str">
            <v>中国</v>
          </cell>
          <cell r="I76" t="str">
            <v>梅州市</v>
          </cell>
          <cell r="J76" t="str">
            <v>携程汇登国内</v>
          </cell>
          <cell r="K76" t="str">
            <v>13165542631</v>
          </cell>
          <cell r="L76" t="str">
            <v>1</v>
          </cell>
          <cell r="M76" t="str">
            <v>1</v>
          </cell>
          <cell r="N76" t="str">
            <v>周楚才</v>
          </cell>
          <cell r="O76" t="str">
            <v>2020/08/08</v>
          </cell>
          <cell r="P76" t="str">
            <v>2020/08/09</v>
          </cell>
          <cell r="Q76" t="str">
            <v>290.00</v>
          </cell>
          <cell r="R76" t="str">
            <v>239.00</v>
          </cell>
          <cell r="S76" t="str">
            <v>239.00</v>
          </cell>
        </row>
        <row r="77">
          <cell r="A77" t="str">
            <v>1842858</v>
          </cell>
          <cell r="B77" t="str">
            <v>842938</v>
          </cell>
          <cell r="C77" t="str">
            <v>梅州麓湖山酒店</v>
          </cell>
          <cell r="D77" t="str">
            <v>Luhushan Hotel</v>
          </cell>
          <cell r="E77" t="str">
            <v>公寓特惠双床房</v>
          </cell>
          <cell r="F77" t="str">
            <v>Apartment (2 beds) (Special promotion)</v>
          </cell>
          <cell r="G77" t="str">
            <v>2份早餐</v>
          </cell>
          <cell r="H77" t="str">
            <v>中国</v>
          </cell>
          <cell r="I77" t="str">
            <v>梅州市</v>
          </cell>
          <cell r="J77" t="str">
            <v>手工录单</v>
          </cell>
          <cell r="K77" t="str">
            <v>682831122</v>
          </cell>
          <cell r="L77" t="str">
            <v>1</v>
          </cell>
          <cell r="M77" t="str">
            <v>1</v>
          </cell>
          <cell r="N77" t="str">
            <v>周继</v>
          </cell>
          <cell r="O77" t="str">
            <v>2020/08/05</v>
          </cell>
          <cell r="P77" t="str">
            <v>2020/08/06</v>
          </cell>
          <cell r="Q77" t="str">
            <v>239.00</v>
          </cell>
          <cell r="R77" t="str">
            <v>239.00</v>
          </cell>
          <cell r="S77" t="str">
            <v>239.00</v>
          </cell>
        </row>
        <row r="78">
          <cell r="A78" t="str">
            <v>1842681</v>
          </cell>
          <cell r="B78" t="str">
            <v>842938</v>
          </cell>
          <cell r="C78" t="str">
            <v>梅州麓湖山酒店</v>
          </cell>
          <cell r="D78" t="str">
            <v>Luhushan Hotel</v>
          </cell>
          <cell r="E78" t="str">
            <v>公寓标准大床房</v>
          </cell>
          <cell r="F78" t="str">
            <v>Apartment Standard Double Room</v>
          </cell>
          <cell r="G78" t="str">
            <v>2份早餐</v>
          </cell>
          <cell r="H78" t="str">
            <v>中国</v>
          </cell>
          <cell r="I78" t="str">
            <v>梅州市</v>
          </cell>
          <cell r="J78" t="str">
            <v>携程汇登国内</v>
          </cell>
          <cell r="K78" t="str">
            <v>13159986409</v>
          </cell>
          <cell r="L78" t="str">
            <v>1</v>
          </cell>
          <cell r="M78" t="str">
            <v>1</v>
          </cell>
          <cell r="N78" t="str">
            <v>王山</v>
          </cell>
          <cell r="O78" t="str">
            <v>2020/08/05</v>
          </cell>
          <cell r="P78" t="str">
            <v>2020/08/06</v>
          </cell>
          <cell r="Q78" t="str">
            <v>290.00</v>
          </cell>
          <cell r="R78" t="str">
            <v>239.00</v>
          </cell>
          <cell r="S78" t="str">
            <v>239.00</v>
          </cell>
        </row>
        <row r="79">
          <cell r="A79" t="str">
            <v>1842672</v>
          </cell>
          <cell r="B79" t="str">
            <v>842938</v>
          </cell>
          <cell r="C79" t="str">
            <v>梅州麓湖山酒店</v>
          </cell>
          <cell r="D79" t="str">
            <v>Luhushan Hotel</v>
          </cell>
          <cell r="E79" t="str">
            <v>公寓标准大床房</v>
          </cell>
          <cell r="F79" t="str">
            <v>Apartment Standard Double Room</v>
          </cell>
          <cell r="G79" t="str">
            <v>2份早餐</v>
          </cell>
          <cell r="H79" t="str">
            <v>中国</v>
          </cell>
          <cell r="I79" t="str">
            <v>梅州市</v>
          </cell>
          <cell r="J79" t="str">
            <v>手工录单</v>
          </cell>
          <cell r="K79" t="str">
            <v>4818860492561882831</v>
          </cell>
          <cell r="L79" t="str">
            <v>2</v>
          </cell>
          <cell r="M79" t="str">
            <v>1</v>
          </cell>
          <cell r="N79" t="str">
            <v>童旭红</v>
          </cell>
          <cell r="O79" t="str">
            <v>2020/08/06</v>
          </cell>
          <cell r="P79" t="str">
            <v>2020/08/07</v>
          </cell>
          <cell r="Q79" t="str">
            <v>576.00</v>
          </cell>
          <cell r="R79" t="str">
            <v>478.00</v>
          </cell>
          <cell r="S79" t="str">
            <v>478.00</v>
          </cell>
        </row>
        <row r="80">
          <cell r="A80" t="str">
            <v>1842667</v>
          </cell>
          <cell r="B80" t="str">
            <v>842938</v>
          </cell>
          <cell r="C80" t="str">
            <v>梅州麓湖山酒店</v>
          </cell>
          <cell r="D80" t="str">
            <v>Luhushan Hotel</v>
          </cell>
          <cell r="E80" t="str">
            <v>主楼标准双床房</v>
          </cell>
          <cell r="F80" t="str">
            <v>Standard Room (2 beds) (Main building)</v>
          </cell>
          <cell r="G80" t="str">
            <v>2份早餐</v>
          </cell>
          <cell r="H80" t="str">
            <v>中国</v>
          </cell>
          <cell r="I80" t="str">
            <v>梅州市</v>
          </cell>
          <cell r="J80" t="str">
            <v>手工录单</v>
          </cell>
          <cell r="K80" t="str">
            <v>682652793</v>
          </cell>
          <cell r="L80" t="str">
            <v>1</v>
          </cell>
          <cell r="M80" t="str">
            <v>1</v>
          </cell>
          <cell r="N80" t="str">
            <v>孙东宏</v>
          </cell>
          <cell r="O80" t="str">
            <v>2020/08/04</v>
          </cell>
          <cell r="P80" t="str">
            <v>2020/08/05</v>
          </cell>
          <cell r="Q80" t="str">
            <v>282.00</v>
          </cell>
          <cell r="R80" t="str">
            <v>239.00</v>
          </cell>
          <cell r="S80" t="str">
            <v>239.00</v>
          </cell>
        </row>
        <row r="81">
          <cell r="A81" t="str">
            <v>1842313</v>
          </cell>
          <cell r="B81" t="str">
            <v>842938</v>
          </cell>
          <cell r="C81" t="str">
            <v>梅州麓湖山酒店</v>
          </cell>
          <cell r="D81" t="str">
            <v>Luhushan Hotel</v>
          </cell>
          <cell r="E81" t="str">
            <v>公寓标准双人房</v>
          </cell>
          <cell r="F81" t="str">
            <v>Apartment Standard Double Room</v>
          </cell>
          <cell r="G81" t="str">
            <v>2份早餐</v>
          </cell>
          <cell r="H81" t="str">
            <v>中国</v>
          </cell>
          <cell r="I81" t="str">
            <v>梅州市</v>
          </cell>
          <cell r="J81" t="str">
            <v>携程汇智国内</v>
          </cell>
          <cell r="K81" t="str">
            <v>13154107367</v>
          </cell>
          <cell r="L81" t="str">
            <v>3</v>
          </cell>
          <cell r="M81" t="str">
            <v>1</v>
          </cell>
          <cell r="N81" t="str">
            <v>周晶,胡美平,何毅聪</v>
          </cell>
          <cell r="O81" t="str">
            <v>2020/08/03</v>
          </cell>
          <cell r="P81" t="str">
            <v>2020/08/04</v>
          </cell>
          <cell r="Q81" t="str">
            <v>870.00</v>
          </cell>
          <cell r="R81" t="str">
            <v>717.00</v>
          </cell>
          <cell r="S81" t="str">
            <v>717.00</v>
          </cell>
        </row>
        <row r="82">
          <cell r="A82" t="str">
            <v>1841885</v>
          </cell>
          <cell r="B82" t="str">
            <v>842938</v>
          </cell>
          <cell r="C82" t="str">
            <v>梅州麓湖山酒店</v>
          </cell>
          <cell r="D82" t="str">
            <v>Luhushan Hotel</v>
          </cell>
          <cell r="E82" t="str">
            <v>公寓特惠双床房</v>
          </cell>
          <cell r="F82" t="str">
            <v>Apartment (2 beds) (Special promotion)</v>
          </cell>
          <cell r="G82" t="str">
            <v>2份早餐</v>
          </cell>
          <cell r="H82" t="str">
            <v>中国</v>
          </cell>
          <cell r="I82" t="str">
            <v>梅州市</v>
          </cell>
          <cell r="J82" t="str">
            <v>携程汇智国内</v>
          </cell>
          <cell r="K82" t="str">
            <v>13148719559</v>
          </cell>
          <cell r="L82" t="str">
            <v>1</v>
          </cell>
          <cell r="M82" t="str">
            <v>1</v>
          </cell>
          <cell r="N82" t="str">
            <v>黎业琳</v>
          </cell>
          <cell r="O82" t="str">
            <v>2020/08/02</v>
          </cell>
          <cell r="P82" t="str">
            <v>2020/08/03</v>
          </cell>
          <cell r="Q82" t="str">
            <v>255.00</v>
          </cell>
          <cell r="R82" t="str">
            <v>239.00</v>
          </cell>
          <cell r="S82" t="str">
            <v>239.00</v>
          </cell>
        </row>
        <row r="83">
          <cell r="A83" t="str">
            <v>1841564</v>
          </cell>
          <cell r="B83" t="str">
            <v>842938</v>
          </cell>
          <cell r="C83" t="str">
            <v>梅州麓湖山酒店</v>
          </cell>
          <cell r="D83" t="str">
            <v>Luhushan Hotel</v>
          </cell>
          <cell r="E83" t="str">
            <v>公寓标准双人房</v>
          </cell>
          <cell r="F83" t="str">
            <v>Apartment Standard Double Room</v>
          </cell>
          <cell r="G83" t="str">
            <v>2份早餐</v>
          </cell>
          <cell r="H83" t="str">
            <v>中国</v>
          </cell>
          <cell r="I83" t="str">
            <v>梅州市</v>
          </cell>
          <cell r="J83" t="str">
            <v>手工录单</v>
          </cell>
          <cell r="K83" t="str">
            <v>4818860488385542736</v>
          </cell>
          <cell r="L83" t="str">
            <v>1</v>
          </cell>
          <cell r="M83" t="str">
            <v>1</v>
          </cell>
          <cell r="N83" t="str">
            <v>冯丰青</v>
          </cell>
          <cell r="O83" t="str">
            <v>2020/08/03</v>
          </cell>
          <cell r="P83" t="str">
            <v>2020/08/04</v>
          </cell>
          <cell r="Q83" t="str">
            <v>285.00</v>
          </cell>
          <cell r="R83" t="str">
            <v>239.00</v>
          </cell>
          <cell r="S83" t="str">
            <v>239.00</v>
          </cell>
        </row>
        <row r="84">
          <cell r="A84" t="str">
            <v>1841369</v>
          </cell>
          <cell r="B84" t="str">
            <v>842938</v>
          </cell>
          <cell r="C84" t="str">
            <v>梅州麓湖山酒店</v>
          </cell>
          <cell r="D84" t="str">
            <v>Luhushan Hotel</v>
          </cell>
          <cell r="E84" t="str">
            <v>公寓标准大床房</v>
          </cell>
          <cell r="F84" t="str">
            <v>Apartment Standard Double Room</v>
          </cell>
          <cell r="G84" t="str">
            <v>2份早餐</v>
          </cell>
          <cell r="H84" t="str">
            <v>中国</v>
          </cell>
          <cell r="I84" t="str">
            <v>梅州市</v>
          </cell>
          <cell r="J84" t="str">
            <v>手工录单</v>
          </cell>
          <cell r="K84" t="str">
            <v>2990390302428354221</v>
          </cell>
          <cell r="L84" t="str">
            <v>1</v>
          </cell>
          <cell r="M84" t="str">
            <v>1</v>
          </cell>
          <cell r="N84" t="str">
            <v>黄德安</v>
          </cell>
          <cell r="O84" t="str">
            <v>2020/08/01</v>
          </cell>
          <cell r="P84" t="str">
            <v>2020/08/02</v>
          </cell>
          <cell r="Q84" t="str">
            <v>288.00</v>
          </cell>
          <cell r="R84" t="str">
            <v>239.00</v>
          </cell>
          <cell r="S84" t="str">
            <v>239.00</v>
          </cell>
        </row>
        <row r="85">
          <cell r="A85" t="str">
            <v>1841349</v>
          </cell>
          <cell r="B85" t="str">
            <v>842938</v>
          </cell>
          <cell r="C85" t="str">
            <v>梅州麓湖山酒店</v>
          </cell>
          <cell r="D85" t="str">
            <v>Luhushan Hotel</v>
          </cell>
          <cell r="E85" t="str">
            <v>公寓标准双人房</v>
          </cell>
          <cell r="F85" t="str">
            <v>Apartment Standard Double Room</v>
          </cell>
          <cell r="G85" t="str">
            <v>2份早餐</v>
          </cell>
          <cell r="H85" t="str">
            <v>中国</v>
          </cell>
          <cell r="I85" t="str">
            <v>梅州市</v>
          </cell>
          <cell r="J85" t="str">
            <v>携程汇智国内</v>
          </cell>
          <cell r="K85" t="str">
            <v>13139493010</v>
          </cell>
          <cell r="L85" t="str">
            <v>3</v>
          </cell>
          <cell r="M85" t="str">
            <v>1</v>
          </cell>
          <cell r="N85" t="str">
            <v>陈凌峰,吴少辉,陈淑彦</v>
          </cell>
          <cell r="O85" t="str">
            <v>2020/08/01</v>
          </cell>
          <cell r="P85" t="str">
            <v>2020/08/02</v>
          </cell>
          <cell r="Q85" t="str">
            <v>885.00</v>
          </cell>
          <cell r="R85" t="str">
            <v>717.00</v>
          </cell>
          <cell r="S85" t="str">
            <v>717.00</v>
          </cell>
        </row>
        <row r="86">
          <cell r="A86" t="str">
            <v>1841340</v>
          </cell>
          <cell r="B86" t="str">
            <v>842938</v>
          </cell>
          <cell r="C86" t="str">
            <v>梅州麓湖山酒店</v>
          </cell>
          <cell r="D86" t="str">
            <v>Luhushan Hotel</v>
          </cell>
          <cell r="E86" t="str">
            <v>主楼标准双床房</v>
          </cell>
          <cell r="F86" t="str">
            <v>Standard Room (2 beds) (Main building)</v>
          </cell>
          <cell r="G86" t="str">
            <v>2份早餐</v>
          </cell>
          <cell r="H86" t="str">
            <v>中国</v>
          </cell>
          <cell r="I86" t="str">
            <v>梅州市</v>
          </cell>
          <cell r="J86" t="str">
            <v>龙卷风</v>
          </cell>
          <cell r="K86" t="str">
            <v>102346890094</v>
          </cell>
          <cell r="L86" t="str">
            <v>1</v>
          </cell>
          <cell r="M86" t="str">
            <v>1</v>
          </cell>
          <cell r="N86" t="str">
            <v>梁环盛</v>
          </cell>
          <cell r="O86" t="str">
            <v>2020/08/01</v>
          </cell>
          <cell r="P86" t="str">
            <v>2020/08/02</v>
          </cell>
          <cell r="Q86" t="str">
            <v>280.00</v>
          </cell>
          <cell r="R86" t="str">
            <v>239.00</v>
          </cell>
          <cell r="S86" t="str">
            <v>239.00</v>
          </cell>
        </row>
        <row r="87">
          <cell r="A87" t="str">
            <v>1840930</v>
          </cell>
          <cell r="B87" t="str">
            <v>842938</v>
          </cell>
          <cell r="C87" t="str">
            <v>梅州麓湖山酒店</v>
          </cell>
          <cell r="D87" t="str">
            <v>Luhushan Hotel</v>
          </cell>
          <cell r="E87" t="str">
            <v>公寓标准大床房</v>
          </cell>
          <cell r="F87" t="str">
            <v>Apartment Standard Double Room</v>
          </cell>
          <cell r="G87" t="str">
            <v>2份早餐</v>
          </cell>
          <cell r="H87" t="str">
            <v>中国</v>
          </cell>
          <cell r="I87" t="str">
            <v>梅州市</v>
          </cell>
          <cell r="J87" t="str">
            <v>手工录单</v>
          </cell>
          <cell r="K87" t="str">
            <v>13134444036</v>
          </cell>
          <cell r="L87" t="str">
            <v>3</v>
          </cell>
          <cell r="M87" t="str">
            <v>1</v>
          </cell>
          <cell r="N87" t="str">
            <v>高民,冯建威,郭琪营</v>
          </cell>
          <cell r="O87" t="str">
            <v>2020/07/31</v>
          </cell>
          <cell r="P87" t="str">
            <v>2020/08/01</v>
          </cell>
          <cell r="Q87" t="str">
            <v>870.00</v>
          </cell>
          <cell r="R87" t="str">
            <v>717.00</v>
          </cell>
          <cell r="S87" t="str">
            <v>717.00</v>
          </cell>
        </row>
        <row r="88">
          <cell r="A88" t="str">
            <v>1840882</v>
          </cell>
          <cell r="B88" t="str">
            <v>842938</v>
          </cell>
          <cell r="C88" t="str">
            <v>梅州麓湖山酒店</v>
          </cell>
          <cell r="D88" t="str">
            <v>Luhushan Hotel</v>
          </cell>
          <cell r="E88" t="str">
            <v>公寓特惠双床房</v>
          </cell>
          <cell r="F88" t="str">
            <v>Apartment (2 beds) (Special promotion)</v>
          </cell>
          <cell r="G88" t="str">
            <v>2份早餐</v>
          </cell>
          <cell r="H88" t="str">
            <v>中国</v>
          </cell>
          <cell r="I88" t="str">
            <v>梅州市</v>
          </cell>
          <cell r="J88" t="str">
            <v>手工录单</v>
          </cell>
          <cell r="K88" t="str">
            <v>13134053808</v>
          </cell>
          <cell r="L88" t="str">
            <v>2</v>
          </cell>
          <cell r="M88" t="str">
            <v>1</v>
          </cell>
          <cell r="N88" t="str">
            <v>丁楚英</v>
          </cell>
          <cell r="O88" t="str">
            <v>2020/08/01</v>
          </cell>
          <cell r="P88" t="str">
            <v>2020/08/02</v>
          </cell>
          <cell r="Q88" t="str">
            <v>500.00</v>
          </cell>
          <cell r="R88" t="str">
            <v>478.00</v>
          </cell>
          <cell r="S88" t="str">
            <v>478.00</v>
          </cell>
        </row>
        <row r="89">
          <cell r="A89" t="str">
            <v>1840478</v>
          </cell>
          <cell r="B89" t="str">
            <v>842938</v>
          </cell>
          <cell r="C89" t="str">
            <v>梅州麓湖山酒店</v>
          </cell>
          <cell r="D89" t="str">
            <v>Luhushan Hotel</v>
          </cell>
          <cell r="E89" t="str">
            <v>公寓标准大床房</v>
          </cell>
          <cell r="F89" t="str">
            <v>Apartment Standard Double Room</v>
          </cell>
          <cell r="G89" t="str">
            <v>2份早餐</v>
          </cell>
          <cell r="H89" t="str">
            <v>中国</v>
          </cell>
          <cell r="I89" t="str">
            <v>梅州市</v>
          </cell>
          <cell r="J89" t="str">
            <v>龙卷风</v>
          </cell>
          <cell r="K89" t="str">
            <v>102344452574</v>
          </cell>
          <cell r="L89" t="str">
            <v>1</v>
          </cell>
          <cell r="M89" t="str">
            <v>1</v>
          </cell>
          <cell r="N89" t="str">
            <v>孙小兵</v>
          </cell>
          <cell r="O89" t="str">
            <v>2020/07/31</v>
          </cell>
          <cell r="P89" t="str">
            <v>2020/08/01</v>
          </cell>
          <cell r="Q89" t="str">
            <v>280.00</v>
          </cell>
          <cell r="R89" t="str">
            <v>239.00</v>
          </cell>
          <cell r="S89" t="str">
            <v>239.00</v>
          </cell>
        </row>
        <row r="90">
          <cell r="A90" t="str">
            <v>1840291</v>
          </cell>
          <cell r="B90" t="str">
            <v>842938</v>
          </cell>
          <cell r="C90" t="str">
            <v>梅州麓湖山酒店</v>
          </cell>
          <cell r="D90" t="str">
            <v>Luhushan Hotel</v>
          </cell>
          <cell r="E90" t="str">
            <v>公寓标准大床房</v>
          </cell>
          <cell r="F90" t="str">
            <v>Apartment Standard Double Room</v>
          </cell>
          <cell r="G90" t="str">
            <v>2份早餐</v>
          </cell>
          <cell r="H90" t="str">
            <v>中国</v>
          </cell>
          <cell r="I90" t="str">
            <v>梅州市</v>
          </cell>
          <cell r="J90" t="str">
            <v>龙卷风</v>
          </cell>
          <cell r="K90" t="str">
            <v>102344478338</v>
          </cell>
          <cell r="L90" t="str">
            <v>1</v>
          </cell>
          <cell r="M90" t="str">
            <v>1</v>
          </cell>
          <cell r="N90" t="str">
            <v>叶婉文</v>
          </cell>
          <cell r="O90" t="str">
            <v>2020/07/30</v>
          </cell>
          <cell r="P90" t="str">
            <v>2020/07/31</v>
          </cell>
          <cell r="Q90" t="str">
            <v>280.00</v>
          </cell>
          <cell r="R90" t="str">
            <v>239.00</v>
          </cell>
          <cell r="S90" t="str">
            <v>239.00</v>
          </cell>
        </row>
        <row r="91">
          <cell r="A91" t="str">
            <v>1840290</v>
          </cell>
          <cell r="B91" t="str">
            <v>842938</v>
          </cell>
          <cell r="C91" t="str">
            <v>梅州麓湖山酒店</v>
          </cell>
          <cell r="D91" t="str">
            <v>Luhushan Hotel</v>
          </cell>
          <cell r="E91" t="str">
            <v>公寓标准双人房</v>
          </cell>
          <cell r="F91" t="str">
            <v>Apartment Standard Double Room</v>
          </cell>
          <cell r="G91" t="str">
            <v>2份早餐</v>
          </cell>
          <cell r="H91" t="str">
            <v>中国</v>
          </cell>
          <cell r="I91" t="str">
            <v>梅州市</v>
          </cell>
          <cell r="J91" t="str">
            <v>龙卷风</v>
          </cell>
          <cell r="K91" t="str">
            <v>102344538701</v>
          </cell>
          <cell r="L91" t="str">
            <v>1</v>
          </cell>
          <cell r="M91" t="str">
            <v>1</v>
          </cell>
          <cell r="N91" t="str">
            <v>叶婉文</v>
          </cell>
          <cell r="O91" t="str">
            <v>2020/07/30</v>
          </cell>
          <cell r="P91" t="str">
            <v>2020/07/31</v>
          </cell>
          <cell r="Q91" t="str">
            <v>280.00</v>
          </cell>
          <cell r="R91" t="str">
            <v>239.00</v>
          </cell>
          <cell r="S91" t="str">
            <v>239.00</v>
          </cell>
        </row>
        <row r="92">
          <cell r="A92" t="str">
            <v>1839602</v>
          </cell>
          <cell r="B92" t="str">
            <v>842938</v>
          </cell>
          <cell r="C92" t="str">
            <v>梅州麓湖山酒店</v>
          </cell>
          <cell r="D92" t="str">
            <v>Luhushan Hotel</v>
          </cell>
          <cell r="E92" t="str">
            <v>公寓标准大床房</v>
          </cell>
          <cell r="F92" t="str">
            <v>Apartment Standard Double Room</v>
          </cell>
          <cell r="G92" t="str">
            <v>2份早餐</v>
          </cell>
          <cell r="H92" t="str">
            <v>中国</v>
          </cell>
          <cell r="I92" t="str">
            <v>梅州市</v>
          </cell>
          <cell r="J92" t="str">
            <v>手工录单</v>
          </cell>
          <cell r="K92" t="str">
            <v>13116884689</v>
          </cell>
          <cell r="L92" t="str">
            <v>1</v>
          </cell>
          <cell r="M92" t="str">
            <v>1</v>
          </cell>
          <cell r="N92" t="str">
            <v>陈培权</v>
          </cell>
          <cell r="O92" t="str">
            <v>2020/07/29</v>
          </cell>
          <cell r="P92" t="str">
            <v>2020/07/30</v>
          </cell>
          <cell r="Q92" t="str">
            <v>290.00</v>
          </cell>
          <cell r="R92" t="str">
            <v>239.00</v>
          </cell>
          <cell r="S92" t="str">
            <v>239.00</v>
          </cell>
        </row>
        <row r="93">
          <cell r="A93" t="str">
            <v>1839597</v>
          </cell>
          <cell r="B93" t="str">
            <v>842938</v>
          </cell>
          <cell r="C93" t="str">
            <v>梅州麓湖山酒店</v>
          </cell>
          <cell r="D93" t="str">
            <v>Luhushan Hotel</v>
          </cell>
          <cell r="E93" t="str">
            <v>公寓标准大床房</v>
          </cell>
          <cell r="F93" t="str">
            <v>Apartment Standard Double Room</v>
          </cell>
          <cell r="G93" t="str">
            <v>2份早餐</v>
          </cell>
          <cell r="H93" t="str">
            <v>中国</v>
          </cell>
          <cell r="I93" t="str">
            <v>梅州市</v>
          </cell>
          <cell r="J93" t="str">
            <v>手工录单</v>
          </cell>
          <cell r="K93" t="str">
            <v>13116787735</v>
          </cell>
          <cell r="L93" t="str">
            <v>2</v>
          </cell>
          <cell r="M93" t="str">
            <v>1</v>
          </cell>
          <cell r="N93" t="str">
            <v>李春媚,李强</v>
          </cell>
          <cell r="O93" t="str">
            <v>2020/07/31</v>
          </cell>
          <cell r="P93" t="str">
            <v>2020/08/01</v>
          </cell>
          <cell r="Q93" t="str">
            <v>580.00</v>
          </cell>
          <cell r="R93" t="str">
            <v>478.00</v>
          </cell>
          <cell r="S93" t="str">
            <v>478.00</v>
          </cell>
        </row>
        <row r="94">
          <cell r="A94" t="str">
            <v>1838884</v>
          </cell>
          <cell r="B94" t="str">
            <v>842938</v>
          </cell>
          <cell r="C94" t="str">
            <v>梅州麓湖山酒店</v>
          </cell>
          <cell r="D94" t="str">
            <v>Luhushan Hotel</v>
          </cell>
          <cell r="E94" t="str">
            <v>主楼标准双床房</v>
          </cell>
          <cell r="F94" t="str">
            <v>Standard Room (2 beds) (Main building)</v>
          </cell>
          <cell r="G94" t="str">
            <v>2份早餐</v>
          </cell>
          <cell r="H94" t="str">
            <v>中国</v>
          </cell>
          <cell r="I94" t="str">
            <v>梅州市</v>
          </cell>
          <cell r="J94" t="str">
            <v>手工录单</v>
          </cell>
          <cell r="K94" t="str">
            <v>679283708</v>
          </cell>
          <cell r="L94" t="str">
            <v>1</v>
          </cell>
          <cell r="M94" t="str">
            <v>1</v>
          </cell>
          <cell r="N94" t="str">
            <v>吴明华</v>
          </cell>
          <cell r="O94" t="str">
            <v>2020/07/26</v>
          </cell>
          <cell r="P94" t="str">
            <v>2020/07/27</v>
          </cell>
          <cell r="Q94" t="str">
            <v>269.00</v>
          </cell>
          <cell r="R94" t="str">
            <v>239.00</v>
          </cell>
          <cell r="S94" t="str">
            <v>239.00</v>
          </cell>
        </row>
        <row r="95">
          <cell r="A95" t="str">
            <v>1838864</v>
          </cell>
          <cell r="B95" t="str">
            <v>842938</v>
          </cell>
          <cell r="C95" t="str">
            <v>梅州麓湖山酒店</v>
          </cell>
          <cell r="D95" t="str">
            <v>Luhushan Hotel</v>
          </cell>
          <cell r="E95" t="str">
            <v>公寓特惠双床房</v>
          </cell>
          <cell r="F95" t="str">
            <v>Apartment (2 beds) (Special promotion)</v>
          </cell>
          <cell r="G95" t="str">
            <v>2份早餐</v>
          </cell>
          <cell r="H95" t="str">
            <v>中国</v>
          </cell>
          <cell r="I95" t="str">
            <v>梅州市</v>
          </cell>
          <cell r="J95" t="str">
            <v>手工录单</v>
          </cell>
          <cell r="K95" t="str">
            <v>13104487661</v>
          </cell>
          <cell r="L95" t="str">
            <v>2</v>
          </cell>
          <cell r="M95" t="str">
            <v>1</v>
          </cell>
          <cell r="N95" t="str">
            <v>陈伟民,王军仔</v>
          </cell>
          <cell r="O95" t="str">
            <v>2020/07/27</v>
          </cell>
          <cell r="P95" t="str">
            <v>2020/07/28</v>
          </cell>
          <cell r="Q95" t="str">
            <v>530.00</v>
          </cell>
          <cell r="R95" t="str">
            <v>478.00</v>
          </cell>
          <cell r="S95" t="str">
            <v>478.00</v>
          </cell>
        </row>
        <row r="96">
          <cell r="A96" t="str">
            <v>1838861</v>
          </cell>
          <cell r="B96" t="str">
            <v>842938</v>
          </cell>
          <cell r="C96" t="str">
            <v>梅州麓湖山酒店</v>
          </cell>
          <cell r="D96" t="str">
            <v>Luhushan Hotel</v>
          </cell>
          <cell r="E96" t="str">
            <v>公寓标准大床房</v>
          </cell>
          <cell r="F96" t="str">
            <v>Apartment Standard Double Room</v>
          </cell>
          <cell r="G96" t="str">
            <v>2份早餐</v>
          </cell>
          <cell r="H96" t="str">
            <v>中国</v>
          </cell>
          <cell r="I96" t="str">
            <v>梅州市</v>
          </cell>
          <cell r="J96" t="str">
            <v>手工录单</v>
          </cell>
          <cell r="K96" t="str">
            <v>679255523</v>
          </cell>
          <cell r="L96" t="str">
            <v>1</v>
          </cell>
          <cell r="M96" t="str">
            <v>1</v>
          </cell>
          <cell r="N96" t="str">
            <v>黄伟东</v>
          </cell>
          <cell r="O96" t="str">
            <v>2020/07/27</v>
          </cell>
          <cell r="P96" t="str">
            <v>2020/07/28</v>
          </cell>
          <cell r="Q96" t="str">
            <v>268.00</v>
          </cell>
          <cell r="R96" t="str">
            <v>239.00</v>
          </cell>
          <cell r="S96" t="str">
            <v>239.00</v>
          </cell>
        </row>
        <row r="97">
          <cell r="A97" t="str">
            <v>1837545</v>
          </cell>
          <cell r="B97" t="str">
            <v>842938</v>
          </cell>
          <cell r="C97" t="str">
            <v>梅州麓湖山酒店</v>
          </cell>
          <cell r="D97" t="str">
            <v>Luhushan Hotel</v>
          </cell>
          <cell r="E97" t="str">
            <v>公寓标准大床房</v>
          </cell>
          <cell r="F97" t="str">
            <v>Apartment Standard Double Room</v>
          </cell>
          <cell r="G97" t="str">
            <v>2份早餐</v>
          </cell>
          <cell r="H97" t="str">
            <v>中国</v>
          </cell>
          <cell r="I97" t="str">
            <v>梅州市</v>
          </cell>
          <cell r="J97" t="str">
            <v>携程汇智国内</v>
          </cell>
          <cell r="K97" t="str">
            <v>13028824247</v>
          </cell>
          <cell r="L97" t="str">
            <v>1</v>
          </cell>
          <cell r="M97" t="str">
            <v>1</v>
          </cell>
          <cell r="N97" t="str">
            <v>陈宗宁</v>
          </cell>
          <cell r="O97" t="str">
            <v>2020/07/26</v>
          </cell>
          <cell r="P97" t="str">
            <v>2020/07/27</v>
          </cell>
          <cell r="Q97" t="str">
            <v>290.00</v>
          </cell>
          <cell r="R97" t="str">
            <v>239.00</v>
          </cell>
          <cell r="S97" t="str">
            <v>239.00</v>
          </cell>
        </row>
        <row r="98">
          <cell r="A98" t="str">
            <v>1837543</v>
          </cell>
          <cell r="B98" t="str">
            <v>842938</v>
          </cell>
          <cell r="C98" t="str">
            <v>梅州麓湖山酒店</v>
          </cell>
          <cell r="D98" t="str">
            <v>Luhushan Hotel</v>
          </cell>
          <cell r="E98" t="str">
            <v>公寓标准双人房</v>
          </cell>
          <cell r="F98" t="str">
            <v>Apartment Standard Double Room</v>
          </cell>
          <cell r="G98" t="str">
            <v>2份早餐</v>
          </cell>
          <cell r="H98" t="str">
            <v>中国</v>
          </cell>
          <cell r="I98" t="str">
            <v>梅州市</v>
          </cell>
          <cell r="J98" t="str">
            <v>携程汇登国内</v>
          </cell>
          <cell r="K98" t="str">
            <v>13028810223</v>
          </cell>
          <cell r="L98" t="str">
            <v>1</v>
          </cell>
          <cell r="M98" t="str">
            <v>1</v>
          </cell>
          <cell r="N98" t="str">
            <v>郑春暖</v>
          </cell>
          <cell r="O98" t="str">
            <v>2020/07/26</v>
          </cell>
          <cell r="P98" t="str">
            <v>2020/07/27</v>
          </cell>
          <cell r="Q98" t="str">
            <v>290.00</v>
          </cell>
          <cell r="R98" t="str">
            <v>239.00</v>
          </cell>
          <cell r="S98" t="str">
            <v>239.00</v>
          </cell>
        </row>
        <row r="99">
          <cell r="A99" t="str">
            <v>1837480</v>
          </cell>
          <cell r="B99" t="str">
            <v>842938</v>
          </cell>
          <cell r="C99" t="str">
            <v>梅州麓湖山酒店</v>
          </cell>
          <cell r="D99" t="str">
            <v>Luhushan Hotel</v>
          </cell>
          <cell r="E99" t="str">
            <v>公寓特惠双床房</v>
          </cell>
          <cell r="F99" t="str">
            <v>Apartment (2 beds) (Special promotion)</v>
          </cell>
          <cell r="G99" t="str">
            <v>2份早餐</v>
          </cell>
          <cell r="H99" t="str">
            <v>中国</v>
          </cell>
          <cell r="I99" t="str">
            <v>梅州市</v>
          </cell>
          <cell r="J99" t="str">
            <v>携程汇智国内</v>
          </cell>
          <cell r="K99" t="str">
            <v>13027894056</v>
          </cell>
          <cell r="L99" t="str">
            <v>2</v>
          </cell>
          <cell r="M99" t="str">
            <v>1</v>
          </cell>
          <cell r="N99" t="str">
            <v>江保洲,邓荣章</v>
          </cell>
          <cell r="O99" t="str">
            <v>2020/07/29</v>
          </cell>
          <cell r="P99" t="str">
            <v>2020/07/30</v>
          </cell>
          <cell r="Q99" t="str">
            <v>510.00</v>
          </cell>
          <cell r="R99" t="str">
            <v>478.00</v>
          </cell>
          <cell r="S99" t="str">
            <v>478.00</v>
          </cell>
        </row>
        <row r="100">
          <cell r="A100" t="str">
            <v>1837478</v>
          </cell>
          <cell r="B100" t="str">
            <v>842938</v>
          </cell>
          <cell r="C100" t="str">
            <v>梅州麓湖山酒店</v>
          </cell>
          <cell r="D100" t="str">
            <v>Luhushan Hotel</v>
          </cell>
          <cell r="E100" t="str">
            <v>公寓标准大床房</v>
          </cell>
          <cell r="F100" t="str">
            <v>Apartment Standard Double Room</v>
          </cell>
          <cell r="G100" t="str">
            <v>2份早餐</v>
          </cell>
          <cell r="H100" t="str">
            <v>中国</v>
          </cell>
          <cell r="I100" t="str">
            <v>梅州市</v>
          </cell>
          <cell r="J100" t="str">
            <v>携程汇智国内</v>
          </cell>
          <cell r="K100" t="str">
            <v>13027856046</v>
          </cell>
          <cell r="L100" t="str">
            <v>5</v>
          </cell>
          <cell r="M100" t="str">
            <v>1</v>
          </cell>
          <cell r="N100" t="str">
            <v>薛金滿,黄桂才,王镜新,甘炽芬,任国强</v>
          </cell>
          <cell r="O100" t="str">
            <v>2020/07/29</v>
          </cell>
          <cell r="P100" t="str">
            <v>2020/07/30</v>
          </cell>
          <cell r="Q100" t="str">
            <v>1450.00</v>
          </cell>
          <cell r="R100" t="str">
            <v>1195.00</v>
          </cell>
          <cell r="S100" t="str">
            <v>1195.00</v>
          </cell>
        </row>
        <row r="101">
          <cell r="A101" t="str">
            <v>1837477</v>
          </cell>
          <cell r="B101" t="str">
            <v>842938</v>
          </cell>
          <cell r="C101" t="str">
            <v>梅州麓湖山酒店</v>
          </cell>
          <cell r="D101" t="str">
            <v>Luhushan Hotel</v>
          </cell>
          <cell r="E101" t="str">
            <v>公寓标准大床房</v>
          </cell>
          <cell r="F101" t="str">
            <v>Apartment Standard Double Room</v>
          </cell>
          <cell r="G101" t="str">
            <v>2份早餐</v>
          </cell>
          <cell r="H101" t="str">
            <v>中国</v>
          </cell>
          <cell r="I101" t="str">
            <v>梅州市</v>
          </cell>
          <cell r="J101" t="str">
            <v>携程汇智国内</v>
          </cell>
          <cell r="K101" t="str">
            <v>13027820369</v>
          </cell>
          <cell r="L101" t="str">
            <v>5</v>
          </cell>
          <cell r="M101" t="str">
            <v>1</v>
          </cell>
          <cell r="N101" t="str">
            <v>谭广清,占学世,张桂楼,卢显忠,陈扬广</v>
          </cell>
          <cell r="O101" t="str">
            <v>2020/07/29</v>
          </cell>
          <cell r="P101" t="str">
            <v>2020/07/30</v>
          </cell>
          <cell r="Q101" t="str">
            <v>1450.00</v>
          </cell>
          <cell r="R101" t="str">
            <v>1195.00</v>
          </cell>
          <cell r="S101" t="str">
            <v>1195.00</v>
          </cell>
        </row>
        <row r="102">
          <cell r="A102" t="str">
            <v>1836911</v>
          </cell>
          <cell r="B102" t="str">
            <v>842938</v>
          </cell>
          <cell r="C102" t="str">
            <v>梅州麓湖山酒店</v>
          </cell>
          <cell r="D102" t="str">
            <v>Luhushan Hotel</v>
          </cell>
          <cell r="E102" t="str">
            <v>主楼标准双床房</v>
          </cell>
          <cell r="F102" t="str">
            <v>Standard Room (2 beds) (Main building)</v>
          </cell>
          <cell r="G102" t="str">
            <v>2份早餐</v>
          </cell>
          <cell r="H102" t="str">
            <v>中国</v>
          </cell>
          <cell r="I102" t="str">
            <v>梅州市</v>
          </cell>
          <cell r="J102" t="str">
            <v>手工录单</v>
          </cell>
          <cell r="K102" t="str">
            <v>677245041</v>
          </cell>
          <cell r="L102" t="str">
            <v>1</v>
          </cell>
          <cell r="M102" t="str">
            <v>1</v>
          </cell>
          <cell r="N102" t="str">
            <v>郭蔚</v>
          </cell>
          <cell r="O102" t="str">
            <v>2020/07/25</v>
          </cell>
          <cell r="P102" t="str">
            <v>2020/07/26</v>
          </cell>
          <cell r="Q102" t="str">
            <v>268.00</v>
          </cell>
          <cell r="R102" t="str">
            <v>239.00</v>
          </cell>
          <cell r="S102" t="str">
            <v>239.00</v>
          </cell>
        </row>
        <row r="103">
          <cell r="A103" t="str">
            <v>1836421</v>
          </cell>
          <cell r="B103" t="str">
            <v>842938</v>
          </cell>
          <cell r="C103" t="str">
            <v>梅州麓湖山酒店</v>
          </cell>
          <cell r="D103" t="str">
            <v>Luhushan Hotel</v>
          </cell>
          <cell r="E103" t="str">
            <v>公寓特惠双床房</v>
          </cell>
          <cell r="F103" t="str">
            <v>Apartment (2 beds) (Special promotion)</v>
          </cell>
          <cell r="G103" t="str">
            <v>2份早餐</v>
          </cell>
          <cell r="H103" t="str">
            <v>中国</v>
          </cell>
          <cell r="I103" t="str">
            <v>梅州市</v>
          </cell>
          <cell r="J103" t="str">
            <v>龙卷风</v>
          </cell>
          <cell r="K103" t="str">
            <v>102334350952</v>
          </cell>
          <cell r="L103" t="str">
            <v>2</v>
          </cell>
          <cell r="M103" t="str">
            <v>1</v>
          </cell>
          <cell r="N103" t="str">
            <v>张利,张卓甫</v>
          </cell>
          <cell r="O103" t="str">
            <v>2020/07/28</v>
          </cell>
          <cell r="P103" t="str">
            <v>2020/07/29</v>
          </cell>
          <cell r="Q103" t="str">
            <v>510.00</v>
          </cell>
          <cell r="R103" t="str">
            <v>478.00</v>
          </cell>
          <cell r="S103" t="str">
            <v>478.00</v>
          </cell>
        </row>
        <row r="104">
          <cell r="A104" t="str">
            <v>1835337</v>
          </cell>
          <cell r="B104" t="str">
            <v>842938</v>
          </cell>
          <cell r="C104" t="str">
            <v>梅州麓湖山酒店</v>
          </cell>
          <cell r="D104" t="str">
            <v>Luhushan Hotel</v>
          </cell>
          <cell r="E104" t="str">
            <v>公寓标准大床房</v>
          </cell>
          <cell r="F104" t="str">
            <v>Apartment Standard Double Room</v>
          </cell>
          <cell r="G104" t="str">
            <v>2份早餐</v>
          </cell>
          <cell r="H104" t="str">
            <v>中国</v>
          </cell>
          <cell r="I104" t="str">
            <v>梅州市</v>
          </cell>
          <cell r="J104" t="str">
            <v>龙卷风</v>
          </cell>
          <cell r="K104" t="str">
            <v>102331305344</v>
          </cell>
          <cell r="L104" t="str">
            <v>1</v>
          </cell>
          <cell r="M104" t="str">
            <v>2</v>
          </cell>
          <cell r="N104" t="str">
            <v>庞君妍</v>
          </cell>
          <cell r="O104" t="str">
            <v>2020/08/02</v>
          </cell>
          <cell r="P104" t="str">
            <v>2020/08/04</v>
          </cell>
          <cell r="Q104" t="str">
            <v>580.00</v>
          </cell>
          <cell r="R104" t="str">
            <v>478.00</v>
          </cell>
          <cell r="S104" t="str">
            <v>478.00</v>
          </cell>
        </row>
        <row r="105">
          <cell r="A105" t="str">
            <v>1835335</v>
          </cell>
          <cell r="B105" t="str">
            <v>842938</v>
          </cell>
          <cell r="C105" t="str">
            <v>梅州麓湖山酒店</v>
          </cell>
          <cell r="D105" t="str">
            <v>Luhushan Hotel</v>
          </cell>
          <cell r="E105" t="str">
            <v>公寓标准大床房</v>
          </cell>
          <cell r="F105" t="str">
            <v>Apartment Standard Double Room</v>
          </cell>
          <cell r="G105" t="str">
            <v>2份早餐</v>
          </cell>
          <cell r="H105" t="str">
            <v>中国</v>
          </cell>
          <cell r="I105" t="str">
            <v>梅州市</v>
          </cell>
          <cell r="J105" t="str">
            <v>龙卷风</v>
          </cell>
          <cell r="K105" t="str">
            <v>102331514472</v>
          </cell>
          <cell r="L105" t="str">
            <v>1</v>
          </cell>
          <cell r="M105" t="str">
            <v>2</v>
          </cell>
          <cell r="N105" t="str">
            <v>招金胜</v>
          </cell>
          <cell r="O105" t="str">
            <v>2020/08/02</v>
          </cell>
          <cell r="P105" t="str">
            <v>2020/08/04</v>
          </cell>
          <cell r="Q105" t="str">
            <v>580.00</v>
          </cell>
          <cell r="R105" t="str">
            <v>478.00</v>
          </cell>
          <cell r="S105" t="str">
            <v>478.00</v>
          </cell>
        </row>
        <row r="106">
          <cell r="A106" t="str">
            <v>1835333</v>
          </cell>
          <cell r="B106" t="str">
            <v>842938</v>
          </cell>
          <cell r="C106" t="str">
            <v>梅州麓湖山酒店</v>
          </cell>
          <cell r="D106" t="str">
            <v>Luhushan Hotel</v>
          </cell>
          <cell r="E106" t="str">
            <v>公寓标准双人房</v>
          </cell>
          <cell r="F106" t="str">
            <v>Apartment Standard Double Room</v>
          </cell>
          <cell r="G106" t="str">
            <v>2份早餐</v>
          </cell>
          <cell r="H106" t="str">
            <v>中国</v>
          </cell>
          <cell r="I106" t="str">
            <v>梅州市</v>
          </cell>
          <cell r="J106" t="str">
            <v>龙卷风</v>
          </cell>
          <cell r="K106" t="str">
            <v>102331017596</v>
          </cell>
          <cell r="L106" t="str">
            <v>3</v>
          </cell>
          <cell r="M106" t="str">
            <v>2</v>
          </cell>
          <cell r="N106" t="str">
            <v>张杏芳,曾敏心,李晓燕</v>
          </cell>
          <cell r="O106" t="str">
            <v>2020/08/02</v>
          </cell>
          <cell r="P106" t="str">
            <v>2020/08/04</v>
          </cell>
          <cell r="Q106" t="str">
            <v>1740.00</v>
          </cell>
          <cell r="R106" t="str">
            <v>1434.00</v>
          </cell>
          <cell r="S106" t="str">
            <v>1434.00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预约单号</v>
          </cell>
          <cell r="B1" t="str">
            <v>出账抵冲单</v>
          </cell>
        </row>
        <row r="2">
          <cell r="A2" t="str">
            <v>4571</v>
          </cell>
          <cell r="B2">
            <v>-100</v>
          </cell>
        </row>
        <row r="3">
          <cell r="A3" t="str">
            <v>6059</v>
          </cell>
          <cell r="B3">
            <v>-100</v>
          </cell>
        </row>
        <row r="4">
          <cell r="A4" t="str">
            <v>4255</v>
          </cell>
          <cell r="B4">
            <v>-100</v>
          </cell>
        </row>
        <row r="5">
          <cell r="A5" t="str">
            <v>6063</v>
          </cell>
          <cell r="B5">
            <v>-100</v>
          </cell>
        </row>
        <row r="6">
          <cell r="A6" t="str">
            <v>4251</v>
          </cell>
          <cell r="B6">
            <v>-100</v>
          </cell>
        </row>
        <row r="7">
          <cell r="A7" t="str">
            <v>4572</v>
          </cell>
          <cell r="B7">
            <v>-100</v>
          </cell>
        </row>
        <row r="8">
          <cell r="A8" t="str">
            <v>4575</v>
          </cell>
          <cell r="B8">
            <v>-100</v>
          </cell>
        </row>
        <row r="9">
          <cell r="A9" t="str">
            <v>3062</v>
          </cell>
          <cell r="B9">
            <v>-100</v>
          </cell>
        </row>
        <row r="10">
          <cell r="A10" t="str">
            <v>3061</v>
          </cell>
          <cell r="B10">
            <v>-100</v>
          </cell>
        </row>
        <row r="11">
          <cell r="A11" t="str">
            <v>3064</v>
          </cell>
          <cell r="B11">
            <v>-100</v>
          </cell>
        </row>
        <row r="12">
          <cell r="A12" t="str">
            <v>3063</v>
          </cell>
          <cell r="B12">
            <v>-100</v>
          </cell>
        </row>
        <row r="13">
          <cell r="A13" t="str">
            <v>5504</v>
          </cell>
          <cell r="B13">
            <v>-100</v>
          </cell>
        </row>
        <row r="14">
          <cell r="A14" t="str">
            <v>6849</v>
          </cell>
          <cell r="B14">
            <v>-100</v>
          </cell>
        </row>
        <row r="15">
          <cell r="A15" t="str">
            <v>7065</v>
          </cell>
          <cell r="B15">
            <v>-100</v>
          </cell>
        </row>
        <row r="16">
          <cell r="A16" t="str">
            <v>5559</v>
          </cell>
          <cell r="B16">
            <v>-100</v>
          </cell>
        </row>
        <row r="17">
          <cell r="A17" t="str">
            <v>5567</v>
          </cell>
          <cell r="B17">
            <v>-100</v>
          </cell>
        </row>
        <row r="18">
          <cell r="A18" t="str">
            <v>5549</v>
          </cell>
          <cell r="B18">
            <v>-100</v>
          </cell>
        </row>
        <row r="19">
          <cell r="A19" t="str">
            <v>5558</v>
          </cell>
          <cell r="B19">
            <v>-100</v>
          </cell>
        </row>
        <row r="20">
          <cell r="A20" t="str">
            <v>5574</v>
          </cell>
          <cell r="B20">
            <v>-100</v>
          </cell>
        </row>
        <row r="21">
          <cell r="A21" t="str">
            <v>6051</v>
          </cell>
          <cell r="B21">
            <v>-100</v>
          </cell>
        </row>
        <row r="22">
          <cell r="A22" t="str">
            <v>5560</v>
          </cell>
          <cell r="B22">
            <v>-100</v>
          </cell>
        </row>
        <row r="23">
          <cell r="A23" t="str">
            <v>1851</v>
          </cell>
          <cell r="B23">
            <v>-100</v>
          </cell>
        </row>
        <row r="24">
          <cell r="A24" t="str">
            <v>4282</v>
          </cell>
          <cell r="B24">
            <v>-100</v>
          </cell>
        </row>
        <row r="25">
          <cell r="A25" t="str">
            <v>4594</v>
          </cell>
          <cell r="B25">
            <v>-100</v>
          </cell>
        </row>
        <row r="26">
          <cell r="A26" t="str">
            <v>4868</v>
          </cell>
          <cell r="B26">
            <v>-100</v>
          </cell>
        </row>
        <row r="27">
          <cell r="A27" t="str">
            <v>4910</v>
          </cell>
          <cell r="B27">
            <v>-100</v>
          </cell>
        </row>
        <row r="28">
          <cell r="A28" t="str">
            <v>4903</v>
          </cell>
          <cell r="B28">
            <v>-100</v>
          </cell>
        </row>
        <row r="29">
          <cell r="A29" t="str">
            <v>2889</v>
          </cell>
          <cell r="B29">
            <v>-200</v>
          </cell>
        </row>
        <row r="30">
          <cell r="A30" t="str">
            <v>5561</v>
          </cell>
          <cell r="B30">
            <v>-100</v>
          </cell>
        </row>
        <row r="31">
          <cell r="A31" t="str">
            <v>6139</v>
          </cell>
          <cell r="B31">
            <v>-100</v>
          </cell>
        </row>
        <row r="32">
          <cell r="A32" t="str">
            <v>4242</v>
          </cell>
          <cell r="B32">
            <v>-100</v>
          </cell>
        </row>
        <row r="33">
          <cell r="A33" t="str">
            <v>3973</v>
          </cell>
          <cell r="B33">
            <v>-100</v>
          </cell>
        </row>
        <row r="34">
          <cell r="A34" t="str">
            <v>6882</v>
          </cell>
          <cell r="B34">
            <v>-100</v>
          </cell>
        </row>
        <row r="35">
          <cell r="A35" t="str">
            <v>3961</v>
          </cell>
          <cell r="B35">
            <v>-800</v>
          </cell>
        </row>
        <row r="36">
          <cell r="A36" t="str">
            <v>7072</v>
          </cell>
          <cell r="B36">
            <v>-100</v>
          </cell>
        </row>
        <row r="37">
          <cell r="A37" t="str">
            <v>6120</v>
          </cell>
          <cell r="B37">
            <v>-100</v>
          </cell>
        </row>
        <row r="38">
          <cell r="A38" t="str">
            <v>3863</v>
          </cell>
          <cell r="B38">
            <v>-100</v>
          </cell>
        </row>
        <row r="39">
          <cell r="A39" t="str">
            <v>3487</v>
          </cell>
          <cell r="B39">
            <v>-200</v>
          </cell>
        </row>
        <row r="40">
          <cell r="A40" t="str">
            <v>4199</v>
          </cell>
          <cell r="B40">
            <v>-100</v>
          </cell>
        </row>
        <row r="41">
          <cell r="A41" t="str">
            <v>4339</v>
          </cell>
          <cell r="B41">
            <v>-100</v>
          </cell>
        </row>
        <row r="42">
          <cell r="A42" t="str">
            <v>4423</v>
          </cell>
          <cell r="B42">
            <v>-200</v>
          </cell>
        </row>
        <row r="43">
          <cell r="A43" t="str">
            <v>5546</v>
          </cell>
          <cell r="B43">
            <v>-100</v>
          </cell>
        </row>
        <row r="44">
          <cell r="A44" t="str">
            <v>5650</v>
          </cell>
          <cell r="B44">
            <v>-100</v>
          </cell>
        </row>
        <row r="45">
          <cell r="A45" t="str">
            <v>5895</v>
          </cell>
          <cell r="B45">
            <v>-800</v>
          </cell>
        </row>
        <row r="46">
          <cell r="A46" t="str">
            <v>6076</v>
          </cell>
          <cell r="B46">
            <v>-100</v>
          </cell>
        </row>
        <row r="47">
          <cell r="A47" t="str">
            <v>6136</v>
          </cell>
          <cell r="B47">
            <v>-100</v>
          </cell>
        </row>
        <row r="48">
          <cell r="A48" t="str">
            <v>6137</v>
          </cell>
          <cell r="B48">
            <v>-200</v>
          </cell>
        </row>
        <row r="49">
          <cell r="A49" t="str">
            <v>6179</v>
          </cell>
          <cell r="B49">
            <v>-100</v>
          </cell>
        </row>
        <row r="50">
          <cell r="A50" t="str">
            <v>6234</v>
          </cell>
          <cell r="B50">
            <v>-300</v>
          </cell>
        </row>
        <row r="51">
          <cell r="A51" t="str">
            <v>6949</v>
          </cell>
          <cell r="B51">
            <v>-900</v>
          </cell>
        </row>
        <row r="52">
          <cell r="A52" t="str">
            <v>6963</v>
          </cell>
          <cell r="B52">
            <v>-100</v>
          </cell>
        </row>
        <row r="53">
          <cell r="A53" t="str">
            <v>3906</v>
          </cell>
          <cell r="B53">
            <v>-1500</v>
          </cell>
        </row>
        <row r="54">
          <cell r="A54" t="str">
            <v>4683</v>
          </cell>
          <cell r="B54">
            <v>-400</v>
          </cell>
        </row>
        <row r="55">
          <cell r="A55" t="str">
            <v>5787</v>
          </cell>
          <cell r="B55">
            <v>-100</v>
          </cell>
        </row>
        <row r="56">
          <cell r="A56" t="str">
            <v>5873</v>
          </cell>
          <cell r="B56">
            <v>-1800</v>
          </cell>
        </row>
        <row r="57">
          <cell r="A57" t="str">
            <v>5984</v>
          </cell>
          <cell r="B57">
            <v>-100</v>
          </cell>
        </row>
        <row r="58">
          <cell r="A58" t="str">
            <v>6830</v>
          </cell>
          <cell r="B58">
            <v>-100</v>
          </cell>
        </row>
        <row r="59">
          <cell r="A59" t="str">
            <v>6177</v>
          </cell>
          <cell r="B59">
            <v>-100</v>
          </cell>
        </row>
        <row r="60">
          <cell r="A60" t="str">
            <v>6260</v>
          </cell>
          <cell r="B60">
            <v>-200</v>
          </cell>
        </row>
        <row r="61">
          <cell r="A61" t="str">
            <v>7057</v>
          </cell>
          <cell r="B61">
            <v>-100</v>
          </cell>
        </row>
        <row r="62">
          <cell r="A62" t="str">
            <v>7054</v>
          </cell>
          <cell r="B62">
            <v>-100</v>
          </cell>
        </row>
        <row r="63">
          <cell r="A63" t="str">
            <v>3398</v>
          </cell>
          <cell r="B63">
            <v>-100</v>
          </cell>
        </row>
        <row r="64">
          <cell r="A64" t="str">
            <v>3734</v>
          </cell>
          <cell r="B64">
            <v>-100</v>
          </cell>
        </row>
        <row r="65">
          <cell r="A65" t="str">
            <v>4368</v>
          </cell>
          <cell r="B65">
            <v>-200</v>
          </cell>
        </row>
        <row r="66">
          <cell r="A66" t="str">
            <v>4585</v>
          </cell>
          <cell r="B66">
            <v>-100</v>
          </cell>
        </row>
        <row r="67">
          <cell r="A67" t="str">
            <v>4897</v>
          </cell>
          <cell r="B67">
            <v>-2000</v>
          </cell>
        </row>
        <row r="68">
          <cell r="A68" t="str">
            <v>4680</v>
          </cell>
          <cell r="B68">
            <v>-100</v>
          </cell>
        </row>
        <row r="69">
          <cell r="A69" t="str">
            <v>5395</v>
          </cell>
          <cell r="B69">
            <v>-100</v>
          </cell>
        </row>
        <row r="70">
          <cell r="A70" t="str">
            <v>5478</v>
          </cell>
          <cell r="B70">
            <v>-300</v>
          </cell>
        </row>
        <row r="71">
          <cell r="A71" t="str">
            <v>5470</v>
          </cell>
          <cell r="B71">
            <v>-100</v>
          </cell>
        </row>
        <row r="72">
          <cell r="A72" t="str">
            <v>5608</v>
          </cell>
          <cell r="B72">
            <v>-100</v>
          </cell>
        </row>
        <row r="73">
          <cell r="A73" t="str">
            <v>5536</v>
          </cell>
          <cell r="B73">
            <v>-100</v>
          </cell>
        </row>
        <row r="74">
          <cell r="A74" t="str">
            <v>5503</v>
          </cell>
          <cell r="B74">
            <v>-400</v>
          </cell>
        </row>
        <row r="75">
          <cell r="A75" t="str">
            <v>5509</v>
          </cell>
          <cell r="B75">
            <v>-200</v>
          </cell>
        </row>
        <row r="76">
          <cell r="A76" t="str">
            <v>3609</v>
          </cell>
          <cell r="B76">
            <v>-100</v>
          </cell>
        </row>
        <row r="77">
          <cell r="A77" t="str">
            <v>4004</v>
          </cell>
          <cell r="B77">
            <v>-200</v>
          </cell>
        </row>
        <row r="78">
          <cell r="A78" t="str">
            <v>3943</v>
          </cell>
          <cell r="B78">
            <v>-100</v>
          </cell>
        </row>
        <row r="79">
          <cell r="A79" t="str">
            <v>4360</v>
          </cell>
          <cell r="B79">
            <v>-100</v>
          </cell>
        </row>
        <row r="80">
          <cell r="A80" t="str">
            <v>4361</v>
          </cell>
          <cell r="B80">
            <v>-100</v>
          </cell>
        </row>
        <row r="81">
          <cell r="A81" t="str">
            <v>4262</v>
          </cell>
          <cell r="B81">
            <v>-300</v>
          </cell>
        </row>
        <row r="82">
          <cell r="A82" t="str">
            <v>4408</v>
          </cell>
          <cell r="B82">
            <v>-100</v>
          </cell>
        </row>
        <row r="83">
          <cell r="A83" t="str">
            <v>4409</v>
          </cell>
          <cell r="B83">
            <v>-200</v>
          </cell>
        </row>
        <row r="84">
          <cell r="A84" t="str">
            <v>4589</v>
          </cell>
          <cell r="B84">
            <v>-100</v>
          </cell>
        </row>
        <row r="85">
          <cell r="A85" t="str">
            <v>4587</v>
          </cell>
          <cell r="B85">
            <v>-100</v>
          </cell>
        </row>
        <row r="86">
          <cell r="A86" t="str">
            <v>4580</v>
          </cell>
          <cell r="B86">
            <v>-100</v>
          </cell>
        </row>
        <row r="87">
          <cell r="A87" t="str">
            <v>4581</v>
          </cell>
          <cell r="B87">
            <v>-100</v>
          </cell>
        </row>
        <row r="88">
          <cell r="A88" t="str">
            <v>4834</v>
          </cell>
          <cell r="B88">
            <v>-100</v>
          </cell>
        </row>
        <row r="89">
          <cell r="A89" t="str">
            <v>4876</v>
          </cell>
          <cell r="B89">
            <v>-2700</v>
          </cell>
        </row>
        <row r="90">
          <cell r="A90" t="str">
            <v>4679</v>
          </cell>
          <cell r="B90">
            <v>-1300</v>
          </cell>
        </row>
        <row r="91">
          <cell r="A91" t="str">
            <v>4624</v>
          </cell>
          <cell r="B91">
            <v>-100</v>
          </cell>
        </row>
        <row r="92">
          <cell r="A92" t="str">
            <v>4622</v>
          </cell>
          <cell r="B92">
            <v>-100</v>
          </cell>
        </row>
        <row r="93">
          <cell r="A93" t="str">
            <v>5853</v>
          </cell>
          <cell r="B93">
            <v>-100</v>
          </cell>
        </row>
        <row r="94">
          <cell r="A94" t="str">
            <v>5842</v>
          </cell>
          <cell r="B94">
            <v>-200</v>
          </cell>
        </row>
        <row r="95">
          <cell r="A95" t="str">
            <v>5795</v>
          </cell>
          <cell r="B95">
            <v>-200</v>
          </cell>
        </row>
        <row r="96">
          <cell r="A96" t="str">
            <v>5651</v>
          </cell>
          <cell r="B96">
            <v>-100</v>
          </cell>
        </row>
        <row r="97">
          <cell r="A97" t="str">
            <v>5605</v>
          </cell>
          <cell r="B97">
            <v>-200</v>
          </cell>
        </row>
        <row r="98">
          <cell r="A98" t="str">
            <v>5397</v>
          </cell>
          <cell r="B98">
            <v>-300</v>
          </cell>
        </row>
        <row r="99">
          <cell r="A99" t="str">
            <v>5399</v>
          </cell>
          <cell r="B99">
            <v>-400</v>
          </cell>
        </row>
        <row r="100">
          <cell r="A100" t="str">
            <v>5479</v>
          </cell>
          <cell r="B100">
            <v>-1000</v>
          </cell>
        </row>
        <row r="101">
          <cell r="A101" t="str">
            <v>5480</v>
          </cell>
          <cell r="B101">
            <v>-100</v>
          </cell>
        </row>
        <row r="102">
          <cell r="A102" t="str">
            <v>5481</v>
          </cell>
          <cell r="B102">
            <v>-100</v>
          </cell>
        </row>
        <row r="103">
          <cell r="A103" t="str">
            <v>5429</v>
          </cell>
          <cell r="B103">
            <v>-100</v>
          </cell>
        </row>
        <row r="104">
          <cell r="A104" t="str">
            <v>5921</v>
          </cell>
          <cell r="B104">
            <v>-100</v>
          </cell>
        </row>
        <row r="105">
          <cell r="A105" t="str">
            <v>5922</v>
          </cell>
          <cell r="B105">
            <v>-200</v>
          </cell>
        </row>
        <row r="106">
          <cell r="A106" t="str">
            <v>5923</v>
          </cell>
          <cell r="B106">
            <v>-100</v>
          </cell>
        </row>
        <row r="107">
          <cell r="A107" t="str">
            <v>5924</v>
          </cell>
          <cell r="B107">
            <v>-100</v>
          </cell>
        </row>
        <row r="108">
          <cell r="A108" t="str">
            <v>6010</v>
          </cell>
          <cell r="B108">
            <v>-200</v>
          </cell>
        </row>
        <row r="109">
          <cell r="A109">
            <v>7096</v>
          </cell>
          <cell r="B109">
            <v>-100</v>
          </cell>
        </row>
        <row r="110">
          <cell r="A110">
            <v>6911</v>
          </cell>
          <cell r="B110">
            <v>-100</v>
          </cell>
        </row>
        <row r="111">
          <cell r="A111">
            <v>6785</v>
          </cell>
          <cell r="B111">
            <v>-100</v>
          </cell>
        </row>
        <row r="112">
          <cell r="A112">
            <v>5781</v>
          </cell>
          <cell r="B112">
            <v>-100</v>
          </cell>
        </row>
        <row r="113">
          <cell r="A113">
            <v>4752</v>
          </cell>
          <cell r="B113">
            <v>-100</v>
          </cell>
        </row>
        <row r="114">
          <cell r="A114">
            <v>3897</v>
          </cell>
          <cell r="B114">
            <v>-100</v>
          </cell>
        </row>
        <row r="115">
          <cell r="A115">
            <v>4376</v>
          </cell>
          <cell r="B115">
            <v>-200</v>
          </cell>
        </row>
        <row r="116">
          <cell r="A116">
            <v>1506</v>
          </cell>
          <cell r="B116">
            <v>-300</v>
          </cell>
        </row>
        <row r="117">
          <cell r="A117">
            <v>1283</v>
          </cell>
          <cell r="B117">
            <v>-700</v>
          </cell>
        </row>
        <row r="118">
          <cell r="A118">
            <v>3341</v>
          </cell>
          <cell r="B118">
            <v>-300</v>
          </cell>
        </row>
        <row r="119">
          <cell r="A119">
            <v>1146</v>
          </cell>
          <cell r="B119">
            <v>-200</v>
          </cell>
        </row>
        <row r="120">
          <cell r="A120">
            <v>3810</v>
          </cell>
          <cell r="B120">
            <v>-1100</v>
          </cell>
        </row>
        <row r="121">
          <cell r="A121">
            <v>4413</v>
          </cell>
          <cell r="B121">
            <v>-200</v>
          </cell>
        </row>
        <row r="122">
          <cell r="A122" t="str">
            <v>3624</v>
          </cell>
          <cell r="B122">
            <v>-300</v>
          </cell>
        </row>
        <row r="123">
          <cell r="A123" t="str">
            <v>3969</v>
          </cell>
          <cell r="B123">
            <v>-100</v>
          </cell>
        </row>
        <row r="124">
          <cell r="A124" t="str">
            <v>3887</v>
          </cell>
          <cell r="B124">
            <v>-200</v>
          </cell>
        </row>
        <row r="125">
          <cell r="A125" t="str">
            <v>3970</v>
          </cell>
          <cell r="B125">
            <v>-100</v>
          </cell>
        </row>
        <row r="126">
          <cell r="A126" t="str">
            <v>4444</v>
          </cell>
          <cell r="B126">
            <v>-300</v>
          </cell>
        </row>
        <row r="127">
          <cell r="A127" t="str">
            <v>5530</v>
          </cell>
          <cell r="B127">
            <v>-100</v>
          </cell>
        </row>
        <row r="128">
          <cell r="A128" t="str">
            <v>5446</v>
          </cell>
          <cell r="B128">
            <v>-400</v>
          </cell>
        </row>
        <row r="129">
          <cell r="A129" t="str">
            <v>5779</v>
          </cell>
          <cell r="B129">
            <v>-100</v>
          </cell>
        </row>
        <row r="130">
          <cell r="A130" t="str">
            <v>5697</v>
          </cell>
          <cell r="B130">
            <v>-100</v>
          </cell>
        </row>
        <row r="131">
          <cell r="A131" t="str">
            <v>5646</v>
          </cell>
          <cell r="B131">
            <v>-200</v>
          </cell>
        </row>
        <row r="132">
          <cell r="A132" t="str">
            <v>6103</v>
          </cell>
          <cell r="B132">
            <v>-100</v>
          </cell>
        </row>
        <row r="133">
          <cell r="A133" t="str">
            <v>6162</v>
          </cell>
          <cell r="B133">
            <v>-200</v>
          </cell>
        </row>
        <row r="134">
          <cell r="A134" t="str">
            <v>6230</v>
          </cell>
          <cell r="B134">
            <v>-100</v>
          </cell>
        </row>
        <row r="135">
          <cell r="A135" t="str">
            <v>6148</v>
          </cell>
          <cell r="B135">
            <v>-100</v>
          </cell>
        </row>
        <row r="136">
          <cell r="A136" t="str">
            <v>6300</v>
          </cell>
          <cell r="B136">
            <v>-100</v>
          </cell>
        </row>
        <row r="137">
          <cell r="A137" t="str">
            <v>6881</v>
          </cell>
          <cell r="B137">
            <v>-100</v>
          </cell>
        </row>
        <row r="138">
          <cell r="A138" t="str">
            <v>6947</v>
          </cell>
          <cell r="B138">
            <v>-300</v>
          </cell>
        </row>
        <row r="139">
          <cell r="A139" t="str">
            <v>6992</v>
          </cell>
          <cell r="B139">
            <v>-100</v>
          </cell>
        </row>
        <row r="140">
          <cell r="A140" t="str">
            <v>7035</v>
          </cell>
          <cell r="B140">
            <v>-100</v>
          </cell>
        </row>
        <row r="141">
          <cell r="A141" t="str">
            <v>6965</v>
          </cell>
          <cell r="B141">
            <v>-200</v>
          </cell>
        </row>
        <row r="142">
          <cell r="A142" t="str">
            <v>7106</v>
          </cell>
          <cell r="B142">
            <v>-100</v>
          </cell>
        </row>
        <row r="143">
          <cell r="A143" t="str">
            <v>7147</v>
          </cell>
          <cell r="B143">
            <v>-200</v>
          </cell>
        </row>
        <row r="144">
          <cell r="A144" t="str">
            <v>7174</v>
          </cell>
          <cell r="B144">
            <v>-300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D2" t="str">
            <v>1851</v>
          </cell>
        </row>
        <row r="3">
          <cell r="D3" t="str">
            <v>3063</v>
          </cell>
        </row>
        <row r="4">
          <cell r="D4" t="str">
            <v>3609</v>
          </cell>
        </row>
        <row r="5">
          <cell r="D5" t="str">
            <v>3943</v>
          </cell>
        </row>
        <row r="6">
          <cell r="D6" t="str">
            <v>4199</v>
          </cell>
        </row>
        <row r="7">
          <cell r="D7" t="str">
            <v>4262</v>
          </cell>
        </row>
        <row r="8">
          <cell r="D8" t="str">
            <v>4361</v>
          </cell>
        </row>
        <row r="9">
          <cell r="D9" t="str">
            <v>4423</v>
          </cell>
        </row>
        <row r="10">
          <cell r="D10" t="str">
            <v>4580</v>
          </cell>
        </row>
        <row r="11">
          <cell r="D11" t="str">
            <v>4589</v>
          </cell>
        </row>
        <row r="12">
          <cell r="D12" t="str">
            <v>4679</v>
          </cell>
        </row>
        <row r="13">
          <cell r="D13" t="str">
            <v>4868</v>
          </cell>
        </row>
        <row r="14">
          <cell r="D14" t="str">
            <v>4910</v>
          </cell>
        </row>
        <row r="15">
          <cell r="D15" t="str">
            <v>5429</v>
          </cell>
        </row>
        <row r="16">
          <cell r="D16" t="str">
            <v>5480</v>
          </cell>
        </row>
        <row r="17">
          <cell r="D17" t="str">
            <v>5509</v>
          </cell>
        </row>
        <row r="18">
          <cell r="D18" t="str">
            <v>5558</v>
          </cell>
        </row>
        <row r="19">
          <cell r="D19" t="str">
            <v>5567</v>
          </cell>
        </row>
        <row r="20">
          <cell r="D20" t="str">
            <v>5650</v>
          </cell>
        </row>
        <row r="21">
          <cell r="D21" t="str">
            <v>5842</v>
          </cell>
        </row>
        <row r="22">
          <cell r="D22" t="str">
            <v>5921</v>
          </cell>
        </row>
        <row r="23">
          <cell r="D23" t="str">
            <v>5984</v>
          </cell>
        </row>
        <row r="24">
          <cell r="D24" t="str">
            <v>6063</v>
          </cell>
        </row>
        <row r="25">
          <cell r="D25" t="str">
            <v>6137</v>
          </cell>
        </row>
        <row r="26">
          <cell r="D26" t="str">
            <v>6234</v>
          </cell>
        </row>
        <row r="27">
          <cell r="D27" t="str">
            <v>6882</v>
          </cell>
        </row>
        <row r="28">
          <cell r="D28" t="str">
            <v>7057</v>
          </cell>
        </row>
        <row r="29">
          <cell r="D29" t="str">
            <v>2889</v>
          </cell>
        </row>
        <row r="30">
          <cell r="D30" t="str">
            <v>3064</v>
          </cell>
        </row>
        <row r="31">
          <cell r="D31" t="str">
            <v>3734</v>
          </cell>
        </row>
        <row r="32">
          <cell r="D32" t="str">
            <v>3961</v>
          </cell>
        </row>
        <row r="33">
          <cell r="D33" t="str">
            <v>4242</v>
          </cell>
        </row>
        <row r="34">
          <cell r="D34" t="str">
            <v>4282</v>
          </cell>
        </row>
        <row r="35">
          <cell r="D35" t="str">
            <v>4368</v>
          </cell>
        </row>
        <row r="36">
          <cell r="D36" t="str">
            <v>4571</v>
          </cell>
        </row>
        <row r="37">
          <cell r="D37" t="str">
            <v>4581</v>
          </cell>
        </row>
        <row r="38">
          <cell r="D38" t="str">
            <v>4594</v>
          </cell>
        </row>
        <row r="39">
          <cell r="D39" t="str">
            <v>4680</v>
          </cell>
        </row>
        <row r="40">
          <cell r="D40" t="str">
            <v>4876</v>
          </cell>
        </row>
        <row r="41">
          <cell r="D41" t="str">
            <v>5395</v>
          </cell>
        </row>
        <row r="42">
          <cell r="D42" t="str">
            <v>5470</v>
          </cell>
        </row>
        <row r="43">
          <cell r="D43" t="str">
            <v>5481</v>
          </cell>
        </row>
        <row r="44">
          <cell r="D44" t="str">
            <v>5536</v>
          </cell>
        </row>
        <row r="45">
          <cell r="D45" t="str">
            <v>5559</v>
          </cell>
        </row>
        <row r="46">
          <cell r="D46" t="str">
            <v>5574</v>
          </cell>
        </row>
        <row r="47">
          <cell r="D47" t="str">
            <v>5651</v>
          </cell>
        </row>
        <row r="48">
          <cell r="D48" t="str">
            <v>5853</v>
          </cell>
        </row>
        <row r="49">
          <cell r="D49" t="str">
            <v>5922</v>
          </cell>
        </row>
        <row r="50">
          <cell r="D50" t="str">
            <v>6010</v>
          </cell>
        </row>
        <row r="51">
          <cell r="D51" t="str">
            <v>6076</v>
          </cell>
        </row>
        <row r="52">
          <cell r="D52" t="str">
            <v>6139</v>
          </cell>
        </row>
        <row r="53">
          <cell r="D53" t="str">
            <v>6260</v>
          </cell>
        </row>
        <row r="54">
          <cell r="D54" t="str">
            <v>6949</v>
          </cell>
        </row>
        <row r="55">
          <cell r="D55" t="str">
            <v>7065</v>
          </cell>
        </row>
        <row r="56">
          <cell r="D56" t="str">
            <v>3061</v>
          </cell>
        </row>
        <row r="57">
          <cell r="D57" t="str">
            <v>3398</v>
          </cell>
        </row>
        <row r="58">
          <cell r="D58" t="str">
            <v>3863</v>
          </cell>
        </row>
        <row r="59">
          <cell r="D59" t="str">
            <v>3973</v>
          </cell>
        </row>
        <row r="60">
          <cell r="D60" t="str">
            <v>4251</v>
          </cell>
        </row>
        <row r="61">
          <cell r="D61" t="str">
            <v>4339</v>
          </cell>
        </row>
        <row r="62">
          <cell r="D62" t="str">
            <v>4408</v>
          </cell>
        </row>
        <row r="63">
          <cell r="D63" t="str">
            <v>4572</v>
          </cell>
        </row>
        <row r="64">
          <cell r="D64" t="str">
            <v>4585</v>
          </cell>
        </row>
        <row r="65">
          <cell r="D65" t="str">
            <v>4622</v>
          </cell>
        </row>
        <row r="66">
          <cell r="D66" t="str">
            <v>4683</v>
          </cell>
        </row>
        <row r="67">
          <cell r="D67" t="str">
            <v>4897</v>
          </cell>
        </row>
        <row r="68">
          <cell r="D68" t="str">
            <v>5397</v>
          </cell>
        </row>
        <row r="69">
          <cell r="D69" t="str">
            <v>5478</v>
          </cell>
        </row>
        <row r="70">
          <cell r="D70" t="str">
            <v>5503</v>
          </cell>
        </row>
        <row r="71">
          <cell r="D71" t="str">
            <v>5546</v>
          </cell>
        </row>
        <row r="72">
          <cell r="D72" t="str">
            <v>5560</v>
          </cell>
        </row>
        <row r="73">
          <cell r="D73" t="str">
            <v>5605</v>
          </cell>
        </row>
        <row r="74">
          <cell r="D74" t="str">
            <v>5787</v>
          </cell>
        </row>
        <row r="75">
          <cell r="D75" t="str">
            <v>5873</v>
          </cell>
        </row>
        <row r="76">
          <cell r="D76" t="str">
            <v>5923</v>
          </cell>
        </row>
        <row r="77">
          <cell r="D77" t="str">
            <v>6051</v>
          </cell>
        </row>
        <row r="78">
          <cell r="D78" t="str">
            <v>6120</v>
          </cell>
        </row>
        <row r="79">
          <cell r="D79" t="str">
            <v>6177</v>
          </cell>
        </row>
        <row r="80">
          <cell r="D80" t="str">
            <v>6830</v>
          </cell>
        </row>
        <row r="81">
          <cell r="D81" t="str">
            <v>6963</v>
          </cell>
        </row>
        <row r="82">
          <cell r="D82" t="str">
            <v>7072</v>
          </cell>
        </row>
        <row r="83">
          <cell r="D83" t="str">
            <v>3062</v>
          </cell>
        </row>
        <row r="84">
          <cell r="D84" t="str">
            <v>3487</v>
          </cell>
        </row>
        <row r="85">
          <cell r="D85" t="str">
            <v>3906</v>
          </cell>
        </row>
        <row r="86">
          <cell r="D86" t="str">
            <v>4004</v>
          </cell>
        </row>
        <row r="87">
          <cell r="D87" t="str">
            <v>4255</v>
          </cell>
        </row>
        <row r="88">
          <cell r="D88" t="str">
            <v>4360</v>
          </cell>
        </row>
        <row r="89">
          <cell r="D89" t="str">
            <v>4409</v>
          </cell>
        </row>
        <row r="90">
          <cell r="D90" t="str">
            <v>4575</v>
          </cell>
        </row>
        <row r="91">
          <cell r="D91" t="str">
            <v>4587</v>
          </cell>
        </row>
        <row r="92">
          <cell r="D92" t="str">
            <v>4624</v>
          </cell>
        </row>
        <row r="93">
          <cell r="D93" t="str">
            <v>4834</v>
          </cell>
        </row>
        <row r="94">
          <cell r="D94" t="str">
            <v>4903</v>
          </cell>
        </row>
        <row r="95">
          <cell r="D95" t="str">
            <v>5399</v>
          </cell>
        </row>
        <row r="96">
          <cell r="D96" t="str">
            <v>5479</v>
          </cell>
        </row>
        <row r="97">
          <cell r="D97" t="str">
            <v>5504</v>
          </cell>
        </row>
        <row r="98">
          <cell r="D98" t="str">
            <v>5549</v>
          </cell>
        </row>
        <row r="99">
          <cell r="D99" t="str">
            <v>5561</v>
          </cell>
        </row>
        <row r="100">
          <cell r="D100" t="str">
            <v>5608</v>
          </cell>
        </row>
        <row r="101">
          <cell r="D101" t="str">
            <v>5795</v>
          </cell>
        </row>
        <row r="102">
          <cell r="D102" t="str">
            <v>5895</v>
          </cell>
        </row>
        <row r="103">
          <cell r="D103" t="str">
            <v>5924</v>
          </cell>
        </row>
        <row r="104">
          <cell r="D104" t="str">
            <v>6059</v>
          </cell>
        </row>
        <row r="105">
          <cell r="D105" t="str">
            <v>6136</v>
          </cell>
        </row>
        <row r="106">
          <cell r="D106" t="str">
            <v>6179</v>
          </cell>
        </row>
        <row r="107">
          <cell r="D107" t="str">
            <v>6849</v>
          </cell>
        </row>
        <row r="108">
          <cell r="D108" t="str">
            <v>7054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8"/>
  <sheetViews>
    <sheetView tabSelected="1" zoomScale="85" zoomScaleNormal="85" workbookViewId="0">
      <pane xSplit="2" ySplit="3" topLeftCell="C210" activePane="bottomRight" state="frozen"/>
      <selection/>
      <selection pane="topRight"/>
      <selection pane="bottomLeft"/>
      <selection pane="bottomRight" activeCell="I226" sqref="I226"/>
    </sheetView>
  </sheetViews>
  <sheetFormatPr defaultColWidth="9" defaultRowHeight="14.25"/>
  <cols>
    <col min="1" max="1" width="10" customWidth="1"/>
    <col min="2" max="2" width="23.75" customWidth="1"/>
    <col min="3" max="3" width="16.9" customWidth="1"/>
    <col min="4" max="4" width="15.1416666666667" customWidth="1"/>
    <col min="5" max="5" width="12.875" customWidth="1"/>
    <col min="6" max="6" width="9.25833333333333" customWidth="1"/>
    <col min="7" max="7" width="11.9083333333333" customWidth="1"/>
    <col min="8" max="8" width="39.2583333333333" customWidth="1"/>
    <col min="9" max="9" width="23.0333333333333" customWidth="1"/>
    <col min="10" max="10" width="10.75" customWidth="1"/>
    <col min="11" max="11" width="15.25" customWidth="1"/>
    <col min="14" max="14" width="27.85" customWidth="1"/>
    <col min="15" max="15" width="5.875" style="31" customWidth="1"/>
    <col min="16" max="16" width="15.175" hidden="1" customWidth="1"/>
    <col min="17" max="20" width="9" hidden="1" customWidth="1"/>
    <col min="25" max="25" width="9" hidden="1" customWidth="1"/>
  </cols>
  <sheetData>
    <row r="1" ht="31.5" spans="1:9">
      <c r="A1" s="32" t="s">
        <v>0</v>
      </c>
      <c r="B1" s="33"/>
      <c r="C1" s="33"/>
      <c r="D1" s="33"/>
      <c r="E1" s="33"/>
      <c r="F1" s="33"/>
      <c r="G1" s="33"/>
      <c r="H1" s="33"/>
      <c r="I1" s="43" t="e">
        <f>J187-#REF!</f>
        <v>#REF!</v>
      </c>
    </row>
    <row r="2" ht="31.5" spans="1:11">
      <c r="A2" s="32"/>
      <c r="B2" s="32"/>
      <c r="C2" s="32"/>
      <c r="D2" s="32"/>
      <c r="E2" s="32"/>
      <c r="F2" s="32"/>
      <c r="G2" s="32"/>
      <c r="H2" s="34">
        <v>44050</v>
      </c>
      <c r="J2">
        <v>239</v>
      </c>
      <c r="K2">
        <v>100</v>
      </c>
    </row>
    <row r="3" spans="1:23">
      <c r="A3" s="8" t="s">
        <v>1</v>
      </c>
      <c r="B3" s="1" t="s">
        <v>2</v>
      </c>
      <c r="C3" s="8" t="s">
        <v>2</v>
      </c>
      <c r="D3" s="8" t="s">
        <v>2</v>
      </c>
      <c r="E3" s="8" t="s">
        <v>3</v>
      </c>
      <c r="F3" s="8" t="s">
        <v>4</v>
      </c>
      <c r="G3" s="8" t="s">
        <v>5</v>
      </c>
      <c r="H3" s="35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6</v>
      </c>
      <c r="P3" t="s">
        <v>12</v>
      </c>
      <c r="Q3" t="s">
        <v>13</v>
      </c>
      <c r="R3" t="s">
        <v>14</v>
      </c>
      <c r="V3" t="s">
        <v>15</v>
      </c>
      <c r="W3" t="s">
        <v>16</v>
      </c>
    </row>
    <row r="4" spans="1:27">
      <c r="A4" s="28">
        <v>44043</v>
      </c>
      <c r="B4" s="9" t="s">
        <v>17</v>
      </c>
      <c r="C4" s="36"/>
      <c r="D4" s="36"/>
      <c r="E4" s="10" t="s">
        <v>18</v>
      </c>
      <c r="F4" s="10">
        <v>1</v>
      </c>
      <c r="G4" s="37">
        <f t="shared" ref="G4:G15" si="0">F4*239</f>
        <v>239</v>
      </c>
      <c r="H4" s="10"/>
      <c r="I4" s="44" t="str">
        <f>$I$3&amp;B4</f>
        <v>，2007230934470631</v>
      </c>
      <c r="J4" s="45">
        <v>239</v>
      </c>
      <c r="K4">
        <v>139</v>
      </c>
      <c r="L4">
        <f>J4-K4</f>
        <v>100</v>
      </c>
      <c r="M4">
        <v>1</v>
      </c>
      <c r="N4" t="s">
        <v>19</v>
      </c>
      <c r="O4" s="31" t="s">
        <v>20</v>
      </c>
      <c r="U4">
        <f>F4-M4</f>
        <v>0</v>
      </c>
      <c r="V4">
        <f>M4-U4</f>
        <v>1</v>
      </c>
      <c r="W4" t="str">
        <f ca="1">VLOOKUP(E4,[1]Sheet1!$BQ$1:$BR$65536,2,0)</f>
        <v>239.00</v>
      </c>
      <c r="X4" t="s">
        <v>21</v>
      </c>
      <c r="Z4" t="s">
        <v>22</v>
      </c>
      <c r="AA4">
        <f>G4-J4</f>
        <v>0</v>
      </c>
    </row>
    <row r="5" spans="1:27">
      <c r="A5" s="28">
        <v>44044</v>
      </c>
      <c r="B5" s="2" t="s">
        <v>23</v>
      </c>
      <c r="C5" s="2"/>
      <c r="D5" s="2"/>
      <c r="E5" s="38" t="s">
        <v>24</v>
      </c>
      <c r="F5" s="38">
        <v>2</v>
      </c>
      <c r="G5" s="37">
        <f t="shared" si="0"/>
        <v>478</v>
      </c>
      <c r="H5" s="10"/>
      <c r="I5" s="6" t="str">
        <f>$I$3&amp;B5</f>
        <v>，1840882</v>
      </c>
      <c r="J5" s="46">
        <v>478</v>
      </c>
      <c r="K5" s="47">
        <v>478</v>
      </c>
      <c r="L5">
        <f t="shared" ref="L4:L15" si="1">J5-K5</f>
        <v>0</v>
      </c>
      <c r="M5">
        <v>2</v>
      </c>
      <c r="N5" t="s">
        <v>25</v>
      </c>
      <c r="O5" s="31" t="s">
        <v>20</v>
      </c>
      <c r="U5">
        <f t="shared" ref="U5:U36" si="2">F5-M5</f>
        <v>0</v>
      </c>
      <c r="V5">
        <f t="shared" ref="V5:V36" si="3">M5-U5</f>
        <v>2</v>
      </c>
      <c r="W5" t="str">
        <f ca="1">Y5</f>
        <v>478.00</v>
      </c>
      <c r="X5" t="s">
        <v>26</v>
      </c>
      <c r="Y5" t="str">
        <f ca="1">VLOOKUP(B5,[2]订单数据统计!$A$1:$S$65536,18,0)</f>
        <v>478.00</v>
      </c>
      <c r="Z5" t="s">
        <v>22</v>
      </c>
      <c r="AA5">
        <f t="shared" ref="AA5:AA36" si="4">G5-J5</f>
        <v>0</v>
      </c>
    </row>
    <row r="6" spans="1:27">
      <c r="A6" s="28">
        <v>44044</v>
      </c>
      <c r="B6" s="9" t="s">
        <v>27</v>
      </c>
      <c r="C6" s="36"/>
      <c r="D6" s="36"/>
      <c r="E6" s="10" t="s">
        <v>28</v>
      </c>
      <c r="F6" s="10">
        <v>1</v>
      </c>
      <c r="G6" s="37">
        <f t="shared" si="0"/>
        <v>239</v>
      </c>
      <c r="H6" s="10"/>
      <c r="I6" s="44" t="str">
        <f>$I$3&amp;B6</f>
        <v>，2007201540070631</v>
      </c>
      <c r="J6" s="45">
        <v>239</v>
      </c>
      <c r="K6">
        <v>139</v>
      </c>
      <c r="L6">
        <f t="shared" si="1"/>
        <v>100</v>
      </c>
      <c r="M6">
        <v>1</v>
      </c>
      <c r="N6" t="s">
        <v>29</v>
      </c>
      <c r="O6" s="31" t="s">
        <v>20</v>
      </c>
      <c r="U6">
        <f t="shared" si="2"/>
        <v>0</v>
      </c>
      <c r="V6">
        <f t="shared" si="3"/>
        <v>1</v>
      </c>
      <c r="W6" t="str">
        <f ca="1">VLOOKUP(E6,[1]Sheet1!$BQ$1:$BR$65536,2,0)</f>
        <v>239.00</v>
      </c>
      <c r="X6" t="s">
        <v>21</v>
      </c>
      <c r="Z6" t="s">
        <v>22</v>
      </c>
      <c r="AA6">
        <f t="shared" si="4"/>
        <v>0</v>
      </c>
    </row>
    <row r="7" spans="1:27">
      <c r="A7" s="28">
        <v>44044</v>
      </c>
      <c r="B7" s="9" t="s">
        <v>30</v>
      </c>
      <c r="C7" s="36"/>
      <c r="D7" s="36"/>
      <c r="E7" s="10" t="s">
        <v>31</v>
      </c>
      <c r="F7" s="10">
        <v>1</v>
      </c>
      <c r="G7" s="37">
        <f t="shared" si="0"/>
        <v>239</v>
      </c>
      <c r="H7" s="10"/>
      <c r="I7" s="44" t="str">
        <f>$I$3&amp;B7</f>
        <v>，2007172349310562</v>
      </c>
      <c r="J7" s="46">
        <v>239</v>
      </c>
      <c r="K7">
        <v>139</v>
      </c>
      <c r="L7">
        <f t="shared" si="1"/>
        <v>100</v>
      </c>
      <c r="M7" s="47">
        <v>1</v>
      </c>
      <c r="N7" t="s">
        <v>25</v>
      </c>
      <c r="O7" s="31" t="s">
        <v>20</v>
      </c>
      <c r="U7">
        <f t="shared" si="2"/>
        <v>0</v>
      </c>
      <c r="V7">
        <f t="shared" si="3"/>
        <v>1</v>
      </c>
      <c r="W7" t="str">
        <f ca="1">VLOOKUP(E7,[1]Sheet1!$BQ$1:$BR$65536,2,0)</f>
        <v>239.00</v>
      </c>
      <c r="X7" t="s">
        <v>21</v>
      </c>
      <c r="Z7" t="s">
        <v>22</v>
      </c>
      <c r="AA7">
        <f t="shared" si="4"/>
        <v>0</v>
      </c>
    </row>
    <row r="8" spans="1:27">
      <c r="A8" s="28">
        <v>44044</v>
      </c>
      <c r="B8" s="2" t="s">
        <v>32</v>
      </c>
      <c r="C8" s="2"/>
      <c r="D8" s="2"/>
      <c r="E8" s="38" t="s">
        <v>33</v>
      </c>
      <c r="F8" s="38">
        <v>3</v>
      </c>
      <c r="G8" s="37">
        <f t="shared" si="0"/>
        <v>717</v>
      </c>
      <c r="H8" s="10"/>
      <c r="I8" s="6" t="str">
        <f>$I$3&amp;B8</f>
        <v>，1841349</v>
      </c>
      <c r="J8" s="46">
        <v>717</v>
      </c>
      <c r="K8" s="47">
        <v>717</v>
      </c>
      <c r="L8">
        <f t="shared" si="1"/>
        <v>0</v>
      </c>
      <c r="M8">
        <v>3</v>
      </c>
      <c r="N8" t="s">
        <v>25</v>
      </c>
      <c r="O8" s="31" t="s">
        <v>20</v>
      </c>
      <c r="U8">
        <f t="shared" si="2"/>
        <v>0</v>
      </c>
      <c r="V8">
        <f t="shared" si="3"/>
        <v>3</v>
      </c>
      <c r="W8" t="str">
        <f ca="1">Y8</f>
        <v>717.00</v>
      </c>
      <c r="X8" t="s">
        <v>26</v>
      </c>
      <c r="Y8" t="str">
        <f ca="1">VLOOKUP(B8,[2]订单数据统计!$A$1:$S$65536,18,0)</f>
        <v>717.00</v>
      </c>
      <c r="Z8" t="s">
        <v>22</v>
      </c>
      <c r="AA8">
        <f t="shared" si="4"/>
        <v>0</v>
      </c>
    </row>
    <row r="9" spans="1:27">
      <c r="A9" s="28">
        <v>44044</v>
      </c>
      <c r="B9" s="9" t="s">
        <v>34</v>
      </c>
      <c r="C9" s="36"/>
      <c r="D9" s="36"/>
      <c r="E9" s="10" t="s">
        <v>35</v>
      </c>
      <c r="F9" s="10">
        <v>1</v>
      </c>
      <c r="G9" s="37">
        <f t="shared" si="0"/>
        <v>239</v>
      </c>
      <c r="H9" s="10"/>
      <c r="I9" s="44" t="str">
        <f>$I$3&amp;B9</f>
        <v>，2007221251330631</v>
      </c>
      <c r="J9" s="46">
        <v>239</v>
      </c>
      <c r="K9">
        <v>139</v>
      </c>
      <c r="L9">
        <f t="shared" si="1"/>
        <v>100</v>
      </c>
      <c r="M9" s="47">
        <v>1</v>
      </c>
      <c r="N9" t="s">
        <v>25</v>
      </c>
      <c r="O9" s="31" t="s">
        <v>20</v>
      </c>
      <c r="U9">
        <f t="shared" si="2"/>
        <v>0</v>
      </c>
      <c r="V9">
        <f t="shared" si="3"/>
        <v>1</v>
      </c>
      <c r="W9" t="str">
        <f ca="1">VLOOKUP(E9,[1]Sheet1!$BQ$1:$BR$65536,2,0)</f>
        <v>239.00</v>
      </c>
      <c r="X9" t="s">
        <v>21</v>
      </c>
      <c r="Z9" t="s">
        <v>22</v>
      </c>
      <c r="AA9">
        <f t="shared" si="4"/>
        <v>0</v>
      </c>
    </row>
    <row r="10" spans="1:27">
      <c r="A10" s="28">
        <v>44044</v>
      </c>
      <c r="B10" s="9" t="s">
        <v>36</v>
      </c>
      <c r="C10" s="36"/>
      <c r="D10" s="36"/>
      <c r="E10" s="10" t="s">
        <v>37</v>
      </c>
      <c r="F10" s="10">
        <v>2</v>
      </c>
      <c r="G10" s="37">
        <f t="shared" si="0"/>
        <v>478</v>
      </c>
      <c r="H10" s="10"/>
      <c r="I10" s="44" t="str">
        <f>$I$3&amp;B10</f>
        <v>，2007161801150284</v>
      </c>
      <c r="J10" s="46">
        <v>478</v>
      </c>
      <c r="K10">
        <v>278</v>
      </c>
      <c r="L10">
        <f t="shared" si="1"/>
        <v>200</v>
      </c>
      <c r="M10" s="47">
        <v>2</v>
      </c>
      <c r="N10" t="s">
        <v>25</v>
      </c>
      <c r="O10" s="31" t="s">
        <v>20</v>
      </c>
      <c r="U10">
        <f t="shared" si="2"/>
        <v>0</v>
      </c>
      <c r="V10">
        <f t="shared" si="3"/>
        <v>2</v>
      </c>
      <c r="W10" t="str">
        <f ca="1">VLOOKUP(E10,[1]Sheet1!$BQ$1:$BR$65536,2,0)</f>
        <v>478.00</v>
      </c>
      <c r="X10" t="s">
        <v>21</v>
      </c>
      <c r="Z10" t="s">
        <v>22</v>
      </c>
      <c r="AA10">
        <f t="shared" si="4"/>
        <v>0</v>
      </c>
    </row>
    <row r="11" spans="1:27">
      <c r="A11" s="28">
        <v>44044</v>
      </c>
      <c r="B11" s="9" t="s">
        <v>38</v>
      </c>
      <c r="C11" s="36"/>
      <c r="D11" s="36"/>
      <c r="E11" s="10" t="s">
        <v>39</v>
      </c>
      <c r="F11" s="10">
        <v>1</v>
      </c>
      <c r="G11" s="37">
        <f t="shared" si="0"/>
        <v>239</v>
      </c>
      <c r="H11" s="10"/>
      <c r="I11" s="44" t="str">
        <f>$I$3&amp;B11</f>
        <v>，2006221650213061</v>
      </c>
      <c r="J11" s="46">
        <v>239</v>
      </c>
      <c r="K11">
        <v>139</v>
      </c>
      <c r="L11">
        <f t="shared" si="1"/>
        <v>100</v>
      </c>
      <c r="M11" s="47">
        <v>1</v>
      </c>
      <c r="N11" t="s">
        <v>25</v>
      </c>
      <c r="O11" s="31" t="s">
        <v>20</v>
      </c>
      <c r="U11">
        <f t="shared" si="2"/>
        <v>0</v>
      </c>
      <c r="V11">
        <f t="shared" si="3"/>
        <v>1</v>
      </c>
      <c r="W11" t="str">
        <f ca="1">VLOOKUP(E11,[1]Sheet1!$BQ$1:$BR$65536,2,0)</f>
        <v>239.00</v>
      </c>
      <c r="X11" t="s">
        <v>21</v>
      </c>
      <c r="Z11" t="s">
        <v>22</v>
      </c>
      <c r="AA11">
        <f t="shared" si="4"/>
        <v>0</v>
      </c>
    </row>
    <row r="12" spans="1:27">
      <c r="A12" s="28">
        <v>44044</v>
      </c>
      <c r="B12" s="9" t="s">
        <v>40</v>
      </c>
      <c r="C12" s="36"/>
      <c r="D12" s="36"/>
      <c r="E12" s="10" t="s">
        <v>41</v>
      </c>
      <c r="F12" s="10">
        <v>1</v>
      </c>
      <c r="G12" s="37">
        <f t="shared" si="0"/>
        <v>239</v>
      </c>
      <c r="H12" s="10"/>
      <c r="I12" s="44" t="str">
        <f>$I$3&amp;B12</f>
        <v>，2006221651033061</v>
      </c>
      <c r="J12" s="46">
        <v>239</v>
      </c>
      <c r="K12">
        <v>139</v>
      </c>
      <c r="L12">
        <f t="shared" si="1"/>
        <v>100</v>
      </c>
      <c r="M12" s="47">
        <v>1</v>
      </c>
      <c r="N12" t="s">
        <v>25</v>
      </c>
      <c r="O12" s="31" t="s">
        <v>20</v>
      </c>
      <c r="U12">
        <f t="shared" si="2"/>
        <v>0</v>
      </c>
      <c r="V12">
        <f t="shared" si="3"/>
        <v>1</v>
      </c>
      <c r="W12" t="str">
        <f ca="1">VLOOKUP(E12,[1]Sheet1!$BQ$1:$BR$65536,2,0)</f>
        <v>239.00</v>
      </c>
      <c r="X12" t="s">
        <v>21</v>
      </c>
      <c r="Z12" t="s">
        <v>22</v>
      </c>
      <c r="AA12">
        <f t="shared" si="4"/>
        <v>0</v>
      </c>
    </row>
    <row r="13" spans="1:27">
      <c r="A13" s="28">
        <v>44044</v>
      </c>
      <c r="B13" s="9" t="s">
        <v>42</v>
      </c>
      <c r="C13" s="36"/>
      <c r="D13" s="36"/>
      <c r="E13" s="10" t="s">
        <v>43</v>
      </c>
      <c r="F13" s="10">
        <v>1</v>
      </c>
      <c r="G13" s="37">
        <f t="shared" si="0"/>
        <v>239</v>
      </c>
      <c r="H13" s="10"/>
      <c r="I13" s="44" t="str">
        <f>$I$3&amp;B13</f>
        <v>，2006201548482231</v>
      </c>
      <c r="J13" s="46">
        <v>239</v>
      </c>
      <c r="K13">
        <v>139</v>
      </c>
      <c r="L13">
        <f t="shared" si="1"/>
        <v>100</v>
      </c>
      <c r="M13" s="47">
        <v>1</v>
      </c>
      <c r="N13" t="s">
        <v>25</v>
      </c>
      <c r="O13" s="31" t="s">
        <v>20</v>
      </c>
      <c r="U13">
        <f t="shared" si="2"/>
        <v>0</v>
      </c>
      <c r="V13">
        <f t="shared" si="3"/>
        <v>1</v>
      </c>
      <c r="W13" t="str">
        <f ca="1">VLOOKUP(E13,[1]Sheet1!$BQ$1:$BR$65536,2,0)</f>
        <v>239.00</v>
      </c>
      <c r="X13" t="s">
        <v>21</v>
      </c>
      <c r="Z13" t="s">
        <v>22</v>
      </c>
      <c r="AA13">
        <f t="shared" si="4"/>
        <v>0</v>
      </c>
    </row>
    <row r="14" spans="1:27">
      <c r="A14" s="28">
        <v>44044</v>
      </c>
      <c r="B14" s="9" t="s">
        <v>44</v>
      </c>
      <c r="C14" s="36"/>
      <c r="D14" s="36"/>
      <c r="E14" s="10" t="s">
        <v>45</v>
      </c>
      <c r="F14" s="10">
        <v>1</v>
      </c>
      <c r="G14" s="37">
        <f t="shared" si="0"/>
        <v>239</v>
      </c>
      <c r="H14" s="10"/>
      <c r="I14" s="44" t="str">
        <f>$I$3&amp;B14</f>
        <v>，2006201549532231</v>
      </c>
      <c r="J14" s="46">
        <v>239</v>
      </c>
      <c r="K14">
        <v>139</v>
      </c>
      <c r="L14">
        <f t="shared" si="1"/>
        <v>100</v>
      </c>
      <c r="M14" s="47">
        <v>1</v>
      </c>
      <c r="N14" t="s">
        <v>25</v>
      </c>
      <c r="O14" s="31" t="s">
        <v>20</v>
      </c>
      <c r="U14">
        <f t="shared" si="2"/>
        <v>0</v>
      </c>
      <c r="V14">
        <f t="shared" si="3"/>
        <v>1</v>
      </c>
      <c r="W14" t="str">
        <f ca="1">VLOOKUP(E14,[1]Sheet1!$BQ$1:$BR$65536,2,0)</f>
        <v>239.00</v>
      </c>
      <c r="X14" t="s">
        <v>21</v>
      </c>
      <c r="Z14" t="s">
        <v>22</v>
      </c>
      <c r="AA14">
        <f t="shared" si="4"/>
        <v>0</v>
      </c>
    </row>
    <row r="15" spans="1:27">
      <c r="A15" s="28">
        <v>44044</v>
      </c>
      <c r="B15" s="2" t="s">
        <v>46</v>
      </c>
      <c r="C15" s="2"/>
      <c r="D15" s="2"/>
      <c r="E15" s="38" t="s">
        <v>18</v>
      </c>
      <c r="F15" s="38">
        <v>1</v>
      </c>
      <c r="G15" s="37">
        <f t="shared" si="0"/>
        <v>239</v>
      </c>
      <c r="H15" s="10"/>
      <c r="I15" s="6" t="str">
        <f>$I$3&amp;B15</f>
        <v>，1841369</v>
      </c>
      <c r="J15" s="46">
        <v>239</v>
      </c>
      <c r="K15" s="47">
        <v>239</v>
      </c>
      <c r="L15">
        <f t="shared" si="1"/>
        <v>0</v>
      </c>
      <c r="M15">
        <v>1</v>
      </c>
      <c r="N15" t="s">
        <v>25</v>
      </c>
      <c r="O15" s="31" t="s">
        <v>20</v>
      </c>
      <c r="U15">
        <f t="shared" si="2"/>
        <v>0</v>
      </c>
      <c r="V15">
        <f t="shared" si="3"/>
        <v>1</v>
      </c>
      <c r="W15" t="str">
        <f ca="1">VLOOKUP(E15,[1]Sheet1!$BQ$1:$BR$65536,2,0)</f>
        <v>239.00</v>
      </c>
      <c r="X15" t="s">
        <v>26</v>
      </c>
      <c r="Z15" t="s">
        <v>22</v>
      </c>
      <c r="AA15">
        <f t="shared" si="4"/>
        <v>0</v>
      </c>
    </row>
    <row r="16" spans="1:27">
      <c r="A16" s="28">
        <v>44044</v>
      </c>
      <c r="B16" s="9" t="s">
        <v>27</v>
      </c>
      <c r="C16" s="36"/>
      <c r="D16" s="36"/>
      <c r="E16" s="10" t="s">
        <v>47</v>
      </c>
      <c r="F16" s="10">
        <v>1</v>
      </c>
      <c r="G16" s="37">
        <f t="shared" ref="G16:G20" si="5">F16*239</f>
        <v>239</v>
      </c>
      <c r="H16" s="10"/>
      <c r="I16" s="44" t="str">
        <f>$I$3&amp;B16</f>
        <v>，2007201540070631</v>
      </c>
      <c r="J16" s="45">
        <v>239</v>
      </c>
      <c r="K16">
        <v>139</v>
      </c>
      <c r="L16">
        <f t="shared" ref="L16:L20" si="6">J16-K16</f>
        <v>100</v>
      </c>
      <c r="M16">
        <v>1</v>
      </c>
      <c r="N16" t="s">
        <v>29</v>
      </c>
      <c r="O16" s="31" t="s">
        <v>20</v>
      </c>
      <c r="U16">
        <f t="shared" si="2"/>
        <v>0</v>
      </c>
      <c r="V16">
        <f t="shared" si="3"/>
        <v>1</v>
      </c>
      <c r="W16" t="str">
        <f ca="1">VLOOKUP(E16,[1]Sheet1!$BQ$1:$BR$65536,2,0)</f>
        <v>239.00</v>
      </c>
      <c r="X16" t="s">
        <v>21</v>
      </c>
      <c r="Z16" t="s">
        <v>22</v>
      </c>
      <c r="AA16">
        <f t="shared" si="4"/>
        <v>0</v>
      </c>
    </row>
    <row r="17" spans="1:27">
      <c r="A17" s="28">
        <v>44044</v>
      </c>
      <c r="B17" s="9" t="s">
        <v>48</v>
      </c>
      <c r="C17" s="36"/>
      <c r="D17" s="36"/>
      <c r="E17" s="10" t="s">
        <v>47</v>
      </c>
      <c r="F17" s="10">
        <v>1</v>
      </c>
      <c r="G17" s="37">
        <f t="shared" si="5"/>
        <v>239</v>
      </c>
      <c r="H17" s="10"/>
      <c r="I17" s="44" t="str">
        <f>$I$3&amp;B17</f>
        <v>，2007101407200562</v>
      </c>
      <c r="J17" s="46">
        <v>239</v>
      </c>
      <c r="K17">
        <v>139</v>
      </c>
      <c r="L17">
        <f t="shared" si="6"/>
        <v>100</v>
      </c>
      <c r="M17" s="47">
        <v>1</v>
      </c>
      <c r="N17" t="s">
        <v>25</v>
      </c>
      <c r="O17" s="31" t="s">
        <v>20</v>
      </c>
      <c r="U17">
        <f t="shared" si="2"/>
        <v>0</v>
      </c>
      <c r="V17">
        <f t="shared" si="3"/>
        <v>1</v>
      </c>
      <c r="W17" t="str">
        <f ca="1">VLOOKUP(E17,[1]Sheet1!$BQ$1:$BR$65536,2,0)</f>
        <v>239.00</v>
      </c>
      <c r="X17" t="s">
        <v>21</v>
      </c>
      <c r="Z17" t="s">
        <v>22</v>
      </c>
      <c r="AA17">
        <f t="shared" si="4"/>
        <v>0</v>
      </c>
    </row>
    <row r="18" spans="1:27">
      <c r="A18" s="28">
        <v>44044</v>
      </c>
      <c r="B18" s="9" t="s">
        <v>49</v>
      </c>
      <c r="C18" s="36"/>
      <c r="D18" s="36"/>
      <c r="E18" s="10" t="s">
        <v>50</v>
      </c>
      <c r="F18" s="10">
        <v>15</v>
      </c>
      <c r="G18" s="37">
        <f t="shared" si="5"/>
        <v>3585</v>
      </c>
      <c r="H18" s="10"/>
      <c r="I18" s="44" t="str">
        <f>$I$3&amp;B18</f>
        <v>，2007302234180630</v>
      </c>
      <c r="J18" s="45">
        <v>3585</v>
      </c>
      <c r="K18">
        <v>2085</v>
      </c>
      <c r="L18">
        <f t="shared" si="6"/>
        <v>1500</v>
      </c>
      <c r="M18">
        <v>15</v>
      </c>
      <c r="N18" t="s">
        <v>25</v>
      </c>
      <c r="O18" s="31" t="s">
        <v>20</v>
      </c>
      <c r="U18">
        <f t="shared" si="2"/>
        <v>0</v>
      </c>
      <c r="V18">
        <f t="shared" si="3"/>
        <v>15</v>
      </c>
      <c r="W18" t="str">
        <f ca="1">VLOOKUP(E18,[1]Sheet1!$BQ$1:$BR$65536,2,0)</f>
        <v>4780.00</v>
      </c>
      <c r="X18" t="s">
        <v>21</v>
      </c>
      <c r="Z18" t="s">
        <v>22</v>
      </c>
      <c r="AA18">
        <f t="shared" si="4"/>
        <v>0</v>
      </c>
    </row>
    <row r="19" spans="1:27">
      <c r="A19" s="39">
        <v>44044</v>
      </c>
      <c r="B19" s="2" t="s">
        <v>51</v>
      </c>
      <c r="C19" s="2"/>
      <c r="D19" s="2"/>
      <c r="E19" s="38" t="s">
        <v>52</v>
      </c>
      <c r="F19" s="38">
        <v>1</v>
      </c>
      <c r="G19" s="37">
        <f t="shared" si="5"/>
        <v>239</v>
      </c>
      <c r="H19" s="40"/>
      <c r="I19" s="6" t="str">
        <f>$I$3&amp;B19</f>
        <v>，1841340</v>
      </c>
      <c r="J19" s="46">
        <v>239</v>
      </c>
      <c r="K19" s="47">
        <v>239</v>
      </c>
      <c r="L19">
        <f t="shared" si="6"/>
        <v>0</v>
      </c>
      <c r="M19">
        <v>1</v>
      </c>
      <c r="N19" t="s">
        <v>25</v>
      </c>
      <c r="O19" s="31" t="s">
        <v>20</v>
      </c>
      <c r="U19">
        <f t="shared" si="2"/>
        <v>0</v>
      </c>
      <c r="V19">
        <f t="shared" si="3"/>
        <v>1</v>
      </c>
      <c r="W19" t="str">
        <f ca="1">Y19</f>
        <v>239.00</v>
      </c>
      <c r="X19" t="s">
        <v>26</v>
      </c>
      <c r="Y19" t="str">
        <f ca="1">VLOOKUP(B19,[2]订单数据统计!$A$1:$S$65536,18,0)</f>
        <v>239.00</v>
      </c>
      <c r="Z19" t="s">
        <v>22</v>
      </c>
      <c r="AA19">
        <f t="shared" si="4"/>
        <v>0</v>
      </c>
    </row>
    <row r="20" spans="1:27">
      <c r="A20" s="28">
        <v>44044</v>
      </c>
      <c r="B20" s="9" t="s">
        <v>53</v>
      </c>
      <c r="C20" s="36"/>
      <c r="D20" s="36"/>
      <c r="E20" s="10" t="s">
        <v>54</v>
      </c>
      <c r="F20" s="10">
        <v>7</v>
      </c>
      <c r="G20" s="37">
        <f t="shared" si="5"/>
        <v>1673</v>
      </c>
      <c r="H20" s="10"/>
      <c r="I20" s="44" t="str">
        <f>$I$3&amp;B20</f>
        <v>，2007182142480562</v>
      </c>
      <c r="J20" s="46">
        <v>1673</v>
      </c>
      <c r="K20">
        <v>973</v>
      </c>
      <c r="L20">
        <f t="shared" si="6"/>
        <v>700</v>
      </c>
      <c r="M20" s="47">
        <v>7</v>
      </c>
      <c r="N20" t="s">
        <v>25</v>
      </c>
      <c r="O20" s="31" t="s">
        <v>20</v>
      </c>
      <c r="U20">
        <f t="shared" si="2"/>
        <v>0</v>
      </c>
      <c r="V20">
        <f t="shared" si="3"/>
        <v>7</v>
      </c>
      <c r="W20" t="str">
        <f ca="1">VLOOKUP(E20,[1]Sheet1!$BQ$1:$BR$65536,2,0)</f>
        <v>239.00</v>
      </c>
      <c r="X20" t="s">
        <v>21</v>
      </c>
      <c r="Z20" t="s">
        <v>22</v>
      </c>
      <c r="AA20">
        <f t="shared" si="4"/>
        <v>0</v>
      </c>
    </row>
    <row r="21" spans="1:27">
      <c r="A21" s="28">
        <v>44045</v>
      </c>
      <c r="B21" s="2" t="s">
        <v>55</v>
      </c>
      <c r="C21" s="2"/>
      <c r="D21" s="2"/>
      <c r="E21" s="38" t="s">
        <v>56</v>
      </c>
      <c r="F21" s="38">
        <v>1</v>
      </c>
      <c r="G21" s="37">
        <f t="shared" ref="G21:G28" si="7">F21*239</f>
        <v>239</v>
      </c>
      <c r="H21" s="10"/>
      <c r="I21" s="6" t="str">
        <f>$I$3&amp;B21</f>
        <v>，1841885</v>
      </c>
      <c r="J21" s="46">
        <v>239</v>
      </c>
      <c r="K21" s="47">
        <v>239</v>
      </c>
      <c r="L21">
        <f t="shared" ref="L21:L28" si="8">J21-K21</f>
        <v>0</v>
      </c>
      <c r="M21">
        <v>1</v>
      </c>
      <c r="N21" t="s">
        <v>25</v>
      </c>
      <c r="O21" s="31" t="s">
        <v>20</v>
      </c>
      <c r="U21">
        <f t="shared" si="2"/>
        <v>0</v>
      </c>
      <c r="V21">
        <f t="shared" si="3"/>
        <v>1</v>
      </c>
      <c r="W21" t="str">
        <f ca="1" t="shared" ref="W21:W32" si="9">Y21</f>
        <v>239.00</v>
      </c>
      <c r="X21" t="s">
        <v>26</v>
      </c>
      <c r="Y21" t="str">
        <f ca="1">VLOOKUP(B21,[2]订单数据统计!$A$1:$S$65536,18,0)</f>
        <v>239.00</v>
      </c>
      <c r="Z21" t="s">
        <v>22</v>
      </c>
      <c r="AA21">
        <f t="shared" si="4"/>
        <v>0</v>
      </c>
    </row>
    <row r="22" spans="1:27">
      <c r="A22" s="28">
        <v>44046</v>
      </c>
      <c r="B22" s="2" t="s">
        <v>57</v>
      </c>
      <c r="C22" s="2"/>
      <c r="D22" s="2"/>
      <c r="E22" s="38" t="s">
        <v>58</v>
      </c>
      <c r="F22" s="38">
        <v>3</v>
      </c>
      <c r="G22" s="37">
        <f t="shared" si="7"/>
        <v>717</v>
      </c>
      <c r="H22" s="10"/>
      <c r="I22" s="6" t="str">
        <f>$I$3&amp;B22</f>
        <v>，1842313</v>
      </c>
      <c r="J22" s="46">
        <v>717</v>
      </c>
      <c r="K22" s="47">
        <v>717</v>
      </c>
      <c r="L22">
        <f t="shared" si="8"/>
        <v>0</v>
      </c>
      <c r="M22">
        <v>3</v>
      </c>
      <c r="N22" t="s">
        <v>25</v>
      </c>
      <c r="O22" s="31" t="s">
        <v>20</v>
      </c>
      <c r="U22">
        <f t="shared" si="2"/>
        <v>0</v>
      </c>
      <c r="V22">
        <f t="shared" si="3"/>
        <v>3</v>
      </c>
      <c r="W22" t="str">
        <f ca="1" t="shared" si="9"/>
        <v>717.00</v>
      </c>
      <c r="X22" t="s">
        <v>26</v>
      </c>
      <c r="Y22" t="str">
        <f ca="1">VLOOKUP(B22,[2]订单数据统计!$A$1:$S$65536,18,0)</f>
        <v>717.00</v>
      </c>
      <c r="Z22" t="s">
        <v>22</v>
      </c>
      <c r="AA22">
        <f t="shared" si="4"/>
        <v>0</v>
      </c>
    </row>
    <row r="23" spans="1:27">
      <c r="A23" s="28">
        <v>44046</v>
      </c>
      <c r="B23" s="2" t="s">
        <v>59</v>
      </c>
      <c r="C23" s="2"/>
      <c r="D23" s="2"/>
      <c r="E23" s="38" t="s">
        <v>60</v>
      </c>
      <c r="F23" s="38">
        <v>1</v>
      </c>
      <c r="G23" s="37">
        <f t="shared" si="7"/>
        <v>239</v>
      </c>
      <c r="H23" s="10"/>
      <c r="I23" s="6" t="str">
        <f>$I$3&amp;B23</f>
        <v>，1841564</v>
      </c>
      <c r="J23" s="46">
        <v>239</v>
      </c>
      <c r="K23" s="47">
        <v>239</v>
      </c>
      <c r="L23">
        <f t="shared" si="8"/>
        <v>0</v>
      </c>
      <c r="M23">
        <v>1</v>
      </c>
      <c r="N23" t="s">
        <v>25</v>
      </c>
      <c r="O23" s="31" t="s">
        <v>20</v>
      </c>
      <c r="U23">
        <f t="shared" si="2"/>
        <v>0</v>
      </c>
      <c r="V23">
        <f t="shared" si="3"/>
        <v>1</v>
      </c>
      <c r="W23" t="str">
        <f ca="1" t="shared" si="9"/>
        <v>239.00</v>
      </c>
      <c r="X23" t="s">
        <v>26</v>
      </c>
      <c r="Y23" t="str">
        <f ca="1">VLOOKUP(B23,[2]订单数据统计!$A$1:$S$65536,18,0)</f>
        <v>239.00</v>
      </c>
      <c r="Z23" t="s">
        <v>22</v>
      </c>
      <c r="AA23">
        <f t="shared" si="4"/>
        <v>0</v>
      </c>
    </row>
    <row r="24" spans="1:27">
      <c r="A24" s="28">
        <v>44046</v>
      </c>
      <c r="B24" s="2" t="s">
        <v>61</v>
      </c>
      <c r="C24" s="2"/>
      <c r="D24" s="2"/>
      <c r="E24" s="38" t="s">
        <v>62</v>
      </c>
      <c r="F24" s="38">
        <v>2</v>
      </c>
      <c r="G24" s="37">
        <f t="shared" si="7"/>
        <v>478</v>
      </c>
      <c r="H24" s="10"/>
      <c r="I24" s="6" t="str">
        <f>$I$3&amp;B24</f>
        <v>，1835337</v>
      </c>
      <c r="J24" s="46">
        <v>478</v>
      </c>
      <c r="K24" s="47">
        <v>478</v>
      </c>
      <c r="L24">
        <f t="shared" si="8"/>
        <v>0</v>
      </c>
      <c r="M24">
        <v>2</v>
      </c>
      <c r="N24" t="s">
        <v>25</v>
      </c>
      <c r="O24" s="31" t="s">
        <v>20</v>
      </c>
      <c r="U24">
        <f t="shared" si="2"/>
        <v>0</v>
      </c>
      <c r="V24">
        <f t="shared" si="3"/>
        <v>2</v>
      </c>
      <c r="W24" t="str">
        <f ca="1" t="shared" si="9"/>
        <v>478.00</v>
      </c>
      <c r="X24" t="s">
        <v>26</v>
      </c>
      <c r="Y24" t="str">
        <f ca="1">VLOOKUP(B24,[2]订单数据统计!$A$1:$S$65536,18,0)</f>
        <v>478.00</v>
      </c>
      <c r="Z24" t="s">
        <v>22</v>
      </c>
      <c r="AA24">
        <f t="shared" si="4"/>
        <v>0</v>
      </c>
    </row>
    <row r="25" spans="1:27">
      <c r="A25" s="28">
        <v>44046</v>
      </c>
      <c r="B25" s="2" t="s">
        <v>63</v>
      </c>
      <c r="C25" s="2"/>
      <c r="D25" s="2"/>
      <c r="E25" s="38" t="s">
        <v>64</v>
      </c>
      <c r="F25" s="38">
        <v>2</v>
      </c>
      <c r="G25" s="37">
        <f t="shared" si="7"/>
        <v>478</v>
      </c>
      <c r="H25" s="10"/>
      <c r="I25" s="6" t="str">
        <f>$I$3&amp;B25</f>
        <v>，1835335</v>
      </c>
      <c r="J25" s="46">
        <v>478</v>
      </c>
      <c r="K25" s="47">
        <v>478</v>
      </c>
      <c r="L25">
        <f t="shared" si="8"/>
        <v>0</v>
      </c>
      <c r="M25">
        <v>2</v>
      </c>
      <c r="N25" t="s">
        <v>25</v>
      </c>
      <c r="O25" s="31" t="s">
        <v>20</v>
      </c>
      <c r="U25">
        <f t="shared" si="2"/>
        <v>0</v>
      </c>
      <c r="V25">
        <f t="shared" si="3"/>
        <v>2</v>
      </c>
      <c r="W25" t="str">
        <f ca="1" t="shared" si="9"/>
        <v>478.00</v>
      </c>
      <c r="X25" t="s">
        <v>26</v>
      </c>
      <c r="Y25" t="str">
        <f ca="1">VLOOKUP(B25,[2]订单数据统计!$A$1:$S$65536,18,0)</f>
        <v>478.00</v>
      </c>
      <c r="Z25" t="s">
        <v>22</v>
      </c>
      <c r="AA25">
        <f t="shared" si="4"/>
        <v>0</v>
      </c>
    </row>
    <row r="26" spans="1:27">
      <c r="A26" s="28">
        <v>44046</v>
      </c>
      <c r="B26" s="2" t="s">
        <v>65</v>
      </c>
      <c r="C26" s="2"/>
      <c r="D26" s="2"/>
      <c r="E26" s="38" t="s">
        <v>66</v>
      </c>
      <c r="F26" s="38">
        <v>6</v>
      </c>
      <c r="G26" s="37">
        <f t="shared" si="7"/>
        <v>1434</v>
      </c>
      <c r="H26" s="10"/>
      <c r="I26" s="6" t="str">
        <f>$I$3&amp;B26</f>
        <v>，1835333</v>
      </c>
      <c r="J26" s="46">
        <v>1434</v>
      </c>
      <c r="K26" s="47">
        <v>1434</v>
      </c>
      <c r="L26">
        <f t="shared" si="8"/>
        <v>0</v>
      </c>
      <c r="M26">
        <v>6</v>
      </c>
      <c r="N26" t="s">
        <v>25</v>
      </c>
      <c r="O26" s="31" t="s">
        <v>20</v>
      </c>
      <c r="U26">
        <f t="shared" si="2"/>
        <v>0</v>
      </c>
      <c r="V26">
        <f t="shared" si="3"/>
        <v>6</v>
      </c>
      <c r="W26" t="str">
        <f ca="1" t="shared" si="9"/>
        <v>1434.00</v>
      </c>
      <c r="X26" t="s">
        <v>26</v>
      </c>
      <c r="Y26" t="str">
        <f ca="1">VLOOKUP(B26,[2]订单数据统计!$A$1:$S$65536,18,0)</f>
        <v>1434.00</v>
      </c>
      <c r="Z26" t="s">
        <v>22</v>
      </c>
      <c r="AA26">
        <f t="shared" si="4"/>
        <v>0</v>
      </c>
    </row>
    <row r="27" spans="1:27">
      <c r="A27" s="28">
        <v>44047</v>
      </c>
      <c r="B27" s="2" t="s">
        <v>67</v>
      </c>
      <c r="C27" s="2"/>
      <c r="D27" s="2"/>
      <c r="E27" s="38" t="s">
        <v>68</v>
      </c>
      <c r="F27" s="38">
        <v>1</v>
      </c>
      <c r="G27" s="37">
        <f t="shared" si="7"/>
        <v>239</v>
      </c>
      <c r="H27" s="10"/>
      <c r="I27" s="6" t="str">
        <f>$I$3&amp;B27</f>
        <v>，1842667</v>
      </c>
      <c r="J27" s="46">
        <v>239</v>
      </c>
      <c r="K27" s="47">
        <v>239</v>
      </c>
      <c r="L27">
        <f t="shared" si="8"/>
        <v>0</v>
      </c>
      <c r="M27">
        <v>1</v>
      </c>
      <c r="N27" t="s">
        <v>25</v>
      </c>
      <c r="O27" s="31" t="s">
        <v>20</v>
      </c>
      <c r="U27">
        <f t="shared" si="2"/>
        <v>0</v>
      </c>
      <c r="V27">
        <f t="shared" si="3"/>
        <v>1</v>
      </c>
      <c r="W27" t="str">
        <f ca="1" t="shared" si="9"/>
        <v>239.00</v>
      </c>
      <c r="X27" t="s">
        <v>26</v>
      </c>
      <c r="Y27" t="str">
        <f ca="1">VLOOKUP(B27,[2]订单数据统计!$A$1:$S$65536,18,0)</f>
        <v>239.00</v>
      </c>
      <c r="Z27" t="s">
        <v>22</v>
      </c>
      <c r="AA27">
        <f t="shared" si="4"/>
        <v>0</v>
      </c>
    </row>
    <row r="28" spans="1:27">
      <c r="A28" s="28">
        <v>44048</v>
      </c>
      <c r="B28" s="2" t="s">
        <v>69</v>
      </c>
      <c r="C28" s="2"/>
      <c r="D28" s="2"/>
      <c r="E28" s="38" t="s">
        <v>70</v>
      </c>
      <c r="F28" s="38">
        <v>1</v>
      </c>
      <c r="G28" s="37">
        <f t="shared" si="7"/>
        <v>239</v>
      </c>
      <c r="H28" s="10"/>
      <c r="I28" s="6" t="str">
        <f>$I$3&amp;B28</f>
        <v>，1842681</v>
      </c>
      <c r="J28" s="46">
        <v>239</v>
      </c>
      <c r="K28" s="47">
        <v>239</v>
      </c>
      <c r="L28">
        <f t="shared" si="8"/>
        <v>0</v>
      </c>
      <c r="M28">
        <v>1</v>
      </c>
      <c r="N28" t="s">
        <v>25</v>
      </c>
      <c r="O28" s="31" t="s">
        <v>20</v>
      </c>
      <c r="U28">
        <f t="shared" si="2"/>
        <v>0</v>
      </c>
      <c r="V28">
        <f t="shared" si="3"/>
        <v>1</v>
      </c>
      <c r="W28" t="str">
        <f ca="1" t="shared" si="9"/>
        <v>239.00</v>
      </c>
      <c r="X28" t="s">
        <v>26</v>
      </c>
      <c r="Y28" t="str">
        <f ca="1">VLOOKUP(B28,[2]订单数据统计!$A$1:$S$65536,18,0)</f>
        <v>239.00</v>
      </c>
      <c r="Z28" t="s">
        <v>22</v>
      </c>
      <c r="AA28">
        <f t="shared" si="4"/>
        <v>0</v>
      </c>
    </row>
    <row r="29" spans="1:27">
      <c r="A29" s="28">
        <v>44048</v>
      </c>
      <c r="B29" s="2" t="s">
        <v>71</v>
      </c>
      <c r="C29" s="2"/>
      <c r="D29" s="2"/>
      <c r="E29" s="38" t="s">
        <v>72</v>
      </c>
      <c r="F29" s="38">
        <v>1</v>
      </c>
      <c r="G29" s="37">
        <f t="shared" ref="G29:G38" si="10">F29*239</f>
        <v>239</v>
      </c>
      <c r="H29" s="10"/>
      <c r="I29" s="6" t="str">
        <f>$I$3&amp;B29</f>
        <v>，1842858</v>
      </c>
      <c r="J29" s="46">
        <v>239</v>
      </c>
      <c r="K29" s="47">
        <v>239</v>
      </c>
      <c r="L29">
        <f t="shared" ref="L29:L38" si="11">J29-K29</f>
        <v>0</v>
      </c>
      <c r="M29">
        <v>1</v>
      </c>
      <c r="N29" t="s">
        <v>25</v>
      </c>
      <c r="O29" s="31" t="s">
        <v>20</v>
      </c>
      <c r="U29">
        <f t="shared" si="2"/>
        <v>0</v>
      </c>
      <c r="V29">
        <f t="shared" si="3"/>
        <v>1</v>
      </c>
      <c r="W29" t="str">
        <f ca="1" t="shared" si="9"/>
        <v>239.00</v>
      </c>
      <c r="X29" t="s">
        <v>26</v>
      </c>
      <c r="Y29" t="str">
        <f ca="1">VLOOKUP(B29,[2]订单数据统计!$A$1:$S$65536,18,0)</f>
        <v>239.00</v>
      </c>
      <c r="Z29" t="s">
        <v>22</v>
      </c>
      <c r="AA29">
        <f t="shared" si="4"/>
        <v>0</v>
      </c>
    </row>
    <row r="30" spans="1:27">
      <c r="A30" s="28">
        <v>44048</v>
      </c>
      <c r="B30" s="2" t="s">
        <v>73</v>
      </c>
      <c r="C30" s="2"/>
      <c r="D30" s="2"/>
      <c r="E30" s="38" t="s">
        <v>74</v>
      </c>
      <c r="F30" s="38">
        <v>1</v>
      </c>
      <c r="G30" s="37">
        <f t="shared" si="10"/>
        <v>239</v>
      </c>
      <c r="H30" s="10"/>
      <c r="I30" s="6" t="str">
        <f>$I$3&amp;B30</f>
        <v>，1843301</v>
      </c>
      <c r="J30" s="46">
        <v>239</v>
      </c>
      <c r="K30" s="47">
        <v>239</v>
      </c>
      <c r="L30">
        <f t="shared" si="11"/>
        <v>0</v>
      </c>
      <c r="M30">
        <v>1</v>
      </c>
      <c r="N30" t="s">
        <v>25</v>
      </c>
      <c r="O30" s="31" t="s">
        <v>20</v>
      </c>
      <c r="U30">
        <f t="shared" si="2"/>
        <v>0</v>
      </c>
      <c r="V30">
        <f t="shared" si="3"/>
        <v>1</v>
      </c>
      <c r="W30" t="str">
        <f ca="1" t="shared" si="9"/>
        <v>239.00</v>
      </c>
      <c r="X30" t="s">
        <v>26</v>
      </c>
      <c r="Y30" t="str">
        <f ca="1">VLOOKUP(B30,[2]订单数据统计!$A$1:$S$65536,18,0)</f>
        <v>239.00</v>
      </c>
      <c r="Z30" t="s">
        <v>22</v>
      </c>
      <c r="AA30">
        <f t="shared" si="4"/>
        <v>0</v>
      </c>
    </row>
    <row r="31" spans="1:27">
      <c r="A31" s="28">
        <v>44048</v>
      </c>
      <c r="B31" s="2" t="s">
        <v>75</v>
      </c>
      <c r="C31" s="2"/>
      <c r="D31" s="2"/>
      <c r="E31" s="38" t="s">
        <v>76</v>
      </c>
      <c r="F31" s="38">
        <v>1</v>
      </c>
      <c r="G31" s="37">
        <f t="shared" si="10"/>
        <v>239</v>
      </c>
      <c r="H31" s="10"/>
      <c r="I31" s="6" t="str">
        <f>$I$3&amp;B31</f>
        <v>，1843480</v>
      </c>
      <c r="J31" s="46">
        <v>239</v>
      </c>
      <c r="K31" s="47">
        <v>239</v>
      </c>
      <c r="L31">
        <f t="shared" si="11"/>
        <v>0</v>
      </c>
      <c r="M31">
        <v>1</v>
      </c>
      <c r="N31" t="s">
        <v>25</v>
      </c>
      <c r="O31" s="31" t="s">
        <v>20</v>
      </c>
      <c r="U31">
        <f t="shared" si="2"/>
        <v>0</v>
      </c>
      <c r="V31">
        <f t="shared" si="3"/>
        <v>1</v>
      </c>
      <c r="W31" t="str">
        <f ca="1" t="shared" si="9"/>
        <v>239.00</v>
      </c>
      <c r="X31" t="s">
        <v>26</v>
      </c>
      <c r="Y31" t="str">
        <f ca="1">VLOOKUP(B31,[2]订单数据统计!$A$1:$S$65536,18,0)</f>
        <v>239.00</v>
      </c>
      <c r="Z31" t="s">
        <v>22</v>
      </c>
      <c r="AA31">
        <f t="shared" si="4"/>
        <v>0</v>
      </c>
    </row>
    <row r="32" spans="1:27">
      <c r="A32" s="28">
        <v>44049</v>
      </c>
      <c r="B32" s="2" t="s">
        <v>77</v>
      </c>
      <c r="C32" s="2"/>
      <c r="D32" s="2"/>
      <c r="E32" s="38" t="s">
        <v>78</v>
      </c>
      <c r="F32" s="38">
        <v>1</v>
      </c>
      <c r="G32" s="37">
        <f t="shared" si="10"/>
        <v>239</v>
      </c>
      <c r="H32" s="10"/>
      <c r="I32" s="6" t="str">
        <f>$I$3&amp;B32</f>
        <v>，1843609</v>
      </c>
      <c r="J32" s="46">
        <v>239</v>
      </c>
      <c r="K32" s="47">
        <v>239</v>
      </c>
      <c r="L32">
        <f t="shared" si="11"/>
        <v>0</v>
      </c>
      <c r="M32">
        <v>1</v>
      </c>
      <c r="N32" t="s">
        <v>25</v>
      </c>
      <c r="O32" s="31" t="s">
        <v>20</v>
      </c>
      <c r="U32">
        <f t="shared" si="2"/>
        <v>0</v>
      </c>
      <c r="V32">
        <f t="shared" si="3"/>
        <v>1</v>
      </c>
      <c r="W32" t="str">
        <f ca="1" t="shared" si="9"/>
        <v>239.00</v>
      </c>
      <c r="X32" t="s">
        <v>26</v>
      </c>
      <c r="Y32" t="str">
        <f ca="1">VLOOKUP(B32,[2]订单数据统计!$A$1:$S$65536,18,0)</f>
        <v>239.00</v>
      </c>
      <c r="Z32" t="s">
        <v>22</v>
      </c>
      <c r="AA32">
        <f t="shared" si="4"/>
        <v>0</v>
      </c>
    </row>
    <row r="33" spans="1:27">
      <c r="A33" s="28">
        <v>44049</v>
      </c>
      <c r="B33" s="9" t="s">
        <v>17</v>
      </c>
      <c r="C33" s="36"/>
      <c r="D33" s="36"/>
      <c r="E33" s="10" t="s">
        <v>79</v>
      </c>
      <c r="F33" s="10">
        <v>2</v>
      </c>
      <c r="G33" s="37">
        <f t="shared" si="10"/>
        <v>478</v>
      </c>
      <c r="H33" s="10"/>
      <c r="I33" s="44" t="str">
        <f>$I$3&amp;B33</f>
        <v>，2007230934470631</v>
      </c>
      <c r="J33" s="45">
        <v>478</v>
      </c>
      <c r="K33">
        <v>278</v>
      </c>
      <c r="L33">
        <f t="shared" si="11"/>
        <v>200</v>
      </c>
      <c r="M33">
        <v>2</v>
      </c>
      <c r="N33" t="s">
        <v>19</v>
      </c>
      <c r="O33" s="31" t="s">
        <v>20</v>
      </c>
      <c r="U33">
        <f t="shared" si="2"/>
        <v>0</v>
      </c>
      <c r="V33">
        <f t="shared" si="3"/>
        <v>2</v>
      </c>
      <c r="W33" t="str">
        <f ca="1">VLOOKUP(E33,[1]Sheet1!$BQ$1:$BR$65536,2,0)</f>
        <v>478.00</v>
      </c>
      <c r="X33" t="s">
        <v>21</v>
      </c>
      <c r="Z33" t="s">
        <v>22</v>
      </c>
      <c r="AA33">
        <f t="shared" si="4"/>
        <v>0</v>
      </c>
    </row>
    <row r="34" spans="1:27">
      <c r="A34" s="28">
        <v>44049</v>
      </c>
      <c r="B34" s="2" t="s">
        <v>80</v>
      </c>
      <c r="C34" s="2"/>
      <c r="D34" s="2"/>
      <c r="E34" s="38" t="s">
        <v>81</v>
      </c>
      <c r="F34" s="38">
        <v>2</v>
      </c>
      <c r="G34" s="37">
        <f t="shared" si="10"/>
        <v>478</v>
      </c>
      <c r="H34" s="10"/>
      <c r="I34" s="6" t="str">
        <f>$I$3&amp;B34</f>
        <v>，1842672</v>
      </c>
      <c r="J34" s="46">
        <v>478</v>
      </c>
      <c r="K34" s="47">
        <v>478</v>
      </c>
      <c r="L34">
        <f t="shared" si="11"/>
        <v>0</v>
      </c>
      <c r="M34">
        <v>2</v>
      </c>
      <c r="N34" t="s">
        <v>25</v>
      </c>
      <c r="O34" s="31" t="s">
        <v>20</v>
      </c>
      <c r="U34">
        <f t="shared" si="2"/>
        <v>0</v>
      </c>
      <c r="V34">
        <f t="shared" si="3"/>
        <v>2</v>
      </c>
      <c r="W34" t="str">
        <f ca="1">Y34</f>
        <v>478.00</v>
      </c>
      <c r="X34" t="s">
        <v>26</v>
      </c>
      <c r="Y34" t="str">
        <f ca="1">VLOOKUP(B34,[2]订单数据统计!$A$1:$S$65536,18,0)</f>
        <v>478.00</v>
      </c>
      <c r="Z34" t="s">
        <v>22</v>
      </c>
      <c r="AA34">
        <f t="shared" si="4"/>
        <v>0</v>
      </c>
    </row>
    <row r="35" spans="1:27">
      <c r="A35" s="28">
        <v>44049</v>
      </c>
      <c r="B35" s="9" t="s">
        <v>82</v>
      </c>
      <c r="C35" s="36"/>
      <c r="D35" s="36"/>
      <c r="E35" s="10" t="s">
        <v>83</v>
      </c>
      <c r="F35" s="10">
        <v>1</v>
      </c>
      <c r="G35" s="37">
        <f t="shared" si="10"/>
        <v>239</v>
      </c>
      <c r="H35" s="10"/>
      <c r="I35" s="44" t="str">
        <f>$I$3&amp;B35</f>
        <v>，2008061202320497</v>
      </c>
      <c r="J35" s="46">
        <v>239</v>
      </c>
      <c r="K35">
        <v>139</v>
      </c>
      <c r="L35">
        <f t="shared" si="11"/>
        <v>100</v>
      </c>
      <c r="M35" s="47">
        <v>1</v>
      </c>
      <c r="N35" t="s">
        <v>25</v>
      </c>
      <c r="O35" s="31" t="s">
        <v>20</v>
      </c>
      <c r="U35">
        <f t="shared" si="2"/>
        <v>0</v>
      </c>
      <c r="V35">
        <f t="shared" si="3"/>
        <v>1</v>
      </c>
      <c r="W35" t="str">
        <f ca="1">VLOOKUP(E35,[1]Sheet1!$BQ$1:$BR$65536,2,0)</f>
        <v>239.00</v>
      </c>
      <c r="X35" t="s">
        <v>21</v>
      </c>
      <c r="Z35" t="s">
        <v>22</v>
      </c>
      <c r="AA35">
        <f t="shared" si="4"/>
        <v>0</v>
      </c>
    </row>
    <row r="36" spans="1:27">
      <c r="A36" s="28">
        <v>44050</v>
      </c>
      <c r="B36" s="9" t="s">
        <v>27</v>
      </c>
      <c r="C36" s="36"/>
      <c r="D36" s="36"/>
      <c r="E36" s="10" t="s">
        <v>84</v>
      </c>
      <c r="F36" s="10">
        <v>1</v>
      </c>
      <c r="G36" s="37">
        <f t="shared" si="10"/>
        <v>239</v>
      </c>
      <c r="H36" s="10"/>
      <c r="I36" s="44" t="str">
        <f>$I$3&amp;B36</f>
        <v>，2007201540070631</v>
      </c>
      <c r="J36" s="45">
        <v>239</v>
      </c>
      <c r="K36">
        <v>139</v>
      </c>
      <c r="L36">
        <f t="shared" si="11"/>
        <v>100</v>
      </c>
      <c r="M36">
        <v>1</v>
      </c>
      <c r="N36" t="s">
        <v>29</v>
      </c>
      <c r="O36" s="31" t="s">
        <v>20</v>
      </c>
      <c r="U36">
        <f t="shared" si="2"/>
        <v>0</v>
      </c>
      <c r="V36">
        <f t="shared" si="3"/>
        <v>1</v>
      </c>
      <c r="W36" t="str">
        <f ca="1">VLOOKUP(E36,[1]Sheet1!$BQ$1:$BR$65536,2,0)</f>
        <v>239.00</v>
      </c>
      <c r="X36" t="s">
        <v>21</v>
      </c>
      <c r="Z36" t="s">
        <v>22</v>
      </c>
      <c r="AA36">
        <f t="shared" si="4"/>
        <v>0</v>
      </c>
    </row>
    <row r="37" spans="1:27">
      <c r="A37" s="28">
        <v>44050</v>
      </c>
      <c r="B37" s="9" t="s">
        <v>85</v>
      </c>
      <c r="C37" s="36"/>
      <c r="D37" s="36"/>
      <c r="E37" s="10" t="s">
        <v>86</v>
      </c>
      <c r="F37" s="10">
        <v>1</v>
      </c>
      <c r="G37" s="37">
        <f t="shared" si="10"/>
        <v>239</v>
      </c>
      <c r="H37" s="10"/>
      <c r="I37" s="44" t="str">
        <f>$I$3&amp;B37</f>
        <v>，2007122220093482</v>
      </c>
      <c r="J37" s="46">
        <v>239</v>
      </c>
      <c r="K37">
        <v>139</v>
      </c>
      <c r="L37">
        <f t="shared" si="11"/>
        <v>100</v>
      </c>
      <c r="M37" s="47">
        <v>1</v>
      </c>
      <c r="N37" t="s">
        <v>25</v>
      </c>
      <c r="O37" s="31" t="s">
        <v>20</v>
      </c>
      <c r="U37">
        <f t="shared" ref="U37:U68" si="12">F37-M37</f>
        <v>0</v>
      </c>
      <c r="V37">
        <f t="shared" ref="V37:V68" si="13">M37-U37</f>
        <v>1</v>
      </c>
      <c r="W37" t="str">
        <f ca="1">VLOOKUP(E37,[1]Sheet1!$BQ$1:$BR$65536,2,0)</f>
        <v>239.00</v>
      </c>
      <c r="X37" t="s">
        <v>21</v>
      </c>
      <c r="Z37" t="s">
        <v>22</v>
      </c>
      <c r="AA37">
        <f t="shared" ref="AA37:AA68" si="14">G37-J37</f>
        <v>0</v>
      </c>
    </row>
    <row r="38" spans="1:27">
      <c r="A38" s="28">
        <v>44050</v>
      </c>
      <c r="B38" s="9" t="s">
        <v>87</v>
      </c>
      <c r="C38" s="36"/>
      <c r="D38" s="36"/>
      <c r="E38" s="10" t="s">
        <v>88</v>
      </c>
      <c r="F38" s="10">
        <v>2</v>
      </c>
      <c r="G38" s="37">
        <f t="shared" si="10"/>
        <v>478</v>
      </c>
      <c r="H38" s="10"/>
      <c r="I38" s="44" t="str">
        <f>$I$3&amp;B38</f>
        <v>，2008071122023482</v>
      </c>
      <c r="J38" s="46">
        <v>478</v>
      </c>
      <c r="K38">
        <v>278</v>
      </c>
      <c r="L38">
        <f t="shared" si="11"/>
        <v>200</v>
      </c>
      <c r="M38" s="47">
        <v>2</v>
      </c>
      <c r="N38" t="s">
        <v>25</v>
      </c>
      <c r="O38" s="31" t="s">
        <v>20</v>
      </c>
      <c r="U38">
        <f t="shared" si="12"/>
        <v>0</v>
      </c>
      <c r="V38">
        <f t="shared" si="13"/>
        <v>2</v>
      </c>
      <c r="W38" t="str">
        <f ca="1">VLOOKUP(E38,[1]Sheet1!$BQ$1:$BR$65536,2,0)</f>
        <v>478.00</v>
      </c>
      <c r="X38" t="s">
        <v>21</v>
      </c>
      <c r="Z38" t="s">
        <v>22</v>
      </c>
      <c r="AA38">
        <f t="shared" si="14"/>
        <v>0</v>
      </c>
    </row>
    <row r="39" spans="1:27">
      <c r="A39" s="28">
        <v>44050</v>
      </c>
      <c r="B39" s="2" t="s">
        <v>89</v>
      </c>
      <c r="C39" s="2"/>
      <c r="D39" s="2"/>
      <c r="E39" s="38" t="s">
        <v>90</v>
      </c>
      <c r="F39" s="38">
        <v>1</v>
      </c>
      <c r="G39" s="37">
        <f t="shared" ref="G39:G48" si="15">F39*239</f>
        <v>239</v>
      </c>
      <c r="H39" s="10"/>
      <c r="I39" s="6" t="str">
        <f>$I$3&amp;B39</f>
        <v>，1843592</v>
      </c>
      <c r="J39" s="46">
        <v>239</v>
      </c>
      <c r="K39" s="47">
        <v>239</v>
      </c>
      <c r="L39">
        <f t="shared" ref="L39:L50" si="16">J39-K39</f>
        <v>0</v>
      </c>
      <c r="M39">
        <v>1</v>
      </c>
      <c r="N39" t="s">
        <v>25</v>
      </c>
      <c r="O39" s="31" t="s">
        <v>20</v>
      </c>
      <c r="U39">
        <f t="shared" si="12"/>
        <v>0</v>
      </c>
      <c r="V39">
        <f t="shared" si="13"/>
        <v>1</v>
      </c>
      <c r="W39" t="str">
        <f ca="1">Y39</f>
        <v>239.00</v>
      </c>
      <c r="X39" t="s">
        <v>26</v>
      </c>
      <c r="Y39" t="str">
        <f ca="1">VLOOKUP(B39,[2]订单数据统计!$A$1:$S$65536,18,0)</f>
        <v>239.00</v>
      </c>
      <c r="Z39" t="s">
        <v>22</v>
      </c>
      <c r="AA39">
        <f t="shared" si="14"/>
        <v>0</v>
      </c>
    </row>
    <row r="40" spans="1:27">
      <c r="A40" s="28">
        <v>44050</v>
      </c>
      <c r="B40" s="2" t="s">
        <v>91</v>
      </c>
      <c r="C40" s="2"/>
      <c r="D40" s="2"/>
      <c r="E40" s="38" t="s">
        <v>92</v>
      </c>
      <c r="F40" s="38">
        <v>1</v>
      </c>
      <c r="G40" s="37">
        <f t="shared" si="15"/>
        <v>239</v>
      </c>
      <c r="H40" s="10"/>
      <c r="I40" s="6" t="str">
        <f>$I$3&amp;B40</f>
        <v>，1844209</v>
      </c>
      <c r="J40" s="46">
        <v>239</v>
      </c>
      <c r="K40" s="47">
        <v>239</v>
      </c>
      <c r="L40">
        <f t="shared" si="16"/>
        <v>0</v>
      </c>
      <c r="M40">
        <v>1</v>
      </c>
      <c r="N40" t="s">
        <v>25</v>
      </c>
      <c r="O40" s="31" t="s">
        <v>20</v>
      </c>
      <c r="U40">
        <f t="shared" si="12"/>
        <v>0</v>
      </c>
      <c r="V40">
        <f t="shared" si="13"/>
        <v>1</v>
      </c>
      <c r="W40" t="str">
        <f ca="1">Y40</f>
        <v>239.00</v>
      </c>
      <c r="X40" t="s">
        <v>26</v>
      </c>
      <c r="Y40" t="str">
        <f ca="1">VLOOKUP(B40,[2]订单数据统计!$A$1:$S$65536,18,0)</f>
        <v>239.00</v>
      </c>
      <c r="Z40" t="s">
        <v>22</v>
      </c>
      <c r="AA40">
        <f t="shared" si="14"/>
        <v>0</v>
      </c>
    </row>
    <row r="41" spans="1:27">
      <c r="A41" s="28">
        <v>44051</v>
      </c>
      <c r="B41" s="9" t="s">
        <v>27</v>
      </c>
      <c r="C41" s="36"/>
      <c r="D41" s="36"/>
      <c r="E41" s="10" t="s">
        <v>93</v>
      </c>
      <c r="F41" s="10">
        <v>2</v>
      </c>
      <c r="G41" s="37">
        <f t="shared" si="15"/>
        <v>478</v>
      </c>
      <c r="H41" s="10"/>
      <c r="I41" s="44" t="str">
        <f>$I$3&amp;B41</f>
        <v>，2007201540070631</v>
      </c>
      <c r="J41" s="45">
        <v>478</v>
      </c>
      <c r="K41">
        <v>278</v>
      </c>
      <c r="L41">
        <f t="shared" si="16"/>
        <v>200</v>
      </c>
      <c r="M41">
        <v>2</v>
      </c>
      <c r="N41" t="s">
        <v>29</v>
      </c>
      <c r="O41" s="31" t="s">
        <v>20</v>
      </c>
      <c r="U41">
        <f t="shared" si="12"/>
        <v>0</v>
      </c>
      <c r="V41">
        <f t="shared" si="13"/>
        <v>2</v>
      </c>
      <c r="W41" t="str">
        <f ca="1">VLOOKUP(E41,[1]Sheet1!$BQ$1:$BR$65536,2,0)</f>
        <v>478.00</v>
      </c>
      <c r="X41" t="s">
        <v>21</v>
      </c>
      <c r="Z41" t="s">
        <v>22</v>
      </c>
      <c r="AA41">
        <f t="shared" si="14"/>
        <v>0</v>
      </c>
    </row>
    <row r="42" spans="1:27">
      <c r="A42" s="28">
        <v>44051</v>
      </c>
      <c r="B42" s="9" t="s">
        <v>27</v>
      </c>
      <c r="C42" s="36"/>
      <c r="D42" s="36"/>
      <c r="E42" s="10" t="s">
        <v>94</v>
      </c>
      <c r="F42" s="10">
        <v>3</v>
      </c>
      <c r="G42" s="37">
        <f t="shared" si="15"/>
        <v>717</v>
      </c>
      <c r="H42" s="10"/>
      <c r="I42" s="44" t="str">
        <f>$I$3&amp;B42</f>
        <v>，2007201540070631</v>
      </c>
      <c r="J42" s="45">
        <v>717</v>
      </c>
      <c r="K42">
        <v>417</v>
      </c>
      <c r="L42">
        <f t="shared" si="16"/>
        <v>300</v>
      </c>
      <c r="M42">
        <v>3</v>
      </c>
      <c r="N42" t="s">
        <v>29</v>
      </c>
      <c r="O42" s="31" t="s">
        <v>20</v>
      </c>
      <c r="U42">
        <f t="shared" si="12"/>
        <v>0</v>
      </c>
      <c r="V42">
        <f t="shared" si="13"/>
        <v>3</v>
      </c>
      <c r="W42" t="str">
        <f ca="1">VLOOKUP(E42,[1]Sheet1!$BQ$1:$BR$65536,2,0)</f>
        <v>717.00</v>
      </c>
      <c r="X42" t="s">
        <v>21</v>
      </c>
      <c r="Z42" t="s">
        <v>22</v>
      </c>
      <c r="AA42">
        <f t="shared" si="14"/>
        <v>0</v>
      </c>
    </row>
    <row r="43" spans="1:27">
      <c r="A43" s="28">
        <v>44051</v>
      </c>
      <c r="B43" s="9" t="s">
        <v>95</v>
      </c>
      <c r="C43" s="36"/>
      <c r="D43" s="36"/>
      <c r="E43" s="10" t="s">
        <v>96</v>
      </c>
      <c r="F43" s="10">
        <v>1</v>
      </c>
      <c r="G43" s="37">
        <f t="shared" si="15"/>
        <v>239</v>
      </c>
      <c r="H43" s="10"/>
      <c r="I43" s="44" t="str">
        <f>$I$3&amp;B43</f>
        <v>，2006182150081423</v>
      </c>
      <c r="J43" s="46">
        <v>239</v>
      </c>
      <c r="K43">
        <v>139</v>
      </c>
      <c r="L43">
        <f t="shared" si="16"/>
        <v>100</v>
      </c>
      <c r="M43" s="47">
        <v>1</v>
      </c>
      <c r="N43" t="s">
        <v>25</v>
      </c>
      <c r="O43" s="31" t="s">
        <v>20</v>
      </c>
      <c r="U43">
        <f t="shared" si="12"/>
        <v>0</v>
      </c>
      <c r="V43">
        <f t="shared" si="13"/>
        <v>1</v>
      </c>
      <c r="W43" t="str">
        <f ca="1">VLOOKUP(E43,[1]Sheet1!$BQ$1:$BR$65536,2,0)</f>
        <v>239.00</v>
      </c>
      <c r="X43" t="s">
        <v>21</v>
      </c>
      <c r="Z43" t="s">
        <v>22</v>
      </c>
      <c r="AA43">
        <f t="shared" si="14"/>
        <v>0</v>
      </c>
    </row>
    <row r="44" spans="1:27">
      <c r="A44" s="28">
        <v>44051</v>
      </c>
      <c r="B44" s="9" t="s">
        <v>97</v>
      </c>
      <c r="C44" s="36"/>
      <c r="D44" s="36"/>
      <c r="E44" s="10" t="s">
        <v>98</v>
      </c>
      <c r="F44" s="10">
        <v>1</v>
      </c>
      <c r="G44" s="37">
        <f t="shared" si="15"/>
        <v>239</v>
      </c>
      <c r="H44" s="10"/>
      <c r="I44" s="44" t="str">
        <f>$I$3&amp;B44</f>
        <v>，2006182259373450</v>
      </c>
      <c r="J44" s="46">
        <v>239</v>
      </c>
      <c r="K44">
        <v>139</v>
      </c>
      <c r="L44">
        <f t="shared" si="16"/>
        <v>100</v>
      </c>
      <c r="M44" s="47">
        <v>1</v>
      </c>
      <c r="N44" t="s">
        <v>25</v>
      </c>
      <c r="O44" s="31" t="s">
        <v>20</v>
      </c>
      <c r="U44">
        <f t="shared" si="12"/>
        <v>0</v>
      </c>
      <c r="V44">
        <f t="shared" si="13"/>
        <v>1</v>
      </c>
      <c r="W44" t="str">
        <f ca="1">VLOOKUP(E44,[1]Sheet1!$BQ$1:$BR$65536,2,0)</f>
        <v>239.00</v>
      </c>
      <c r="X44" t="s">
        <v>21</v>
      </c>
      <c r="Z44" t="s">
        <v>22</v>
      </c>
      <c r="AA44">
        <f t="shared" si="14"/>
        <v>0</v>
      </c>
    </row>
    <row r="45" spans="1:27">
      <c r="A45" s="28">
        <v>44051</v>
      </c>
      <c r="B45" s="9" t="s">
        <v>99</v>
      </c>
      <c r="C45" s="36"/>
      <c r="D45" s="36"/>
      <c r="E45" s="10" t="s">
        <v>100</v>
      </c>
      <c r="F45" s="21">
        <v>1</v>
      </c>
      <c r="G45" s="41">
        <f t="shared" si="15"/>
        <v>239</v>
      </c>
      <c r="H45" s="10"/>
      <c r="I45" s="44" t="str">
        <f>$I$3&amp;B45</f>
        <v>，2006181001391073</v>
      </c>
      <c r="J45" s="48">
        <v>239</v>
      </c>
      <c r="K45">
        <v>139</v>
      </c>
      <c r="L45">
        <f t="shared" si="16"/>
        <v>100</v>
      </c>
      <c r="M45" s="47">
        <v>1</v>
      </c>
      <c r="O45" s="31" t="s">
        <v>101</v>
      </c>
      <c r="P45" s="49" t="s">
        <v>102</v>
      </c>
      <c r="Q45" t="s">
        <v>103</v>
      </c>
      <c r="R45" t="s">
        <v>104</v>
      </c>
      <c r="S45">
        <f>F45-M45</f>
        <v>0</v>
      </c>
      <c r="U45">
        <f t="shared" si="12"/>
        <v>0</v>
      </c>
      <c r="V45">
        <f t="shared" si="13"/>
        <v>1</v>
      </c>
      <c r="W45" t="str">
        <f ca="1">VLOOKUP(E45,[1]Sheet1!$BQ$1:$BR$65536,2,0)</f>
        <v>199.00</v>
      </c>
      <c r="X45" t="s">
        <v>21</v>
      </c>
      <c r="Z45" t="s">
        <v>22</v>
      </c>
      <c r="AA45">
        <f t="shared" si="14"/>
        <v>0</v>
      </c>
    </row>
    <row r="46" spans="1:27">
      <c r="A46" s="28">
        <v>44051</v>
      </c>
      <c r="B46" s="9" t="s">
        <v>105</v>
      </c>
      <c r="C46" s="36"/>
      <c r="D46" s="36"/>
      <c r="E46" s="10" t="s">
        <v>106</v>
      </c>
      <c r="F46" s="10">
        <v>1</v>
      </c>
      <c r="G46" s="37">
        <f t="shared" si="15"/>
        <v>239</v>
      </c>
      <c r="H46" s="10"/>
      <c r="I46" s="44" t="str">
        <f>$I$3&amp;B46</f>
        <v>，2008041532010497</v>
      </c>
      <c r="J46" s="46">
        <v>239</v>
      </c>
      <c r="K46">
        <v>139</v>
      </c>
      <c r="L46">
        <f t="shared" si="16"/>
        <v>100</v>
      </c>
      <c r="M46" s="47">
        <v>1</v>
      </c>
      <c r="N46" t="s">
        <v>25</v>
      </c>
      <c r="O46" s="31" t="s">
        <v>20</v>
      </c>
      <c r="U46">
        <f t="shared" si="12"/>
        <v>0</v>
      </c>
      <c r="V46">
        <f t="shared" si="13"/>
        <v>1</v>
      </c>
      <c r="W46" t="str">
        <f ca="1">VLOOKUP(E46,[1]Sheet1!$BQ$1:$BR$65536,2,0)</f>
        <v>239.00</v>
      </c>
      <c r="X46" t="s">
        <v>21</v>
      </c>
      <c r="Z46" t="s">
        <v>22</v>
      </c>
      <c r="AA46">
        <f t="shared" si="14"/>
        <v>0</v>
      </c>
    </row>
    <row r="47" spans="1:27">
      <c r="A47" s="28">
        <v>44051</v>
      </c>
      <c r="B47" s="2" t="s">
        <v>107</v>
      </c>
      <c r="C47" s="2"/>
      <c r="D47" s="2"/>
      <c r="E47" s="38" t="s">
        <v>108</v>
      </c>
      <c r="F47" s="38">
        <v>1</v>
      </c>
      <c r="G47" s="37">
        <f t="shared" si="15"/>
        <v>239</v>
      </c>
      <c r="H47" s="10"/>
      <c r="I47" s="6" t="str">
        <f>$I$3&amp;B47</f>
        <v>，1844677</v>
      </c>
      <c r="J47" s="46">
        <v>239</v>
      </c>
      <c r="K47" s="47">
        <v>239</v>
      </c>
      <c r="L47">
        <f t="shared" si="16"/>
        <v>0</v>
      </c>
      <c r="M47">
        <v>1</v>
      </c>
      <c r="N47" t="s">
        <v>25</v>
      </c>
      <c r="O47" s="31" t="s">
        <v>20</v>
      </c>
      <c r="U47">
        <f t="shared" si="12"/>
        <v>0</v>
      </c>
      <c r="V47">
        <f t="shared" si="13"/>
        <v>1</v>
      </c>
      <c r="W47" t="str">
        <f ca="1">Y47</f>
        <v>239.00</v>
      </c>
      <c r="X47" t="s">
        <v>26</v>
      </c>
      <c r="Y47" t="str">
        <f ca="1">VLOOKUP(B47,[2]订单数据统计!$A$1:$S$65536,18,0)</f>
        <v>239.00</v>
      </c>
      <c r="Z47" t="s">
        <v>22</v>
      </c>
      <c r="AA47">
        <f t="shared" si="14"/>
        <v>0</v>
      </c>
    </row>
    <row r="48" spans="1:27">
      <c r="A48" s="28">
        <v>44051</v>
      </c>
      <c r="B48" s="2" t="s">
        <v>109</v>
      </c>
      <c r="C48" s="2"/>
      <c r="D48" s="2"/>
      <c r="E48" s="38" t="s">
        <v>110</v>
      </c>
      <c r="F48" s="38">
        <v>1</v>
      </c>
      <c r="G48" s="37">
        <f t="shared" si="15"/>
        <v>239</v>
      </c>
      <c r="H48" s="10"/>
      <c r="I48" s="6" t="str">
        <f>$I$3&amp;B48</f>
        <v>，1843045</v>
      </c>
      <c r="J48" s="46">
        <v>239</v>
      </c>
      <c r="K48" s="47">
        <v>239</v>
      </c>
      <c r="L48">
        <f t="shared" si="16"/>
        <v>0</v>
      </c>
      <c r="M48">
        <v>1</v>
      </c>
      <c r="N48" t="s">
        <v>25</v>
      </c>
      <c r="O48" s="31" t="s">
        <v>20</v>
      </c>
      <c r="U48">
        <f t="shared" si="12"/>
        <v>0</v>
      </c>
      <c r="V48">
        <f t="shared" si="13"/>
        <v>1</v>
      </c>
      <c r="W48" t="str">
        <f ca="1">Y48</f>
        <v>239.00</v>
      </c>
      <c r="X48" t="s">
        <v>26</v>
      </c>
      <c r="Y48" t="str">
        <f ca="1">VLOOKUP(B48,[2]订单数据统计!$A$1:$S$65536,18,0)</f>
        <v>239.00</v>
      </c>
      <c r="Z48" t="s">
        <v>22</v>
      </c>
      <c r="AA48">
        <f t="shared" si="14"/>
        <v>0</v>
      </c>
    </row>
    <row r="49" spans="1:27">
      <c r="A49" s="28">
        <v>44052</v>
      </c>
      <c r="B49" s="4" t="s">
        <v>17</v>
      </c>
      <c r="C49" s="36"/>
      <c r="D49" s="36"/>
      <c r="E49" s="10" t="s">
        <v>111</v>
      </c>
      <c r="F49" s="21">
        <v>1</v>
      </c>
      <c r="G49" s="41">
        <f>F49*239+82</f>
        <v>321</v>
      </c>
      <c r="H49" s="42" t="s">
        <v>112</v>
      </c>
      <c r="I49" s="44" t="str">
        <f>$I$3&amp;B49</f>
        <v>，2007230934470631</v>
      </c>
      <c r="J49" s="50">
        <v>321</v>
      </c>
      <c r="K49">
        <v>221</v>
      </c>
      <c r="L49">
        <f t="shared" si="16"/>
        <v>100</v>
      </c>
      <c r="M49">
        <v>1</v>
      </c>
      <c r="N49" t="s">
        <v>19</v>
      </c>
      <c r="O49" s="31">
        <f>G49-J49</f>
        <v>0</v>
      </c>
      <c r="P49" s="49" t="s">
        <v>102</v>
      </c>
      <c r="Q49" t="s">
        <v>113</v>
      </c>
      <c r="R49" s="51" t="s">
        <v>114</v>
      </c>
      <c r="S49">
        <f>F49-M49</f>
        <v>0</v>
      </c>
      <c r="U49">
        <f t="shared" si="12"/>
        <v>0</v>
      </c>
      <c r="V49">
        <f t="shared" si="13"/>
        <v>1</v>
      </c>
      <c r="W49" t="str">
        <f ca="1">VLOOKUP(E49,[1]Sheet1!$BQ$1:$BR$65536,2,0)</f>
        <v>239.00</v>
      </c>
      <c r="X49" t="s">
        <v>21</v>
      </c>
      <c r="Z49" t="s">
        <v>22</v>
      </c>
      <c r="AA49">
        <f t="shared" si="14"/>
        <v>0</v>
      </c>
    </row>
    <row r="50" spans="1:27">
      <c r="A50" s="28">
        <v>44052</v>
      </c>
      <c r="B50" s="4" t="s">
        <v>27</v>
      </c>
      <c r="C50" s="26"/>
      <c r="D50" s="26"/>
      <c r="E50" s="10" t="s">
        <v>115</v>
      </c>
      <c r="F50" s="10">
        <v>2</v>
      </c>
      <c r="G50" s="37">
        <f t="shared" ref="G50:G55" si="17">F50*239</f>
        <v>478</v>
      </c>
      <c r="H50" s="10"/>
      <c r="I50" s="44" t="str">
        <f>$I$3&amp;B50</f>
        <v>，2007201540070631</v>
      </c>
      <c r="J50" s="45">
        <v>478</v>
      </c>
      <c r="K50">
        <v>278</v>
      </c>
      <c r="L50">
        <f t="shared" si="16"/>
        <v>200</v>
      </c>
      <c r="M50">
        <v>2</v>
      </c>
      <c r="N50" t="s">
        <v>29</v>
      </c>
      <c r="O50" s="31" t="s">
        <v>20</v>
      </c>
      <c r="U50">
        <f t="shared" si="12"/>
        <v>0</v>
      </c>
      <c r="V50">
        <f t="shared" si="13"/>
        <v>2</v>
      </c>
      <c r="W50" t="str">
        <f ca="1">VLOOKUP(E50,[1]Sheet1!$BQ$1:$BR$65536,2,0)</f>
        <v>478.00</v>
      </c>
      <c r="X50" t="s">
        <v>21</v>
      </c>
      <c r="Z50" t="s">
        <v>22</v>
      </c>
      <c r="AA50">
        <f t="shared" si="14"/>
        <v>0</v>
      </c>
    </row>
    <row r="51" spans="1:27">
      <c r="A51" s="28">
        <v>44053</v>
      </c>
      <c r="B51" s="3" t="s">
        <v>116</v>
      </c>
      <c r="C51" s="2"/>
      <c r="D51" s="2"/>
      <c r="E51" s="38" t="s">
        <v>117</v>
      </c>
      <c r="F51" s="38">
        <v>2</v>
      </c>
      <c r="G51" s="37">
        <f t="shared" si="17"/>
        <v>478</v>
      </c>
      <c r="H51" s="10"/>
      <c r="I51" s="6" t="str">
        <f>$I$3&amp;B51</f>
        <v>，1845116</v>
      </c>
      <c r="J51" s="46">
        <v>478</v>
      </c>
      <c r="K51" s="47">
        <v>478</v>
      </c>
      <c r="L51">
        <f t="shared" ref="L51:L55" si="18">J51-K51</f>
        <v>0</v>
      </c>
      <c r="M51">
        <v>2</v>
      </c>
      <c r="N51" t="s">
        <v>25</v>
      </c>
      <c r="O51" s="31" t="s">
        <v>20</v>
      </c>
      <c r="U51">
        <f t="shared" si="12"/>
        <v>0</v>
      </c>
      <c r="V51">
        <f t="shared" si="13"/>
        <v>2</v>
      </c>
      <c r="W51" t="str">
        <f ca="1">Y51</f>
        <v>478.00</v>
      </c>
      <c r="X51" t="s">
        <v>26</v>
      </c>
      <c r="Y51" t="str">
        <f ca="1">VLOOKUP(B51,[2]订单数据统计!$A$1:$S$65536,18,0)</f>
        <v>478.00</v>
      </c>
      <c r="Z51" t="s">
        <v>22</v>
      </c>
      <c r="AA51">
        <f t="shared" si="14"/>
        <v>0</v>
      </c>
    </row>
    <row r="52" spans="1:27">
      <c r="A52" s="28">
        <v>44053</v>
      </c>
      <c r="B52" s="3" t="s">
        <v>118</v>
      </c>
      <c r="C52" s="2"/>
      <c r="D52" s="2"/>
      <c r="E52" s="38" t="s">
        <v>119</v>
      </c>
      <c r="F52" s="38">
        <v>1</v>
      </c>
      <c r="G52" s="37">
        <f t="shared" si="17"/>
        <v>239</v>
      </c>
      <c r="H52" s="10"/>
      <c r="I52" s="6" t="str">
        <f>$I$3&amp;B52</f>
        <v>，1845244</v>
      </c>
      <c r="J52" s="46">
        <v>239</v>
      </c>
      <c r="K52" s="47">
        <v>239</v>
      </c>
      <c r="L52">
        <f t="shared" si="18"/>
        <v>0</v>
      </c>
      <c r="M52">
        <v>1</v>
      </c>
      <c r="N52" t="s">
        <v>25</v>
      </c>
      <c r="O52" s="31" t="s">
        <v>20</v>
      </c>
      <c r="U52">
        <f t="shared" si="12"/>
        <v>0</v>
      </c>
      <c r="V52">
        <f t="shared" si="13"/>
        <v>1</v>
      </c>
      <c r="W52" t="str">
        <f ca="1">Y52</f>
        <v>239.00</v>
      </c>
      <c r="X52" t="s">
        <v>26</v>
      </c>
      <c r="Y52" t="str">
        <f ca="1">VLOOKUP(B52,[2]订单数据统计!$A$1:$S$65536,18,0)</f>
        <v>239.00</v>
      </c>
      <c r="Z52" t="s">
        <v>22</v>
      </c>
      <c r="AA52">
        <f t="shared" si="14"/>
        <v>0</v>
      </c>
    </row>
    <row r="53" spans="1:27">
      <c r="A53" s="28">
        <v>44053</v>
      </c>
      <c r="B53" s="4" t="s">
        <v>17</v>
      </c>
      <c r="C53" s="36"/>
      <c r="D53" s="36"/>
      <c r="E53" s="10" t="s">
        <v>120</v>
      </c>
      <c r="F53" s="10">
        <v>1</v>
      </c>
      <c r="G53" s="37">
        <f t="shared" si="17"/>
        <v>239</v>
      </c>
      <c r="H53" s="10"/>
      <c r="I53" s="44" t="str">
        <f>$I$3&amp;B53</f>
        <v>，2007230934470631</v>
      </c>
      <c r="J53" s="45">
        <v>239</v>
      </c>
      <c r="K53">
        <v>139</v>
      </c>
      <c r="L53">
        <f t="shared" si="18"/>
        <v>100</v>
      </c>
      <c r="M53">
        <v>1</v>
      </c>
      <c r="N53" t="s">
        <v>19</v>
      </c>
      <c r="O53" s="31" t="s">
        <v>20</v>
      </c>
      <c r="U53">
        <f t="shared" si="12"/>
        <v>0</v>
      </c>
      <c r="V53">
        <f t="shared" si="13"/>
        <v>1</v>
      </c>
      <c r="W53" t="str">
        <f ca="1">VLOOKUP(E53,[1]Sheet1!$BQ$1:$BR$65536,2,0)</f>
        <v>239.00</v>
      </c>
      <c r="X53" t="s">
        <v>21</v>
      </c>
      <c r="Z53" t="s">
        <v>22</v>
      </c>
      <c r="AA53">
        <f t="shared" si="14"/>
        <v>0</v>
      </c>
    </row>
    <row r="54" spans="1:27">
      <c r="A54" s="28">
        <v>44053</v>
      </c>
      <c r="B54" s="3" t="s">
        <v>121</v>
      </c>
      <c r="C54" s="3"/>
      <c r="D54" s="3"/>
      <c r="E54" s="38" t="s">
        <v>122</v>
      </c>
      <c r="F54" s="38">
        <v>1</v>
      </c>
      <c r="G54" s="37">
        <f t="shared" si="17"/>
        <v>239</v>
      </c>
      <c r="H54" s="10"/>
      <c r="I54" s="6" t="str">
        <f>$I$3&amp;B54</f>
        <v>，1844853</v>
      </c>
      <c r="J54" s="46">
        <v>239</v>
      </c>
      <c r="K54" s="47">
        <v>239</v>
      </c>
      <c r="L54">
        <f t="shared" si="18"/>
        <v>0</v>
      </c>
      <c r="M54">
        <v>1</v>
      </c>
      <c r="N54" t="s">
        <v>25</v>
      </c>
      <c r="O54" s="31" t="s">
        <v>20</v>
      </c>
      <c r="U54">
        <f t="shared" si="12"/>
        <v>0</v>
      </c>
      <c r="V54">
        <f t="shared" si="13"/>
        <v>1</v>
      </c>
      <c r="W54" t="str">
        <f ca="1">Y54</f>
        <v>239.00</v>
      </c>
      <c r="X54" t="s">
        <v>26</v>
      </c>
      <c r="Y54" t="str">
        <f ca="1">VLOOKUP(B54,[2]订单数据统计!$A$1:$S$65536,18,0)</f>
        <v>239.00</v>
      </c>
      <c r="Z54" t="s">
        <v>22</v>
      </c>
      <c r="AA54">
        <f t="shared" si="14"/>
        <v>0</v>
      </c>
    </row>
    <row r="55" spans="1:27">
      <c r="A55" s="28">
        <v>44054</v>
      </c>
      <c r="B55" s="3" t="s">
        <v>123</v>
      </c>
      <c r="C55" s="3"/>
      <c r="D55" s="3"/>
      <c r="E55" s="38" t="s">
        <v>124</v>
      </c>
      <c r="F55" s="38">
        <v>1</v>
      </c>
      <c r="G55" s="37">
        <f t="shared" si="17"/>
        <v>239</v>
      </c>
      <c r="H55" s="10"/>
      <c r="I55" s="6" t="str">
        <f>$I$3&amp;B55</f>
        <v>，1845920</v>
      </c>
      <c r="J55" s="46">
        <v>239</v>
      </c>
      <c r="K55" s="47">
        <v>239</v>
      </c>
      <c r="L55">
        <f t="shared" si="18"/>
        <v>0</v>
      </c>
      <c r="M55">
        <v>1</v>
      </c>
      <c r="N55" t="s">
        <v>25</v>
      </c>
      <c r="O55" s="31" t="s">
        <v>20</v>
      </c>
      <c r="U55">
        <f t="shared" si="12"/>
        <v>0</v>
      </c>
      <c r="V55">
        <f t="shared" si="13"/>
        <v>1</v>
      </c>
      <c r="W55" t="str">
        <f ca="1">Y55</f>
        <v>239.00</v>
      </c>
      <c r="X55" t="s">
        <v>26</v>
      </c>
      <c r="Y55" t="str">
        <f ca="1">VLOOKUP(B55,[2]订单数据统计!$A$1:$S$65536,18,0)</f>
        <v>239.00</v>
      </c>
      <c r="Z55" t="s">
        <v>22</v>
      </c>
      <c r="AA55">
        <f t="shared" si="14"/>
        <v>0</v>
      </c>
    </row>
    <row r="56" spans="1:27">
      <c r="A56" s="28">
        <v>44055</v>
      </c>
      <c r="B56" s="3" t="s">
        <v>125</v>
      </c>
      <c r="C56" s="3"/>
      <c r="D56" s="3"/>
      <c r="E56" s="38" t="s">
        <v>126</v>
      </c>
      <c r="F56" s="38">
        <v>1</v>
      </c>
      <c r="G56" s="37">
        <f t="shared" ref="G56:G61" si="19">F56*239</f>
        <v>239</v>
      </c>
      <c r="H56" s="10"/>
      <c r="I56" s="6" t="str">
        <f>$I$3&amp;B56</f>
        <v>，1846666</v>
      </c>
      <c r="J56" s="46">
        <v>239</v>
      </c>
      <c r="K56" s="47">
        <v>239</v>
      </c>
      <c r="L56">
        <f t="shared" ref="L56:L61" si="20">J56-K56</f>
        <v>0</v>
      </c>
      <c r="M56">
        <v>1</v>
      </c>
      <c r="N56" t="s">
        <v>25</v>
      </c>
      <c r="O56" s="31" t="s">
        <v>20</v>
      </c>
      <c r="U56">
        <f t="shared" si="12"/>
        <v>0</v>
      </c>
      <c r="V56">
        <f t="shared" si="13"/>
        <v>1</v>
      </c>
      <c r="W56" t="str">
        <f ca="1">Y56</f>
        <v>239.00</v>
      </c>
      <c r="X56" t="s">
        <v>26</v>
      </c>
      <c r="Y56" t="str">
        <f ca="1">VLOOKUP(B56,[2]订单数据统计!$A$1:$S$65536,18,0)</f>
        <v>239.00</v>
      </c>
      <c r="Z56" t="s">
        <v>22</v>
      </c>
      <c r="AA56">
        <f t="shared" si="14"/>
        <v>0</v>
      </c>
    </row>
    <row r="57" spans="1:27">
      <c r="A57" s="28">
        <v>44055</v>
      </c>
      <c r="B57" s="3" t="s">
        <v>127</v>
      </c>
      <c r="C57" s="3"/>
      <c r="D57" s="3"/>
      <c r="E57" s="38" t="s">
        <v>128</v>
      </c>
      <c r="F57" s="38">
        <v>1</v>
      </c>
      <c r="G57" s="37">
        <f t="shared" si="19"/>
        <v>239</v>
      </c>
      <c r="H57" s="10"/>
      <c r="I57" s="6" t="str">
        <f>$I$3&amp;B57</f>
        <v>，1845808</v>
      </c>
      <c r="J57" s="46">
        <v>239</v>
      </c>
      <c r="K57" s="47">
        <v>239</v>
      </c>
      <c r="L57">
        <f t="shared" si="20"/>
        <v>0</v>
      </c>
      <c r="M57">
        <v>1</v>
      </c>
      <c r="N57" t="s">
        <v>25</v>
      </c>
      <c r="O57" s="31" t="s">
        <v>20</v>
      </c>
      <c r="U57">
        <f t="shared" si="12"/>
        <v>0</v>
      </c>
      <c r="V57">
        <f t="shared" si="13"/>
        <v>1</v>
      </c>
      <c r="W57" t="str">
        <f ca="1">Y57</f>
        <v>239.00</v>
      </c>
      <c r="X57" t="s">
        <v>26</v>
      </c>
      <c r="Y57" t="str">
        <f ca="1">VLOOKUP(B57,[2]订单数据统计!$A$1:$S$65536,18,0)</f>
        <v>239.00</v>
      </c>
      <c r="Z57" t="s">
        <v>22</v>
      </c>
      <c r="AA57">
        <f t="shared" si="14"/>
        <v>0</v>
      </c>
    </row>
    <row r="58" spans="1:27">
      <c r="A58" s="28">
        <v>44055</v>
      </c>
      <c r="B58" s="3" t="s">
        <v>129</v>
      </c>
      <c r="C58" s="3"/>
      <c r="D58" s="3"/>
      <c r="E58" s="38" t="s">
        <v>128</v>
      </c>
      <c r="F58" s="38">
        <v>1</v>
      </c>
      <c r="G58" s="37">
        <f t="shared" si="19"/>
        <v>239</v>
      </c>
      <c r="H58" s="10"/>
      <c r="I58" s="6" t="str">
        <f>$I$3&amp;B58</f>
        <v>，1846083</v>
      </c>
      <c r="J58" s="46">
        <v>239</v>
      </c>
      <c r="K58" s="47">
        <v>239</v>
      </c>
      <c r="L58">
        <f t="shared" si="20"/>
        <v>0</v>
      </c>
      <c r="M58">
        <v>1</v>
      </c>
      <c r="N58" t="s">
        <v>25</v>
      </c>
      <c r="O58" s="31" t="s">
        <v>20</v>
      </c>
      <c r="U58">
        <f t="shared" si="12"/>
        <v>0</v>
      </c>
      <c r="V58">
        <f t="shared" si="13"/>
        <v>1</v>
      </c>
      <c r="W58" t="str">
        <f ca="1">Y58</f>
        <v>239.00</v>
      </c>
      <c r="X58" t="s">
        <v>26</v>
      </c>
      <c r="Y58" t="str">
        <f ca="1">VLOOKUP(B58,[2]订单数据统计!$A$1:$S$65536,18,0)</f>
        <v>239.00</v>
      </c>
      <c r="Z58" t="s">
        <v>22</v>
      </c>
      <c r="AA58">
        <f t="shared" si="14"/>
        <v>0</v>
      </c>
    </row>
    <row r="59" spans="1:27">
      <c r="A59" s="28">
        <v>44056</v>
      </c>
      <c r="B59" s="4" t="s">
        <v>27</v>
      </c>
      <c r="C59" s="4"/>
      <c r="D59" s="4"/>
      <c r="E59" s="10" t="s">
        <v>130</v>
      </c>
      <c r="F59" s="10">
        <v>27</v>
      </c>
      <c r="G59" s="37">
        <f t="shared" si="19"/>
        <v>6453</v>
      </c>
      <c r="H59" s="10"/>
      <c r="I59" s="44" t="str">
        <f>$I$3&amp;B59</f>
        <v>，2007201540070631</v>
      </c>
      <c r="J59" s="45">
        <v>6453</v>
      </c>
      <c r="K59">
        <v>3753</v>
      </c>
      <c r="L59">
        <f t="shared" si="20"/>
        <v>2700</v>
      </c>
      <c r="M59">
        <v>27</v>
      </c>
      <c r="N59" t="s">
        <v>29</v>
      </c>
      <c r="O59" s="31" t="s">
        <v>20</v>
      </c>
      <c r="U59">
        <f t="shared" si="12"/>
        <v>0</v>
      </c>
      <c r="V59">
        <f t="shared" si="13"/>
        <v>27</v>
      </c>
      <c r="W59" t="str">
        <f ca="1">VLOOKUP(E59,[1]Sheet1!$BQ$1:$BR$65536,2,0)</f>
        <v>6453.00</v>
      </c>
      <c r="X59" t="s">
        <v>21</v>
      </c>
      <c r="Z59" t="s">
        <v>22</v>
      </c>
      <c r="AA59">
        <f t="shared" si="14"/>
        <v>0</v>
      </c>
    </row>
    <row r="60" spans="1:27">
      <c r="A60" s="28">
        <v>44056</v>
      </c>
      <c r="B60" s="4" t="s">
        <v>27</v>
      </c>
      <c r="C60" s="4"/>
      <c r="D60" s="4"/>
      <c r="E60" s="10" t="s">
        <v>131</v>
      </c>
      <c r="F60" s="10">
        <v>4</v>
      </c>
      <c r="G60" s="37">
        <f t="shared" si="19"/>
        <v>956</v>
      </c>
      <c r="H60" s="10"/>
      <c r="I60" s="44" t="str">
        <f>$I$3&amp;B60</f>
        <v>，2007201540070631</v>
      </c>
      <c r="J60" s="45">
        <v>956</v>
      </c>
      <c r="K60">
        <v>556</v>
      </c>
      <c r="L60">
        <f t="shared" si="20"/>
        <v>400</v>
      </c>
      <c r="M60">
        <v>4</v>
      </c>
      <c r="N60" t="s">
        <v>29</v>
      </c>
      <c r="O60" s="31" t="s">
        <v>20</v>
      </c>
      <c r="U60">
        <f t="shared" si="12"/>
        <v>0</v>
      </c>
      <c r="V60">
        <f t="shared" si="13"/>
        <v>4</v>
      </c>
      <c r="W60" t="str">
        <f ca="1">VLOOKUP(E60,[1]Sheet1!$BQ$1:$BR$65536,2,0)</f>
        <v>956.00</v>
      </c>
      <c r="X60" t="s">
        <v>21</v>
      </c>
      <c r="Z60" t="s">
        <v>22</v>
      </c>
      <c r="AA60">
        <f t="shared" si="14"/>
        <v>0</v>
      </c>
    </row>
    <row r="61" spans="1:27">
      <c r="A61" s="28">
        <v>44056</v>
      </c>
      <c r="B61" s="3" t="s">
        <v>132</v>
      </c>
      <c r="C61" s="3" t="s">
        <v>133</v>
      </c>
      <c r="D61" s="3"/>
      <c r="E61" s="38" t="s">
        <v>134</v>
      </c>
      <c r="F61" s="38">
        <v>2</v>
      </c>
      <c r="G61" s="37">
        <f t="shared" si="19"/>
        <v>478</v>
      </c>
      <c r="H61" s="10"/>
      <c r="I61" s="6" t="str">
        <f>$I$3&amp;B61</f>
        <v>，1846296</v>
      </c>
      <c r="J61" s="45">
        <v>239</v>
      </c>
      <c r="K61">
        <v>239</v>
      </c>
      <c r="L61">
        <f t="shared" si="20"/>
        <v>0</v>
      </c>
      <c r="M61">
        <v>2</v>
      </c>
      <c r="N61" t="s">
        <v>25</v>
      </c>
      <c r="O61" s="31" t="s">
        <v>20</v>
      </c>
      <c r="U61">
        <f t="shared" si="12"/>
        <v>0</v>
      </c>
      <c r="V61">
        <f t="shared" si="13"/>
        <v>2</v>
      </c>
      <c r="W61" t="str">
        <f ca="1">Y61</f>
        <v>239.00</v>
      </c>
      <c r="X61" t="s">
        <v>26</v>
      </c>
      <c r="Y61" t="str">
        <f ca="1">VLOOKUP(B61,[2]订单数据统计!$A$1:$S$65536,18,0)</f>
        <v>239.00</v>
      </c>
      <c r="Z61" t="s">
        <v>22</v>
      </c>
      <c r="AA61">
        <f t="shared" si="14"/>
        <v>239</v>
      </c>
    </row>
    <row r="62" spans="1:27">
      <c r="A62" s="28"/>
      <c r="B62" s="3" t="s">
        <v>133</v>
      </c>
      <c r="C62" s="3"/>
      <c r="D62" s="3"/>
      <c r="E62" s="38"/>
      <c r="F62" s="38"/>
      <c r="G62" s="37"/>
      <c r="H62" s="10"/>
      <c r="I62" s="6"/>
      <c r="J62" s="45">
        <v>239</v>
      </c>
      <c r="K62">
        <v>239</v>
      </c>
      <c r="U62">
        <f t="shared" si="12"/>
        <v>0</v>
      </c>
      <c r="V62">
        <f t="shared" si="13"/>
        <v>0</v>
      </c>
      <c r="W62" t="str">
        <f ca="1">Y62</f>
        <v>239.00</v>
      </c>
      <c r="X62" t="s">
        <v>26</v>
      </c>
      <c r="Y62" t="str">
        <f ca="1">VLOOKUP(B62,[2]订单数据统计!$A$1:$S$65536,18,0)</f>
        <v>239.00</v>
      </c>
      <c r="Z62" t="s">
        <v>22</v>
      </c>
      <c r="AA62">
        <f t="shared" si="14"/>
        <v>-239</v>
      </c>
    </row>
    <row r="63" spans="1:27">
      <c r="A63" s="28">
        <v>44057</v>
      </c>
      <c r="B63" s="4" t="s">
        <v>17</v>
      </c>
      <c r="C63" s="4"/>
      <c r="D63" s="4"/>
      <c r="E63" s="10" t="s">
        <v>135</v>
      </c>
      <c r="F63" s="10">
        <v>3</v>
      </c>
      <c r="G63" s="37">
        <f t="shared" ref="G63:G71" si="21">F63*239</f>
        <v>717</v>
      </c>
      <c r="H63" s="10"/>
      <c r="I63" s="44" t="str">
        <f>$I$3&amp;B63</f>
        <v>，2007230934470631</v>
      </c>
      <c r="J63" s="45">
        <v>717</v>
      </c>
      <c r="K63">
        <v>417</v>
      </c>
      <c r="L63">
        <f t="shared" ref="L63:L70" si="22">J63-K63</f>
        <v>300</v>
      </c>
      <c r="M63">
        <v>3</v>
      </c>
      <c r="N63" t="s">
        <v>19</v>
      </c>
      <c r="O63" s="31" t="s">
        <v>20</v>
      </c>
      <c r="U63">
        <f t="shared" si="12"/>
        <v>0</v>
      </c>
      <c r="V63">
        <f t="shared" si="13"/>
        <v>3</v>
      </c>
      <c r="W63" t="str">
        <f ca="1">VLOOKUP(E63,[1]Sheet1!$BQ$1:$BR$65536,2,0)</f>
        <v>717.00</v>
      </c>
      <c r="X63" t="s">
        <v>21</v>
      </c>
      <c r="Z63" t="s">
        <v>22</v>
      </c>
      <c r="AA63">
        <f t="shared" si="14"/>
        <v>0</v>
      </c>
    </row>
    <row r="64" spans="1:27">
      <c r="A64" s="28">
        <v>44057</v>
      </c>
      <c r="B64" s="4" t="s">
        <v>27</v>
      </c>
      <c r="C64" s="4"/>
      <c r="D64" s="4"/>
      <c r="E64" s="10" t="s">
        <v>136</v>
      </c>
      <c r="F64" s="10">
        <v>1</v>
      </c>
      <c r="G64" s="37">
        <f t="shared" si="21"/>
        <v>239</v>
      </c>
      <c r="H64" s="10"/>
      <c r="I64" s="44" t="str">
        <f>$I$3&amp;B64</f>
        <v>，2007201540070631</v>
      </c>
      <c r="J64" s="45">
        <v>239</v>
      </c>
      <c r="K64">
        <v>139</v>
      </c>
      <c r="L64">
        <f t="shared" si="22"/>
        <v>100</v>
      </c>
      <c r="M64">
        <v>1</v>
      </c>
      <c r="N64" t="s">
        <v>29</v>
      </c>
      <c r="O64" s="31" t="s">
        <v>20</v>
      </c>
      <c r="U64">
        <f t="shared" si="12"/>
        <v>0</v>
      </c>
      <c r="V64">
        <f t="shared" si="13"/>
        <v>1</v>
      </c>
      <c r="W64" t="str">
        <f ca="1">VLOOKUP(E64,[1]Sheet1!$BQ$1:$BR$65536,2,0)</f>
        <v>239.00</v>
      </c>
      <c r="X64" t="s">
        <v>21</v>
      </c>
      <c r="Z64" t="s">
        <v>22</v>
      </c>
      <c r="AA64">
        <f t="shared" si="14"/>
        <v>0</v>
      </c>
    </row>
    <row r="65" spans="1:27">
      <c r="A65" s="28">
        <v>44057</v>
      </c>
      <c r="B65" s="4" t="s">
        <v>137</v>
      </c>
      <c r="C65" s="4"/>
      <c r="D65" s="4"/>
      <c r="E65" s="10" t="s">
        <v>138</v>
      </c>
      <c r="F65" s="10">
        <v>1</v>
      </c>
      <c r="G65" s="37">
        <f t="shared" si="21"/>
        <v>239</v>
      </c>
      <c r="H65" s="10"/>
      <c r="I65" s="44" t="str">
        <f>$I$3&amp;B65</f>
        <v>，2006281208555803</v>
      </c>
      <c r="J65" s="46">
        <v>239</v>
      </c>
      <c r="K65">
        <v>139</v>
      </c>
      <c r="L65">
        <f t="shared" si="22"/>
        <v>100</v>
      </c>
      <c r="M65" s="47">
        <v>1</v>
      </c>
      <c r="N65" t="s">
        <v>25</v>
      </c>
      <c r="O65" s="31" t="s">
        <v>20</v>
      </c>
      <c r="U65">
        <f t="shared" si="12"/>
        <v>0</v>
      </c>
      <c r="V65">
        <f t="shared" si="13"/>
        <v>1</v>
      </c>
      <c r="W65" t="str">
        <f ca="1">VLOOKUP(E65,[1]Sheet1!$BQ$1:$BR$65536,2,0)</f>
        <v>239.00</v>
      </c>
      <c r="X65" t="s">
        <v>21</v>
      </c>
      <c r="Z65" t="s">
        <v>22</v>
      </c>
      <c r="AA65">
        <f t="shared" si="14"/>
        <v>0</v>
      </c>
    </row>
    <row r="66" spans="1:27">
      <c r="A66" s="28">
        <v>44057</v>
      </c>
      <c r="B66" s="3" t="s">
        <v>139</v>
      </c>
      <c r="C66" s="3"/>
      <c r="D66" s="3"/>
      <c r="E66" s="38" t="s">
        <v>140</v>
      </c>
      <c r="F66" s="38">
        <v>1</v>
      </c>
      <c r="G66" s="37">
        <f t="shared" si="21"/>
        <v>239</v>
      </c>
      <c r="H66" s="10"/>
      <c r="I66" s="6" t="str">
        <f>$I$3&amp;B66</f>
        <v>，1847513</v>
      </c>
      <c r="J66" s="46">
        <v>239</v>
      </c>
      <c r="K66" s="47">
        <v>239</v>
      </c>
      <c r="L66">
        <f t="shared" si="22"/>
        <v>0</v>
      </c>
      <c r="M66">
        <v>1</v>
      </c>
      <c r="N66" t="s">
        <v>25</v>
      </c>
      <c r="O66" s="31" t="s">
        <v>20</v>
      </c>
      <c r="U66">
        <f t="shared" si="12"/>
        <v>0</v>
      </c>
      <c r="V66">
        <f t="shared" si="13"/>
        <v>1</v>
      </c>
      <c r="W66" t="str">
        <f ca="1">Y66</f>
        <v>239.00</v>
      </c>
      <c r="X66" t="s">
        <v>26</v>
      </c>
      <c r="Y66" t="str">
        <f ca="1">VLOOKUP(B66,[2]订单数据统计!$A$1:$S$65536,18,0)</f>
        <v>239.00</v>
      </c>
      <c r="Z66" t="s">
        <v>22</v>
      </c>
      <c r="AA66">
        <f t="shared" si="14"/>
        <v>0</v>
      </c>
    </row>
    <row r="67" spans="1:27">
      <c r="A67" s="28">
        <v>44057</v>
      </c>
      <c r="B67" s="3" t="s">
        <v>141</v>
      </c>
      <c r="C67" s="3"/>
      <c r="D67" s="3"/>
      <c r="E67" s="38" t="s">
        <v>142</v>
      </c>
      <c r="F67" s="38">
        <v>2</v>
      </c>
      <c r="G67" s="37">
        <f t="shared" si="21"/>
        <v>478</v>
      </c>
      <c r="H67" s="10"/>
      <c r="I67" s="6" t="str">
        <f>$I$3&amp;B67</f>
        <v>，1845384</v>
      </c>
      <c r="J67" s="46">
        <v>478</v>
      </c>
      <c r="K67" s="47">
        <v>478</v>
      </c>
      <c r="L67">
        <f t="shared" si="22"/>
        <v>0</v>
      </c>
      <c r="M67">
        <v>2</v>
      </c>
      <c r="N67" t="s">
        <v>25</v>
      </c>
      <c r="O67" s="31" t="s">
        <v>20</v>
      </c>
      <c r="U67">
        <f t="shared" si="12"/>
        <v>0</v>
      </c>
      <c r="V67">
        <f t="shared" si="13"/>
        <v>2</v>
      </c>
      <c r="W67" t="str">
        <f ca="1">Y67</f>
        <v>478.00</v>
      </c>
      <c r="X67" t="s">
        <v>26</v>
      </c>
      <c r="Y67" t="str">
        <f ca="1">VLOOKUP(B67,[2]订单数据统计!$A$1:$S$65536,18,0)</f>
        <v>478.00</v>
      </c>
      <c r="Z67" t="s">
        <v>22</v>
      </c>
      <c r="AA67">
        <f t="shared" si="14"/>
        <v>0</v>
      </c>
    </row>
    <row r="68" spans="1:27">
      <c r="A68" s="28">
        <v>44057</v>
      </c>
      <c r="B68" s="3" t="s">
        <v>143</v>
      </c>
      <c r="C68" s="3"/>
      <c r="D68" s="3"/>
      <c r="E68" s="38" t="s">
        <v>144</v>
      </c>
      <c r="F68" s="38">
        <v>1</v>
      </c>
      <c r="G68" s="37">
        <f t="shared" si="21"/>
        <v>239</v>
      </c>
      <c r="H68" s="10"/>
      <c r="I68" s="6" t="str">
        <f>$I$3&amp;B68</f>
        <v>，1847490</v>
      </c>
      <c r="J68" s="46">
        <v>239</v>
      </c>
      <c r="K68" s="47">
        <v>239</v>
      </c>
      <c r="L68">
        <f t="shared" si="22"/>
        <v>0</v>
      </c>
      <c r="M68">
        <v>1</v>
      </c>
      <c r="N68" t="s">
        <v>25</v>
      </c>
      <c r="O68" s="31" t="s">
        <v>20</v>
      </c>
      <c r="U68">
        <f t="shared" si="12"/>
        <v>0</v>
      </c>
      <c r="V68">
        <f t="shared" si="13"/>
        <v>1</v>
      </c>
      <c r="W68" t="str">
        <f ca="1">Y68</f>
        <v>239.00</v>
      </c>
      <c r="X68" t="s">
        <v>26</v>
      </c>
      <c r="Y68" t="str">
        <f ca="1">VLOOKUP(B68,[2]订单数据统计!$A$1:$S$65536,18,0)</f>
        <v>239.00</v>
      </c>
      <c r="Z68" t="s">
        <v>22</v>
      </c>
      <c r="AA68">
        <f t="shared" si="14"/>
        <v>0</v>
      </c>
    </row>
    <row r="69" s="16" customFormat="1" spans="1:27">
      <c r="A69" s="52">
        <v>44057</v>
      </c>
      <c r="B69" s="14" t="s">
        <v>17</v>
      </c>
      <c r="C69" s="14"/>
      <c r="D69" s="14"/>
      <c r="E69" s="15" t="s">
        <v>145</v>
      </c>
      <c r="F69" s="15">
        <v>2</v>
      </c>
      <c r="G69" s="53">
        <f t="shared" si="21"/>
        <v>478</v>
      </c>
      <c r="H69" s="15"/>
      <c r="I69" s="59" t="str">
        <f>$I$3&amp;B69</f>
        <v>，2007230934470631</v>
      </c>
      <c r="J69" s="60">
        <v>478</v>
      </c>
      <c r="K69" s="16">
        <v>278</v>
      </c>
      <c r="L69" s="16">
        <f t="shared" si="22"/>
        <v>200</v>
      </c>
      <c r="M69" s="16">
        <v>1</v>
      </c>
      <c r="N69" s="16" t="s">
        <v>19</v>
      </c>
      <c r="O69" s="61" t="s">
        <v>20</v>
      </c>
      <c r="U69">
        <f t="shared" ref="U69:U100" si="23">F69-M69</f>
        <v>1</v>
      </c>
      <c r="V69" s="16">
        <f t="shared" ref="V69:V100" si="24">M69-U69</f>
        <v>0</v>
      </c>
      <c r="W69" s="16" t="e">
        <f ca="1">VLOOKUP(E69,[1]Sheet1!$BQ$1:$BR$65536,2,0)</f>
        <v>#N/A</v>
      </c>
      <c r="X69" t="s">
        <v>21</v>
      </c>
      <c r="Z69" t="s">
        <v>22</v>
      </c>
      <c r="AA69">
        <f t="shared" ref="AA69:AA100" si="25">G69-J69</f>
        <v>0</v>
      </c>
    </row>
    <row r="70" spans="1:27">
      <c r="A70" s="28">
        <v>44057</v>
      </c>
      <c r="B70" s="4" t="s">
        <v>27</v>
      </c>
      <c r="C70" s="4" t="s">
        <v>146</v>
      </c>
      <c r="D70" s="4"/>
      <c r="E70" s="10" t="s">
        <v>147</v>
      </c>
      <c r="F70" s="10">
        <v>3</v>
      </c>
      <c r="G70" s="37">
        <f t="shared" si="21"/>
        <v>717</v>
      </c>
      <c r="H70" s="10"/>
      <c r="I70" s="44" t="str">
        <f>$I$3&amp;B70</f>
        <v>，2007201540070631</v>
      </c>
      <c r="J70" s="45">
        <v>717</v>
      </c>
      <c r="K70">
        <v>417</v>
      </c>
      <c r="L70">
        <f t="shared" si="22"/>
        <v>300</v>
      </c>
      <c r="M70">
        <v>3</v>
      </c>
      <c r="N70" t="s">
        <v>29</v>
      </c>
      <c r="O70" s="31" t="s">
        <v>20</v>
      </c>
      <c r="U70">
        <f t="shared" si="23"/>
        <v>0</v>
      </c>
      <c r="V70">
        <f t="shared" si="24"/>
        <v>3</v>
      </c>
      <c r="W70" t="str">
        <f ca="1">VLOOKUP(E70,[1]Sheet1!$BQ$1:$BR$65536,2,0)</f>
        <v>717.00</v>
      </c>
      <c r="X70" t="s">
        <v>21</v>
      </c>
      <c r="Z70" t="s">
        <v>22</v>
      </c>
      <c r="AA70">
        <f t="shared" si="25"/>
        <v>0</v>
      </c>
    </row>
    <row r="71" spans="1:27">
      <c r="A71" s="28"/>
      <c r="B71" s="4" t="s">
        <v>146</v>
      </c>
      <c r="C71" s="4"/>
      <c r="D71" s="4"/>
      <c r="E71" s="10"/>
      <c r="F71" s="10">
        <v>3</v>
      </c>
      <c r="G71" s="37">
        <f t="shared" si="21"/>
        <v>717</v>
      </c>
      <c r="H71" s="10"/>
      <c r="I71" s="44"/>
      <c r="J71" s="45">
        <v>717</v>
      </c>
      <c r="K71">
        <v>717</v>
      </c>
      <c r="U71">
        <f t="shared" si="23"/>
        <v>3</v>
      </c>
      <c r="V71">
        <f t="shared" si="24"/>
        <v>-3</v>
      </c>
      <c r="W71" t="str">
        <f ca="1">Y71</f>
        <v>717.00</v>
      </c>
      <c r="X71" t="s">
        <v>26</v>
      </c>
      <c r="Y71" t="str">
        <f ca="1">VLOOKUP(B71,[2]订单数据统计!$A$1:$S$65536,18,0)</f>
        <v>717.00</v>
      </c>
      <c r="Z71" t="s">
        <v>22</v>
      </c>
      <c r="AA71">
        <f t="shared" si="25"/>
        <v>0</v>
      </c>
    </row>
    <row r="72" spans="1:27">
      <c r="A72" s="28">
        <v>44057</v>
      </c>
      <c r="B72" s="3" t="s">
        <v>148</v>
      </c>
      <c r="C72" s="3"/>
      <c r="D72" s="3"/>
      <c r="E72" s="38" t="s">
        <v>149</v>
      </c>
      <c r="F72" s="38">
        <v>1</v>
      </c>
      <c r="G72" s="37">
        <f t="shared" ref="G72:G79" si="26">F72*239</f>
        <v>239</v>
      </c>
      <c r="H72" s="10"/>
      <c r="I72" s="6" t="str">
        <f>$I$3&amp;B72</f>
        <v>，1847698</v>
      </c>
      <c r="J72" s="46">
        <v>239</v>
      </c>
      <c r="K72" s="47">
        <v>239</v>
      </c>
      <c r="L72">
        <f t="shared" ref="L72:L79" si="27">J72-K72</f>
        <v>0</v>
      </c>
      <c r="M72">
        <v>1</v>
      </c>
      <c r="N72" t="s">
        <v>25</v>
      </c>
      <c r="O72" s="31" t="s">
        <v>20</v>
      </c>
      <c r="U72">
        <f t="shared" si="23"/>
        <v>0</v>
      </c>
      <c r="V72">
        <f t="shared" si="24"/>
        <v>1</v>
      </c>
      <c r="W72" t="str">
        <f ca="1">Y72</f>
        <v>239.00</v>
      </c>
      <c r="X72" t="s">
        <v>26</v>
      </c>
      <c r="Y72" t="str">
        <f ca="1">VLOOKUP(B72,[2]订单数据统计!$A$1:$S$65536,18,0)</f>
        <v>239.00</v>
      </c>
      <c r="Z72" t="s">
        <v>22</v>
      </c>
      <c r="AA72">
        <f t="shared" si="25"/>
        <v>0</v>
      </c>
    </row>
    <row r="73" spans="1:27">
      <c r="A73" s="28">
        <v>44057</v>
      </c>
      <c r="B73" s="3" t="s">
        <v>150</v>
      </c>
      <c r="C73" s="3"/>
      <c r="D73" s="3"/>
      <c r="E73" s="54" t="s">
        <v>151</v>
      </c>
      <c r="F73" s="38">
        <v>2</v>
      </c>
      <c r="G73" s="37">
        <f t="shared" si="26"/>
        <v>478</v>
      </c>
      <c r="H73" s="10"/>
      <c r="I73" s="6" t="str">
        <f>$I$3&amp;B73</f>
        <v>，1847406</v>
      </c>
      <c r="J73" s="46">
        <v>478</v>
      </c>
      <c r="K73" s="47">
        <v>478</v>
      </c>
      <c r="L73">
        <f t="shared" si="27"/>
        <v>0</v>
      </c>
      <c r="M73">
        <v>2</v>
      </c>
      <c r="N73" t="s">
        <v>25</v>
      </c>
      <c r="O73" s="31" t="s">
        <v>20</v>
      </c>
      <c r="U73">
        <f t="shared" si="23"/>
        <v>0</v>
      </c>
      <c r="V73">
        <f t="shared" si="24"/>
        <v>2</v>
      </c>
      <c r="W73" t="str">
        <f ca="1">Y73</f>
        <v>478.00</v>
      </c>
      <c r="X73" t="s">
        <v>26</v>
      </c>
      <c r="Y73" t="str">
        <f ca="1">VLOOKUP(B73,[2]订单数据统计!$A$1:$S$65536,18,0)</f>
        <v>478.00</v>
      </c>
      <c r="Z73" t="s">
        <v>22</v>
      </c>
      <c r="AA73">
        <f t="shared" si="25"/>
        <v>0</v>
      </c>
    </row>
    <row r="74" spans="1:27">
      <c r="A74" s="28">
        <v>44058</v>
      </c>
      <c r="B74" s="4" t="s">
        <v>17</v>
      </c>
      <c r="C74" s="4"/>
      <c r="D74" s="4"/>
      <c r="E74" s="20" t="s">
        <v>152</v>
      </c>
      <c r="F74" s="10">
        <v>22</v>
      </c>
      <c r="G74" s="37">
        <f t="shared" si="26"/>
        <v>5258</v>
      </c>
      <c r="H74" s="10"/>
      <c r="I74" s="44" t="str">
        <f>$I$3&amp;B74</f>
        <v>，2007230934470631</v>
      </c>
      <c r="J74" s="45">
        <v>5258</v>
      </c>
      <c r="K74">
        <v>3058</v>
      </c>
      <c r="L74">
        <f t="shared" si="27"/>
        <v>2200</v>
      </c>
      <c r="M74">
        <v>22</v>
      </c>
      <c r="N74" t="s">
        <v>19</v>
      </c>
      <c r="O74" s="31" t="s">
        <v>20</v>
      </c>
      <c r="U74">
        <f t="shared" si="23"/>
        <v>0</v>
      </c>
      <c r="V74">
        <f t="shared" si="24"/>
        <v>22</v>
      </c>
      <c r="W74" t="str">
        <f ca="1">VLOOKUP(E74,[1]Sheet1!$BQ$1:$BR$65536,2,0)</f>
        <v>478.00</v>
      </c>
      <c r="X74" t="s">
        <v>21</v>
      </c>
      <c r="Z74" t="s">
        <v>22</v>
      </c>
      <c r="AA74">
        <f t="shared" si="25"/>
        <v>0</v>
      </c>
    </row>
    <row r="75" spans="1:27">
      <c r="A75" s="28">
        <v>44058</v>
      </c>
      <c r="B75" s="4" t="s">
        <v>49</v>
      </c>
      <c r="C75" s="4"/>
      <c r="D75" s="4"/>
      <c r="E75" s="20" t="s">
        <v>153</v>
      </c>
      <c r="F75" s="10">
        <v>4</v>
      </c>
      <c r="G75" s="37">
        <f t="shared" si="26"/>
        <v>956</v>
      </c>
      <c r="H75" s="10"/>
      <c r="I75" s="44" t="str">
        <f>$I$3&amp;B75</f>
        <v>，2007302234180630</v>
      </c>
      <c r="J75" s="45">
        <v>956</v>
      </c>
      <c r="K75">
        <v>556</v>
      </c>
      <c r="L75">
        <f t="shared" si="27"/>
        <v>400</v>
      </c>
      <c r="M75">
        <v>4</v>
      </c>
      <c r="N75" t="s">
        <v>25</v>
      </c>
      <c r="O75" s="31" t="s">
        <v>20</v>
      </c>
      <c r="U75">
        <f t="shared" si="23"/>
        <v>0</v>
      </c>
      <c r="V75">
        <f t="shared" si="24"/>
        <v>4</v>
      </c>
      <c r="W75" t="str">
        <f ca="1">VLOOKUP(E75,[1]Sheet1!$BQ$1:$BR$65536,2,0)</f>
        <v>956.00</v>
      </c>
      <c r="X75" t="s">
        <v>21</v>
      </c>
      <c r="Z75" t="s">
        <v>22</v>
      </c>
      <c r="AA75">
        <f t="shared" si="25"/>
        <v>0</v>
      </c>
    </row>
    <row r="76" spans="1:27">
      <c r="A76" s="28">
        <v>44058</v>
      </c>
      <c r="B76" s="3" t="s">
        <v>154</v>
      </c>
      <c r="C76" s="3"/>
      <c r="D76" s="3"/>
      <c r="E76" s="38" t="s">
        <v>155</v>
      </c>
      <c r="F76" s="38">
        <v>1</v>
      </c>
      <c r="G76" s="37">
        <f t="shared" si="26"/>
        <v>239</v>
      </c>
      <c r="H76" s="10"/>
      <c r="I76" s="6" t="str">
        <f>$I$3&amp;B76</f>
        <v>，1845905</v>
      </c>
      <c r="J76" s="46">
        <v>239</v>
      </c>
      <c r="K76" s="47">
        <v>239</v>
      </c>
      <c r="L76">
        <f t="shared" si="27"/>
        <v>0</v>
      </c>
      <c r="M76">
        <v>1</v>
      </c>
      <c r="N76" t="s">
        <v>25</v>
      </c>
      <c r="O76" s="31" t="s">
        <v>20</v>
      </c>
      <c r="U76">
        <f t="shared" si="23"/>
        <v>0</v>
      </c>
      <c r="V76">
        <f t="shared" si="24"/>
        <v>1</v>
      </c>
      <c r="W76" t="str">
        <f ca="1">Y76</f>
        <v>239.00</v>
      </c>
      <c r="X76" t="s">
        <v>26</v>
      </c>
      <c r="Y76" t="str">
        <f ca="1">VLOOKUP(B76,[2]订单数据统计!$A$1:$S$65536,18,0)</f>
        <v>239.00</v>
      </c>
      <c r="Z76" t="s">
        <v>22</v>
      </c>
      <c r="AA76">
        <f t="shared" si="25"/>
        <v>0</v>
      </c>
    </row>
    <row r="77" spans="1:27">
      <c r="A77" s="28">
        <v>44058</v>
      </c>
      <c r="B77" s="4" t="s">
        <v>27</v>
      </c>
      <c r="C77" s="4"/>
      <c r="D77" s="4"/>
      <c r="E77" s="10" t="s">
        <v>156</v>
      </c>
      <c r="F77" s="10">
        <v>1</v>
      </c>
      <c r="G77" s="37">
        <f t="shared" si="26"/>
        <v>239</v>
      </c>
      <c r="H77" s="10"/>
      <c r="I77" s="44" t="str">
        <f>$I$3&amp;B77</f>
        <v>，2007201540070631</v>
      </c>
      <c r="J77" s="45">
        <v>239</v>
      </c>
      <c r="K77">
        <v>139</v>
      </c>
      <c r="L77">
        <f t="shared" si="27"/>
        <v>100</v>
      </c>
      <c r="M77">
        <v>1</v>
      </c>
      <c r="N77" t="s">
        <v>29</v>
      </c>
      <c r="O77" s="31" t="s">
        <v>20</v>
      </c>
      <c r="U77">
        <f t="shared" si="23"/>
        <v>0</v>
      </c>
      <c r="V77">
        <f t="shared" si="24"/>
        <v>1</v>
      </c>
      <c r="W77" t="str">
        <f ca="1">VLOOKUP(E77,[1]Sheet1!$BQ$1:$BR$65536,2,0)</f>
        <v>239.00</v>
      </c>
      <c r="X77" t="s">
        <v>21</v>
      </c>
      <c r="Z77" t="s">
        <v>22</v>
      </c>
      <c r="AA77">
        <f t="shared" si="25"/>
        <v>0</v>
      </c>
    </row>
    <row r="78" spans="1:27">
      <c r="A78" s="28">
        <v>44058</v>
      </c>
      <c r="B78" s="4" t="s">
        <v>27</v>
      </c>
      <c r="C78" s="4"/>
      <c r="D78" s="4"/>
      <c r="E78" s="10" t="s">
        <v>157</v>
      </c>
      <c r="F78" s="10">
        <v>1</v>
      </c>
      <c r="G78" s="37">
        <f t="shared" si="26"/>
        <v>239</v>
      </c>
      <c r="H78" s="10"/>
      <c r="I78" s="44" t="str">
        <f>$I$3&amp;B78</f>
        <v>，2007201540070631</v>
      </c>
      <c r="J78" s="45">
        <v>239</v>
      </c>
      <c r="K78">
        <v>139</v>
      </c>
      <c r="L78">
        <f t="shared" si="27"/>
        <v>100</v>
      </c>
      <c r="M78">
        <v>1</v>
      </c>
      <c r="N78" t="s">
        <v>29</v>
      </c>
      <c r="O78" s="31" t="s">
        <v>20</v>
      </c>
      <c r="U78">
        <f t="shared" si="23"/>
        <v>0</v>
      </c>
      <c r="V78">
        <f t="shared" si="24"/>
        <v>1</v>
      </c>
      <c r="W78" t="str">
        <f ca="1">VLOOKUP(E78,[1]Sheet1!$BQ$1:$BR$65536,2,0)</f>
        <v>239.00</v>
      </c>
      <c r="X78" t="s">
        <v>21</v>
      </c>
      <c r="Z78" t="s">
        <v>22</v>
      </c>
      <c r="AA78">
        <f t="shared" si="25"/>
        <v>0</v>
      </c>
    </row>
    <row r="79" spans="1:27">
      <c r="A79" s="28">
        <v>44058</v>
      </c>
      <c r="B79" s="4" t="s">
        <v>27</v>
      </c>
      <c r="C79" s="4"/>
      <c r="D79" s="4"/>
      <c r="E79" s="10" t="s">
        <v>158</v>
      </c>
      <c r="F79" s="10">
        <v>1</v>
      </c>
      <c r="G79" s="37">
        <f t="shared" si="26"/>
        <v>239</v>
      </c>
      <c r="H79" s="10"/>
      <c r="I79" s="44" t="str">
        <f>$I$3&amp;B79</f>
        <v>，2007201540070631</v>
      </c>
      <c r="J79" s="45">
        <v>239</v>
      </c>
      <c r="K79">
        <v>139</v>
      </c>
      <c r="L79">
        <f t="shared" si="27"/>
        <v>100</v>
      </c>
      <c r="M79">
        <v>1</v>
      </c>
      <c r="N79" t="s">
        <v>29</v>
      </c>
      <c r="O79" s="31" t="s">
        <v>20</v>
      </c>
      <c r="U79">
        <f t="shared" si="23"/>
        <v>0</v>
      </c>
      <c r="V79">
        <f t="shared" si="24"/>
        <v>1</v>
      </c>
      <c r="W79" t="e">
        <f ca="1">Y79</f>
        <v>#N/A</v>
      </c>
      <c r="X79" t="s">
        <v>21</v>
      </c>
      <c r="Y79" t="e">
        <f ca="1">VLOOKUP(B79,[2]订单数据统计!$A$1:$S$65536,18,0)</f>
        <v>#N/A</v>
      </c>
      <c r="Z79" t="s">
        <v>22</v>
      </c>
      <c r="AA79">
        <f t="shared" si="25"/>
        <v>0</v>
      </c>
    </row>
    <row r="80" spans="1:27">
      <c r="A80" s="28">
        <v>44058</v>
      </c>
      <c r="B80" s="4" t="s">
        <v>27</v>
      </c>
      <c r="C80" s="4"/>
      <c r="D80" s="4"/>
      <c r="E80" s="10" t="s">
        <v>159</v>
      </c>
      <c r="F80" s="10">
        <v>1</v>
      </c>
      <c r="G80" s="37">
        <f t="shared" ref="G80:G84" si="28">F80*239</f>
        <v>239</v>
      </c>
      <c r="H80" s="10"/>
      <c r="I80" s="44" t="str">
        <f>$I$3&amp;B80</f>
        <v>，2007201540070631</v>
      </c>
      <c r="J80" s="45">
        <v>239</v>
      </c>
      <c r="K80">
        <v>139</v>
      </c>
      <c r="L80">
        <f t="shared" ref="L80:L84" si="29">J80-K80</f>
        <v>100</v>
      </c>
      <c r="M80">
        <v>1</v>
      </c>
      <c r="N80" t="s">
        <v>29</v>
      </c>
      <c r="O80" s="31" t="s">
        <v>20</v>
      </c>
      <c r="U80">
        <f t="shared" si="23"/>
        <v>0</v>
      </c>
      <c r="V80">
        <f t="shared" si="24"/>
        <v>1</v>
      </c>
      <c r="W80" t="str">
        <f ca="1">VLOOKUP(E80,[1]Sheet1!$BQ$1:$BR$65536,2,0)</f>
        <v>239.00</v>
      </c>
      <c r="X80" t="s">
        <v>21</v>
      </c>
      <c r="Z80" t="s">
        <v>22</v>
      </c>
      <c r="AA80">
        <f t="shared" si="25"/>
        <v>0</v>
      </c>
    </row>
    <row r="81" spans="1:27">
      <c r="A81" s="28">
        <v>44058</v>
      </c>
      <c r="B81" s="4" t="s">
        <v>27</v>
      </c>
      <c r="C81" s="4"/>
      <c r="D81" s="4"/>
      <c r="E81" s="10" t="s">
        <v>28</v>
      </c>
      <c r="F81" s="10">
        <v>1</v>
      </c>
      <c r="G81" s="37">
        <f t="shared" si="28"/>
        <v>239</v>
      </c>
      <c r="H81" s="10"/>
      <c r="I81" s="44" t="str">
        <f>$I$3&amp;B81</f>
        <v>，2007201540070631</v>
      </c>
      <c r="J81" s="45">
        <v>239</v>
      </c>
      <c r="K81">
        <v>139</v>
      </c>
      <c r="L81">
        <f t="shared" si="29"/>
        <v>100</v>
      </c>
      <c r="M81">
        <v>1</v>
      </c>
      <c r="N81" t="s">
        <v>29</v>
      </c>
      <c r="O81" s="31" t="s">
        <v>20</v>
      </c>
      <c r="U81">
        <f t="shared" si="23"/>
        <v>0</v>
      </c>
      <c r="V81">
        <f t="shared" si="24"/>
        <v>1</v>
      </c>
      <c r="W81" t="str">
        <f ca="1">VLOOKUP(E81,[1]Sheet1!$BQ$1:$BR$65536,2,0)</f>
        <v>239.00</v>
      </c>
      <c r="X81" t="s">
        <v>21</v>
      </c>
      <c r="Z81" t="s">
        <v>22</v>
      </c>
      <c r="AA81">
        <f t="shared" si="25"/>
        <v>0</v>
      </c>
    </row>
    <row r="82" spans="1:27">
      <c r="A82" s="28">
        <v>44058</v>
      </c>
      <c r="B82" s="4" t="s">
        <v>17</v>
      </c>
      <c r="C82" s="4"/>
      <c r="D82" s="4"/>
      <c r="E82" s="10" t="s">
        <v>160</v>
      </c>
      <c r="F82" s="10">
        <v>4</v>
      </c>
      <c r="G82" s="37">
        <f t="shared" si="28"/>
        <v>956</v>
      </c>
      <c r="H82" s="10"/>
      <c r="I82" s="44" t="str">
        <f>$I$3&amp;B82</f>
        <v>，2007230934470631</v>
      </c>
      <c r="J82" s="45">
        <v>956</v>
      </c>
      <c r="K82">
        <v>556</v>
      </c>
      <c r="L82">
        <f t="shared" si="29"/>
        <v>400</v>
      </c>
      <c r="M82">
        <v>4</v>
      </c>
      <c r="N82" t="s">
        <v>19</v>
      </c>
      <c r="O82" s="31" t="s">
        <v>20</v>
      </c>
      <c r="U82">
        <f t="shared" si="23"/>
        <v>0</v>
      </c>
      <c r="V82">
        <f t="shared" si="24"/>
        <v>4</v>
      </c>
      <c r="W82" t="str">
        <f ca="1">VLOOKUP(E82,[1]Sheet1!$BQ$1:$BR$65536,2,0)</f>
        <v>956.00</v>
      </c>
      <c r="X82" t="s">
        <v>21</v>
      </c>
      <c r="Z82" t="s">
        <v>22</v>
      </c>
      <c r="AA82">
        <f t="shared" si="25"/>
        <v>0</v>
      </c>
    </row>
    <row r="83" spans="1:27">
      <c r="A83" s="28">
        <v>44058</v>
      </c>
      <c r="B83" s="4" t="s">
        <v>161</v>
      </c>
      <c r="C83" s="4"/>
      <c r="D83" s="4"/>
      <c r="E83" s="10" t="s">
        <v>162</v>
      </c>
      <c r="F83" s="10">
        <v>1</v>
      </c>
      <c r="G83" s="37">
        <f t="shared" si="28"/>
        <v>239</v>
      </c>
      <c r="H83" s="10"/>
      <c r="I83" s="44" t="str">
        <f>$I$3&amp;B83</f>
        <v>，2007172227230562</v>
      </c>
      <c r="J83" s="46">
        <v>239</v>
      </c>
      <c r="K83">
        <v>139</v>
      </c>
      <c r="L83">
        <f t="shared" si="29"/>
        <v>100</v>
      </c>
      <c r="M83" s="47">
        <v>1</v>
      </c>
      <c r="N83" t="s">
        <v>25</v>
      </c>
      <c r="O83" s="31" t="s">
        <v>20</v>
      </c>
      <c r="U83">
        <f t="shared" si="23"/>
        <v>0</v>
      </c>
      <c r="V83">
        <f t="shared" si="24"/>
        <v>1</v>
      </c>
      <c r="W83" t="str">
        <f ca="1">VLOOKUP(E83,[1]Sheet1!$BQ$1:$BR$65536,2,0)</f>
        <v>239.00</v>
      </c>
      <c r="X83" t="s">
        <v>21</v>
      </c>
      <c r="Z83" t="s">
        <v>22</v>
      </c>
      <c r="AA83">
        <f t="shared" si="25"/>
        <v>0</v>
      </c>
    </row>
    <row r="84" spans="1:27">
      <c r="A84" s="28">
        <v>44058</v>
      </c>
      <c r="B84" s="4" t="s">
        <v>17</v>
      </c>
      <c r="C84" s="4"/>
      <c r="D84" s="4"/>
      <c r="E84" s="10" t="s">
        <v>163</v>
      </c>
      <c r="F84" s="10">
        <v>1</v>
      </c>
      <c r="G84" s="37">
        <f t="shared" si="28"/>
        <v>239</v>
      </c>
      <c r="H84" s="10"/>
      <c r="I84" s="44" t="str">
        <f>$I$3&amp;B84</f>
        <v>，2007230934470631</v>
      </c>
      <c r="J84" s="45">
        <v>239</v>
      </c>
      <c r="K84">
        <v>139</v>
      </c>
      <c r="L84">
        <f t="shared" si="29"/>
        <v>100</v>
      </c>
      <c r="M84">
        <v>1</v>
      </c>
      <c r="N84" t="s">
        <v>19</v>
      </c>
      <c r="O84" s="31" t="s">
        <v>20</v>
      </c>
      <c r="U84">
        <f t="shared" si="23"/>
        <v>0</v>
      </c>
      <c r="V84">
        <f t="shared" si="24"/>
        <v>1</v>
      </c>
      <c r="W84" t="str">
        <f ca="1">VLOOKUP(E84,[1]Sheet1!$BQ$1:$BR$65536,2,0)</f>
        <v>239.00</v>
      </c>
      <c r="X84" t="s">
        <v>21</v>
      </c>
      <c r="Z84" t="s">
        <v>22</v>
      </c>
      <c r="AA84">
        <f t="shared" si="25"/>
        <v>0</v>
      </c>
    </row>
    <row r="85" spans="1:27">
      <c r="A85" s="55">
        <v>44058</v>
      </c>
      <c r="B85" s="4" t="s">
        <v>164</v>
      </c>
      <c r="C85" s="4"/>
      <c r="D85" s="4"/>
      <c r="E85" s="21" t="s">
        <v>165</v>
      </c>
      <c r="F85" s="21">
        <v>1</v>
      </c>
      <c r="G85" s="41">
        <f t="shared" ref="G85:G87" si="30">F85*239</f>
        <v>239</v>
      </c>
      <c r="H85" s="21"/>
      <c r="I85" s="44" t="str">
        <f>$I$3&amp;B85</f>
        <v>，2006181500432719</v>
      </c>
      <c r="J85" s="48">
        <v>239</v>
      </c>
      <c r="K85">
        <v>139</v>
      </c>
      <c r="L85">
        <f t="shared" ref="L85:L87" si="31">J85-K85</f>
        <v>100</v>
      </c>
      <c r="M85" s="47">
        <v>1</v>
      </c>
      <c r="O85" s="31" t="s">
        <v>101</v>
      </c>
      <c r="P85" s="49" t="s">
        <v>102</v>
      </c>
      <c r="Q85" t="s">
        <v>103</v>
      </c>
      <c r="R85" t="s">
        <v>104</v>
      </c>
      <c r="S85">
        <f>F85-M85</f>
        <v>0</v>
      </c>
      <c r="U85">
        <f t="shared" si="23"/>
        <v>0</v>
      </c>
      <c r="V85">
        <f t="shared" si="24"/>
        <v>1</v>
      </c>
      <c r="W85" t="str">
        <f ca="1">VLOOKUP(E85,[1]Sheet1!$BQ$1:$BR$65536,2,0)</f>
        <v>199.00</v>
      </c>
      <c r="X85" t="s">
        <v>21</v>
      </c>
      <c r="Z85" t="s">
        <v>22</v>
      </c>
      <c r="AA85">
        <f t="shared" si="25"/>
        <v>0</v>
      </c>
    </row>
    <row r="86" spans="1:27">
      <c r="A86" s="55">
        <v>44058</v>
      </c>
      <c r="B86" s="4" t="s">
        <v>166</v>
      </c>
      <c r="C86" s="4"/>
      <c r="D86" s="4"/>
      <c r="E86" s="21" t="s">
        <v>167</v>
      </c>
      <c r="F86" s="21">
        <v>1</v>
      </c>
      <c r="G86" s="41">
        <f t="shared" si="30"/>
        <v>239</v>
      </c>
      <c r="H86" s="21"/>
      <c r="I86" s="44" t="str">
        <f>$I$3&amp;B86</f>
        <v>，2006181713352572</v>
      </c>
      <c r="J86" s="48">
        <v>239</v>
      </c>
      <c r="K86">
        <v>139</v>
      </c>
      <c r="L86">
        <f t="shared" si="31"/>
        <v>100</v>
      </c>
      <c r="M86" s="47">
        <v>1</v>
      </c>
      <c r="O86" s="31" t="s">
        <v>101</v>
      </c>
      <c r="P86" s="49" t="s">
        <v>102</v>
      </c>
      <c r="Q86" t="s">
        <v>103</v>
      </c>
      <c r="R86" t="s">
        <v>104</v>
      </c>
      <c r="S86">
        <f>F86-M86</f>
        <v>0</v>
      </c>
      <c r="U86">
        <f t="shared" si="23"/>
        <v>0</v>
      </c>
      <c r="V86">
        <f t="shared" si="24"/>
        <v>1</v>
      </c>
      <c r="W86" t="str">
        <f ca="1">VLOOKUP(E86,[1]Sheet1!$BQ$1:$BR$65536,2,0)</f>
        <v>199.00</v>
      </c>
      <c r="X86" t="s">
        <v>21</v>
      </c>
      <c r="Z86" t="s">
        <v>22</v>
      </c>
      <c r="AA86">
        <f t="shared" si="25"/>
        <v>0</v>
      </c>
    </row>
    <row r="87" spans="1:27">
      <c r="A87" s="28">
        <v>44058</v>
      </c>
      <c r="B87" s="4" t="s">
        <v>27</v>
      </c>
      <c r="C87" s="4"/>
      <c r="D87" s="4"/>
      <c r="E87" s="10" t="s">
        <v>168</v>
      </c>
      <c r="F87" s="10">
        <v>10</v>
      </c>
      <c r="G87" s="37">
        <f t="shared" si="30"/>
        <v>2390</v>
      </c>
      <c r="H87" s="10"/>
      <c r="I87" s="44" t="str">
        <f>$I$3&amp;B87</f>
        <v>，2007201540070631</v>
      </c>
      <c r="J87" s="45">
        <v>2390</v>
      </c>
      <c r="K87">
        <v>1390</v>
      </c>
      <c r="L87">
        <f t="shared" si="31"/>
        <v>1000</v>
      </c>
      <c r="M87">
        <v>10</v>
      </c>
      <c r="N87" t="s">
        <v>29</v>
      </c>
      <c r="O87" s="31" t="s">
        <v>20</v>
      </c>
      <c r="U87">
        <f t="shared" si="23"/>
        <v>0</v>
      </c>
      <c r="V87">
        <f t="shared" si="24"/>
        <v>10</v>
      </c>
      <c r="W87" t="str">
        <f ca="1">VLOOKUP(E87,[1]Sheet1!$BQ$1:$BR$65536,2,0)</f>
        <v>2390.00</v>
      </c>
      <c r="X87" t="s">
        <v>21</v>
      </c>
      <c r="Z87" t="s">
        <v>22</v>
      </c>
      <c r="AA87">
        <f t="shared" si="25"/>
        <v>0</v>
      </c>
    </row>
    <row r="88" spans="1:27">
      <c r="A88" s="28">
        <v>44058</v>
      </c>
      <c r="B88" s="4" t="s">
        <v>169</v>
      </c>
      <c r="E88" s="10" t="s">
        <v>170</v>
      </c>
      <c r="F88" s="10">
        <v>3</v>
      </c>
      <c r="G88" s="37">
        <f t="shared" ref="G88:G114" si="32">F88*239</f>
        <v>717</v>
      </c>
      <c r="H88" s="10"/>
      <c r="I88" s="44" t="str">
        <f>$I$3&amp;B88</f>
        <v>，2007012101178615</v>
      </c>
      <c r="J88" s="45">
        <v>717</v>
      </c>
      <c r="K88">
        <v>417</v>
      </c>
      <c r="L88">
        <f t="shared" ref="L88:L114" si="33">J88-K88</f>
        <v>300</v>
      </c>
      <c r="M88">
        <v>3</v>
      </c>
      <c r="N88" t="s">
        <v>25</v>
      </c>
      <c r="O88" s="31" t="s">
        <v>20</v>
      </c>
      <c r="U88">
        <f t="shared" si="23"/>
        <v>0</v>
      </c>
      <c r="V88">
        <f t="shared" si="24"/>
        <v>3</v>
      </c>
      <c r="W88" t="e">
        <f ca="1">Y88</f>
        <v>#N/A</v>
      </c>
      <c r="X88" t="s">
        <v>21</v>
      </c>
      <c r="Y88" t="e">
        <f ca="1">VLOOKUP(B88,[2]订单数据统计!$A$1:$S$65536,18,0)</f>
        <v>#N/A</v>
      </c>
      <c r="AA88">
        <f t="shared" si="25"/>
        <v>0</v>
      </c>
    </row>
    <row r="89" spans="1:27">
      <c r="A89" s="28"/>
      <c r="B89" s="4" t="s">
        <v>171</v>
      </c>
      <c r="C89" s="4"/>
      <c r="D89" s="4"/>
      <c r="E89" s="10"/>
      <c r="F89" s="10"/>
      <c r="G89" s="37"/>
      <c r="H89" s="10"/>
      <c r="I89" s="44" t="str">
        <f>$I$3&amp;B89</f>
        <v>，2007041248548618</v>
      </c>
      <c r="J89" s="45"/>
      <c r="U89">
        <f t="shared" si="23"/>
        <v>0</v>
      </c>
      <c r="V89">
        <f t="shared" si="24"/>
        <v>0</v>
      </c>
      <c r="W89" t="e">
        <f ca="1">Y89</f>
        <v>#N/A</v>
      </c>
      <c r="X89" t="s">
        <v>21</v>
      </c>
      <c r="Y89" t="e">
        <f ca="1">VLOOKUP(B89,[2]订单数据统计!$A$1:$S$65536,18,0)</f>
        <v>#N/A</v>
      </c>
      <c r="AA89">
        <f t="shared" si="25"/>
        <v>0</v>
      </c>
    </row>
    <row r="90" spans="1:27">
      <c r="A90" s="28"/>
      <c r="B90" s="4" t="s">
        <v>172</v>
      </c>
      <c r="C90" s="4"/>
      <c r="D90" s="4"/>
      <c r="E90" s="10"/>
      <c r="F90" s="10"/>
      <c r="G90" s="37"/>
      <c r="H90" s="10"/>
      <c r="I90" s="44" t="str">
        <f>$I$3&amp;B90</f>
        <v>，2007011957588615</v>
      </c>
      <c r="J90" s="45"/>
      <c r="U90">
        <f t="shared" si="23"/>
        <v>0</v>
      </c>
      <c r="V90">
        <f t="shared" si="24"/>
        <v>0</v>
      </c>
      <c r="W90" t="e">
        <f ca="1">Y90</f>
        <v>#N/A</v>
      </c>
      <c r="X90" t="s">
        <v>21</v>
      </c>
      <c r="Y90" t="e">
        <f ca="1">VLOOKUP(B90,[2]订单数据统计!$A$1:$S$65536,18,0)</f>
        <v>#N/A</v>
      </c>
      <c r="AA90">
        <f t="shared" si="25"/>
        <v>0</v>
      </c>
    </row>
    <row r="91" spans="1:27">
      <c r="A91" s="28">
        <v>44058</v>
      </c>
      <c r="B91" s="4" t="s">
        <v>173</v>
      </c>
      <c r="C91" s="36"/>
      <c r="D91" s="36"/>
      <c r="E91" s="10" t="s">
        <v>174</v>
      </c>
      <c r="F91" s="10">
        <v>1</v>
      </c>
      <c r="G91" s="37">
        <f t="shared" si="32"/>
        <v>239</v>
      </c>
      <c r="H91" s="10"/>
      <c r="I91" s="44" t="str">
        <f>$I$3&amp;B91</f>
        <v>，2007161535525076</v>
      </c>
      <c r="J91" s="46">
        <v>239</v>
      </c>
      <c r="K91">
        <v>139</v>
      </c>
      <c r="L91">
        <f t="shared" si="33"/>
        <v>100</v>
      </c>
      <c r="M91" s="47">
        <v>1</v>
      </c>
      <c r="N91" t="s">
        <v>25</v>
      </c>
      <c r="O91" s="31" t="s">
        <v>20</v>
      </c>
      <c r="U91">
        <f t="shared" si="23"/>
        <v>0</v>
      </c>
      <c r="V91">
        <f t="shared" si="24"/>
        <v>1</v>
      </c>
      <c r="W91" t="str">
        <f ca="1">VLOOKUP(E91,[1]Sheet1!$BQ$1:$BR$65536,2,0)</f>
        <v>239.00</v>
      </c>
      <c r="X91" t="s">
        <v>21</v>
      </c>
      <c r="Z91" t="s">
        <v>22</v>
      </c>
      <c r="AA91">
        <f t="shared" si="25"/>
        <v>0</v>
      </c>
    </row>
    <row r="92" spans="1:27">
      <c r="A92" s="28">
        <v>44058</v>
      </c>
      <c r="B92" s="4" t="s">
        <v>175</v>
      </c>
      <c r="C92" s="36"/>
      <c r="D92" s="36"/>
      <c r="E92" s="10" t="s">
        <v>176</v>
      </c>
      <c r="F92" s="10">
        <v>1</v>
      </c>
      <c r="G92" s="37">
        <f t="shared" si="32"/>
        <v>239</v>
      </c>
      <c r="H92" s="10"/>
      <c r="I92" s="44" t="str">
        <f>$I$3&amp;B92</f>
        <v>，2007161538535071</v>
      </c>
      <c r="J92" s="46">
        <v>239</v>
      </c>
      <c r="K92">
        <v>139</v>
      </c>
      <c r="L92">
        <f t="shared" si="33"/>
        <v>100</v>
      </c>
      <c r="M92" s="47">
        <v>1</v>
      </c>
      <c r="N92" t="s">
        <v>25</v>
      </c>
      <c r="O92" s="31" t="s">
        <v>20</v>
      </c>
      <c r="U92">
        <f t="shared" si="23"/>
        <v>0</v>
      </c>
      <c r="V92">
        <f t="shared" si="24"/>
        <v>1</v>
      </c>
      <c r="W92" t="str">
        <f ca="1">VLOOKUP(E92,[1]Sheet1!$BQ$1:$BR$65536,2,0)</f>
        <v>239.00</v>
      </c>
      <c r="X92" t="s">
        <v>21</v>
      </c>
      <c r="Z92" t="s">
        <v>22</v>
      </c>
      <c r="AA92">
        <f t="shared" si="25"/>
        <v>0</v>
      </c>
    </row>
    <row r="93" spans="1:27">
      <c r="A93" s="28">
        <v>44058</v>
      </c>
      <c r="B93" s="4" t="s">
        <v>177</v>
      </c>
      <c r="C93" s="36"/>
      <c r="D93" s="36"/>
      <c r="E93" s="10" t="s">
        <v>178</v>
      </c>
      <c r="F93" s="10">
        <v>1</v>
      </c>
      <c r="G93" s="37">
        <f t="shared" si="32"/>
        <v>239</v>
      </c>
      <c r="H93" s="10"/>
      <c r="I93" s="44" t="str">
        <f>$I$3&amp;B93</f>
        <v>，2007161657505064</v>
      </c>
      <c r="J93" s="46">
        <v>239</v>
      </c>
      <c r="K93">
        <v>139</v>
      </c>
      <c r="L93">
        <f t="shared" si="33"/>
        <v>100</v>
      </c>
      <c r="M93" s="47">
        <v>1</v>
      </c>
      <c r="N93" t="s">
        <v>25</v>
      </c>
      <c r="O93" s="31" t="s">
        <v>20</v>
      </c>
      <c r="U93">
        <f t="shared" si="23"/>
        <v>0</v>
      </c>
      <c r="V93">
        <f t="shared" si="24"/>
        <v>1</v>
      </c>
      <c r="W93" t="str">
        <f ca="1">VLOOKUP(E93,[1]Sheet1!$BQ$1:$BR$65536,2,0)</f>
        <v>239.00</v>
      </c>
      <c r="X93" t="s">
        <v>21</v>
      </c>
      <c r="Z93" t="s">
        <v>22</v>
      </c>
      <c r="AA93">
        <f t="shared" si="25"/>
        <v>0</v>
      </c>
    </row>
    <row r="94" spans="1:27">
      <c r="A94" s="28">
        <v>44058</v>
      </c>
      <c r="B94" s="3" t="s">
        <v>179</v>
      </c>
      <c r="C94" s="2"/>
      <c r="D94" s="2"/>
      <c r="E94" s="38" t="s">
        <v>180</v>
      </c>
      <c r="F94" s="38">
        <v>1</v>
      </c>
      <c r="G94" s="37">
        <f t="shared" si="32"/>
        <v>239</v>
      </c>
      <c r="H94" s="10"/>
      <c r="I94" s="6" t="str">
        <f>$I$3&amp;B94</f>
        <v>，1847941</v>
      </c>
      <c r="J94" s="46">
        <v>239</v>
      </c>
      <c r="K94" s="47">
        <v>239</v>
      </c>
      <c r="L94">
        <f t="shared" si="33"/>
        <v>0</v>
      </c>
      <c r="M94">
        <v>1</v>
      </c>
      <c r="N94" t="s">
        <v>25</v>
      </c>
      <c r="O94" s="31" t="s">
        <v>20</v>
      </c>
      <c r="U94">
        <f t="shared" si="23"/>
        <v>0</v>
      </c>
      <c r="V94">
        <f t="shared" si="24"/>
        <v>1</v>
      </c>
      <c r="W94" t="str">
        <f ca="1">Y94</f>
        <v>239.00</v>
      </c>
      <c r="X94" t="s">
        <v>26</v>
      </c>
      <c r="Y94" t="str">
        <f ca="1">VLOOKUP(B94,[2]订单数据统计!$A$1:$S$65536,18,0)</f>
        <v>239.00</v>
      </c>
      <c r="Z94" t="s">
        <v>22</v>
      </c>
      <c r="AA94">
        <f t="shared" si="25"/>
        <v>0</v>
      </c>
    </row>
    <row r="95" spans="1:27">
      <c r="A95" s="28">
        <v>44058</v>
      </c>
      <c r="B95" s="4" t="s">
        <v>27</v>
      </c>
      <c r="C95" s="36"/>
      <c r="D95" s="36"/>
      <c r="E95" s="10" t="s">
        <v>181</v>
      </c>
      <c r="F95" s="10">
        <v>1</v>
      </c>
      <c r="G95" s="37">
        <f t="shared" si="32"/>
        <v>239</v>
      </c>
      <c r="H95" s="10"/>
      <c r="I95" s="44" t="str">
        <f>$I$3&amp;B95</f>
        <v>，2007201540070631</v>
      </c>
      <c r="J95" s="45">
        <v>239</v>
      </c>
      <c r="K95">
        <v>139</v>
      </c>
      <c r="L95">
        <f t="shared" si="33"/>
        <v>100</v>
      </c>
      <c r="M95">
        <v>1</v>
      </c>
      <c r="N95" t="s">
        <v>29</v>
      </c>
      <c r="O95" s="31" t="s">
        <v>20</v>
      </c>
      <c r="U95">
        <f t="shared" si="23"/>
        <v>0</v>
      </c>
      <c r="V95">
        <f t="shared" si="24"/>
        <v>1</v>
      </c>
      <c r="W95" t="str">
        <f ca="1">VLOOKUP(E95,[1]Sheet1!$BQ$1:$BR$65536,2,0)</f>
        <v>239.00</v>
      </c>
      <c r="X95" t="s">
        <v>21</v>
      </c>
      <c r="Z95" t="s">
        <v>22</v>
      </c>
      <c r="AA95">
        <f t="shared" si="25"/>
        <v>0</v>
      </c>
    </row>
    <row r="96" spans="1:27">
      <c r="A96" s="28">
        <v>44058</v>
      </c>
      <c r="B96" s="4" t="s">
        <v>27</v>
      </c>
      <c r="C96" s="36"/>
      <c r="D96" s="36"/>
      <c r="E96" s="10" t="s">
        <v>182</v>
      </c>
      <c r="F96" s="10">
        <v>1</v>
      </c>
      <c r="G96" s="37">
        <f t="shared" si="32"/>
        <v>239</v>
      </c>
      <c r="H96" s="10"/>
      <c r="I96" s="44" t="str">
        <f>$I$3&amp;B96</f>
        <v>，2007201540070631</v>
      </c>
      <c r="J96" s="45">
        <v>239</v>
      </c>
      <c r="K96">
        <v>139</v>
      </c>
      <c r="L96">
        <f t="shared" si="33"/>
        <v>100</v>
      </c>
      <c r="M96">
        <v>1</v>
      </c>
      <c r="N96" t="s">
        <v>29</v>
      </c>
      <c r="O96" s="31" t="s">
        <v>20</v>
      </c>
      <c r="U96">
        <f t="shared" si="23"/>
        <v>0</v>
      </c>
      <c r="V96">
        <f t="shared" si="24"/>
        <v>1</v>
      </c>
      <c r="W96" t="str">
        <f ca="1">VLOOKUP(E96,[1]Sheet1!$BQ$1:$BR$65536,2,0)</f>
        <v>239.00</v>
      </c>
      <c r="X96" t="s">
        <v>21</v>
      </c>
      <c r="Z96" t="s">
        <v>22</v>
      </c>
      <c r="AA96">
        <f t="shared" si="25"/>
        <v>0</v>
      </c>
    </row>
    <row r="97" spans="1:27">
      <c r="A97" s="28">
        <v>44058</v>
      </c>
      <c r="B97" s="4" t="s">
        <v>27</v>
      </c>
      <c r="C97" s="36"/>
      <c r="D97" s="36"/>
      <c r="E97" s="10" t="s">
        <v>183</v>
      </c>
      <c r="F97" s="10">
        <v>1</v>
      </c>
      <c r="G97" s="37">
        <f t="shared" si="32"/>
        <v>239</v>
      </c>
      <c r="H97" s="10"/>
      <c r="I97" s="44" t="str">
        <f>$I$3&amp;B97</f>
        <v>，2007201540070631</v>
      </c>
      <c r="J97" s="45">
        <v>239</v>
      </c>
      <c r="K97">
        <v>139</v>
      </c>
      <c r="L97">
        <f t="shared" si="33"/>
        <v>100</v>
      </c>
      <c r="M97">
        <v>1</v>
      </c>
      <c r="N97" t="s">
        <v>29</v>
      </c>
      <c r="O97" s="31" t="s">
        <v>20</v>
      </c>
      <c r="U97">
        <f t="shared" si="23"/>
        <v>0</v>
      </c>
      <c r="V97">
        <f t="shared" si="24"/>
        <v>1</v>
      </c>
      <c r="W97" t="e">
        <f ca="1">Y97</f>
        <v>#N/A</v>
      </c>
      <c r="X97" t="s">
        <v>21</v>
      </c>
      <c r="Y97" t="e">
        <f ca="1">VLOOKUP(B97,[2]订单数据统计!$A$1:$S$65536,18,0)</f>
        <v>#N/A</v>
      </c>
      <c r="AA97">
        <f t="shared" si="25"/>
        <v>0</v>
      </c>
    </row>
    <row r="98" spans="1:27">
      <c r="A98" s="28">
        <v>44058</v>
      </c>
      <c r="B98" s="4" t="s">
        <v>27</v>
      </c>
      <c r="C98" s="36"/>
      <c r="D98" s="36"/>
      <c r="E98" s="10" t="s">
        <v>184</v>
      </c>
      <c r="F98" s="10">
        <v>1</v>
      </c>
      <c r="G98" s="37">
        <f t="shared" si="32"/>
        <v>239</v>
      </c>
      <c r="H98" s="10"/>
      <c r="I98" s="44" t="str">
        <f>$I$3&amp;B98</f>
        <v>，2007201540070631</v>
      </c>
      <c r="J98" s="45">
        <v>239</v>
      </c>
      <c r="K98">
        <v>139</v>
      </c>
      <c r="L98">
        <f t="shared" si="33"/>
        <v>100</v>
      </c>
      <c r="M98">
        <v>1</v>
      </c>
      <c r="N98" t="s">
        <v>29</v>
      </c>
      <c r="O98" s="31" t="s">
        <v>20</v>
      </c>
      <c r="U98">
        <f t="shared" si="23"/>
        <v>0</v>
      </c>
      <c r="V98">
        <f t="shared" si="24"/>
        <v>1</v>
      </c>
      <c r="W98" t="str">
        <f ca="1">VLOOKUP(E98,[1]Sheet1!$BQ$1:$BR$65536,2,0)</f>
        <v>239.00</v>
      </c>
      <c r="X98" t="s">
        <v>21</v>
      </c>
      <c r="Z98" t="s">
        <v>22</v>
      </c>
      <c r="AA98">
        <f t="shared" si="25"/>
        <v>0</v>
      </c>
    </row>
    <row r="99" spans="1:27">
      <c r="A99" s="28">
        <v>44059</v>
      </c>
      <c r="B99" s="3" t="s">
        <v>185</v>
      </c>
      <c r="C99" s="2"/>
      <c r="D99" s="2"/>
      <c r="E99" s="38" t="s">
        <v>186</v>
      </c>
      <c r="F99" s="38">
        <v>2</v>
      </c>
      <c r="G99" s="37">
        <f t="shared" si="32"/>
        <v>478</v>
      </c>
      <c r="H99" s="10"/>
      <c r="I99" s="6" t="str">
        <f>$I$3&amp;B99</f>
        <v>，1848673</v>
      </c>
      <c r="J99" s="46">
        <v>478</v>
      </c>
      <c r="K99" s="47">
        <v>478</v>
      </c>
      <c r="L99">
        <f t="shared" si="33"/>
        <v>0</v>
      </c>
      <c r="M99">
        <v>2</v>
      </c>
      <c r="N99" t="s">
        <v>25</v>
      </c>
      <c r="O99" s="31" t="s">
        <v>20</v>
      </c>
      <c r="U99">
        <f t="shared" si="23"/>
        <v>0</v>
      </c>
      <c r="V99">
        <f t="shared" si="24"/>
        <v>2</v>
      </c>
      <c r="W99" t="str">
        <f ca="1" t="shared" ref="W99:W106" si="34">Y99</f>
        <v>478.00</v>
      </c>
      <c r="X99" t="s">
        <v>26</v>
      </c>
      <c r="Y99" t="str">
        <f ca="1">VLOOKUP(B99,[2]订单数据统计!$A$1:$S$65536,18,0)</f>
        <v>478.00</v>
      </c>
      <c r="Z99" t="s">
        <v>22</v>
      </c>
      <c r="AA99">
        <f t="shared" si="25"/>
        <v>0</v>
      </c>
    </row>
    <row r="100" spans="1:27">
      <c r="A100" s="28">
        <v>44059</v>
      </c>
      <c r="B100" s="4" t="s">
        <v>27</v>
      </c>
      <c r="C100" s="36"/>
      <c r="D100" s="36"/>
      <c r="E100" s="10" t="s">
        <v>187</v>
      </c>
      <c r="F100" s="10">
        <v>2</v>
      </c>
      <c r="G100" s="37">
        <f t="shared" si="32"/>
        <v>478</v>
      </c>
      <c r="H100" s="10"/>
      <c r="I100" s="44" t="str">
        <f>$I$3&amp;B100</f>
        <v>，2007201540070631</v>
      </c>
      <c r="J100" s="45">
        <v>478</v>
      </c>
      <c r="K100">
        <v>278</v>
      </c>
      <c r="L100">
        <f t="shared" si="33"/>
        <v>200</v>
      </c>
      <c r="M100">
        <v>2</v>
      </c>
      <c r="N100" t="s">
        <v>29</v>
      </c>
      <c r="O100" s="31" t="s">
        <v>20</v>
      </c>
      <c r="U100">
        <f t="shared" si="23"/>
        <v>0</v>
      </c>
      <c r="V100">
        <f t="shared" si="24"/>
        <v>2</v>
      </c>
      <c r="W100" t="e">
        <f ca="1" t="shared" si="34"/>
        <v>#N/A</v>
      </c>
      <c r="X100" t="s">
        <v>21</v>
      </c>
      <c r="Y100" t="e">
        <f ca="1">VLOOKUP(B100,[2]订单数据统计!$A$1:$S$65536,18,0)</f>
        <v>#N/A</v>
      </c>
      <c r="AA100">
        <f t="shared" si="25"/>
        <v>0</v>
      </c>
    </row>
    <row r="101" spans="1:27">
      <c r="A101" s="28">
        <v>44059</v>
      </c>
      <c r="B101" s="3" t="s">
        <v>188</v>
      </c>
      <c r="C101" s="2"/>
      <c r="D101" s="2"/>
      <c r="E101" s="38" t="s">
        <v>189</v>
      </c>
      <c r="F101" s="38">
        <v>1</v>
      </c>
      <c r="G101" s="37">
        <f t="shared" si="32"/>
        <v>239</v>
      </c>
      <c r="H101" s="10"/>
      <c r="I101" s="6" t="str">
        <f>$I$3&amp;B101</f>
        <v>，1848635</v>
      </c>
      <c r="J101" s="46">
        <v>239</v>
      </c>
      <c r="K101" s="47">
        <v>239</v>
      </c>
      <c r="L101">
        <f t="shared" si="33"/>
        <v>0</v>
      </c>
      <c r="M101">
        <v>1</v>
      </c>
      <c r="N101" t="s">
        <v>25</v>
      </c>
      <c r="O101" s="31" t="s">
        <v>20</v>
      </c>
      <c r="U101">
        <f t="shared" ref="U101:U132" si="35">F101-M101</f>
        <v>0</v>
      </c>
      <c r="V101">
        <f t="shared" ref="V101:V132" si="36">M101-U101</f>
        <v>1</v>
      </c>
      <c r="W101" t="str">
        <f ca="1" t="shared" si="34"/>
        <v>239.00</v>
      </c>
      <c r="X101" t="s">
        <v>26</v>
      </c>
      <c r="Y101" t="str">
        <f ca="1">VLOOKUP(B101,[2]订单数据统计!$A$1:$S$65536,18,0)</f>
        <v>239.00</v>
      </c>
      <c r="Z101" t="s">
        <v>22</v>
      </c>
      <c r="AA101">
        <f t="shared" ref="AA101:AA132" si="37">G101-J101</f>
        <v>0</v>
      </c>
    </row>
    <row r="102" spans="1:27">
      <c r="A102" s="28">
        <v>44059</v>
      </c>
      <c r="B102" s="3" t="s">
        <v>190</v>
      </c>
      <c r="C102" s="2"/>
      <c r="D102" s="2"/>
      <c r="E102" s="38" t="s">
        <v>189</v>
      </c>
      <c r="F102" s="38">
        <v>1</v>
      </c>
      <c r="G102" s="37">
        <f t="shared" si="32"/>
        <v>239</v>
      </c>
      <c r="H102" s="10"/>
      <c r="I102" s="6" t="str">
        <f>$I$3&amp;B102</f>
        <v>，1848637</v>
      </c>
      <c r="J102" s="46">
        <v>239</v>
      </c>
      <c r="K102" s="47">
        <v>239</v>
      </c>
      <c r="L102">
        <f t="shared" si="33"/>
        <v>0</v>
      </c>
      <c r="M102">
        <v>1</v>
      </c>
      <c r="N102" t="s">
        <v>25</v>
      </c>
      <c r="O102" s="31" t="s">
        <v>20</v>
      </c>
      <c r="U102">
        <f t="shared" si="35"/>
        <v>0</v>
      </c>
      <c r="V102">
        <f t="shared" si="36"/>
        <v>1</v>
      </c>
      <c r="W102" t="str">
        <f ca="1" t="shared" si="34"/>
        <v>239.00</v>
      </c>
      <c r="X102" t="s">
        <v>26</v>
      </c>
      <c r="Y102" t="str">
        <f ca="1">VLOOKUP(B102,[2]订单数据统计!$A$1:$S$65536,18,0)</f>
        <v>239.00</v>
      </c>
      <c r="Z102" t="s">
        <v>22</v>
      </c>
      <c r="AA102">
        <f t="shared" si="37"/>
        <v>0</v>
      </c>
    </row>
    <row r="103" spans="1:27">
      <c r="A103" s="28">
        <v>44059</v>
      </c>
      <c r="B103" s="3" t="s">
        <v>191</v>
      </c>
      <c r="C103" s="2"/>
      <c r="D103" s="2"/>
      <c r="E103" s="38" t="s">
        <v>192</v>
      </c>
      <c r="F103" s="38">
        <v>1</v>
      </c>
      <c r="G103" s="37">
        <f t="shared" si="32"/>
        <v>239</v>
      </c>
      <c r="H103" s="10"/>
      <c r="I103" s="6" t="str">
        <f>$I$3&amp;B103</f>
        <v>，1848463</v>
      </c>
      <c r="J103" s="46">
        <v>239</v>
      </c>
      <c r="K103" s="47">
        <v>239</v>
      </c>
      <c r="L103">
        <f t="shared" si="33"/>
        <v>0</v>
      </c>
      <c r="M103">
        <v>1</v>
      </c>
      <c r="N103" t="s">
        <v>25</v>
      </c>
      <c r="O103" s="31" t="s">
        <v>20</v>
      </c>
      <c r="U103">
        <f t="shared" si="35"/>
        <v>0</v>
      </c>
      <c r="V103">
        <f t="shared" si="36"/>
        <v>1</v>
      </c>
      <c r="W103" t="str">
        <f ca="1" t="shared" si="34"/>
        <v>239.00</v>
      </c>
      <c r="X103" t="s">
        <v>26</v>
      </c>
      <c r="Y103" t="str">
        <f ca="1">VLOOKUP(B103,[2]订单数据统计!$A$1:$S$65536,18,0)</f>
        <v>239.00</v>
      </c>
      <c r="Z103" t="s">
        <v>22</v>
      </c>
      <c r="AA103">
        <f t="shared" si="37"/>
        <v>0</v>
      </c>
    </row>
    <row r="104" spans="1:27">
      <c r="A104" s="28">
        <v>44059</v>
      </c>
      <c r="B104" s="3" t="s">
        <v>193</v>
      </c>
      <c r="C104" s="2"/>
      <c r="D104" s="2"/>
      <c r="E104" s="38" t="s">
        <v>192</v>
      </c>
      <c r="F104" s="38">
        <v>1</v>
      </c>
      <c r="G104" s="37">
        <f t="shared" si="32"/>
        <v>239</v>
      </c>
      <c r="H104" s="10"/>
      <c r="I104" s="6" t="str">
        <f>$I$3&amp;B104</f>
        <v>，1848465</v>
      </c>
      <c r="J104" s="46">
        <v>239</v>
      </c>
      <c r="K104" s="47">
        <v>239</v>
      </c>
      <c r="L104">
        <f t="shared" si="33"/>
        <v>0</v>
      </c>
      <c r="M104">
        <v>1</v>
      </c>
      <c r="N104" t="s">
        <v>25</v>
      </c>
      <c r="O104" s="31" t="s">
        <v>20</v>
      </c>
      <c r="U104">
        <f t="shared" si="35"/>
        <v>0</v>
      </c>
      <c r="V104">
        <f t="shared" si="36"/>
        <v>1</v>
      </c>
      <c r="W104" t="str">
        <f ca="1" t="shared" si="34"/>
        <v>239.00</v>
      </c>
      <c r="X104" t="s">
        <v>26</v>
      </c>
      <c r="Y104" t="str">
        <f ca="1">VLOOKUP(B104,[2]订单数据统计!$A$1:$S$65536,18,0)</f>
        <v>239.00</v>
      </c>
      <c r="Z104" t="s">
        <v>22</v>
      </c>
      <c r="AA104">
        <f t="shared" si="37"/>
        <v>0</v>
      </c>
    </row>
    <row r="105" spans="1:27">
      <c r="A105" s="28">
        <v>44059</v>
      </c>
      <c r="B105" s="3" t="s">
        <v>194</v>
      </c>
      <c r="C105" s="2"/>
      <c r="D105" s="2"/>
      <c r="E105" s="38" t="s">
        <v>195</v>
      </c>
      <c r="F105" s="38">
        <v>1</v>
      </c>
      <c r="G105" s="37">
        <f t="shared" si="32"/>
        <v>239</v>
      </c>
      <c r="H105" s="10"/>
      <c r="I105" s="6" t="str">
        <f>$I$3&amp;B105</f>
        <v>，1848564</v>
      </c>
      <c r="J105" s="46">
        <v>239</v>
      </c>
      <c r="K105" s="47">
        <v>239</v>
      </c>
      <c r="L105">
        <f t="shared" si="33"/>
        <v>0</v>
      </c>
      <c r="M105">
        <v>1</v>
      </c>
      <c r="N105" t="s">
        <v>25</v>
      </c>
      <c r="O105" s="31" t="s">
        <v>20</v>
      </c>
      <c r="U105">
        <f t="shared" si="35"/>
        <v>0</v>
      </c>
      <c r="V105">
        <f t="shared" si="36"/>
        <v>1</v>
      </c>
      <c r="W105" t="str">
        <f ca="1" t="shared" si="34"/>
        <v>239.00</v>
      </c>
      <c r="X105" t="s">
        <v>26</v>
      </c>
      <c r="Y105" t="str">
        <f ca="1">VLOOKUP(B105,[2]订单数据统计!$A$1:$S$65536,18,0)</f>
        <v>239.00</v>
      </c>
      <c r="Z105" t="s">
        <v>22</v>
      </c>
      <c r="AA105">
        <f t="shared" si="37"/>
        <v>0</v>
      </c>
    </row>
    <row r="106" spans="1:27">
      <c r="A106" s="28">
        <v>44059</v>
      </c>
      <c r="B106" s="3" t="s">
        <v>196</v>
      </c>
      <c r="C106" s="2"/>
      <c r="D106" s="2"/>
      <c r="E106" s="38" t="s">
        <v>197</v>
      </c>
      <c r="F106" s="38">
        <v>1</v>
      </c>
      <c r="G106" s="37">
        <f t="shared" si="32"/>
        <v>239</v>
      </c>
      <c r="H106" s="10"/>
      <c r="I106" s="6" t="str">
        <f>$I$3&amp;B106</f>
        <v>，1848309</v>
      </c>
      <c r="J106" s="46">
        <v>239</v>
      </c>
      <c r="K106" s="47">
        <v>239</v>
      </c>
      <c r="L106">
        <f t="shared" si="33"/>
        <v>0</v>
      </c>
      <c r="M106">
        <v>1</v>
      </c>
      <c r="N106" t="s">
        <v>25</v>
      </c>
      <c r="O106" s="31" t="s">
        <v>20</v>
      </c>
      <c r="U106">
        <f t="shared" si="35"/>
        <v>0</v>
      </c>
      <c r="V106">
        <f t="shared" si="36"/>
        <v>1</v>
      </c>
      <c r="W106" t="str">
        <f ca="1" t="shared" si="34"/>
        <v>239.00</v>
      </c>
      <c r="X106" t="s">
        <v>26</v>
      </c>
      <c r="Y106" t="str">
        <f ca="1">VLOOKUP(B106,[2]订单数据统计!$A$1:$S$65536,18,0)</f>
        <v>239.00</v>
      </c>
      <c r="Z106" t="s">
        <v>22</v>
      </c>
      <c r="AA106">
        <f t="shared" si="37"/>
        <v>0</v>
      </c>
    </row>
    <row r="107" spans="1:27">
      <c r="A107" s="28">
        <v>44059</v>
      </c>
      <c r="B107" s="4" t="s">
        <v>198</v>
      </c>
      <c r="C107" s="36"/>
      <c r="D107" s="36"/>
      <c r="E107" s="10" t="s">
        <v>199</v>
      </c>
      <c r="F107" s="10">
        <v>1</v>
      </c>
      <c r="G107" s="37">
        <f t="shared" si="32"/>
        <v>239</v>
      </c>
      <c r="H107" s="10"/>
      <c r="I107" s="44" t="str">
        <f>$I$3&amp;B107</f>
        <v>，2007012108548617</v>
      </c>
      <c r="J107" s="45">
        <v>239</v>
      </c>
      <c r="K107">
        <v>139</v>
      </c>
      <c r="L107">
        <f t="shared" si="33"/>
        <v>100</v>
      </c>
      <c r="M107" s="47">
        <v>1</v>
      </c>
      <c r="N107" t="s">
        <v>25</v>
      </c>
      <c r="O107" s="31" t="s">
        <v>20</v>
      </c>
      <c r="U107">
        <f t="shared" si="35"/>
        <v>0</v>
      </c>
      <c r="V107">
        <f t="shared" si="36"/>
        <v>1</v>
      </c>
      <c r="W107" t="str">
        <f ca="1">VLOOKUP(E107,[1]Sheet1!$BQ$1:$BR$65536,2,0)</f>
        <v>239.00</v>
      </c>
      <c r="X107" t="s">
        <v>21</v>
      </c>
      <c r="Z107" t="s">
        <v>22</v>
      </c>
      <c r="AA107">
        <f t="shared" si="37"/>
        <v>0</v>
      </c>
    </row>
    <row r="108" spans="1:27">
      <c r="A108" s="28">
        <v>44059</v>
      </c>
      <c r="B108" s="4" t="s">
        <v>200</v>
      </c>
      <c r="C108" s="36"/>
      <c r="D108" s="36"/>
      <c r="E108" s="10" t="s">
        <v>199</v>
      </c>
      <c r="F108" s="10">
        <v>1</v>
      </c>
      <c r="G108" s="37">
        <f t="shared" si="32"/>
        <v>239</v>
      </c>
      <c r="H108" s="10"/>
      <c r="I108" s="44" t="str">
        <f>$I$3&amp;B108</f>
        <v>，2007012124038617</v>
      </c>
      <c r="J108" s="46">
        <v>239</v>
      </c>
      <c r="K108">
        <v>139</v>
      </c>
      <c r="L108">
        <f t="shared" si="33"/>
        <v>100</v>
      </c>
      <c r="M108" s="47">
        <v>1</v>
      </c>
      <c r="N108" t="s">
        <v>25</v>
      </c>
      <c r="O108" s="31" t="s">
        <v>20</v>
      </c>
      <c r="U108">
        <f t="shared" si="35"/>
        <v>0</v>
      </c>
      <c r="V108">
        <f t="shared" si="36"/>
        <v>1</v>
      </c>
      <c r="W108" t="str">
        <f ca="1">VLOOKUP(E108,[1]Sheet1!$BQ$1:$BR$65536,2,0)</f>
        <v>239.00</v>
      </c>
      <c r="X108" t="s">
        <v>21</v>
      </c>
      <c r="Z108" t="s">
        <v>22</v>
      </c>
      <c r="AA108">
        <f t="shared" si="37"/>
        <v>0</v>
      </c>
    </row>
    <row r="109" spans="1:27">
      <c r="A109" s="28">
        <v>44059</v>
      </c>
      <c r="B109" s="4" t="s">
        <v>201</v>
      </c>
      <c r="C109" s="36"/>
      <c r="D109" s="36"/>
      <c r="E109" s="10" t="s">
        <v>202</v>
      </c>
      <c r="F109" s="10">
        <v>1</v>
      </c>
      <c r="G109" s="37">
        <f t="shared" si="32"/>
        <v>239</v>
      </c>
      <c r="H109" s="10"/>
      <c r="I109" s="44" t="str">
        <f>$I$3&amp;B109</f>
        <v>，2007030755377592</v>
      </c>
      <c r="J109" s="46">
        <v>239</v>
      </c>
      <c r="K109">
        <v>139</v>
      </c>
      <c r="L109">
        <f t="shared" si="33"/>
        <v>100</v>
      </c>
      <c r="M109" s="47">
        <v>1</v>
      </c>
      <c r="N109" t="s">
        <v>25</v>
      </c>
      <c r="O109" s="31" t="s">
        <v>20</v>
      </c>
      <c r="U109">
        <f t="shared" si="35"/>
        <v>0</v>
      </c>
      <c r="V109">
        <f t="shared" si="36"/>
        <v>1</v>
      </c>
      <c r="W109" t="str">
        <f ca="1">VLOOKUP(E109,[1]Sheet1!$BQ$1:$BR$65536,2,0)</f>
        <v>239.00</v>
      </c>
      <c r="X109" t="s">
        <v>21</v>
      </c>
      <c r="Z109" t="s">
        <v>22</v>
      </c>
      <c r="AA109">
        <f t="shared" si="37"/>
        <v>0</v>
      </c>
    </row>
    <row r="110" spans="1:27">
      <c r="A110" s="28">
        <v>44059</v>
      </c>
      <c r="B110" s="4" t="s">
        <v>17</v>
      </c>
      <c r="C110" s="36"/>
      <c r="D110" s="36"/>
      <c r="E110" s="10" t="s">
        <v>203</v>
      </c>
      <c r="F110" s="10">
        <v>1</v>
      </c>
      <c r="G110" s="37">
        <f t="shared" si="32"/>
        <v>239</v>
      </c>
      <c r="H110" s="10"/>
      <c r="I110" s="44" t="str">
        <f>$I$3&amp;B110</f>
        <v>，2007230934470631</v>
      </c>
      <c r="J110" s="45">
        <v>239</v>
      </c>
      <c r="K110">
        <v>139</v>
      </c>
      <c r="L110">
        <f t="shared" si="33"/>
        <v>100</v>
      </c>
      <c r="M110">
        <v>1</v>
      </c>
      <c r="N110" t="s">
        <v>19</v>
      </c>
      <c r="O110" s="31" t="s">
        <v>20</v>
      </c>
      <c r="U110">
        <f t="shared" si="35"/>
        <v>0</v>
      </c>
      <c r="V110">
        <f t="shared" si="36"/>
        <v>1</v>
      </c>
      <c r="W110" t="str">
        <f ca="1">VLOOKUP(E110,[1]Sheet1!$BQ$1:$BR$65536,2,0)</f>
        <v>239.00</v>
      </c>
      <c r="X110" t="s">
        <v>21</v>
      </c>
      <c r="Z110" t="s">
        <v>22</v>
      </c>
      <c r="AA110">
        <f t="shared" si="37"/>
        <v>0</v>
      </c>
    </row>
    <row r="111" spans="1:27">
      <c r="A111" s="28">
        <v>44059</v>
      </c>
      <c r="B111" s="3" t="s">
        <v>204</v>
      </c>
      <c r="C111" s="2"/>
      <c r="D111" s="2"/>
      <c r="E111" s="38" t="s">
        <v>205</v>
      </c>
      <c r="F111" s="38">
        <v>1</v>
      </c>
      <c r="G111" s="37">
        <f t="shared" si="32"/>
        <v>239</v>
      </c>
      <c r="H111" s="10"/>
      <c r="I111" s="6" t="str">
        <f>$I$3&amp;B111</f>
        <v>，1848636</v>
      </c>
      <c r="J111" s="46">
        <v>239</v>
      </c>
      <c r="K111" s="47">
        <v>239</v>
      </c>
      <c r="L111">
        <f t="shared" si="33"/>
        <v>0</v>
      </c>
      <c r="M111">
        <v>1</v>
      </c>
      <c r="N111" t="s">
        <v>25</v>
      </c>
      <c r="O111" s="31" t="s">
        <v>20</v>
      </c>
      <c r="U111">
        <f t="shared" si="35"/>
        <v>0</v>
      </c>
      <c r="V111">
        <f t="shared" si="36"/>
        <v>1</v>
      </c>
      <c r="W111" t="str">
        <f ca="1">Y111</f>
        <v>239.00</v>
      </c>
      <c r="X111" t="s">
        <v>26</v>
      </c>
      <c r="Y111" t="str">
        <f ca="1">VLOOKUP(B111,[2]订单数据统计!$A$1:$S$65536,18,0)</f>
        <v>239.00</v>
      </c>
      <c r="Z111" t="s">
        <v>22</v>
      </c>
      <c r="AA111">
        <f t="shared" si="37"/>
        <v>0</v>
      </c>
    </row>
    <row r="112" spans="1:27">
      <c r="A112" s="28">
        <v>44059</v>
      </c>
      <c r="B112" s="4" t="s">
        <v>27</v>
      </c>
      <c r="C112" s="36"/>
      <c r="D112" s="36"/>
      <c r="E112" s="10" t="s">
        <v>206</v>
      </c>
      <c r="F112" s="10">
        <v>1</v>
      </c>
      <c r="G112" s="37">
        <f t="shared" si="32"/>
        <v>239</v>
      </c>
      <c r="H112" s="10"/>
      <c r="I112" s="44" t="str">
        <f>$I$3&amp;B112</f>
        <v>，2007201540070631</v>
      </c>
      <c r="J112" s="45">
        <v>239</v>
      </c>
      <c r="K112">
        <v>139</v>
      </c>
      <c r="L112">
        <f t="shared" si="33"/>
        <v>100</v>
      </c>
      <c r="M112">
        <v>1</v>
      </c>
      <c r="N112" t="s">
        <v>29</v>
      </c>
      <c r="O112" s="31" t="s">
        <v>20</v>
      </c>
      <c r="U112">
        <f t="shared" si="35"/>
        <v>0</v>
      </c>
      <c r="V112">
        <f t="shared" si="36"/>
        <v>1</v>
      </c>
      <c r="W112" t="str">
        <f ca="1">VLOOKUP(E112,[1]Sheet1!$BQ$1:$BR$65536,2,0)</f>
        <v>239.00</v>
      </c>
      <c r="X112" t="s">
        <v>21</v>
      </c>
      <c r="Z112" t="s">
        <v>22</v>
      </c>
      <c r="AA112">
        <f t="shared" si="37"/>
        <v>0</v>
      </c>
    </row>
    <row r="113" spans="1:27">
      <c r="A113" s="28">
        <v>44059</v>
      </c>
      <c r="B113" s="3" t="s">
        <v>207</v>
      </c>
      <c r="C113" s="2"/>
      <c r="D113" s="2"/>
      <c r="E113" s="38" t="s">
        <v>208</v>
      </c>
      <c r="F113" s="38">
        <v>1</v>
      </c>
      <c r="G113" s="37">
        <f t="shared" si="32"/>
        <v>239</v>
      </c>
      <c r="H113" s="10"/>
      <c r="I113" s="6" t="str">
        <f>$I$3&amp;B113</f>
        <v>，1849120</v>
      </c>
      <c r="J113" s="46">
        <v>239</v>
      </c>
      <c r="K113" s="47">
        <v>239</v>
      </c>
      <c r="L113">
        <f t="shared" si="33"/>
        <v>0</v>
      </c>
      <c r="M113">
        <v>1</v>
      </c>
      <c r="N113" t="s">
        <v>25</v>
      </c>
      <c r="O113" s="31" t="s">
        <v>20</v>
      </c>
      <c r="U113">
        <f t="shared" si="35"/>
        <v>0</v>
      </c>
      <c r="V113">
        <f t="shared" si="36"/>
        <v>1</v>
      </c>
      <c r="W113" t="str">
        <f ca="1">Y113</f>
        <v>239.00</v>
      </c>
      <c r="X113" t="s">
        <v>26</v>
      </c>
      <c r="Y113" t="str">
        <f ca="1">VLOOKUP(B113,[2]订单数据统计!$A$1:$S$65536,18,0)</f>
        <v>239.00</v>
      </c>
      <c r="Z113" t="s">
        <v>22</v>
      </c>
      <c r="AA113">
        <f t="shared" si="37"/>
        <v>0</v>
      </c>
    </row>
    <row r="114" spans="1:27">
      <c r="A114" s="28">
        <v>44060</v>
      </c>
      <c r="B114" s="4" t="s">
        <v>209</v>
      </c>
      <c r="C114" s="36"/>
      <c r="D114" s="36"/>
      <c r="E114" s="10" t="s">
        <v>210</v>
      </c>
      <c r="F114" s="10">
        <v>1</v>
      </c>
      <c r="G114" s="37">
        <f t="shared" si="32"/>
        <v>239</v>
      </c>
      <c r="H114" s="10"/>
      <c r="I114" s="44" t="str">
        <f>$I$3&amp;B114</f>
        <v>，2008171029280630</v>
      </c>
      <c r="J114" s="46">
        <v>239</v>
      </c>
      <c r="K114">
        <v>139</v>
      </c>
      <c r="L114">
        <f t="shared" si="33"/>
        <v>100</v>
      </c>
      <c r="M114" s="47">
        <v>1</v>
      </c>
      <c r="N114" t="s">
        <v>25</v>
      </c>
      <c r="O114" s="31" t="s">
        <v>20</v>
      </c>
      <c r="U114">
        <f t="shared" si="35"/>
        <v>0</v>
      </c>
      <c r="V114">
        <f t="shared" si="36"/>
        <v>1</v>
      </c>
      <c r="W114" t="str">
        <f ca="1">VLOOKUP(E114,[1]Sheet1!$BQ$1:$BR$65536,2,0)</f>
        <v>239.00</v>
      </c>
      <c r="X114" t="s">
        <v>21</v>
      </c>
      <c r="Z114" t="s">
        <v>22</v>
      </c>
      <c r="AA114">
        <f t="shared" si="37"/>
        <v>0</v>
      </c>
    </row>
    <row r="115" s="16" customFormat="1" spans="1:27">
      <c r="A115" s="52">
        <v>44060</v>
      </c>
      <c r="B115" s="14" t="s">
        <v>17</v>
      </c>
      <c r="C115" s="56"/>
      <c r="D115" s="56"/>
      <c r="E115" s="15" t="s">
        <v>211</v>
      </c>
      <c r="F115" s="57">
        <v>1</v>
      </c>
      <c r="G115" s="58">
        <f>F115*239+82</f>
        <v>321</v>
      </c>
      <c r="H115" s="15" t="s">
        <v>212</v>
      </c>
      <c r="I115" s="59" t="str">
        <f>$I$3&amp;B115</f>
        <v>，2007230934470631</v>
      </c>
      <c r="J115" s="62">
        <v>321</v>
      </c>
      <c r="K115" s="16">
        <v>221</v>
      </c>
      <c r="L115" s="16">
        <f t="shared" ref="L115:L121" si="38">J115-K115</f>
        <v>100</v>
      </c>
      <c r="M115" s="16">
        <v>1</v>
      </c>
      <c r="N115" s="16" t="s">
        <v>19</v>
      </c>
      <c r="O115" s="61">
        <f>G115-J115</f>
        <v>0</v>
      </c>
      <c r="P115" s="16" t="s">
        <v>102</v>
      </c>
      <c r="Q115" s="16" t="s">
        <v>113</v>
      </c>
      <c r="R115" s="63" t="s">
        <v>114</v>
      </c>
      <c r="S115" s="16">
        <f>F115-M115</f>
        <v>0</v>
      </c>
      <c r="U115">
        <f t="shared" si="35"/>
        <v>0</v>
      </c>
      <c r="V115">
        <f t="shared" si="36"/>
        <v>1</v>
      </c>
      <c r="W115" t="str">
        <f ca="1">VLOOKUP(E115,[1]Sheet1!$BQ$1:$BR$65536,2,0)</f>
        <v>239.00</v>
      </c>
      <c r="X115" t="s">
        <v>21</v>
      </c>
      <c r="Z115" s="16" t="s">
        <v>22</v>
      </c>
      <c r="AA115">
        <f t="shared" si="37"/>
        <v>0</v>
      </c>
    </row>
    <row r="116" spans="1:27">
      <c r="A116" s="28">
        <v>44060</v>
      </c>
      <c r="B116" s="4" t="s">
        <v>27</v>
      </c>
      <c r="C116" s="36"/>
      <c r="D116" s="36"/>
      <c r="E116" s="10" t="s">
        <v>213</v>
      </c>
      <c r="F116" s="10">
        <v>1</v>
      </c>
      <c r="G116" s="37">
        <f t="shared" ref="G115:G121" si="39">F116*239</f>
        <v>239</v>
      </c>
      <c r="H116" s="10"/>
      <c r="I116" s="44" t="str">
        <f>$I$3&amp;B116</f>
        <v>，2007201540070631</v>
      </c>
      <c r="J116" s="45">
        <v>239</v>
      </c>
      <c r="K116">
        <v>139</v>
      </c>
      <c r="L116">
        <f t="shared" si="38"/>
        <v>100</v>
      </c>
      <c r="M116">
        <v>1</v>
      </c>
      <c r="N116" t="s">
        <v>29</v>
      </c>
      <c r="O116" s="31" t="s">
        <v>20</v>
      </c>
      <c r="U116">
        <f t="shared" si="35"/>
        <v>0</v>
      </c>
      <c r="V116">
        <f t="shared" si="36"/>
        <v>1</v>
      </c>
      <c r="W116" t="str">
        <f ca="1">VLOOKUP(E116,[1]Sheet1!$BQ$1:$BR$65536,2,0)</f>
        <v>239.00</v>
      </c>
      <c r="X116" t="s">
        <v>21</v>
      </c>
      <c r="Z116" t="s">
        <v>22</v>
      </c>
      <c r="AA116">
        <f t="shared" si="37"/>
        <v>0</v>
      </c>
    </row>
    <row r="117" spans="1:27">
      <c r="A117" s="28">
        <v>44060</v>
      </c>
      <c r="B117" s="3" t="s">
        <v>214</v>
      </c>
      <c r="C117" s="2"/>
      <c r="D117" s="2"/>
      <c r="E117" s="38" t="s">
        <v>215</v>
      </c>
      <c r="F117" s="38">
        <v>1</v>
      </c>
      <c r="G117" s="37">
        <f t="shared" si="39"/>
        <v>239</v>
      </c>
      <c r="H117" s="10"/>
      <c r="I117" s="6" t="str">
        <f>$I$3&amp;B117</f>
        <v>，1849138</v>
      </c>
      <c r="J117" s="46">
        <v>239</v>
      </c>
      <c r="K117" s="47">
        <v>239</v>
      </c>
      <c r="L117">
        <f t="shared" si="38"/>
        <v>0</v>
      </c>
      <c r="M117">
        <v>1</v>
      </c>
      <c r="N117" t="s">
        <v>25</v>
      </c>
      <c r="O117" s="31" t="s">
        <v>20</v>
      </c>
      <c r="U117">
        <f t="shared" si="35"/>
        <v>0</v>
      </c>
      <c r="V117">
        <f t="shared" si="36"/>
        <v>1</v>
      </c>
      <c r="W117" t="str">
        <f ca="1" t="shared" ref="W117:W122" si="40">Y117</f>
        <v>239.00</v>
      </c>
      <c r="X117" t="s">
        <v>26</v>
      </c>
      <c r="Y117" t="str">
        <f ca="1">VLOOKUP(B117,[2]订单数据统计!$A$1:$S$65536,18,0)</f>
        <v>239.00</v>
      </c>
      <c r="Z117" t="s">
        <v>22</v>
      </c>
      <c r="AA117">
        <f t="shared" si="37"/>
        <v>0</v>
      </c>
    </row>
    <row r="118" spans="1:27">
      <c r="A118" s="28">
        <v>44060</v>
      </c>
      <c r="B118" s="3" t="s">
        <v>216</v>
      </c>
      <c r="C118" s="2"/>
      <c r="D118" s="2"/>
      <c r="E118" s="38" t="s">
        <v>217</v>
      </c>
      <c r="F118" s="38">
        <v>1</v>
      </c>
      <c r="G118" s="37">
        <f t="shared" si="39"/>
        <v>239</v>
      </c>
      <c r="H118" s="10"/>
      <c r="I118" s="6" t="str">
        <f>$I$3&amp;B118</f>
        <v>，1849638</v>
      </c>
      <c r="J118" s="46">
        <v>239</v>
      </c>
      <c r="K118" s="47">
        <v>239</v>
      </c>
      <c r="L118">
        <f t="shared" si="38"/>
        <v>0</v>
      </c>
      <c r="M118">
        <v>1</v>
      </c>
      <c r="N118" t="s">
        <v>25</v>
      </c>
      <c r="O118" s="31" t="s">
        <v>20</v>
      </c>
      <c r="U118">
        <f t="shared" si="35"/>
        <v>0</v>
      </c>
      <c r="V118">
        <f t="shared" si="36"/>
        <v>1</v>
      </c>
      <c r="W118" t="str">
        <f ca="1" t="shared" si="40"/>
        <v>239.00</v>
      </c>
      <c r="X118" t="s">
        <v>26</v>
      </c>
      <c r="Y118" t="str">
        <f ca="1">VLOOKUP(B118,[2]订单数据统计!$A$1:$S$65536,18,0)</f>
        <v>239.00</v>
      </c>
      <c r="Z118" t="s">
        <v>22</v>
      </c>
      <c r="AA118">
        <f t="shared" si="37"/>
        <v>0</v>
      </c>
    </row>
    <row r="119" spans="1:27">
      <c r="A119" s="28">
        <v>44061</v>
      </c>
      <c r="B119" s="3" t="s">
        <v>218</v>
      </c>
      <c r="C119" s="3"/>
      <c r="D119" s="3"/>
      <c r="E119" s="54" t="s">
        <v>219</v>
      </c>
      <c r="F119" s="38">
        <v>1</v>
      </c>
      <c r="G119" s="37">
        <f t="shared" si="39"/>
        <v>239</v>
      </c>
      <c r="H119" s="10"/>
      <c r="I119" s="6" t="str">
        <f>$I$3&amp;B119</f>
        <v>，1849797</v>
      </c>
      <c r="J119" s="46">
        <v>239</v>
      </c>
      <c r="K119" s="47">
        <v>239</v>
      </c>
      <c r="L119">
        <f t="shared" si="38"/>
        <v>0</v>
      </c>
      <c r="M119">
        <v>1</v>
      </c>
      <c r="N119" t="s">
        <v>25</v>
      </c>
      <c r="O119" s="31" t="s">
        <v>20</v>
      </c>
      <c r="U119">
        <f t="shared" si="35"/>
        <v>0</v>
      </c>
      <c r="V119">
        <f t="shared" si="36"/>
        <v>1</v>
      </c>
      <c r="W119" t="str">
        <f ca="1" t="shared" si="40"/>
        <v>239.00</v>
      </c>
      <c r="X119" t="s">
        <v>26</v>
      </c>
      <c r="Y119" t="str">
        <f ca="1">VLOOKUP(B119,[2]订单数据统计!$A$1:$S$65536,18,0)</f>
        <v>239.00</v>
      </c>
      <c r="Z119" t="s">
        <v>22</v>
      </c>
      <c r="AA119">
        <f t="shared" si="37"/>
        <v>0</v>
      </c>
    </row>
    <row r="120" spans="1:27">
      <c r="A120" s="28">
        <v>44061</v>
      </c>
      <c r="B120" s="3" t="s">
        <v>220</v>
      </c>
      <c r="C120" s="3"/>
      <c r="D120" s="3"/>
      <c r="E120" s="54" t="s">
        <v>221</v>
      </c>
      <c r="F120" s="38">
        <v>1</v>
      </c>
      <c r="G120" s="37">
        <f t="shared" si="39"/>
        <v>239</v>
      </c>
      <c r="H120" s="10"/>
      <c r="I120" s="6" t="str">
        <f>$I$3&amp;B120</f>
        <v>，1849798</v>
      </c>
      <c r="J120" s="46">
        <v>239</v>
      </c>
      <c r="K120" s="47">
        <v>239</v>
      </c>
      <c r="L120">
        <f t="shared" si="38"/>
        <v>0</v>
      </c>
      <c r="M120">
        <v>1</v>
      </c>
      <c r="N120" t="s">
        <v>25</v>
      </c>
      <c r="O120" s="31" t="s">
        <v>20</v>
      </c>
      <c r="U120">
        <f t="shared" si="35"/>
        <v>0</v>
      </c>
      <c r="V120">
        <f t="shared" si="36"/>
        <v>1</v>
      </c>
      <c r="W120" t="str">
        <f ca="1" t="shared" si="40"/>
        <v>239.00</v>
      </c>
      <c r="X120" t="s">
        <v>26</v>
      </c>
      <c r="Y120" t="str">
        <f ca="1">VLOOKUP(B120,[2]订单数据统计!$A$1:$S$65536,18,0)</f>
        <v>239.00</v>
      </c>
      <c r="Z120" t="s">
        <v>22</v>
      </c>
      <c r="AA120">
        <f t="shared" si="37"/>
        <v>0</v>
      </c>
    </row>
    <row r="121" spans="1:27">
      <c r="A121" s="28">
        <v>44062</v>
      </c>
      <c r="B121" s="3" t="s">
        <v>222</v>
      </c>
      <c r="C121" s="2" t="s">
        <v>223</v>
      </c>
      <c r="D121" s="2"/>
      <c r="E121" s="38" t="s">
        <v>224</v>
      </c>
      <c r="F121" s="38">
        <v>1</v>
      </c>
      <c r="G121" s="37">
        <v>239</v>
      </c>
      <c r="H121" s="10"/>
      <c r="I121" s="6" t="str">
        <f>$I$3&amp;B121</f>
        <v>，1849767</v>
      </c>
      <c r="J121" s="37">
        <v>239</v>
      </c>
      <c r="K121" s="37">
        <v>239</v>
      </c>
      <c r="L121">
        <f t="shared" si="38"/>
        <v>0</v>
      </c>
      <c r="M121">
        <v>2</v>
      </c>
      <c r="N121" t="s">
        <v>25</v>
      </c>
      <c r="O121" s="31" t="s">
        <v>20</v>
      </c>
      <c r="U121">
        <f t="shared" si="35"/>
        <v>-1</v>
      </c>
      <c r="V121">
        <f t="shared" si="36"/>
        <v>3</v>
      </c>
      <c r="W121" t="str">
        <f ca="1" t="shared" si="40"/>
        <v>239.00</v>
      </c>
      <c r="X121" t="s">
        <v>26</v>
      </c>
      <c r="Y121" t="str">
        <f ca="1">VLOOKUP(B121,[2]订单数据统计!$A$1:$S$65536,18,0)</f>
        <v>239.00</v>
      </c>
      <c r="Z121" t="s">
        <v>22</v>
      </c>
      <c r="AA121">
        <f t="shared" si="37"/>
        <v>0</v>
      </c>
    </row>
    <row r="122" spans="1:27">
      <c r="A122" s="28"/>
      <c r="B122" s="2" t="s">
        <v>223</v>
      </c>
      <c r="C122" s="2"/>
      <c r="D122" s="2"/>
      <c r="E122" s="38"/>
      <c r="F122" s="38">
        <v>1</v>
      </c>
      <c r="G122" s="37">
        <v>239</v>
      </c>
      <c r="H122" s="10"/>
      <c r="I122" s="2" t="s">
        <v>223</v>
      </c>
      <c r="J122" s="37">
        <v>239</v>
      </c>
      <c r="K122" s="37">
        <v>239</v>
      </c>
      <c r="U122">
        <f t="shared" si="35"/>
        <v>1</v>
      </c>
      <c r="V122">
        <f t="shared" si="36"/>
        <v>-1</v>
      </c>
      <c r="W122" t="str">
        <f ca="1" t="shared" si="40"/>
        <v>239.00</v>
      </c>
      <c r="X122" t="s">
        <v>26</v>
      </c>
      <c r="Y122" t="str">
        <f ca="1">VLOOKUP(B122,[2]订单数据统计!$A$1:$S$65536,18,0)</f>
        <v>239.00</v>
      </c>
      <c r="Z122" t="s">
        <v>22</v>
      </c>
      <c r="AA122">
        <f t="shared" si="37"/>
        <v>0</v>
      </c>
    </row>
    <row r="123" spans="1:27">
      <c r="A123" s="28">
        <v>44062</v>
      </c>
      <c r="B123" s="4" t="s">
        <v>27</v>
      </c>
      <c r="C123" s="36"/>
      <c r="D123" s="36"/>
      <c r="E123" s="10" t="s">
        <v>225</v>
      </c>
      <c r="F123" s="10">
        <v>1</v>
      </c>
      <c r="G123" s="37">
        <f t="shared" ref="G123:G131" si="41">F123*239</f>
        <v>239</v>
      </c>
      <c r="H123" s="10"/>
      <c r="I123" s="44" t="str">
        <f>$I$3&amp;B123</f>
        <v>，2007201540070631</v>
      </c>
      <c r="J123" s="45">
        <v>239</v>
      </c>
      <c r="K123">
        <v>139</v>
      </c>
      <c r="L123">
        <f t="shared" ref="L123:L131" si="42">J123-K123</f>
        <v>100</v>
      </c>
      <c r="M123">
        <v>1</v>
      </c>
      <c r="N123" t="s">
        <v>29</v>
      </c>
      <c r="O123" s="31" t="s">
        <v>20</v>
      </c>
      <c r="U123">
        <f t="shared" si="35"/>
        <v>0</v>
      </c>
      <c r="V123">
        <f t="shared" si="36"/>
        <v>1</v>
      </c>
      <c r="W123" t="str">
        <f ca="1">VLOOKUP(E123,[1]Sheet1!$BQ$1:$BR$65536,2,0)</f>
        <v>239.00</v>
      </c>
      <c r="X123" t="s">
        <v>21</v>
      </c>
      <c r="Z123" t="s">
        <v>22</v>
      </c>
      <c r="AA123">
        <f t="shared" si="37"/>
        <v>0</v>
      </c>
    </row>
    <row r="124" spans="1:27">
      <c r="A124" s="28">
        <v>44063</v>
      </c>
      <c r="B124" s="4" t="s">
        <v>27</v>
      </c>
      <c r="C124" s="36"/>
      <c r="D124" s="36"/>
      <c r="E124" s="10" t="s">
        <v>226</v>
      </c>
      <c r="F124" s="10">
        <v>1</v>
      </c>
      <c r="G124" s="37">
        <f t="shared" si="41"/>
        <v>239</v>
      </c>
      <c r="H124" s="10"/>
      <c r="I124" s="44" t="str">
        <f>$I$3&amp;B124</f>
        <v>，2007201540070631</v>
      </c>
      <c r="J124" s="45">
        <v>239</v>
      </c>
      <c r="K124">
        <v>139</v>
      </c>
      <c r="L124">
        <f t="shared" si="42"/>
        <v>100</v>
      </c>
      <c r="M124">
        <v>1</v>
      </c>
      <c r="N124" t="s">
        <v>29</v>
      </c>
      <c r="O124" s="31" t="s">
        <v>20</v>
      </c>
      <c r="U124">
        <f t="shared" si="35"/>
        <v>0</v>
      </c>
      <c r="V124">
        <f t="shared" si="36"/>
        <v>1</v>
      </c>
      <c r="W124" t="str">
        <f ca="1">VLOOKUP(E124,[1]Sheet1!$BQ$1:$BR$65536,2,0)</f>
        <v>239.00</v>
      </c>
      <c r="X124" t="s">
        <v>21</v>
      </c>
      <c r="Z124" t="s">
        <v>22</v>
      </c>
      <c r="AA124">
        <f t="shared" si="37"/>
        <v>0</v>
      </c>
    </row>
    <row r="125" spans="1:27">
      <c r="A125" s="28">
        <v>44063</v>
      </c>
      <c r="B125" s="4" t="s">
        <v>27</v>
      </c>
      <c r="C125" s="36"/>
      <c r="D125" s="36"/>
      <c r="E125" s="10" t="s">
        <v>227</v>
      </c>
      <c r="F125" s="10">
        <v>1</v>
      </c>
      <c r="G125" s="37">
        <f t="shared" si="41"/>
        <v>239</v>
      </c>
      <c r="H125" s="10"/>
      <c r="I125" s="44" t="str">
        <f>$I$3&amp;B125</f>
        <v>，2007201540070631</v>
      </c>
      <c r="J125" s="45">
        <v>239</v>
      </c>
      <c r="K125">
        <v>139</v>
      </c>
      <c r="L125">
        <f t="shared" si="42"/>
        <v>100</v>
      </c>
      <c r="M125">
        <v>1</v>
      </c>
      <c r="N125" t="s">
        <v>29</v>
      </c>
      <c r="O125" s="31" t="s">
        <v>20</v>
      </c>
      <c r="U125">
        <f t="shared" si="35"/>
        <v>0</v>
      </c>
      <c r="V125">
        <f t="shared" si="36"/>
        <v>1</v>
      </c>
      <c r="W125" t="str">
        <f ca="1">VLOOKUP(E125,[1]Sheet1!$BQ$1:$BR$65536,2,0)</f>
        <v>239.00</v>
      </c>
      <c r="X125" t="s">
        <v>21</v>
      </c>
      <c r="Z125" t="s">
        <v>22</v>
      </c>
      <c r="AA125">
        <f t="shared" si="37"/>
        <v>0</v>
      </c>
    </row>
    <row r="126" spans="1:27">
      <c r="A126" s="28">
        <v>44063</v>
      </c>
      <c r="B126" s="4" t="s">
        <v>228</v>
      </c>
      <c r="C126" s="36"/>
      <c r="D126" s="36"/>
      <c r="E126" s="10" t="s">
        <v>229</v>
      </c>
      <c r="F126" s="10">
        <v>19</v>
      </c>
      <c r="G126" s="37">
        <f t="shared" si="41"/>
        <v>4541</v>
      </c>
      <c r="H126" s="10"/>
      <c r="I126" s="44" t="str">
        <f>$I$3&amp;B126</f>
        <v>，2007182339200231</v>
      </c>
      <c r="J126" s="45">
        <v>4541</v>
      </c>
      <c r="K126">
        <v>2641</v>
      </c>
      <c r="L126">
        <f t="shared" si="42"/>
        <v>1900</v>
      </c>
      <c r="M126">
        <v>19</v>
      </c>
      <c r="N126" t="s">
        <v>230</v>
      </c>
      <c r="O126" s="31" t="s">
        <v>20</v>
      </c>
      <c r="U126">
        <f t="shared" si="35"/>
        <v>0</v>
      </c>
      <c r="V126">
        <f t="shared" si="36"/>
        <v>19</v>
      </c>
      <c r="W126" t="str">
        <f ca="1">VLOOKUP(E126,[1]Sheet1!$BQ$1:$BR$65536,2,0)</f>
        <v>4302.00</v>
      </c>
      <c r="X126" t="s">
        <v>21</v>
      </c>
      <c r="AA126">
        <f t="shared" si="37"/>
        <v>0</v>
      </c>
    </row>
    <row r="127" spans="1:27">
      <c r="A127" s="28">
        <v>44064</v>
      </c>
      <c r="B127" s="4" t="s">
        <v>27</v>
      </c>
      <c r="C127" s="26"/>
      <c r="D127" s="26"/>
      <c r="E127" s="20" t="s">
        <v>231</v>
      </c>
      <c r="F127" s="10">
        <v>2</v>
      </c>
      <c r="G127" s="37">
        <f t="shared" si="41"/>
        <v>478</v>
      </c>
      <c r="H127" s="10"/>
      <c r="I127" s="44" t="str">
        <f>$I$3&amp;B127</f>
        <v>，2007201540070631</v>
      </c>
      <c r="J127" s="45">
        <v>478</v>
      </c>
      <c r="K127">
        <v>278</v>
      </c>
      <c r="L127">
        <f t="shared" si="42"/>
        <v>200</v>
      </c>
      <c r="M127">
        <v>2</v>
      </c>
      <c r="N127" t="s">
        <v>29</v>
      </c>
      <c r="O127" s="31" t="s">
        <v>20</v>
      </c>
      <c r="U127">
        <f t="shared" si="35"/>
        <v>0</v>
      </c>
      <c r="V127">
        <f t="shared" si="36"/>
        <v>2</v>
      </c>
      <c r="W127" t="str">
        <f ca="1">VLOOKUP(E127,[1]Sheet1!$BQ$1:$BR$65536,2,0)</f>
        <v>478.00</v>
      </c>
      <c r="X127" t="s">
        <v>21</v>
      </c>
      <c r="Z127" t="s">
        <v>22</v>
      </c>
      <c r="AA127">
        <f t="shared" si="37"/>
        <v>0</v>
      </c>
    </row>
    <row r="128" spans="1:27">
      <c r="A128" s="28">
        <v>44064</v>
      </c>
      <c r="B128" s="3" t="s">
        <v>232</v>
      </c>
      <c r="C128" s="3"/>
      <c r="D128" s="3"/>
      <c r="E128" s="54" t="s">
        <v>233</v>
      </c>
      <c r="F128" s="38">
        <v>1</v>
      </c>
      <c r="G128" s="37">
        <f t="shared" si="41"/>
        <v>239</v>
      </c>
      <c r="H128" s="10"/>
      <c r="I128" s="6" t="str">
        <f>$I$3&amp;B128</f>
        <v>，1851184</v>
      </c>
      <c r="J128" s="46">
        <v>239</v>
      </c>
      <c r="K128" s="47">
        <v>239</v>
      </c>
      <c r="L128">
        <f t="shared" si="42"/>
        <v>0</v>
      </c>
      <c r="M128">
        <v>1</v>
      </c>
      <c r="N128" t="s">
        <v>25</v>
      </c>
      <c r="O128" s="31" t="s">
        <v>20</v>
      </c>
      <c r="U128">
        <f t="shared" si="35"/>
        <v>0</v>
      </c>
      <c r="V128">
        <f t="shared" si="36"/>
        <v>1</v>
      </c>
      <c r="W128" t="str">
        <f ca="1">Y128</f>
        <v>239.00</v>
      </c>
      <c r="X128" t="s">
        <v>26</v>
      </c>
      <c r="Y128" t="str">
        <f ca="1">VLOOKUP(B128,[2]订单数据统计!$A$1:$S$65536,18,0)</f>
        <v>239.00</v>
      </c>
      <c r="Z128" t="s">
        <v>22</v>
      </c>
      <c r="AA128">
        <f t="shared" si="37"/>
        <v>0</v>
      </c>
    </row>
    <row r="129" spans="1:27">
      <c r="A129" s="28">
        <v>44064</v>
      </c>
      <c r="B129" s="3" t="s">
        <v>234</v>
      </c>
      <c r="C129" s="3"/>
      <c r="D129" s="3"/>
      <c r="E129" s="54" t="s">
        <v>235</v>
      </c>
      <c r="F129" s="38">
        <v>1</v>
      </c>
      <c r="G129" s="37">
        <f t="shared" si="41"/>
        <v>239</v>
      </c>
      <c r="H129" s="10"/>
      <c r="I129" s="6" t="str">
        <f>$I$3&amp;B129</f>
        <v>，1851182</v>
      </c>
      <c r="J129" s="46">
        <v>239</v>
      </c>
      <c r="K129" s="47">
        <v>239</v>
      </c>
      <c r="L129">
        <f t="shared" si="42"/>
        <v>0</v>
      </c>
      <c r="M129">
        <v>1</v>
      </c>
      <c r="N129" t="s">
        <v>25</v>
      </c>
      <c r="O129" s="31" t="s">
        <v>20</v>
      </c>
      <c r="U129">
        <f t="shared" si="35"/>
        <v>0</v>
      </c>
      <c r="V129">
        <f t="shared" si="36"/>
        <v>1</v>
      </c>
      <c r="W129" t="str">
        <f ca="1">Y129</f>
        <v>239.00</v>
      </c>
      <c r="X129" t="s">
        <v>26</v>
      </c>
      <c r="Y129" t="str">
        <f ca="1">VLOOKUP(B129,[2]订单数据统计!$A$1:$S$65536,18,0)</f>
        <v>239.00</v>
      </c>
      <c r="Z129" t="s">
        <v>22</v>
      </c>
      <c r="AA129">
        <f t="shared" si="37"/>
        <v>0</v>
      </c>
    </row>
    <row r="130" spans="1:27">
      <c r="A130" s="28">
        <v>44064</v>
      </c>
      <c r="B130" s="4" t="s">
        <v>27</v>
      </c>
      <c r="C130" s="26"/>
      <c r="D130" s="26"/>
      <c r="E130" s="20" t="s">
        <v>236</v>
      </c>
      <c r="F130" s="10">
        <v>2</v>
      </c>
      <c r="G130" s="37">
        <f t="shared" si="41"/>
        <v>478</v>
      </c>
      <c r="H130" s="10"/>
      <c r="I130" s="44" t="str">
        <f>$I$3&amp;B130</f>
        <v>，2007201540070631</v>
      </c>
      <c r="J130" s="45">
        <v>478</v>
      </c>
      <c r="K130">
        <v>278</v>
      </c>
      <c r="L130">
        <f t="shared" si="42"/>
        <v>200</v>
      </c>
      <c r="M130">
        <v>2</v>
      </c>
      <c r="N130" t="s">
        <v>29</v>
      </c>
      <c r="O130" s="31" t="s">
        <v>20</v>
      </c>
      <c r="U130">
        <f t="shared" si="35"/>
        <v>0</v>
      </c>
      <c r="V130">
        <f t="shared" si="36"/>
        <v>2</v>
      </c>
      <c r="W130" t="str">
        <f ca="1">VLOOKUP(E130,[1]Sheet1!$BQ$1:$BR$65536,2,0)</f>
        <v>478.00</v>
      </c>
      <c r="X130" t="s">
        <v>21</v>
      </c>
      <c r="Z130" t="s">
        <v>22</v>
      </c>
      <c r="AA130">
        <f t="shared" si="37"/>
        <v>0</v>
      </c>
    </row>
    <row r="131" spans="1:27">
      <c r="A131" s="28">
        <v>44064</v>
      </c>
      <c r="B131" s="4" t="s">
        <v>27</v>
      </c>
      <c r="C131" s="26"/>
      <c r="D131" s="26"/>
      <c r="E131" s="20" t="s">
        <v>237</v>
      </c>
      <c r="F131" s="10">
        <v>2</v>
      </c>
      <c r="G131" s="37">
        <f t="shared" si="41"/>
        <v>478</v>
      </c>
      <c r="H131" s="10"/>
      <c r="I131" s="44" t="str">
        <f>$I$3&amp;B131</f>
        <v>，2007201540070631</v>
      </c>
      <c r="J131" s="45">
        <v>478</v>
      </c>
      <c r="K131">
        <v>278</v>
      </c>
      <c r="L131">
        <f t="shared" si="42"/>
        <v>200</v>
      </c>
      <c r="M131">
        <v>2</v>
      </c>
      <c r="N131" t="s">
        <v>29</v>
      </c>
      <c r="O131" s="31" t="s">
        <v>20</v>
      </c>
      <c r="U131">
        <f t="shared" si="35"/>
        <v>0</v>
      </c>
      <c r="V131">
        <f t="shared" si="36"/>
        <v>2</v>
      </c>
      <c r="W131" t="str">
        <f ca="1">VLOOKUP(E131,[1]Sheet1!$BQ$1:$BR$65536,2,0)</f>
        <v>478.00</v>
      </c>
      <c r="X131" t="s">
        <v>21</v>
      </c>
      <c r="Z131" t="s">
        <v>22</v>
      </c>
      <c r="AA131">
        <f t="shared" si="37"/>
        <v>0</v>
      </c>
    </row>
    <row r="132" spans="1:27">
      <c r="A132" s="28">
        <v>44065</v>
      </c>
      <c r="B132" s="4" t="s">
        <v>238</v>
      </c>
      <c r="C132" s="26"/>
      <c r="D132" s="26"/>
      <c r="E132" s="20" t="s">
        <v>239</v>
      </c>
      <c r="F132" s="10">
        <v>1</v>
      </c>
      <c r="G132" s="37">
        <f t="shared" ref="G132:G138" si="43">F132*239</f>
        <v>239</v>
      </c>
      <c r="H132" s="10"/>
      <c r="I132" s="44" t="str">
        <f>$I$3&amp;B132</f>
        <v>，2007151453464641</v>
      </c>
      <c r="J132" s="46">
        <v>239</v>
      </c>
      <c r="K132">
        <v>139</v>
      </c>
      <c r="L132">
        <f t="shared" ref="L132:L141" si="44">J132-K132</f>
        <v>100</v>
      </c>
      <c r="M132" s="47">
        <v>1</v>
      </c>
      <c r="N132" t="s">
        <v>25</v>
      </c>
      <c r="O132" s="31" t="s">
        <v>20</v>
      </c>
      <c r="U132">
        <f t="shared" si="35"/>
        <v>0</v>
      </c>
      <c r="V132">
        <f t="shared" si="36"/>
        <v>1</v>
      </c>
      <c r="W132" t="str">
        <f ca="1">VLOOKUP(E132,[1]Sheet1!$BQ$1:$BR$65536,2,0)</f>
        <v>239.00</v>
      </c>
      <c r="X132" t="s">
        <v>21</v>
      </c>
      <c r="Z132" t="s">
        <v>22</v>
      </c>
      <c r="AA132">
        <f t="shared" si="37"/>
        <v>0</v>
      </c>
    </row>
    <row r="133" spans="1:27">
      <c r="A133" s="28">
        <v>44065</v>
      </c>
      <c r="B133" s="4" t="s">
        <v>240</v>
      </c>
      <c r="C133" s="26"/>
      <c r="D133" s="26"/>
      <c r="E133" s="20" t="s">
        <v>241</v>
      </c>
      <c r="F133" s="10">
        <v>1</v>
      </c>
      <c r="G133" s="37">
        <f t="shared" si="43"/>
        <v>239</v>
      </c>
      <c r="H133" s="10"/>
      <c r="I133" s="44" t="str">
        <f>$I$3&amp;B133</f>
        <v>，2007201155150630</v>
      </c>
      <c r="J133" s="46">
        <v>239</v>
      </c>
      <c r="K133">
        <v>139</v>
      </c>
      <c r="L133">
        <f t="shared" si="44"/>
        <v>100</v>
      </c>
      <c r="M133" s="47">
        <v>1</v>
      </c>
      <c r="N133" t="s">
        <v>25</v>
      </c>
      <c r="O133" s="31" t="s">
        <v>20</v>
      </c>
      <c r="U133">
        <f t="shared" ref="U133:U164" si="45">F133-M133</f>
        <v>0</v>
      </c>
      <c r="V133">
        <f t="shared" ref="V133:V164" si="46">M133-U133</f>
        <v>1</v>
      </c>
      <c r="W133" t="str">
        <f ca="1">VLOOKUP(E133,[1]Sheet1!$BQ$1:$BR$65536,2,0)</f>
        <v>239.00</v>
      </c>
      <c r="X133" t="s">
        <v>21</v>
      </c>
      <c r="Z133" t="s">
        <v>22</v>
      </c>
      <c r="AA133">
        <f t="shared" ref="AA133:AA164" si="47">G133-J133</f>
        <v>0</v>
      </c>
    </row>
    <row r="134" spans="1:27">
      <c r="A134" s="28">
        <v>44065</v>
      </c>
      <c r="B134" s="4" t="s">
        <v>242</v>
      </c>
      <c r="C134" s="26"/>
      <c r="D134" s="26"/>
      <c r="E134" s="20" t="s">
        <v>243</v>
      </c>
      <c r="F134" s="21">
        <v>1</v>
      </c>
      <c r="G134" s="41">
        <f t="shared" si="43"/>
        <v>239</v>
      </c>
      <c r="H134" s="10"/>
      <c r="I134" s="44" t="str">
        <f>$I$3&amp;B134</f>
        <v>，2006181039461328</v>
      </c>
      <c r="J134" s="48">
        <v>239</v>
      </c>
      <c r="K134">
        <v>139</v>
      </c>
      <c r="L134">
        <f t="shared" si="44"/>
        <v>100</v>
      </c>
      <c r="M134" s="47">
        <v>1</v>
      </c>
      <c r="O134" s="31" t="s">
        <v>101</v>
      </c>
      <c r="P134" s="49" t="s">
        <v>102</v>
      </c>
      <c r="Q134" t="s">
        <v>103</v>
      </c>
      <c r="R134" t="s">
        <v>104</v>
      </c>
      <c r="S134">
        <f t="shared" ref="S134:S139" si="48">F134-M134</f>
        <v>0</v>
      </c>
      <c r="U134">
        <f t="shared" si="45"/>
        <v>0</v>
      </c>
      <c r="V134">
        <f t="shared" si="46"/>
        <v>1</v>
      </c>
      <c r="W134" t="str">
        <f ca="1">VLOOKUP(E134,[1]Sheet1!$BQ$1:$BR$65536,2,0)</f>
        <v>199.00</v>
      </c>
      <c r="X134" t="s">
        <v>21</v>
      </c>
      <c r="AA134">
        <f t="shared" si="47"/>
        <v>0</v>
      </c>
    </row>
    <row r="135" spans="1:27">
      <c r="A135" s="28">
        <v>44065</v>
      </c>
      <c r="B135" s="4" t="s">
        <v>244</v>
      </c>
      <c r="C135" s="26"/>
      <c r="D135" s="26"/>
      <c r="E135" s="20" t="s">
        <v>245</v>
      </c>
      <c r="F135" s="21">
        <v>1</v>
      </c>
      <c r="G135" s="41">
        <f t="shared" si="43"/>
        <v>239</v>
      </c>
      <c r="H135" s="10"/>
      <c r="I135" s="44" t="str">
        <f>$I$3&amp;B135</f>
        <v>，2006181512041328</v>
      </c>
      <c r="J135" s="48">
        <v>239</v>
      </c>
      <c r="K135">
        <v>139</v>
      </c>
      <c r="L135">
        <f t="shared" si="44"/>
        <v>100</v>
      </c>
      <c r="M135" s="47">
        <v>1</v>
      </c>
      <c r="O135" s="31" t="s">
        <v>101</v>
      </c>
      <c r="P135" s="49" t="s">
        <v>102</v>
      </c>
      <c r="Q135" t="s">
        <v>103</v>
      </c>
      <c r="R135" t="s">
        <v>104</v>
      </c>
      <c r="S135">
        <f t="shared" si="48"/>
        <v>0</v>
      </c>
      <c r="U135">
        <f t="shared" si="45"/>
        <v>0</v>
      </c>
      <c r="V135">
        <f t="shared" si="46"/>
        <v>1</v>
      </c>
      <c r="W135" t="str">
        <f ca="1">VLOOKUP(E135,[1]Sheet1!$BQ$1:$BR$65536,2,0)</f>
        <v>199.00</v>
      </c>
      <c r="X135" t="s">
        <v>21</v>
      </c>
      <c r="AA135">
        <f t="shared" si="47"/>
        <v>0</v>
      </c>
    </row>
    <row r="136" spans="1:27">
      <c r="A136" s="28">
        <v>44065</v>
      </c>
      <c r="B136" s="4" t="s">
        <v>246</v>
      </c>
      <c r="C136" s="26"/>
      <c r="D136" s="26"/>
      <c r="E136" s="20" t="s">
        <v>247</v>
      </c>
      <c r="F136" s="10">
        <v>1</v>
      </c>
      <c r="G136" s="37">
        <f t="shared" si="43"/>
        <v>239</v>
      </c>
      <c r="H136" s="10"/>
      <c r="I136" s="44" t="str">
        <f>$I$3&amp;B136</f>
        <v>，2007040129320284</v>
      </c>
      <c r="J136" s="46">
        <v>239</v>
      </c>
      <c r="K136">
        <v>139</v>
      </c>
      <c r="L136">
        <f t="shared" si="44"/>
        <v>100</v>
      </c>
      <c r="M136" s="47">
        <v>1</v>
      </c>
      <c r="N136" t="s">
        <v>25</v>
      </c>
      <c r="O136" s="31" t="s">
        <v>20</v>
      </c>
      <c r="U136">
        <f t="shared" si="45"/>
        <v>0</v>
      </c>
      <c r="V136">
        <f t="shared" si="46"/>
        <v>1</v>
      </c>
      <c r="W136" t="str">
        <f ca="1">VLOOKUP(E136,[1]Sheet1!$BQ$1:$BR$65536,2,0)</f>
        <v>239.00</v>
      </c>
      <c r="X136" t="s">
        <v>21</v>
      </c>
      <c r="Z136" t="s">
        <v>22</v>
      </c>
      <c r="AA136">
        <f t="shared" si="47"/>
        <v>0</v>
      </c>
    </row>
    <row r="137" spans="1:27">
      <c r="A137" s="28">
        <v>44065</v>
      </c>
      <c r="B137" s="4" t="s">
        <v>27</v>
      </c>
      <c r="C137" s="26"/>
      <c r="D137" s="26"/>
      <c r="E137" s="20" t="s">
        <v>248</v>
      </c>
      <c r="F137" s="10">
        <v>2</v>
      </c>
      <c r="G137" s="37">
        <f t="shared" si="43"/>
        <v>478</v>
      </c>
      <c r="H137" s="10"/>
      <c r="I137" s="44" t="str">
        <f>$I$3&amp;B137</f>
        <v>，2007201540070631</v>
      </c>
      <c r="J137" s="45">
        <v>478</v>
      </c>
      <c r="K137">
        <v>278</v>
      </c>
      <c r="L137">
        <f t="shared" si="44"/>
        <v>200</v>
      </c>
      <c r="M137">
        <v>2</v>
      </c>
      <c r="N137" t="s">
        <v>29</v>
      </c>
      <c r="O137" s="31" t="s">
        <v>20</v>
      </c>
      <c r="U137">
        <f t="shared" si="45"/>
        <v>0</v>
      </c>
      <c r="V137">
        <f t="shared" si="46"/>
        <v>2</v>
      </c>
      <c r="W137" t="str">
        <f ca="1">VLOOKUP(E137,[1]Sheet1!$BQ$1:$BR$65536,2,0)</f>
        <v>478.00</v>
      </c>
      <c r="X137" t="s">
        <v>21</v>
      </c>
      <c r="Z137" t="s">
        <v>22</v>
      </c>
      <c r="AA137">
        <f t="shared" si="47"/>
        <v>0</v>
      </c>
    </row>
    <row r="138" spans="1:27">
      <c r="A138" s="28">
        <v>44065</v>
      </c>
      <c r="B138" s="4" t="s">
        <v>249</v>
      </c>
      <c r="C138" s="26"/>
      <c r="D138" s="26"/>
      <c r="E138" s="20" t="s">
        <v>250</v>
      </c>
      <c r="F138" s="10">
        <v>1</v>
      </c>
      <c r="G138" s="37">
        <f t="shared" si="43"/>
        <v>239</v>
      </c>
      <c r="H138" s="10"/>
      <c r="I138" s="44" t="str">
        <f>$I$3&amp;B138</f>
        <v>，2007171834155282</v>
      </c>
      <c r="J138" s="46">
        <v>239</v>
      </c>
      <c r="K138">
        <v>139</v>
      </c>
      <c r="L138">
        <f t="shared" si="44"/>
        <v>100</v>
      </c>
      <c r="M138" s="47">
        <v>1</v>
      </c>
      <c r="N138" t="s">
        <v>25</v>
      </c>
      <c r="O138" s="31" t="s">
        <v>20</v>
      </c>
      <c r="U138">
        <f t="shared" si="45"/>
        <v>0</v>
      </c>
      <c r="V138">
        <f t="shared" si="46"/>
        <v>1</v>
      </c>
      <c r="W138" t="str">
        <f ca="1">VLOOKUP(E138,[1]Sheet1!$BQ$1:$BR$65536,2,0)</f>
        <v>239.00</v>
      </c>
      <c r="X138" t="s">
        <v>21</v>
      </c>
      <c r="Z138" t="s">
        <v>22</v>
      </c>
      <c r="AA138">
        <f t="shared" si="47"/>
        <v>0</v>
      </c>
    </row>
    <row r="139" s="16" customFormat="1" spans="1:27">
      <c r="A139" s="52">
        <v>44065</v>
      </c>
      <c r="B139" s="14" t="s">
        <v>251</v>
      </c>
      <c r="C139" s="56"/>
      <c r="D139" s="56"/>
      <c r="E139" s="15" t="s">
        <v>252</v>
      </c>
      <c r="F139" s="57">
        <v>6</v>
      </c>
      <c r="G139" s="58">
        <f>F139*239+492</f>
        <v>1926</v>
      </c>
      <c r="H139" s="15" t="s">
        <v>253</v>
      </c>
      <c r="I139" s="59" t="str">
        <f>$I$3&amp;B139</f>
        <v>，2008191434130631</v>
      </c>
      <c r="J139" s="72">
        <v>1926</v>
      </c>
      <c r="K139" s="16">
        <v>1326</v>
      </c>
      <c r="L139" s="16">
        <f t="shared" si="44"/>
        <v>600</v>
      </c>
      <c r="M139" s="73">
        <v>6</v>
      </c>
      <c r="N139" s="16" t="s">
        <v>25</v>
      </c>
      <c r="O139" s="61" t="s">
        <v>101</v>
      </c>
      <c r="Q139" s="16" t="s">
        <v>113</v>
      </c>
      <c r="R139" s="78" t="s">
        <v>254</v>
      </c>
      <c r="S139" s="16">
        <f t="shared" si="48"/>
        <v>0</v>
      </c>
      <c r="U139">
        <f t="shared" si="45"/>
        <v>0</v>
      </c>
      <c r="V139">
        <f t="shared" si="46"/>
        <v>6</v>
      </c>
      <c r="W139" t="str">
        <f ca="1">VLOOKUP(E139,[1]Sheet1!$BQ$1:$BR$65536,2,0)</f>
        <v>1434.00</v>
      </c>
      <c r="X139" t="s">
        <v>21</v>
      </c>
      <c r="Z139" s="16" t="s">
        <v>22</v>
      </c>
      <c r="AA139">
        <f t="shared" si="47"/>
        <v>0</v>
      </c>
    </row>
    <row r="140" spans="1:27">
      <c r="A140" s="28">
        <v>44065</v>
      </c>
      <c r="B140" s="3" t="s">
        <v>255</v>
      </c>
      <c r="C140" s="3"/>
      <c r="D140" s="3"/>
      <c r="E140" s="54" t="s">
        <v>256</v>
      </c>
      <c r="F140" s="38">
        <v>1</v>
      </c>
      <c r="G140" s="37">
        <f t="shared" ref="G140:G145" si="49">F140*239</f>
        <v>239</v>
      </c>
      <c r="H140" s="10"/>
      <c r="I140" s="6" t="str">
        <f>$I$3&amp;B140</f>
        <v>，1852363</v>
      </c>
      <c r="J140" s="46">
        <v>239</v>
      </c>
      <c r="K140" s="47">
        <v>239</v>
      </c>
      <c r="L140">
        <f t="shared" si="44"/>
        <v>0</v>
      </c>
      <c r="M140">
        <v>1</v>
      </c>
      <c r="N140" t="s">
        <v>25</v>
      </c>
      <c r="O140" s="31" t="s">
        <v>20</v>
      </c>
      <c r="U140">
        <f t="shared" si="45"/>
        <v>0</v>
      </c>
      <c r="V140">
        <f t="shared" si="46"/>
        <v>1</v>
      </c>
      <c r="W140" t="str">
        <f ca="1">Y140</f>
        <v>239.00</v>
      </c>
      <c r="X140" t="s">
        <v>26</v>
      </c>
      <c r="Y140" t="str">
        <f ca="1">VLOOKUP(B140,[2]订单数据统计!$A$1:$S$65536,18,0)</f>
        <v>239.00</v>
      </c>
      <c r="Z140" t="s">
        <v>22</v>
      </c>
      <c r="AA140">
        <f t="shared" si="47"/>
        <v>0</v>
      </c>
    </row>
    <row r="141" spans="1:27">
      <c r="A141" s="28">
        <v>44065</v>
      </c>
      <c r="B141" s="3" t="s">
        <v>257</v>
      </c>
      <c r="C141" s="3"/>
      <c r="D141" s="3"/>
      <c r="E141" s="54" t="s">
        <v>256</v>
      </c>
      <c r="F141" s="38">
        <v>1</v>
      </c>
      <c r="G141" s="37">
        <f t="shared" si="49"/>
        <v>239</v>
      </c>
      <c r="H141" s="10"/>
      <c r="I141" s="6" t="str">
        <f>$I$3&amp;B141</f>
        <v>，1852545</v>
      </c>
      <c r="J141" s="46">
        <v>239</v>
      </c>
      <c r="K141" s="47">
        <v>239</v>
      </c>
      <c r="L141">
        <f t="shared" si="44"/>
        <v>0</v>
      </c>
      <c r="M141">
        <v>1</v>
      </c>
      <c r="N141" t="s">
        <v>25</v>
      </c>
      <c r="O141" s="31" t="s">
        <v>20</v>
      </c>
      <c r="U141">
        <f t="shared" si="45"/>
        <v>0</v>
      </c>
      <c r="V141">
        <f t="shared" si="46"/>
        <v>1</v>
      </c>
      <c r="W141" t="str">
        <f ca="1">Y141</f>
        <v>239.00</v>
      </c>
      <c r="X141" t="s">
        <v>26</v>
      </c>
      <c r="Y141" t="str">
        <f ca="1">VLOOKUP(B141,[2]订单数据统计!$A$1:$S$65536,18,0)</f>
        <v>239.00</v>
      </c>
      <c r="Z141" t="s">
        <v>22</v>
      </c>
      <c r="AA141">
        <f t="shared" si="47"/>
        <v>0</v>
      </c>
    </row>
    <row r="142" spans="1:27">
      <c r="A142" s="28">
        <v>44065</v>
      </c>
      <c r="B142" s="4" t="s">
        <v>27</v>
      </c>
      <c r="C142" s="26"/>
      <c r="D142" s="26"/>
      <c r="E142" s="20" t="s">
        <v>258</v>
      </c>
      <c r="F142" s="10">
        <v>1</v>
      </c>
      <c r="G142" s="37">
        <f t="shared" si="49"/>
        <v>239</v>
      </c>
      <c r="H142" s="10"/>
      <c r="I142" s="44" t="str">
        <f>$I$3&amp;B142</f>
        <v>，2007201540070631</v>
      </c>
      <c r="J142" s="45">
        <v>239</v>
      </c>
      <c r="K142">
        <v>139</v>
      </c>
      <c r="L142">
        <f t="shared" ref="L142:L145" si="50">J142-K142</f>
        <v>100</v>
      </c>
      <c r="M142">
        <v>1</v>
      </c>
      <c r="N142" t="s">
        <v>29</v>
      </c>
      <c r="O142" s="31" t="s">
        <v>20</v>
      </c>
      <c r="U142">
        <f t="shared" si="45"/>
        <v>0</v>
      </c>
      <c r="V142">
        <f t="shared" si="46"/>
        <v>1</v>
      </c>
      <c r="W142" t="str">
        <f ca="1">VLOOKUP(E142,[1]Sheet1!$BQ$1:$BR$65536,2,0)</f>
        <v>239.00</v>
      </c>
      <c r="X142" t="s">
        <v>21</v>
      </c>
      <c r="Z142" t="s">
        <v>22</v>
      </c>
      <c r="AA142">
        <f t="shared" si="47"/>
        <v>0</v>
      </c>
    </row>
    <row r="143" spans="1:27">
      <c r="A143" s="28">
        <v>44065</v>
      </c>
      <c r="B143" s="3" t="s">
        <v>259</v>
      </c>
      <c r="C143" s="3"/>
      <c r="D143" s="3"/>
      <c r="E143" s="54" t="s">
        <v>260</v>
      </c>
      <c r="F143" s="38">
        <v>2</v>
      </c>
      <c r="G143" s="37">
        <f t="shared" si="49"/>
        <v>478</v>
      </c>
      <c r="H143" s="10"/>
      <c r="I143" s="6" t="str">
        <f>$I$3&amp;B143</f>
        <v>，1851520</v>
      </c>
      <c r="J143" s="46">
        <v>478</v>
      </c>
      <c r="K143" s="47">
        <v>478</v>
      </c>
      <c r="L143">
        <f t="shared" si="50"/>
        <v>0</v>
      </c>
      <c r="M143">
        <v>2</v>
      </c>
      <c r="N143" t="s">
        <v>25</v>
      </c>
      <c r="O143" s="31" t="s">
        <v>20</v>
      </c>
      <c r="U143">
        <f t="shared" si="45"/>
        <v>0</v>
      </c>
      <c r="V143">
        <f t="shared" si="46"/>
        <v>2</v>
      </c>
      <c r="W143" t="str">
        <f ca="1">Y143</f>
        <v>478.00</v>
      </c>
      <c r="X143" t="s">
        <v>26</v>
      </c>
      <c r="Y143" t="str">
        <f ca="1">VLOOKUP(B143,[2]订单数据统计!$A$1:$S$65536,18,0)</f>
        <v>478.00</v>
      </c>
      <c r="Z143" t="s">
        <v>22</v>
      </c>
      <c r="AA143">
        <f t="shared" si="47"/>
        <v>0</v>
      </c>
    </row>
    <row r="144" spans="1:27">
      <c r="A144" s="28">
        <v>44065</v>
      </c>
      <c r="B144" s="4" t="s">
        <v>27</v>
      </c>
      <c r="C144" s="26"/>
      <c r="D144" s="26"/>
      <c r="E144" s="20" t="s">
        <v>261</v>
      </c>
      <c r="F144" s="10">
        <v>14</v>
      </c>
      <c r="G144" s="37">
        <f t="shared" si="49"/>
        <v>3346</v>
      </c>
      <c r="H144" s="10"/>
      <c r="I144" s="44" t="str">
        <f>$I$3&amp;B144</f>
        <v>，2007201540070631</v>
      </c>
      <c r="J144" s="45">
        <v>3346</v>
      </c>
      <c r="K144">
        <v>1946</v>
      </c>
      <c r="L144">
        <f t="shared" si="50"/>
        <v>1400</v>
      </c>
      <c r="M144">
        <v>14</v>
      </c>
      <c r="N144" t="s">
        <v>29</v>
      </c>
      <c r="O144" s="31" t="s">
        <v>20</v>
      </c>
      <c r="U144">
        <f t="shared" si="45"/>
        <v>0</v>
      </c>
      <c r="V144">
        <f t="shared" si="46"/>
        <v>14</v>
      </c>
      <c r="W144" t="str">
        <f ca="1">VLOOKUP(E144,[1]Sheet1!$BQ$1:$BR$65536,2,0)</f>
        <v>3107.00</v>
      </c>
      <c r="X144" t="s">
        <v>21</v>
      </c>
      <c r="Z144" t="s">
        <v>22</v>
      </c>
      <c r="AA144">
        <f t="shared" si="47"/>
        <v>0</v>
      </c>
    </row>
    <row r="145" spans="1:27">
      <c r="A145" s="28">
        <v>44066</v>
      </c>
      <c r="B145" s="4" t="s">
        <v>262</v>
      </c>
      <c r="C145" s="26"/>
      <c r="D145" s="26"/>
      <c r="E145" s="20" t="s">
        <v>263</v>
      </c>
      <c r="F145" s="10">
        <v>3</v>
      </c>
      <c r="G145" s="37">
        <f t="shared" si="49"/>
        <v>717</v>
      </c>
      <c r="H145" s="10"/>
      <c r="I145" s="44" t="str">
        <f>$I$3&amp;B145</f>
        <v>，2008221935410631</v>
      </c>
      <c r="J145" s="46">
        <v>717</v>
      </c>
      <c r="K145">
        <v>417</v>
      </c>
      <c r="L145">
        <f t="shared" si="50"/>
        <v>300</v>
      </c>
      <c r="M145" s="47">
        <v>3</v>
      </c>
      <c r="N145" t="s">
        <v>25</v>
      </c>
      <c r="O145" s="31" t="s">
        <v>20</v>
      </c>
      <c r="U145">
        <f t="shared" si="45"/>
        <v>0</v>
      </c>
      <c r="V145">
        <f t="shared" si="46"/>
        <v>3</v>
      </c>
      <c r="W145" t="str">
        <f ca="1">VLOOKUP(E145,[1]Sheet1!$BQ$1:$BR$65536,2,0)</f>
        <v>717.00</v>
      </c>
      <c r="X145" t="s">
        <v>21</v>
      </c>
      <c r="Z145" t="s">
        <v>22</v>
      </c>
      <c r="AA145">
        <f t="shared" si="47"/>
        <v>0</v>
      </c>
    </row>
    <row r="146" spans="1:27">
      <c r="A146" s="28">
        <v>44066</v>
      </c>
      <c r="B146" s="4" t="s">
        <v>264</v>
      </c>
      <c r="C146" s="26"/>
      <c r="D146" s="26"/>
      <c r="E146" s="20" t="s">
        <v>265</v>
      </c>
      <c r="F146" s="10">
        <v>1</v>
      </c>
      <c r="G146" s="37">
        <f t="shared" ref="G146:G150" si="51">F146*239</f>
        <v>239</v>
      </c>
      <c r="H146" s="10"/>
      <c r="I146" s="44" t="str">
        <f>$I$3&amp;B146</f>
        <v>，2008220934090459</v>
      </c>
      <c r="J146" s="46">
        <v>239</v>
      </c>
      <c r="K146">
        <v>139</v>
      </c>
      <c r="L146">
        <f t="shared" ref="L146:L150" si="52">J146-K146</f>
        <v>100</v>
      </c>
      <c r="M146" s="47">
        <v>1</v>
      </c>
      <c r="N146" t="s">
        <v>25</v>
      </c>
      <c r="O146" s="31" t="s">
        <v>20</v>
      </c>
      <c r="U146">
        <f t="shared" si="45"/>
        <v>0</v>
      </c>
      <c r="V146">
        <f t="shared" si="46"/>
        <v>1</v>
      </c>
      <c r="W146" t="str">
        <f ca="1">VLOOKUP(E146,[1]Sheet1!$BQ$1:$BR$65536,2,0)</f>
        <v>239.00</v>
      </c>
      <c r="X146" t="s">
        <v>21</v>
      </c>
      <c r="Z146" t="s">
        <v>22</v>
      </c>
      <c r="AA146">
        <f t="shared" si="47"/>
        <v>0</v>
      </c>
    </row>
    <row r="147" spans="1:27">
      <c r="A147" s="28">
        <v>44066</v>
      </c>
      <c r="B147" s="4" t="s">
        <v>228</v>
      </c>
      <c r="C147" s="26"/>
      <c r="D147" s="26"/>
      <c r="E147" s="20" t="s">
        <v>265</v>
      </c>
      <c r="F147" s="10">
        <v>1</v>
      </c>
      <c r="G147" s="37">
        <f t="shared" si="51"/>
        <v>239</v>
      </c>
      <c r="H147" s="10"/>
      <c r="I147" s="44" t="str">
        <f>$I$3&amp;B147</f>
        <v>，2007182339200231</v>
      </c>
      <c r="J147" s="45">
        <v>239</v>
      </c>
      <c r="K147">
        <v>139</v>
      </c>
      <c r="L147">
        <f t="shared" si="52"/>
        <v>100</v>
      </c>
      <c r="M147">
        <v>1</v>
      </c>
      <c r="N147" t="s">
        <v>230</v>
      </c>
      <c r="O147" s="31" t="s">
        <v>20</v>
      </c>
      <c r="U147">
        <f t="shared" si="45"/>
        <v>0</v>
      </c>
      <c r="V147">
        <f t="shared" si="46"/>
        <v>1</v>
      </c>
      <c r="W147" t="str">
        <f ca="1">VLOOKUP(E147,[1]Sheet1!$BQ$1:$BR$65536,2,0)</f>
        <v>239.00</v>
      </c>
      <c r="X147" t="s">
        <v>21</v>
      </c>
      <c r="Z147" t="s">
        <v>22</v>
      </c>
      <c r="AA147">
        <f t="shared" si="47"/>
        <v>0</v>
      </c>
    </row>
    <row r="148" spans="1:27">
      <c r="A148" s="28">
        <v>44067</v>
      </c>
      <c r="B148" s="4" t="s">
        <v>266</v>
      </c>
      <c r="C148" s="36"/>
      <c r="D148" s="36"/>
      <c r="E148" s="10" t="s">
        <v>267</v>
      </c>
      <c r="F148" s="10">
        <v>1</v>
      </c>
      <c r="G148" s="37">
        <f t="shared" si="51"/>
        <v>239</v>
      </c>
      <c r="H148" s="10"/>
      <c r="I148" s="44" t="str">
        <f>$I$3&amp;B148</f>
        <v>，2007171826270414</v>
      </c>
      <c r="J148" s="46">
        <v>239</v>
      </c>
      <c r="K148">
        <v>139</v>
      </c>
      <c r="L148">
        <f t="shared" si="52"/>
        <v>100</v>
      </c>
      <c r="M148" s="47">
        <v>1</v>
      </c>
      <c r="N148" t="s">
        <v>25</v>
      </c>
      <c r="O148" s="31" t="s">
        <v>20</v>
      </c>
      <c r="U148">
        <f t="shared" si="45"/>
        <v>0</v>
      </c>
      <c r="V148">
        <f t="shared" si="46"/>
        <v>1</v>
      </c>
      <c r="W148" t="str">
        <f ca="1">VLOOKUP(E148,[1]Sheet1!$BQ$1:$BR$65536,2,0)</f>
        <v>239.00</v>
      </c>
      <c r="X148" t="s">
        <v>21</v>
      </c>
      <c r="Z148" t="s">
        <v>22</v>
      </c>
      <c r="AA148">
        <f t="shared" si="47"/>
        <v>0</v>
      </c>
    </row>
    <row r="149" spans="1:27">
      <c r="A149" s="28">
        <v>44067</v>
      </c>
      <c r="B149" s="3" t="s">
        <v>268</v>
      </c>
      <c r="C149" s="2"/>
      <c r="D149" s="2"/>
      <c r="E149" s="38" t="s">
        <v>269</v>
      </c>
      <c r="F149" s="38">
        <v>1</v>
      </c>
      <c r="G149" s="37">
        <f t="shared" si="51"/>
        <v>239</v>
      </c>
      <c r="H149" s="10"/>
      <c r="I149" s="6" t="str">
        <f>$I$3&amp;B149</f>
        <v>，1851334</v>
      </c>
      <c r="J149" s="46">
        <v>239</v>
      </c>
      <c r="K149" s="47">
        <v>239</v>
      </c>
      <c r="L149">
        <f t="shared" si="52"/>
        <v>0</v>
      </c>
      <c r="M149">
        <v>1</v>
      </c>
      <c r="N149" t="s">
        <v>25</v>
      </c>
      <c r="O149" s="31" t="s">
        <v>20</v>
      </c>
      <c r="U149">
        <f t="shared" si="45"/>
        <v>0</v>
      </c>
      <c r="V149">
        <f t="shared" si="46"/>
        <v>1</v>
      </c>
      <c r="W149" t="str">
        <f ca="1">Y149</f>
        <v>239.00</v>
      </c>
      <c r="X149" t="s">
        <v>26</v>
      </c>
      <c r="Y149" t="str">
        <f ca="1">VLOOKUP(B149,[2]订单数据统计!$A$1:$S$65536,18,0)</f>
        <v>239.00</v>
      </c>
      <c r="Z149" t="s">
        <v>22</v>
      </c>
      <c r="AA149">
        <f t="shared" si="47"/>
        <v>0</v>
      </c>
    </row>
    <row r="150" spans="1:27">
      <c r="A150" s="28">
        <v>44067</v>
      </c>
      <c r="B150" s="3" t="s">
        <v>270</v>
      </c>
      <c r="C150" s="2"/>
      <c r="D150" s="2"/>
      <c r="E150" s="38" t="s">
        <v>269</v>
      </c>
      <c r="F150" s="38">
        <v>1</v>
      </c>
      <c r="G150" s="37">
        <f t="shared" si="51"/>
        <v>239</v>
      </c>
      <c r="H150" s="10"/>
      <c r="I150" s="6" t="str">
        <f>$I$3&amp;B150</f>
        <v>，1853365</v>
      </c>
      <c r="J150" s="46">
        <v>239</v>
      </c>
      <c r="K150" s="47">
        <v>239</v>
      </c>
      <c r="L150">
        <f t="shared" si="52"/>
        <v>0</v>
      </c>
      <c r="M150">
        <v>1</v>
      </c>
      <c r="N150" t="s">
        <v>25</v>
      </c>
      <c r="O150" s="31" t="s">
        <v>20</v>
      </c>
      <c r="U150">
        <f t="shared" si="45"/>
        <v>0</v>
      </c>
      <c r="V150">
        <f t="shared" si="46"/>
        <v>1</v>
      </c>
      <c r="W150" t="str">
        <f ca="1">Y150</f>
        <v>239.00</v>
      </c>
      <c r="X150" t="s">
        <v>26</v>
      </c>
      <c r="Y150" t="str">
        <f ca="1">VLOOKUP(B150,[2]订单数据统计!$A$1:$S$65536,18,0)</f>
        <v>239.00</v>
      </c>
      <c r="Z150" t="s">
        <v>22</v>
      </c>
      <c r="AA150">
        <f t="shared" si="47"/>
        <v>0</v>
      </c>
    </row>
    <row r="151" spans="1:27">
      <c r="A151" s="28">
        <v>44067</v>
      </c>
      <c r="B151" s="4" t="s">
        <v>271</v>
      </c>
      <c r="C151" s="36"/>
      <c r="D151" s="36"/>
      <c r="E151" s="10" t="s">
        <v>272</v>
      </c>
      <c r="F151" s="10">
        <v>2</v>
      </c>
      <c r="G151" s="37">
        <f t="shared" ref="G151:G156" si="53">F151*239</f>
        <v>478</v>
      </c>
      <c r="H151" s="10"/>
      <c r="I151" s="44" t="str">
        <f>$I$3&amp;B151</f>
        <v>，2008211858120631</v>
      </c>
      <c r="J151" s="46">
        <v>478</v>
      </c>
      <c r="K151">
        <v>278</v>
      </c>
      <c r="L151">
        <f t="shared" ref="L151:L156" si="54">J151-K151</f>
        <v>200</v>
      </c>
      <c r="M151" s="47">
        <v>2</v>
      </c>
      <c r="N151" t="s">
        <v>25</v>
      </c>
      <c r="O151" s="31" t="s">
        <v>20</v>
      </c>
      <c r="U151">
        <f t="shared" si="45"/>
        <v>0</v>
      </c>
      <c r="V151">
        <f t="shared" si="46"/>
        <v>2</v>
      </c>
      <c r="W151" t="str">
        <f ca="1">VLOOKUP(E151,[1]Sheet1!$BQ$1:$BR$65536,2,0)</f>
        <v>478.00</v>
      </c>
      <c r="X151" t="s">
        <v>21</v>
      </c>
      <c r="Z151" t="s">
        <v>22</v>
      </c>
      <c r="AA151">
        <f t="shared" si="47"/>
        <v>0</v>
      </c>
    </row>
    <row r="152" spans="1:27">
      <c r="A152" s="28">
        <v>44067</v>
      </c>
      <c r="B152" s="4" t="s">
        <v>273</v>
      </c>
      <c r="C152" s="36"/>
      <c r="D152" s="36"/>
      <c r="E152" s="10" t="s">
        <v>274</v>
      </c>
      <c r="F152" s="10">
        <v>1</v>
      </c>
      <c r="G152" s="37">
        <f t="shared" si="53"/>
        <v>239</v>
      </c>
      <c r="H152" s="10"/>
      <c r="I152" s="44" t="str">
        <f>$I$3&amp;B152</f>
        <v>，2008211856030631</v>
      </c>
      <c r="J152" s="46">
        <v>239</v>
      </c>
      <c r="K152">
        <v>139</v>
      </c>
      <c r="L152">
        <f t="shared" si="54"/>
        <v>100</v>
      </c>
      <c r="M152" s="47">
        <v>1</v>
      </c>
      <c r="N152" t="s">
        <v>25</v>
      </c>
      <c r="O152" s="31" t="s">
        <v>20</v>
      </c>
      <c r="U152">
        <f t="shared" si="45"/>
        <v>0</v>
      </c>
      <c r="V152">
        <f t="shared" si="46"/>
        <v>1</v>
      </c>
      <c r="W152" t="str">
        <f ca="1">VLOOKUP(E152,[1]Sheet1!$BQ$1:$BR$65536,2,0)</f>
        <v>239.00</v>
      </c>
      <c r="X152" t="s">
        <v>21</v>
      </c>
      <c r="Z152" t="s">
        <v>22</v>
      </c>
      <c r="AA152">
        <f t="shared" si="47"/>
        <v>0</v>
      </c>
    </row>
    <row r="153" spans="1:27">
      <c r="A153" s="28">
        <v>44067</v>
      </c>
      <c r="B153" s="4" t="s">
        <v>275</v>
      </c>
      <c r="C153" s="36"/>
      <c r="D153" s="36"/>
      <c r="E153" s="10" t="s">
        <v>274</v>
      </c>
      <c r="F153" s="10">
        <v>1</v>
      </c>
      <c r="G153" s="37">
        <f t="shared" si="53"/>
        <v>239</v>
      </c>
      <c r="H153" s="10"/>
      <c r="I153" s="44" t="str">
        <f>$I$3&amp;B153</f>
        <v>，2008211327350630</v>
      </c>
      <c r="J153" s="45">
        <v>239</v>
      </c>
      <c r="K153">
        <v>139</v>
      </c>
      <c r="L153">
        <f t="shared" si="54"/>
        <v>100</v>
      </c>
      <c r="M153" s="47">
        <v>1</v>
      </c>
      <c r="N153" t="s">
        <v>25</v>
      </c>
      <c r="O153" s="31" t="s">
        <v>20</v>
      </c>
      <c r="U153">
        <f t="shared" si="45"/>
        <v>0</v>
      </c>
      <c r="V153">
        <f t="shared" si="46"/>
        <v>1</v>
      </c>
      <c r="W153" t="str">
        <f ca="1">VLOOKUP(E153,[1]Sheet1!$BQ$1:$BR$65536,2,0)</f>
        <v>239.00</v>
      </c>
      <c r="X153" t="s">
        <v>21</v>
      </c>
      <c r="Z153" t="s">
        <v>22</v>
      </c>
      <c r="AA153">
        <f t="shared" si="47"/>
        <v>0</v>
      </c>
    </row>
    <row r="154" spans="1:27">
      <c r="A154" s="28">
        <v>44067</v>
      </c>
      <c r="B154" s="3" t="s">
        <v>276</v>
      </c>
      <c r="C154" s="2"/>
      <c r="D154" s="2"/>
      <c r="E154" s="38" t="s">
        <v>277</v>
      </c>
      <c r="F154" s="38">
        <v>1</v>
      </c>
      <c r="G154" s="37">
        <f t="shared" si="53"/>
        <v>239</v>
      </c>
      <c r="H154" s="10"/>
      <c r="I154" s="6" t="str">
        <f>$I$3&amp;B154</f>
        <v>，1852477</v>
      </c>
      <c r="J154" s="46">
        <v>239</v>
      </c>
      <c r="K154" s="47">
        <v>239</v>
      </c>
      <c r="L154">
        <f t="shared" si="54"/>
        <v>0</v>
      </c>
      <c r="M154">
        <v>1</v>
      </c>
      <c r="N154" t="s">
        <v>25</v>
      </c>
      <c r="O154" s="31" t="s">
        <v>20</v>
      </c>
      <c r="U154">
        <f t="shared" si="45"/>
        <v>0</v>
      </c>
      <c r="V154">
        <f t="shared" si="46"/>
        <v>1</v>
      </c>
      <c r="W154" t="str">
        <f ca="1">Y154</f>
        <v>239.00</v>
      </c>
      <c r="X154" t="s">
        <v>26</v>
      </c>
      <c r="Y154" t="str">
        <f ca="1">VLOOKUP(B154,[2]订单数据统计!$A$1:$S$65536,18,0)</f>
        <v>239.00</v>
      </c>
      <c r="Z154" t="s">
        <v>22</v>
      </c>
      <c r="AA154">
        <f t="shared" si="47"/>
        <v>0</v>
      </c>
    </row>
    <row r="155" spans="1:27">
      <c r="A155" s="28">
        <v>44067</v>
      </c>
      <c r="B155" s="3" t="s">
        <v>278</v>
      </c>
      <c r="C155" s="2"/>
      <c r="D155" s="2"/>
      <c r="E155" s="38" t="s">
        <v>277</v>
      </c>
      <c r="F155" s="38">
        <v>1</v>
      </c>
      <c r="G155" s="37">
        <f t="shared" si="53"/>
        <v>239</v>
      </c>
      <c r="H155" s="10"/>
      <c r="I155" s="6" t="str">
        <f>$I$3&amp;B155</f>
        <v>，1853294</v>
      </c>
      <c r="J155" s="46">
        <v>239</v>
      </c>
      <c r="K155" s="47">
        <v>239</v>
      </c>
      <c r="L155">
        <f t="shared" si="54"/>
        <v>0</v>
      </c>
      <c r="M155">
        <v>1</v>
      </c>
      <c r="N155" t="s">
        <v>25</v>
      </c>
      <c r="O155" s="31" t="s">
        <v>20</v>
      </c>
      <c r="U155">
        <f t="shared" si="45"/>
        <v>0</v>
      </c>
      <c r="V155">
        <f t="shared" si="46"/>
        <v>1</v>
      </c>
      <c r="W155" t="str">
        <f ca="1">Y155</f>
        <v>239.00</v>
      </c>
      <c r="X155" t="s">
        <v>26</v>
      </c>
      <c r="Y155" t="str">
        <f ca="1">VLOOKUP(B155,[2]订单数据统计!$A$1:$S$65536,18,0)</f>
        <v>239.00</v>
      </c>
      <c r="Z155" t="s">
        <v>22</v>
      </c>
      <c r="AA155">
        <f t="shared" si="47"/>
        <v>0</v>
      </c>
    </row>
    <row r="156" spans="1:27">
      <c r="A156" s="28">
        <v>44067</v>
      </c>
      <c r="B156" s="3" t="s">
        <v>279</v>
      </c>
      <c r="C156" s="2"/>
      <c r="D156" s="2"/>
      <c r="E156" s="38" t="s">
        <v>280</v>
      </c>
      <c r="F156" s="38">
        <v>1</v>
      </c>
      <c r="G156" s="37">
        <f t="shared" si="53"/>
        <v>239</v>
      </c>
      <c r="H156" s="10"/>
      <c r="I156" s="6" t="str">
        <f>$I$3&amp;B156</f>
        <v>，1853708</v>
      </c>
      <c r="J156" s="46">
        <v>239</v>
      </c>
      <c r="K156" s="47">
        <v>239</v>
      </c>
      <c r="L156">
        <f t="shared" si="54"/>
        <v>0</v>
      </c>
      <c r="M156">
        <v>1</v>
      </c>
      <c r="N156" t="s">
        <v>25</v>
      </c>
      <c r="O156" s="31" t="s">
        <v>20</v>
      </c>
      <c r="U156">
        <f t="shared" si="45"/>
        <v>0</v>
      </c>
      <c r="V156">
        <f t="shared" si="46"/>
        <v>1</v>
      </c>
      <c r="W156" t="str">
        <f ca="1">Y156</f>
        <v>239.00</v>
      </c>
      <c r="X156" t="s">
        <v>26</v>
      </c>
      <c r="Y156" t="str">
        <f ca="1">VLOOKUP(B156,[2]订单数据统计!$A$1:$S$65536,18,0)</f>
        <v>239.00</v>
      </c>
      <c r="Z156" t="s">
        <v>22</v>
      </c>
      <c r="AA156">
        <f t="shared" si="47"/>
        <v>0</v>
      </c>
    </row>
    <row r="157" spans="1:27">
      <c r="A157" s="28">
        <v>44068</v>
      </c>
      <c r="B157" s="3" t="s">
        <v>281</v>
      </c>
      <c r="C157" s="2"/>
      <c r="D157" s="2"/>
      <c r="E157" s="38" t="s">
        <v>282</v>
      </c>
      <c r="F157" s="38">
        <v>1</v>
      </c>
      <c r="G157" s="37">
        <f t="shared" ref="G157:G164" si="55">F157*239</f>
        <v>239</v>
      </c>
      <c r="H157" s="10"/>
      <c r="I157" s="6" t="str">
        <f>$I$3&amp;B157</f>
        <v>，1854061</v>
      </c>
      <c r="J157" s="46">
        <v>239</v>
      </c>
      <c r="K157" s="47">
        <v>239</v>
      </c>
      <c r="L157">
        <f t="shared" ref="L157:L164" si="56">J157-K157</f>
        <v>0</v>
      </c>
      <c r="M157">
        <v>1</v>
      </c>
      <c r="N157" t="s">
        <v>25</v>
      </c>
      <c r="O157" s="31" t="s">
        <v>20</v>
      </c>
      <c r="U157">
        <f t="shared" si="45"/>
        <v>0</v>
      </c>
      <c r="V157">
        <f t="shared" si="46"/>
        <v>1</v>
      </c>
      <c r="W157" t="str">
        <f ca="1">Y157</f>
        <v>239.00</v>
      </c>
      <c r="X157" t="s">
        <v>26</v>
      </c>
      <c r="Y157" t="str">
        <f ca="1">VLOOKUP(B157,[2]订单数据统计!$A$1:$S$65536,18,0)</f>
        <v>239.00</v>
      </c>
      <c r="Z157" t="s">
        <v>22</v>
      </c>
      <c r="AA157">
        <f t="shared" si="47"/>
        <v>0</v>
      </c>
    </row>
    <row r="158" spans="1:27">
      <c r="A158" s="28">
        <v>44068</v>
      </c>
      <c r="B158" s="3" t="s">
        <v>283</v>
      </c>
      <c r="C158" s="2"/>
      <c r="D158" s="2"/>
      <c r="E158" s="38" t="s">
        <v>284</v>
      </c>
      <c r="F158" s="38">
        <v>1</v>
      </c>
      <c r="G158" s="37">
        <f t="shared" si="55"/>
        <v>239</v>
      </c>
      <c r="H158" s="10"/>
      <c r="I158" s="6" t="str">
        <f>$I$3&amp;B158</f>
        <v>，1854063</v>
      </c>
      <c r="J158" s="46">
        <v>239</v>
      </c>
      <c r="K158" s="47">
        <v>239</v>
      </c>
      <c r="L158">
        <f t="shared" si="56"/>
        <v>0</v>
      </c>
      <c r="M158">
        <v>1</v>
      </c>
      <c r="N158" t="s">
        <v>25</v>
      </c>
      <c r="O158" s="31" t="s">
        <v>20</v>
      </c>
      <c r="U158">
        <f t="shared" si="45"/>
        <v>0</v>
      </c>
      <c r="V158">
        <f t="shared" si="46"/>
        <v>1</v>
      </c>
      <c r="W158" t="str">
        <f ca="1">Y158</f>
        <v>239.00</v>
      </c>
      <c r="X158" t="s">
        <v>26</v>
      </c>
      <c r="Y158" t="str">
        <f ca="1">VLOOKUP(B158,[2]订单数据统计!$A$1:$S$65536,18,0)</f>
        <v>239.00</v>
      </c>
      <c r="Z158" t="s">
        <v>22</v>
      </c>
      <c r="AA158">
        <f t="shared" si="47"/>
        <v>0</v>
      </c>
    </row>
    <row r="159" spans="1:27">
      <c r="A159" s="28">
        <v>44068</v>
      </c>
      <c r="B159" s="4" t="s">
        <v>228</v>
      </c>
      <c r="C159" s="36"/>
      <c r="D159" s="36"/>
      <c r="E159" s="10" t="s">
        <v>285</v>
      </c>
      <c r="F159" s="10">
        <v>1</v>
      </c>
      <c r="G159" s="37">
        <f t="shared" si="55"/>
        <v>239</v>
      </c>
      <c r="H159" s="10"/>
      <c r="I159" s="44" t="str">
        <f>$I$3&amp;B159</f>
        <v>，2007182339200231</v>
      </c>
      <c r="J159" s="45">
        <v>239</v>
      </c>
      <c r="K159">
        <v>139</v>
      </c>
      <c r="L159">
        <f t="shared" si="56"/>
        <v>100</v>
      </c>
      <c r="M159">
        <v>1</v>
      </c>
      <c r="N159" t="s">
        <v>230</v>
      </c>
      <c r="O159" s="31" t="s">
        <v>20</v>
      </c>
      <c r="U159">
        <f t="shared" si="45"/>
        <v>0</v>
      </c>
      <c r="V159">
        <f t="shared" si="46"/>
        <v>1</v>
      </c>
      <c r="W159" t="str">
        <f ca="1">VLOOKUP(E159,[1]Sheet1!$BQ$1:$BR$65536,2,0)</f>
        <v>239.00</v>
      </c>
      <c r="X159" t="s">
        <v>21</v>
      </c>
      <c r="Z159" t="s">
        <v>22</v>
      </c>
      <c r="AA159">
        <f t="shared" si="47"/>
        <v>0</v>
      </c>
    </row>
    <row r="160" spans="1:27">
      <c r="A160" s="28">
        <v>44068</v>
      </c>
      <c r="B160" s="3" t="s">
        <v>286</v>
      </c>
      <c r="C160" s="2"/>
      <c r="D160" s="2"/>
      <c r="E160" s="38" t="s">
        <v>287</v>
      </c>
      <c r="F160" s="38">
        <v>1</v>
      </c>
      <c r="G160" s="37">
        <f t="shared" si="55"/>
        <v>239</v>
      </c>
      <c r="H160" s="10"/>
      <c r="I160" s="6" t="str">
        <f>$I$3&amp;B160</f>
        <v>，1853755</v>
      </c>
      <c r="J160" s="46">
        <v>239</v>
      </c>
      <c r="K160" s="47">
        <v>239</v>
      </c>
      <c r="L160">
        <f t="shared" si="56"/>
        <v>0</v>
      </c>
      <c r="M160">
        <v>1</v>
      </c>
      <c r="N160" t="s">
        <v>25</v>
      </c>
      <c r="O160" s="31" t="s">
        <v>20</v>
      </c>
      <c r="U160">
        <f t="shared" si="45"/>
        <v>0</v>
      </c>
      <c r="V160">
        <f t="shared" si="46"/>
        <v>1</v>
      </c>
      <c r="W160" t="str">
        <f ca="1">Y160</f>
        <v>239.00</v>
      </c>
      <c r="X160" t="s">
        <v>26</v>
      </c>
      <c r="Y160" t="str">
        <f ca="1">VLOOKUP(B160,[2]订单数据统计!$A$1:$S$65536,18,0)</f>
        <v>239.00</v>
      </c>
      <c r="Z160" t="s">
        <v>22</v>
      </c>
      <c r="AA160">
        <f t="shared" si="47"/>
        <v>0</v>
      </c>
    </row>
    <row r="161" spans="1:27">
      <c r="A161" s="28">
        <v>44068</v>
      </c>
      <c r="B161" s="4" t="s">
        <v>288</v>
      </c>
      <c r="C161" s="36"/>
      <c r="D161" s="36"/>
      <c r="E161" s="10" t="s">
        <v>289</v>
      </c>
      <c r="F161" s="10">
        <v>1</v>
      </c>
      <c r="G161" s="37">
        <f t="shared" si="55"/>
        <v>239</v>
      </c>
      <c r="H161" s="10"/>
      <c r="I161" s="44" t="str">
        <f>$I$3&amp;B161</f>
        <v>，2008261719160497</v>
      </c>
      <c r="J161" s="46">
        <v>239</v>
      </c>
      <c r="K161">
        <v>139</v>
      </c>
      <c r="L161">
        <f t="shared" si="56"/>
        <v>100</v>
      </c>
      <c r="M161" s="47">
        <v>1</v>
      </c>
      <c r="N161" t="s">
        <v>25</v>
      </c>
      <c r="O161" s="31" t="s">
        <v>20</v>
      </c>
      <c r="U161">
        <f t="shared" si="45"/>
        <v>0</v>
      </c>
      <c r="V161">
        <f t="shared" si="46"/>
        <v>1</v>
      </c>
      <c r="W161" t="str">
        <f ca="1">VLOOKUP(E161,[1]Sheet1!$BQ$1:$BR$65536,2,0)</f>
        <v>239.00</v>
      </c>
      <c r="X161" t="s">
        <v>21</v>
      </c>
      <c r="Z161" t="s">
        <v>22</v>
      </c>
      <c r="AA161">
        <f t="shared" si="47"/>
        <v>0</v>
      </c>
    </row>
    <row r="162" spans="1:27">
      <c r="A162" s="28">
        <v>44069</v>
      </c>
      <c r="B162" s="4" t="s">
        <v>49</v>
      </c>
      <c r="C162" s="36"/>
      <c r="D162" s="36"/>
      <c r="E162" s="10" t="s">
        <v>290</v>
      </c>
      <c r="F162" s="10">
        <v>1</v>
      </c>
      <c r="G162" s="37">
        <f t="shared" si="55"/>
        <v>239</v>
      </c>
      <c r="H162" s="10"/>
      <c r="I162" s="44" t="str">
        <f>$I$3&amp;B162</f>
        <v>，2007302234180630</v>
      </c>
      <c r="J162" s="45">
        <v>239</v>
      </c>
      <c r="K162">
        <v>139</v>
      </c>
      <c r="L162">
        <f t="shared" si="56"/>
        <v>100</v>
      </c>
      <c r="M162">
        <v>1</v>
      </c>
      <c r="N162" t="s">
        <v>25</v>
      </c>
      <c r="O162" s="31" t="s">
        <v>20</v>
      </c>
      <c r="U162">
        <f t="shared" si="45"/>
        <v>0</v>
      </c>
      <c r="V162">
        <f t="shared" si="46"/>
        <v>1</v>
      </c>
      <c r="W162" t="str">
        <f ca="1">VLOOKUP(E162,[1]Sheet1!$BQ$1:$BR$65536,2,0)</f>
        <v>239.00</v>
      </c>
      <c r="X162" t="s">
        <v>21</v>
      </c>
      <c r="Z162" t="s">
        <v>22</v>
      </c>
      <c r="AA162">
        <f t="shared" si="47"/>
        <v>0</v>
      </c>
    </row>
    <row r="163" spans="1:27">
      <c r="A163" s="28">
        <v>44069</v>
      </c>
      <c r="B163" s="4" t="s">
        <v>291</v>
      </c>
      <c r="C163" s="36"/>
      <c r="D163" s="36"/>
      <c r="E163" s="10" t="s">
        <v>292</v>
      </c>
      <c r="F163" s="10">
        <v>1</v>
      </c>
      <c r="G163" s="37">
        <f t="shared" si="55"/>
        <v>239</v>
      </c>
      <c r="H163" s="10"/>
      <c r="I163" s="44" t="str">
        <f>$I$3&amp;B163</f>
        <v>，2006281621167655</v>
      </c>
      <c r="J163" s="46">
        <v>239</v>
      </c>
      <c r="K163">
        <v>139</v>
      </c>
      <c r="L163">
        <f t="shared" si="56"/>
        <v>100</v>
      </c>
      <c r="M163" s="47">
        <v>1</v>
      </c>
      <c r="N163" t="s">
        <v>25</v>
      </c>
      <c r="O163" s="31" t="s">
        <v>20</v>
      </c>
      <c r="U163">
        <f t="shared" si="45"/>
        <v>0</v>
      </c>
      <c r="V163">
        <f t="shared" si="46"/>
        <v>1</v>
      </c>
      <c r="W163" t="str">
        <f ca="1">VLOOKUP(E163,[1]Sheet1!$BQ$1:$BR$65536,2,0)</f>
        <v>239.00</v>
      </c>
      <c r="X163" t="s">
        <v>21</v>
      </c>
      <c r="Z163" t="s">
        <v>22</v>
      </c>
      <c r="AA163">
        <f t="shared" si="47"/>
        <v>0</v>
      </c>
    </row>
    <row r="164" spans="1:27">
      <c r="A164" s="28">
        <v>44070</v>
      </c>
      <c r="B164" s="3" t="s">
        <v>293</v>
      </c>
      <c r="C164" s="2"/>
      <c r="D164" s="2"/>
      <c r="E164" s="38" t="s">
        <v>294</v>
      </c>
      <c r="F164" s="38">
        <v>1</v>
      </c>
      <c r="G164" s="37">
        <f t="shared" si="55"/>
        <v>239</v>
      </c>
      <c r="H164" s="10"/>
      <c r="I164" s="6" t="str">
        <f>$I$3&amp;B164</f>
        <v>，1855313</v>
      </c>
      <c r="J164" s="46">
        <v>239</v>
      </c>
      <c r="K164" s="47">
        <v>239</v>
      </c>
      <c r="L164">
        <f t="shared" si="56"/>
        <v>0</v>
      </c>
      <c r="M164">
        <v>1</v>
      </c>
      <c r="N164" t="s">
        <v>25</v>
      </c>
      <c r="O164" s="31" t="s">
        <v>20</v>
      </c>
      <c r="U164">
        <f t="shared" si="45"/>
        <v>0</v>
      </c>
      <c r="V164">
        <f t="shared" si="46"/>
        <v>1</v>
      </c>
      <c r="W164" t="str">
        <f ca="1">Y164</f>
        <v>239.00</v>
      </c>
      <c r="X164" t="s">
        <v>26</v>
      </c>
      <c r="Y164" t="str">
        <f ca="1">VLOOKUP(B164,[2]订单数据统计!$A$1:$S$65536,18,0)</f>
        <v>239.00</v>
      </c>
      <c r="Z164" t="s">
        <v>22</v>
      </c>
      <c r="AA164">
        <f t="shared" si="47"/>
        <v>0</v>
      </c>
    </row>
    <row r="165" spans="1:27">
      <c r="A165" s="28">
        <v>44070</v>
      </c>
      <c r="B165" s="3" t="s">
        <v>295</v>
      </c>
      <c r="C165" s="2"/>
      <c r="D165" s="2"/>
      <c r="E165" s="38" t="s">
        <v>296</v>
      </c>
      <c r="F165" s="38">
        <v>4</v>
      </c>
      <c r="G165" s="37">
        <f t="shared" ref="G165:G167" si="57">F165*239</f>
        <v>956</v>
      </c>
      <c r="H165" s="10"/>
      <c r="I165" s="6" t="str">
        <f>$I$3&amp;B165</f>
        <v>，1854266</v>
      </c>
      <c r="J165" s="46">
        <v>956</v>
      </c>
      <c r="K165" s="47">
        <v>956</v>
      </c>
      <c r="L165">
        <f t="shared" ref="L165:L171" si="58">J165-K165</f>
        <v>0</v>
      </c>
      <c r="M165">
        <v>4</v>
      </c>
      <c r="N165" t="s">
        <v>25</v>
      </c>
      <c r="O165" s="31" t="s">
        <v>20</v>
      </c>
      <c r="U165">
        <f t="shared" ref="U165:U186" si="59">F165-M165</f>
        <v>0</v>
      </c>
      <c r="V165">
        <f t="shared" ref="V165:V186" si="60">M165-U165</f>
        <v>4</v>
      </c>
      <c r="W165" t="str">
        <f ca="1">Y165</f>
        <v>956.00</v>
      </c>
      <c r="X165" t="s">
        <v>26</v>
      </c>
      <c r="Y165" t="str">
        <f ca="1">VLOOKUP(B165,[2]订单数据统计!$A$1:$S$65536,18,0)</f>
        <v>956.00</v>
      </c>
      <c r="Z165" t="s">
        <v>22</v>
      </c>
      <c r="AA165">
        <f t="shared" ref="AA165:AA186" si="61">G165-J165</f>
        <v>0</v>
      </c>
    </row>
    <row r="166" spans="1:27">
      <c r="A166" s="28">
        <v>44070</v>
      </c>
      <c r="B166" s="3" t="s">
        <v>297</v>
      </c>
      <c r="C166" s="2"/>
      <c r="D166" s="2"/>
      <c r="E166" s="38" t="s">
        <v>298</v>
      </c>
      <c r="F166" s="38">
        <v>2</v>
      </c>
      <c r="G166" s="37">
        <f t="shared" si="57"/>
        <v>478</v>
      </c>
      <c r="H166" s="10"/>
      <c r="I166" s="6" t="str">
        <f>$I$3&amp;B166</f>
        <v>，1854270</v>
      </c>
      <c r="J166" s="46">
        <v>478</v>
      </c>
      <c r="K166" s="47">
        <v>478</v>
      </c>
      <c r="L166">
        <f t="shared" si="58"/>
        <v>0</v>
      </c>
      <c r="M166">
        <v>2</v>
      </c>
      <c r="N166" t="s">
        <v>25</v>
      </c>
      <c r="O166" s="31" t="s">
        <v>20</v>
      </c>
      <c r="U166">
        <f t="shared" si="59"/>
        <v>0</v>
      </c>
      <c r="V166">
        <f t="shared" si="60"/>
        <v>2</v>
      </c>
      <c r="W166" t="str">
        <f ca="1">Y166</f>
        <v>478.00</v>
      </c>
      <c r="X166" t="s">
        <v>26</v>
      </c>
      <c r="Y166" t="str">
        <f ca="1">VLOOKUP(B166,[2]订单数据统计!$A$1:$S$65536,18,0)</f>
        <v>478.00</v>
      </c>
      <c r="Z166" t="s">
        <v>22</v>
      </c>
      <c r="AA166">
        <f t="shared" si="61"/>
        <v>0</v>
      </c>
    </row>
    <row r="167" spans="1:27">
      <c r="A167" s="28">
        <v>44071</v>
      </c>
      <c r="B167" s="3" t="s">
        <v>299</v>
      </c>
      <c r="C167" s="2"/>
      <c r="D167" s="2"/>
      <c r="E167" s="38" t="s">
        <v>300</v>
      </c>
      <c r="F167" s="38">
        <v>1</v>
      </c>
      <c r="G167" s="37">
        <f t="shared" si="57"/>
        <v>239</v>
      </c>
      <c r="H167" s="10"/>
      <c r="I167" s="6" t="str">
        <f>$I$3&amp;B167</f>
        <v>，1855602</v>
      </c>
      <c r="J167" s="46">
        <v>239</v>
      </c>
      <c r="K167" s="47">
        <v>239</v>
      </c>
      <c r="L167">
        <f t="shared" si="58"/>
        <v>0</v>
      </c>
      <c r="M167">
        <v>1</v>
      </c>
      <c r="N167" t="s">
        <v>25</v>
      </c>
      <c r="O167" s="31" t="s">
        <v>20</v>
      </c>
      <c r="U167">
        <f t="shared" si="59"/>
        <v>0</v>
      </c>
      <c r="V167">
        <f t="shared" si="60"/>
        <v>1</v>
      </c>
      <c r="W167" t="str">
        <f ca="1">Y167</f>
        <v>239.00</v>
      </c>
      <c r="X167" t="s">
        <v>26</v>
      </c>
      <c r="Y167" t="str">
        <f ca="1">VLOOKUP(B167,[2]订单数据统计!$A$1:$S$65536,18,0)</f>
        <v>239.00</v>
      </c>
      <c r="Z167" t="s">
        <v>22</v>
      </c>
      <c r="AA167">
        <f t="shared" si="61"/>
        <v>0</v>
      </c>
    </row>
    <row r="168" spans="1:27">
      <c r="A168" s="28">
        <v>44071</v>
      </c>
      <c r="B168" s="26" t="s">
        <v>228</v>
      </c>
      <c r="C168" s="36"/>
      <c r="D168" s="36"/>
      <c r="E168" s="10" t="s">
        <v>301</v>
      </c>
      <c r="F168" s="21">
        <v>1</v>
      </c>
      <c r="G168" s="38">
        <v>199</v>
      </c>
      <c r="H168" s="10"/>
      <c r="I168" s="6" t="str">
        <f>$I$3&amp;B168</f>
        <v>，2007182339200231</v>
      </c>
      <c r="J168" s="74">
        <v>199</v>
      </c>
      <c r="K168">
        <v>99</v>
      </c>
      <c r="L168">
        <f t="shared" si="58"/>
        <v>100</v>
      </c>
      <c r="O168" s="75"/>
      <c r="P168" s="76" t="s">
        <v>302</v>
      </c>
      <c r="U168">
        <f t="shared" si="59"/>
        <v>1</v>
      </c>
      <c r="V168">
        <f t="shared" si="60"/>
        <v>-1</v>
      </c>
      <c r="W168" t="str">
        <f ca="1">VLOOKUP(E168,[1]Sheet1!$BQ$1:$BR$65536,2,0)</f>
        <v>238.00</v>
      </c>
      <c r="X168" t="s">
        <v>21</v>
      </c>
      <c r="AA168">
        <f t="shared" si="61"/>
        <v>0</v>
      </c>
    </row>
    <row r="169" spans="1:27">
      <c r="A169" s="28">
        <v>44071</v>
      </c>
      <c r="B169" s="26" t="s">
        <v>303</v>
      </c>
      <c r="C169" s="36"/>
      <c r="D169" s="36"/>
      <c r="E169" s="10" t="s">
        <v>301</v>
      </c>
      <c r="F169" s="21">
        <v>1</v>
      </c>
      <c r="G169" s="38">
        <v>199</v>
      </c>
      <c r="H169" s="10"/>
      <c r="I169" s="6" t="str">
        <f>$I$3&amp;B169</f>
        <v>，2006301911530388</v>
      </c>
      <c r="J169" s="74">
        <v>199</v>
      </c>
      <c r="K169">
        <v>99</v>
      </c>
      <c r="L169">
        <f t="shared" si="58"/>
        <v>100</v>
      </c>
      <c r="O169" s="75"/>
      <c r="P169" s="76" t="s">
        <v>302</v>
      </c>
      <c r="U169">
        <f t="shared" si="59"/>
        <v>1</v>
      </c>
      <c r="V169">
        <f t="shared" si="60"/>
        <v>-1</v>
      </c>
      <c r="W169" t="str">
        <f ca="1">VLOOKUP(E169,[1]Sheet1!$BQ$1:$BR$65536,2,0)</f>
        <v>238.00</v>
      </c>
      <c r="X169" t="s">
        <v>21</v>
      </c>
      <c r="AA169">
        <f t="shared" si="61"/>
        <v>0</v>
      </c>
    </row>
    <row r="170" spans="1:27">
      <c r="A170" s="28">
        <v>44071</v>
      </c>
      <c r="B170" s="3" t="s">
        <v>304</v>
      </c>
      <c r="C170" s="2"/>
      <c r="D170" s="2"/>
      <c r="E170" s="38" t="s">
        <v>305</v>
      </c>
      <c r="F170" s="38">
        <v>1</v>
      </c>
      <c r="G170" s="37">
        <f t="shared" ref="G170:G176" si="62">F170*239</f>
        <v>239</v>
      </c>
      <c r="H170" s="10"/>
      <c r="I170" s="6" t="str">
        <f>$I$3&amp;B170</f>
        <v>，1855548</v>
      </c>
      <c r="J170" s="46">
        <v>239</v>
      </c>
      <c r="K170" s="47">
        <v>239</v>
      </c>
      <c r="L170">
        <f t="shared" si="58"/>
        <v>0</v>
      </c>
      <c r="M170">
        <v>1</v>
      </c>
      <c r="N170" t="s">
        <v>25</v>
      </c>
      <c r="O170" s="31" t="s">
        <v>20</v>
      </c>
      <c r="U170">
        <f t="shared" si="59"/>
        <v>0</v>
      </c>
      <c r="V170">
        <f t="shared" si="60"/>
        <v>1</v>
      </c>
      <c r="W170" t="str">
        <f ca="1">Y170</f>
        <v>239.00</v>
      </c>
      <c r="X170" t="s">
        <v>26</v>
      </c>
      <c r="Y170" t="str">
        <f ca="1">VLOOKUP(B170,[2]订单数据统计!$A$1:$S$65536,18,0)</f>
        <v>239.00</v>
      </c>
      <c r="Z170" t="s">
        <v>22</v>
      </c>
      <c r="AA170">
        <f t="shared" si="61"/>
        <v>0</v>
      </c>
    </row>
    <row r="171" spans="1:27">
      <c r="A171" s="28">
        <v>44071</v>
      </c>
      <c r="B171" s="4" t="s">
        <v>228</v>
      </c>
      <c r="C171" s="36"/>
      <c r="D171" s="36"/>
      <c r="E171" s="10" t="s">
        <v>306</v>
      </c>
      <c r="F171" s="10">
        <v>1</v>
      </c>
      <c r="G171" s="37">
        <f t="shared" si="62"/>
        <v>239</v>
      </c>
      <c r="H171" s="10"/>
      <c r="I171" s="44" t="str">
        <f>$I$3&amp;B171</f>
        <v>，2007182339200231</v>
      </c>
      <c r="J171" s="45">
        <v>239</v>
      </c>
      <c r="K171">
        <v>139</v>
      </c>
      <c r="L171">
        <f t="shared" si="58"/>
        <v>100</v>
      </c>
      <c r="M171">
        <v>1</v>
      </c>
      <c r="N171" t="s">
        <v>230</v>
      </c>
      <c r="O171" s="31" t="s">
        <v>20</v>
      </c>
      <c r="U171">
        <f t="shared" si="59"/>
        <v>0</v>
      </c>
      <c r="V171">
        <f t="shared" si="60"/>
        <v>1</v>
      </c>
      <c r="W171" t="str">
        <f ca="1">VLOOKUP(E171,[1]Sheet1!$BQ$1:$BR$65536,2,0)</f>
        <v>239.00</v>
      </c>
      <c r="X171" t="s">
        <v>21</v>
      </c>
      <c r="Z171" t="s">
        <v>22</v>
      </c>
      <c r="AA171">
        <f t="shared" si="61"/>
        <v>0</v>
      </c>
    </row>
    <row r="172" spans="1:27">
      <c r="A172" s="28">
        <v>44072</v>
      </c>
      <c r="B172" s="3" t="s">
        <v>307</v>
      </c>
      <c r="C172" s="2"/>
      <c r="D172" s="2"/>
      <c r="E172" s="38" t="s">
        <v>308</v>
      </c>
      <c r="F172" s="38">
        <v>2</v>
      </c>
      <c r="G172" s="37">
        <f t="shared" si="62"/>
        <v>478</v>
      </c>
      <c r="H172" s="10"/>
      <c r="I172" s="6" t="str">
        <f>$I$3&amp;B172</f>
        <v>，1855934</v>
      </c>
      <c r="J172" s="46">
        <v>478</v>
      </c>
      <c r="K172" s="47">
        <v>478</v>
      </c>
      <c r="L172">
        <f t="shared" ref="L172:L176" si="63">J172-K172</f>
        <v>0</v>
      </c>
      <c r="M172">
        <v>2</v>
      </c>
      <c r="N172" t="s">
        <v>25</v>
      </c>
      <c r="O172" s="31" t="s">
        <v>20</v>
      </c>
      <c r="U172">
        <f t="shared" si="59"/>
        <v>0</v>
      </c>
      <c r="V172">
        <f t="shared" si="60"/>
        <v>2</v>
      </c>
      <c r="W172" t="str">
        <f ca="1">Y172</f>
        <v>478.00</v>
      </c>
      <c r="X172" t="s">
        <v>26</v>
      </c>
      <c r="Y172" t="str">
        <f ca="1">VLOOKUP(B172,[2]订单数据统计!$A$1:$S$65536,18,0)</f>
        <v>478.00</v>
      </c>
      <c r="Z172" t="s">
        <v>22</v>
      </c>
      <c r="AA172">
        <f t="shared" si="61"/>
        <v>0</v>
      </c>
    </row>
    <row r="173" spans="1:27">
      <c r="A173" s="28">
        <v>44072</v>
      </c>
      <c r="B173" s="3" t="s">
        <v>309</v>
      </c>
      <c r="C173" s="2"/>
      <c r="D173" s="2"/>
      <c r="E173" s="38" t="s">
        <v>310</v>
      </c>
      <c r="F173" s="38">
        <v>1</v>
      </c>
      <c r="G173" s="37">
        <f t="shared" si="62"/>
        <v>239</v>
      </c>
      <c r="H173" s="10"/>
      <c r="I173" s="6" t="str">
        <f>$I$3&amp;B173</f>
        <v>，1856135</v>
      </c>
      <c r="J173" s="46">
        <v>239</v>
      </c>
      <c r="K173" s="47">
        <v>239</v>
      </c>
      <c r="L173">
        <f t="shared" si="63"/>
        <v>0</v>
      </c>
      <c r="M173">
        <v>1</v>
      </c>
      <c r="N173" t="s">
        <v>25</v>
      </c>
      <c r="O173" s="31" t="s">
        <v>20</v>
      </c>
      <c r="U173">
        <f t="shared" si="59"/>
        <v>0</v>
      </c>
      <c r="V173">
        <f t="shared" si="60"/>
        <v>1</v>
      </c>
      <c r="W173" t="str">
        <f ca="1">Y173</f>
        <v>239.00</v>
      </c>
      <c r="X173" t="s">
        <v>26</v>
      </c>
      <c r="Y173" t="str">
        <f ca="1">VLOOKUP(B173,[2]订单数据统计!$A$1:$S$65536,18,0)</f>
        <v>239.00</v>
      </c>
      <c r="Z173" t="s">
        <v>22</v>
      </c>
      <c r="AA173">
        <f t="shared" si="61"/>
        <v>0</v>
      </c>
    </row>
    <row r="174" spans="1:27">
      <c r="A174" s="28">
        <v>44072</v>
      </c>
      <c r="B174" s="3" t="s">
        <v>311</v>
      </c>
      <c r="C174" s="2"/>
      <c r="D174" s="2"/>
      <c r="E174" s="38" t="s">
        <v>312</v>
      </c>
      <c r="F174" s="38">
        <v>1</v>
      </c>
      <c r="G174" s="37">
        <f t="shared" si="62"/>
        <v>239</v>
      </c>
      <c r="H174" s="10"/>
      <c r="I174" s="6" t="str">
        <f>$I$3&amp;B174</f>
        <v>，1855941</v>
      </c>
      <c r="J174" s="46">
        <v>239</v>
      </c>
      <c r="K174" s="47">
        <v>239</v>
      </c>
      <c r="L174">
        <f t="shared" si="63"/>
        <v>0</v>
      </c>
      <c r="M174">
        <v>1</v>
      </c>
      <c r="N174" t="s">
        <v>25</v>
      </c>
      <c r="O174" s="31" t="s">
        <v>20</v>
      </c>
      <c r="U174">
        <f t="shared" si="59"/>
        <v>0</v>
      </c>
      <c r="V174">
        <f t="shared" si="60"/>
        <v>1</v>
      </c>
      <c r="W174" t="str">
        <f ca="1">Y174</f>
        <v>239.00</v>
      </c>
      <c r="X174" t="s">
        <v>26</v>
      </c>
      <c r="Y174" t="str">
        <f ca="1">VLOOKUP(B174,[2]订单数据统计!$A$1:$S$65536,18,0)</f>
        <v>239.00</v>
      </c>
      <c r="Z174" t="s">
        <v>22</v>
      </c>
      <c r="AA174">
        <f t="shared" si="61"/>
        <v>0</v>
      </c>
    </row>
    <row r="175" spans="1:27">
      <c r="A175" s="28">
        <v>44072</v>
      </c>
      <c r="B175" s="4" t="s">
        <v>313</v>
      </c>
      <c r="C175" s="36"/>
      <c r="D175" s="36"/>
      <c r="E175" s="10" t="s">
        <v>314</v>
      </c>
      <c r="F175" s="10">
        <v>1</v>
      </c>
      <c r="G175" s="37">
        <f t="shared" si="62"/>
        <v>239</v>
      </c>
      <c r="H175" s="10"/>
      <c r="I175" s="44" t="str">
        <f>$I$3&amp;B175</f>
        <v>，2007172350580562</v>
      </c>
      <c r="J175" s="46">
        <v>239</v>
      </c>
      <c r="K175">
        <v>139</v>
      </c>
      <c r="L175">
        <f t="shared" si="63"/>
        <v>100</v>
      </c>
      <c r="M175" s="47">
        <v>1</v>
      </c>
      <c r="N175" t="s">
        <v>25</v>
      </c>
      <c r="O175" s="31" t="s">
        <v>20</v>
      </c>
      <c r="U175">
        <f t="shared" si="59"/>
        <v>0</v>
      </c>
      <c r="V175">
        <f t="shared" si="60"/>
        <v>1</v>
      </c>
      <c r="W175" t="str">
        <f ca="1">VLOOKUP(E175,[1]Sheet1!$BQ$1:$BR$65536,2,0)</f>
        <v>239.00</v>
      </c>
      <c r="X175" t="s">
        <v>21</v>
      </c>
      <c r="Z175" t="s">
        <v>22</v>
      </c>
      <c r="AA175">
        <f t="shared" si="61"/>
        <v>0</v>
      </c>
    </row>
    <row r="176" spans="1:27">
      <c r="A176" s="28">
        <v>44072</v>
      </c>
      <c r="B176" s="3" t="s">
        <v>315</v>
      </c>
      <c r="C176" s="2"/>
      <c r="D176" s="2"/>
      <c r="E176" s="38" t="s">
        <v>316</v>
      </c>
      <c r="F176" s="38">
        <v>1</v>
      </c>
      <c r="G176" s="37">
        <f t="shared" si="62"/>
        <v>239</v>
      </c>
      <c r="H176" s="10"/>
      <c r="I176" s="6" t="str">
        <f>$I$3&amp;B176</f>
        <v>，1856154</v>
      </c>
      <c r="J176" s="46">
        <v>239</v>
      </c>
      <c r="K176" s="47">
        <v>239</v>
      </c>
      <c r="L176">
        <f t="shared" si="63"/>
        <v>0</v>
      </c>
      <c r="M176">
        <v>1</v>
      </c>
      <c r="N176" t="s">
        <v>25</v>
      </c>
      <c r="O176" s="31" t="s">
        <v>20</v>
      </c>
      <c r="U176">
        <f t="shared" si="59"/>
        <v>0</v>
      </c>
      <c r="V176">
        <f t="shared" si="60"/>
        <v>1</v>
      </c>
      <c r="W176" t="str">
        <f ca="1">Y176</f>
        <v>239.00</v>
      </c>
      <c r="X176" t="s">
        <v>26</v>
      </c>
      <c r="Y176" t="str">
        <f ca="1">VLOOKUP(B176,[2]订单数据统计!$A$1:$S$65536,18,0)</f>
        <v>239.00</v>
      </c>
      <c r="Z176" t="s">
        <v>22</v>
      </c>
      <c r="AA176">
        <f t="shared" si="61"/>
        <v>0</v>
      </c>
    </row>
    <row r="177" spans="1:27">
      <c r="A177" s="28">
        <v>44072</v>
      </c>
      <c r="B177" s="3" t="s">
        <v>317</v>
      </c>
      <c r="C177" s="2"/>
      <c r="D177" s="2"/>
      <c r="E177" s="38" t="s">
        <v>318</v>
      </c>
      <c r="F177" s="38">
        <v>1</v>
      </c>
      <c r="G177" s="37">
        <f t="shared" ref="G177:G183" si="64">F177*239</f>
        <v>239</v>
      </c>
      <c r="H177" s="10"/>
      <c r="I177" s="6" t="str">
        <f>$I$3&amp;B177</f>
        <v>，1852947</v>
      </c>
      <c r="J177" s="46">
        <v>239</v>
      </c>
      <c r="K177" s="47">
        <v>239</v>
      </c>
      <c r="L177">
        <f t="shared" ref="L177:L183" si="65">J177-K177</f>
        <v>0</v>
      </c>
      <c r="M177">
        <v>1</v>
      </c>
      <c r="N177" t="s">
        <v>25</v>
      </c>
      <c r="O177" s="31" t="s">
        <v>20</v>
      </c>
      <c r="U177">
        <f t="shared" si="59"/>
        <v>0</v>
      </c>
      <c r="V177">
        <f t="shared" si="60"/>
        <v>1</v>
      </c>
      <c r="W177" t="str">
        <f ca="1">Y177</f>
        <v>239.00</v>
      </c>
      <c r="X177" t="s">
        <v>26</v>
      </c>
      <c r="Y177" t="str">
        <f ca="1">VLOOKUP(B177,[2]订单数据统计!$A$1:$S$65536,18,0)</f>
        <v>239.00</v>
      </c>
      <c r="Z177" t="s">
        <v>22</v>
      </c>
      <c r="AA177">
        <f t="shared" si="61"/>
        <v>0</v>
      </c>
    </row>
    <row r="178" spans="1:27">
      <c r="A178" s="28">
        <v>44072</v>
      </c>
      <c r="B178" s="4" t="s">
        <v>319</v>
      </c>
      <c r="C178" s="26"/>
      <c r="D178" s="26"/>
      <c r="E178" s="20" t="s">
        <v>320</v>
      </c>
      <c r="F178" s="10">
        <v>1</v>
      </c>
      <c r="G178" s="37">
        <f t="shared" si="64"/>
        <v>239</v>
      </c>
      <c r="H178" s="10"/>
      <c r="I178" s="44" t="str">
        <f>$I$3&amp;B178</f>
        <v>，2007182336410231</v>
      </c>
      <c r="J178" s="46">
        <v>239</v>
      </c>
      <c r="K178">
        <v>139</v>
      </c>
      <c r="L178">
        <f t="shared" si="65"/>
        <v>100</v>
      </c>
      <c r="M178" s="47">
        <v>1</v>
      </c>
      <c r="N178" t="s">
        <v>25</v>
      </c>
      <c r="O178" s="31" t="s">
        <v>20</v>
      </c>
      <c r="U178">
        <f t="shared" si="59"/>
        <v>0</v>
      </c>
      <c r="V178">
        <f t="shared" si="60"/>
        <v>1</v>
      </c>
      <c r="W178" t="str">
        <f ca="1">VLOOKUP(E178,[1]Sheet1!$BQ$1:$BR$65536,2,0)</f>
        <v>239.00</v>
      </c>
      <c r="X178" t="s">
        <v>21</v>
      </c>
      <c r="Z178" t="s">
        <v>22</v>
      </c>
      <c r="AA178">
        <f t="shared" si="61"/>
        <v>0</v>
      </c>
    </row>
    <row r="179" spans="1:27">
      <c r="A179" s="28">
        <v>44072</v>
      </c>
      <c r="B179" s="4" t="s">
        <v>228</v>
      </c>
      <c r="C179" s="36"/>
      <c r="D179" s="36"/>
      <c r="E179" s="10" t="s">
        <v>321</v>
      </c>
      <c r="F179" s="10">
        <v>2</v>
      </c>
      <c r="G179" s="37">
        <f t="shared" si="64"/>
        <v>478</v>
      </c>
      <c r="H179" s="10"/>
      <c r="I179" s="44" t="str">
        <f>$I$3&amp;B179</f>
        <v>，2007182339200231</v>
      </c>
      <c r="J179" s="45">
        <v>478</v>
      </c>
      <c r="K179">
        <v>278</v>
      </c>
      <c r="L179">
        <f t="shared" si="65"/>
        <v>200</v>
      </c>
      <c r="M179">
        <v>2</v>
      </c>
      <c r="N179" t="s">
        <v>230</v>
      </c>
      <c r="O179" s="31" t="s">
        <v>20</v>
      </c>
      <c r="U179">
        <f t="shared" si="59"/>
        <v>0</v>
      </c>
      <c r="V179">
        <f t="shared" si="60"/>
        <v>2</v>
      </c>
      <c r="W179" t="str">
        <f ca="1">VLOOKUP(E179,[1]Sheet1!$BQ$1:$BR$65536,2,0)</f>
        <v>478.00</v>
      </c>
      <c r="X179" t="s">
        <v>21</v>
      </c>
      <c r="Z179" t="s">
        <v>22</v>
      </c>
      <c r="AA179">
        <f t="shared" si="61"/>
        <v>0</v>
      </c>
    </row>
    <row r="180" spans="1:27">
      <c r="A180" s="28">
        <v>44072</v>
      </c>
      <c r="B180" s="4" t="s">
        <v>322</v>
      </c>
      <c r="C180" s="36"/>
      <c r="D180" s="36"/>
      <c r="E180" s="10" t="s">
        <v>323</v>
      </c>
      <c r="F180" s="10">
        <v>9</v>
      </c>
      <c r="G180" s="37">
        <f t="shared" si="64"/>
        <v>2151</v>
      </c>
      <c r="H180" s="10"/>
      <c r="I180" s="44" t="str">
        <f>$I$3&amp;B180</f>
        <v>，2008261459040459</v>
      </c>
      <c r="J180" s="46">
        <v>2151</v>
      </c>
      <c r="K180">
        <v>1251</v>
      </c>
      <c r="L180">
        <f t="shared" si="65"/>
        <v>900</v>
      </c>
      <c r="M180" s="47">
        <v>9</v>
      </c>
      <c r="N180" t="s">
        <v>25</v>
      </c>
      <c r="O180" s="31" t="s">
        <v>20</v>
      </c>
      <c r="U180">
        <f t="shared" si="59"/>
        <v>0</v>
      </c>
      <c r="V180">
        <f t="shared" si="60"/>
        <v>9</v>
      </c>
      <c r="W180" t="str">
        <f ca="1">VLOOKUP(E180,[1]Sheet1!$BQ$1:$BR$65536,2,0)</f>
        <v>2151.00</v>
      </c>
      <c r="X180" t="s">
        <v>21</v>
      </c>
      <c r="Z180" t="s">
        <v>22</v>
      </c>
      <c r="AA180">
        <f t="shared" si="61"/>
        <v>0</v>
      </c>
    </row>
    <row r="181" spans="1:27">
      <c r="A181" s="28">
        <v>44072</v>
      </c>
      <c r="B181" s="9" t="s">
        <v>324</v>
      </c>
      <c r="C181" s="36"/>
      <c r="D181" s="36"/>
      <c r="E181" s="10" t="s">
        <v>325</v>
      </c>
      <c r="F181" s="10">
        <v>1</v>
      </c>
      <c r="G181" s="37">
        <f t="shared" si="64"/>
        <v>239</v>
      </c>
      <c r="H181" s="10"/>
      <c r="I181" s="44" t="str">
        <f>$I$3&amp;B181</f>
        <v>，2008151445370630</v>
      </c>
      <c r="J181" s="46">
        <v>239</v>
      </c>
      <c r="K181">
        <v>139</v>
      </c>
      <c r="L181">
        <f t="shared" si="65"/>
        <v>100</v>
      </c>
      <c r="M181" s="47">
        <v>1</v>
      </c>
      <c r="N181" t="s">
        <v>25</v>
      </c>
      <c r="O181" s="31" t="s">
        <v>20</v>
      </c>
      <c r="U181">
        <f t="shared" si="59"/>
        <v>0</v>
      </c>
      <c r="V181">
        <f t="shared" si="60"/>
        <v>1</v>
      </c>
      <c r="W181" t="e">
        <f ca="1">Y181</f>
        <v>#N/A</v>
      </c>
      <c r="X181" t="s">
        <v>21</v>
      </c>
      <c r="Y181" t="e">
        <f ca="1">VLOOKUP(B181,[2]订单数据统计!$A$1:$S$65536,18,0)</f>
        <v>#N/A</v>
      </c>
      <c r="AA181">
        <f t="shared" si="61"/>
        <v>0</v>
      </c>
    </row>
    <row r="182" spans="1:27">
      <c r="A182" s="28">
        <v>44072</v>
      </c>
      <c r="B182" s="2" t="s">
        <v>326</v>
      </c>
      <c r="C182" s="2"/>
      <c r="D182" s="2"/>
      <c r="E182" s="38" t="s">
        <v>327</v>
      </c>
      <c r="F182" s="38">
        <v>1</v>
      </c>
      <c r="G182" s="37">
        <f t="shared" si="64"/>
        <v>239</v>
      </c>
      <c r="H182" s="10"/>
      <c r="I182" s="6" t="str">
        <f>$I$3&amp;B182</f>
        <v>，1856276</v>
      </c>
      <c r="J182" s="46">
        <v>239</v>
      </c>
      <c r="K182" s="47">
        <v>239</v>
      </c>
      <c r="L182">
        <f t="shared" si="65"/>
        <v>0</v>
      </c>
      <c r="M182">
        <v>1</v>
      </c>
      <c r="N182" t="s">
        <v>25</v>
      </c>
      <c r="O182" s="31" t="s">
        <v>20</v>
      </c>
      <c r="U182">
        <f t="shared" si="59"/>
        <v>0</v>
      </c>
      <c r="V182">
        <f t="shared" si="60"/>
        <v>1</v>
      </c>
      <c r="W182" t="str">
        <f ca="1">Y182</f>
        <v>239.00</v>
      </c>
      <c r="X182" t="s">
        <v>26</v>
      </c>
      <c r="Y182" t="str">
        <f ca="1">VLOOKUP(B182,[2]订单数据统计!$A$1:$S$65536,18,0)</f>
        <v>239.00</v>
      </c>
      <c r="Z182" t="s">
        <v>22</v>
      </c>
      <c r="AA182">
        <f t="shared" si="61"/>
        <v>0</v>
      </c>
    </row>
    <row r="183" spans="1:27">
      <c r="A183" s="28">
        <v>44073</v>
      </c>
      <c r="B183" s="9" t="s">
        <v>328</v>
      </c>
      <c r="C183" s="36"/>
      <c r="D183" s="36"/>
      <c r="E183" s="10" t="s">
        <v>329</v>
      </c>
      <c r="F183" s="10">
        <v>2</v>
      </c>
      <c r="G183" s="37">
        <f t="shared" si="64"/>
        <v>478</v>
      </c>
      <c r="H183" s="10"/>
      <c r="I183" s="44" t="str">
        <f>$I$3&amp;B183</f>
        <v>，2007272000310631</v>
      </c>
      <c r="J183" s="46">
        <v>478</v>
      </c>
      <c r="K183">
        <v>278</v>
      </c>
      <c r="L183">
        <f t="shared" si="65"/>
        <v>200</v>
      </c>
      <c r="M183" s="47">
        <v>2</v>
      </c>
      <c r="N183" t="s">
        <v>25</v>
      </c>
      <c r="O183" s="31" t="s">
        <v>20</v>
      </c>
      <c r="U183">
        <f t="shared" si="59"/>
        <v>0</v>
      </c>
      <c r="V183">
        <f t="shared" si="60"/>
        <v>2</v>
      </c>
      <c r="W183" t="str">
        <f ca="1">VLOOKUP(E183,[1]Sheet1!$BQ$1:$BR$65536,2,0)</f>
        <v>478.00</v>
      </c>
      <c r="X183" t="s">
        <v>21</v>
      </c>
      <c r="Z183" t="s">
        <v>22</v>
      </c>
      <c r="AA183">
        <f t="shared" si="61"/>
        <v>0</v>
      </c>
    </row>
    <row r="184" spans="1:27">
      <c r="A184" s="28">
        <v>44073</v>
      </c>
      <c r="B184" s="2" t="s">
        <v>330</v>
      </c>
      <c r="C184" s="2"/>
      <c r="D184" s="2"/>
      <c r="E184" s="38" t="s">
        <v>331</v>
      </c>
      <c r="F184" s="38">
        <v>1</v>
      </c>
      <c r="G184" s="37">
        <f t="shared" ref="G184:G186" si="66">F184*239</f>
        <v>239</v>
      </c>
      <c r="H184" s="10"/>
      <c r="I184" s="6" t="str">
        <f>$I$3&amp;B184</f>
        <v>，1856101</v>
      </c>
      <c r="J184" s="46">
        <v>239</v>
      </c>
      <c r="K184" s="47">
        <v>239</v>
      </c>
      <c r="L184">
        <f t="shared" ref="L184:L186" si="67">J184-K184</f>
        <v>0</v>
      </c>
      <c r="M184">
        <v>1</v>
      </c>
      <c r="N184" t="s">
        <v>25</v>
      </c>
      <c r="O184" s="31" t="s">
        <v>20</v>
      </c>
      <c r="U184">
        <f t="shared" si="59"/>
        <v>0</v>
      </c>
      <c r="V184">
        <f t="shared" si="60"/>
        <v>1</v>
      </c>
      <c r="W184" t="str">
        <f ca="1">Y184</f>
        <v>239.00</v>
      </c>
      <c r="X184" t="s">
        <v>26</v>
      </c>
      <c r="Y184" t="str">
        <f ca="1">VLOOKUP(B184,[2]订单数据统计!$A$1:$S$65536,18,0)</f>
        <v>239.00</v>
      </c>
      <c r="Z184" t="s">
        <v>22</v>
      </c>
      <c r="AA184">
        <f t="shared" si="61"/>
        <v>0</v>
      </c>
    </row>
    <row r="185" spans="1:27">
      <c r="A185" s="28">
        <v>44073</v>
      </c>
      <c r="B185" s="2" t="s">
        <v>332</v>
      </c>
      <c r="C185" s="2"/>
      <c r="D185" s="2"/>
      <c r="E185" s="38" t="s">
        <v>331</v>
      </c>
      <c r="F185" s="38">
        <v>1</v>
      </c>
      <c r="G185" s="37">
        <f t="shared" si="66"/>
        <v>239</v>
      </c>
      <c r="H185" s="10"/>
      <c r="I185" s="6" t="str">
        <f>$I$3&amp;B185</f>
        <v>，1856308</v>
      </c>
      <c r="J185" s="46">
        <v>239</v>
      </c>
      <c r="K185" s="47">
        <v>239</v>
      </c>
      <c r="L185">
        <f t="shared" si="67"/>
        <v>0</v>
      </c>
      <c r="M185">
        <v>1</v>
      </c>
      <c r="N185" t="s">
        <v>25</v>
      </c>
      <c r="O185" s="31" t="s">
        <v>20</v>
      </c>
      <c r="U185">
        <f t="shared" si="59"/>
        <v>0</v>
      </c>
      <c r="V185">
        <f t="shared" si="60"/>
        <v>1</v>
      </c>
      <c r="W185" t="str">
        <f ca="1">Y185</f>
        <v>239.00</v>
      </c>
      <c r="X185" t="s">
        <v>26</v>
      </c>
      <c r="Y185" t="str">
        <f ca="1">VLOOKUP(B185,[2]订单数据统计!$A$1:$S$65536,18,0)</f>
        <v>239.00</v>
      </c>
      <c r="Z185" t="s">
        <v>22</v>
      </c>
      <c r="AA185">
        <f t="shared" si="61"/>
        <v>0</v>
      </c>
    </row>
    <row r="186" spans="1:27">
      <c r="A186" s="28">
        <v>44071</v>
      </c>
      <c r="B186" s="2" t="s">
        <v>333</v>
      </c>
      <c r="C186" s="2"/>
      <c r="D186" s="2"/>
      <c r="E186" s="38" t="s">
        <v>334</v>
      </c>
      <c r="F186" s="38">
        <v>2</v>
      </c>
      <c r="G186" s="37">
        <f t="shared" si="66"/>
        <v>478</v>
      </c>
      <c r="H186" s="10"/>
      <c r="I186" s="6" t="str">
        <f>$I$3&amp;B186</f>
        <v>，1853726</v>
      </c>
      <c r="J186" s="46">
        <v>478</v>
      </c>
      <c r="K186" s="47">
        <v>478</v>
      </c>
      <c r="L186">
        <f t="shared" si="67"/>
        <v>0</v>
      </c>
      <c r="M186">
        <v>2</v>
      </c>
      <c r="N186" t="s">
        <v>25</v>
      </c>
      <c r="O186" s="31" t="s">
        <v>20</v>
      </c>
      <c r="U186">
        <f t="shared" si="59"/>
        <v>0</v>
      </c>
      <c r="V186">
        <f t="shared" si="60"/>
        <v>2</v>
      </c>
      <c r="W186" t="str">
        <f ca="1">Y186</f>
        <v>478.00</v>
      </c>
      <c r="X186" t="s">
        <v>26</v>
      </c>
      <c r="Y186" t="str">
        <f ca="1">VLOOKUP(B186,[2]订单数据统计!$A$1:$S$65536,18,0)</f>
        <v>478.00</v>
      </c>
      <c r="Z186" t="s">
        <v>22</v>
      </c>
      <c r="AA186">
        <f t="shared" si="61"/>
        <v>0</v>
      </c>
    </row>
    <row r="187" spans="1:12">
      <c r="A187" s="10"/>
      <c r="B187" s="10"/>
      <c r="C187" s="10"/>
      <c r="D187" s="10"/>
      <c r="E187" s="10"/>
      <c r="F187" s="10">
        <f>SUM(F4:F186)</f>
        <v>360</v>
      </c>
      <c r="G187" s="10">
        <f>SUM(G4:G186)</f>
        <v>86616</v>
      </c>
      <c r="H187" s="10"/>
      <c r="I187" t="s">
        <v>335</v>
      </c>
      <c r="J187">
        <f>SUBTOTAL(9,J4:J186)</f>
        <v>86616</v>
      </c>
      <c r="K187">
        <f>SUBTOTAL(9,K4:K186)</f>
        <v>61216</v>
      </c>
      <c r="L187">
        <f>SUBTOTAL(9,L4:L186)</f>
        <v>25400</v>
      </c>
    </row>
    <row r="188" spans="1:10">
      <c r="A188" s="64" t="s">
        <v>336</v>
      </c>
      <c r="B188" s="65"/>
      <c r="C188" s="65"/>
      <c r="D188" s="65"/>
      <c r="E188" s="65"/>
      <c r="F188" s="65"/>
      <c r="G188" s="65"/>
      <c r="H188" s="66"/>
      <c r="I188" s="77" t="s">
        <v>337</v>
      </c>
      <c r="J188" s="77">
        <f>-L187</f>
        <v>-25400</v>
      </c>
    </row>
    <row r="189" spans="9:11">
      <c r="I189" s="77" t="s">
        <v>338</v>
      </c>
      <c r="J189" s="77">
        <f>J187+J188</f>
        <v>61216</v>
      </c>
      <c r="K189">
        <f>J188-D192</f>
        <v>0</v>
      </c>
    </row>
    <row r="190" spans="2:8">
      <c r="B190" s="67" t="s">
        <v>339</v>
      </c>
      <c r="C190" s="68" t="s">
        <v>4</v>
      </c>
      <c r="D190" s="69">
        <v>360</v>
      </c>
      <c r="E190" s="70" t="s">
        <v>340</v>
      </c>
      <c r="F190" s="30" t="s">
        <v>4</v>
      </c>
      <c r="G190" s="30"/>
      <c r="H190" s="71"/>
    </row>
    <row r="191" spans="2:8">
      <c r="B191" s="68"/>
      <c r="C191" s="68" t="s">
        <v>341</v>
      </c>
      <c r="D191" s="69">
        <v>86616</v>
      </c>
      <c r="E191" s="30"/>
      <c r="F191" s="30" t="s">
        <v>341</v>
      </c>
      <c r="G191" s="30"/>
      <c r="H191" s="71"/>
    </row>
    <row r="192" spans="2:8">
      <c r="B192" s="68"/>
      <c r="C192" s="68" t="s">
        <v>342</v>
      </c>
      <c r="D192" s="69">
        <f>-36000+10600</f>
        <v>-25400</v>
      </c>
      <c r="E192" s="30"/>
      <c r="F192" s="30" t="s">
        <v>342</v>
      </c>
      <c r="G192" s="30"/>
      <c r="H192" s="71"/>
    </row>
    <row r="193" spans="2:8">
      <c r="B193" s="68"/>
      <c r="C193" s="68" t="s">
        <v>343</v>
      </c>
      <c r="D193" s="69">
        <f>SUM(D191:D192)</f>
        <v>61216</v>
      </c>
      <c r="E193" s="30"/>
      <c r="F193" s="30" t="s">
        <v>343</v>
      </c>
      <c r="G193" s="30"/>
      <c r="H193" s="71"/>
    </row>
    <row r="194" spans="2:4">
      <c r="B194" s="7"/>
      <c r="C194" s="7"/>
      <c r="D194" s="79"/>
    </row>
    <row r="195" spans="2:4">
      <c r="B195" s="67" t="s">
        <v>5</v>
      </c>
      <c r="C195" s="68" t="s">
        <v>4</v>
      </c>
      <c r="D195" s="69">
        <v>17</v>
      </c>
    </row>
    <row r="196" spans="2:4">
      <c r="B196" s="80"/>
      <c r="C196" s="68" t="s">
        <v>341</v>
      </c>
      <c r="D196" s="69">
        <v>4063</v>
      </c>
    </row>
    <row r="197" spans="2:4">
      <c r="B197" s="80"/>
      <c r="C197" s="68" t="s">
        <v>342</v>
      </c>
      <c r="D197" s="69">
        <f>-14*100</f>
        <v>-1400</v>
      </c>
    </row>
    <row r="198" spans="2:4">
      <c r="B198" s="68"/>
      <c r="C198" s="68" t="s">
        <v>343</v>
      </c>
      <c r="D198" s="69">
        <f>SUBTOTAL(9,D196:D197)</f>
        <v>2663</v>
      </c>
    </row>
    <row r="200" spans="4:4">
      <c r="D200" s="81"/>
    </row>
    <row r="201" spans="2:4">
      <c r="B201" s="77"/>
      <c r="C201" s="82" t="s">
        <v>344</v>
      </c>
      <c r="D201" s="77">
        <f>D193+D198</f>
        <v>63879</v>
      </c>
    </row>
    <row r="203" customFormat="1" spans="8:8">
      <c r="H203" t="s">
        <v>342</v>
      </c>
    </row>
    <row r="204" spans="1:22">
      <c r="A204" s="28">
        <v>44054</v>
      </c>
      <c r="B204" s="4" t="s">
        <v>345</v>
      </c>
      <c r="C204" s="4" t="s">
        <v>346</v>
      </c>
      <c r="D204" s="4"/>
      <c r="E204" s="10" t="s">
        <v>347</v>
      </c>
      <c r="F204" s="10">
        <v>2</v>
      </c>
      <c r="G204" s="83">
        <f t="shared" ref="G204:G208" si="68">F204*239</f>
        <v>478</v>
      </c>
      <c r="H204" s="83"/>
      <c r="I204" s="10"/>
      <c r="J204" s="6" t="str">
        <f>$I$3&amp;B204</f>
        <v>，1844232,1844241</v>
      </c>
      <c r="K204">
        <v>239</v>
      </c>
      <c r="L204">
        <v>239</v>
      </c>
      <c r="M204">
        <f t="shared" ref="M204:M210" si="69">K204-L204</f>
        <v>0</v>
      </c>
      <c r="N204">
        <v>1</v>
      </c>
      <c r="O204" t="s">
        <v>348</v>
      </c>
      <c r="P204" s="31"/>
      <c r="V204" s="104" t="s">
        <v>349</v>
      </c>
    </row>
    <row r="205" spans="1:20">
      <c r="A205" s="28">
        <v>44051</v>
      </c>
      <c r="B205" s="4" t="s">
        <v>350</v>
      </c>
      <c r="C205" s="9" t="s">
        <v>351</v>
      </c>
      <c r="D205" s="36"/>
      <c r="E205" s="10" t="s">
        <v>352</v>
      </c>
      <c r="F205" s="10">
        <v>1</v>
      </c>
      <c r="G205" s="84">
        <f t="shared" si="68"/>
        <v>239</v>
      </c>
      <c r="H205" s="84"/>
      <c r="I205" s="10"/>
      <c r="J205" t="s">
        <v>353</v>
      </c>
      <c r="K205" s="30">
        <v>0</v>
      </c>
      <c r="L205">
        <v>0</v>
      </c>
      <c r="M205">
        <f t="shared" si="69"/>
        <v>0</v>
      </c>
      <c r="N205">
        <v>0</v>
      </c>
      <c r="O205" t="s">
        <v>354</v>
      </c>
      <c r="P205" s="31">
        <f t="shared" ref="P205:P210" si="70">G205-K205</f>
        <v>239</v>
      </c>
      <c r="Q205" s="49" t="s">
        <v>102</v>
      </c>
      <c r="R205" t="s">
        <v>355</v>
      </c>
      <c r="S205" s="51" t="s">
        <v>356</v>
      </c>
      <c r="T205">
        <f t="shared" ref="T205:T210" si="71">F205-N205</f>
        <v>1</v>
      </c>
    </row>
    <row r="206" spans="1:22">
      <c r="A206" s="28">
        <v>44044</v>
      </c>
      <c r="B206" s="9" t="s">
        <v>357</v>
      </c>
      <c r="C206" s="36"/>
      <c r="D206" s="36"/>
      <c r="E206" s="10" t="s">
        <v>358</v>
      </c>
      <c r="F206" s="10">
        <v>2</v>
      </c>
      <c r="G206" s="84">
        <f t="shared" si="68"/>
        <v>478</v>
      </c>
      <c r="H206" s="84">
        <f t="shared" ref="H206:H210" si="72">F206*100</f>
        <v>200</v>
      </c>
      <c r="I206" s="10"/>
      <c r="J206" s="44" t="str">
        <f>$I$3&amp;B206</f>
        <v>，2006181152361989</v>
      </c>
      <c r="K206" s="102">
        <v>239</v>
      </c>
      <c r="L206">
        <v>99</v>
      </c>
      <c r="M206">
        <f t="shared" si="69"/>
        <v>140</v>
      </c>
      <c r="N206" s="47">
        <v>1</v>
      </c>
      <c r="O206" t="s">
        <v>25</v>
      </c>
      <c r="P206" s="31">
        <f t="shared" si="70"/>
        <v>239</v>
      </c>
      <c r="Q206" s="49" t="s">
        <v>102</v>
      </c>
      <c r="R206" t="s">
        <v>103</v>
      </c>
      <c r="S206" t="s">
        <v>104</v>
      </c>
      <c r="T206" s="6">
        <f t="shared" si="71"/>
        <v>1</v>
      </c>
      <c r="U206">
        <v>239</v>
      </c>
      <c r="V206" s="104" t="s">
        <v>359</v>
      </c>
    </row>
    <row r="207" spans="1:22">
      <c r="A207" s="55">
        <v>44058</v>
      </c>
      <c r="B207" s="85" t="s">
        <v>360</v>
      </c>
      <c r="C207" s="86"/>
      <c r="D207" s="86"/>
      <c r="E207" s="87" t="s">
        <v>361</v>
      </c>
      <c r="F207" s="87">
        <v>3</v>
      </c>
      <c r="G207" s="84">
        <f t="shared" si="68"/>
        <v>717</v>
      </c>
      <c r="H207" s="84">
        <f t="shared" si="72"/>
        <v>300</v>
      </c>
      <c r="I207" s="87"/>
      <c r="J207" s="44" t="str">
        <f>$I$3&amp;B207</f>
        <v>，2007171011335066</v>
      </c>
      <c r="K207" s="102">
        <v>239</v>
      </c>
      <c r="L207">
        <v>139</v>
      </c>
      <c r="M207">
        <f t="shared" si="69"/>
        <v>100</v>
      </c>
      <c r="N207" s="47">
        <v>1</v>
      </c>
      <c r="O207" t="s">
        <v>25</v>
      </c>
      <c r="P207" s="31">
        <f t="shared" si="70"/>
        <v>478</v>
      </c>
      <c r="Q207" s="49" t="s">
        <v>102</v>
      </c>
      <c r="R207" t="s">
        <v>103</v>
      </c>
      <c r="S207" t="s">
        <v>104</v>
      </c>
      <c r="T207" s="6">
        <f t="shared" si="71"/>
        <v>2</v>
      </c>
      <c r="U207">
        <v>239</v>
      </c>
      <c r="V207" s="104" t="s">
        <v>362</v>
      </c>
    </row>
    <row r="208" spans="1:22">
      <c r="A208" s="55">
        <v>44058</v>
      </c>
      <c r="B208" s="85" t="s">
        <v>363</v>
      </c>
      <c r="C208" s="86"/>
      <c r="D208" s="86"/>
      <c r="E208" s="87" t="s">
        <v>364</v>
      </c>
      <c r="F208" s="87">
        <v>3</v>
      </c>
      <c r="G208" s="84">
        <f t="shared" si="68"/>
        <v>717</v>
      </c>
      <c r="H208" s="84">
        <f t="shared" si="72"/>
        <v>300</v>
      </c>
      <c r="I208" s="87"/>
      <c r="J208" s="44" t="str">
        <f>$I$3&amp;B208</f>
        <v>，2007171217385268</v>
      </c>
      <c r="K208" s="102">
        <v>239</v>
      </c>
      <c r="L208">
        <v>139</v>
      </c>
      <c r="M208">
        <f t="shared" si="69"/>
        <v>100</v>
      </c>
      <c r="N208" s="47">
        <v>1</v>
      </c>
      <c r="O208" t="s">
        <v>25</v>
      </c>
      <c r="P208" s="31">
        <f t="shared" si="70"/>
        <v>478</v>
      </c>
      <c r="Q208" s="49" t="s">
        <v>102</v>
      </c>
      <c r="R208" t="s">
        <v>103</v>
      </c>
      <c r="S208" t="s">
        <v>104</v>
      </c>
      <c r="T208" s="6">
        <f t="shared" si="71"/>
        <v>2</v>
      </c>
      <c r="U208">
        <v>239</v>
      </c>
      <c r="V208" s="104" t="s">
        <v>365</v>
      </c>
    </row>
    <row r="209" ht="28.5" spans="1:22">
      <c r="A209" s="28">
        <v>44065</v>
      </c>
      <c r="B209" s="4" t="s">
        <v>366</v>
      </c>
      <c r="C209" s="26"/>
      <c r="D209" s="26"/>
      <c r="E209" s="20" t="s">
        <v>367</v>
      </c>
      <c r="F209" s="10">
        <v>4</v>
      </c>
      <c r="G209" s="84">
        <v>956</v>
      </c>
      <c r="H209" s="84">
        <f t="shared" si="72"/>
        <v>400</v>
      </c>
      <c r="I209" s="103" t="s">
        <v>368</v>
      </c>
      <c r="J209" s="44" t="str">
        <f>$I$3&amp;B209</f>
        <v>，2006181150299808</v>
      </c>
      <c r="K209" s="102">
        <v>796</v>
      </c>
      <c r="L209">
        <v>396</v>
      </c>
      <c r="M209">
        <f t="shared" si="69"/>
        <v>400</v>
      </c>
      <c r="N209" s="47">
        <v>4</v>
      </c>
      <c r="O209" t="s">
        <v>25</v>
      </c>
      <c r="P209" s="31">
        <f t="shared" si="70"/>
        <v>160</v>
      </c>
      <c r="Q209" s="49" t="s">
        <v>102</v>
      </c>
      <c r="R209" t="s">
        <v>103</v>
      </c>
      <c r="S209" t="s">
        <v>104</v>
      </c>
      <c r="T209">
        <f t="shared" si="71"/>
        <v>0</v>
      </c>
      <c r="V209" s="104" t="s">
        <v>369</v>
      </c>
    </row>
    <row r="210" spans="1:22">
      <c r="A210" s="28">
        <v>44072</v>
      </c>
      <c r="B210" s="4" t="s">
        <v>370</v>
      </c>
      <c r="C210" s="36"/>
      <c r="D210" s="36"/>
      <c r="E210" s="10" t="s">
        <v>371</v>
      </c>
      <c r="F210" s="10">
        <v>2</v>
      </c>
      <c r="G210" s="84">
        <f>F210*239</f>
        <v>478</v>
      </c>
      <c r="H210" s="84">
        <f t="shared" si="72"/>
        <v>200</v>
      </c>
      <c r="I210" s="10"/>
      <c r="J210" s="44" t="str">
        <f>$I$3&amp;B210</f>
        <v>，2008281600490459</v>
      </c>
      <c r="K210" s="102">
        <v>239</v>
      </c>
      <c r="L210">
        <v>139</v>
      </c>
      <c r="M210">
        <f t="shared" si="69"/>
        <v>100</v>
      </c>
      <c r="N210" s="47">
        <v>1</v>
      </c>
      <c r="O210" t="s">
        <v>25</v>
      </c>
      <c r="P210" s="31">
        <f t="shared" si="70"/>
        <v>239</v>
      </c>
      <c r="Q210" s="49" t="s">
        <v>102</v>
      </c>
      <c r="R210" t="s">
        <v>372</v>
      </c>
      <c r="S210" s="51" t="s">
        <v>373</v>
      </c>
      <c r="T210">
        <f t="shared" si="71"/>
        <v>1</v>
      </c>
      <c r="V210" s="104" t="s">
        <v>374</v>
      </c>
    </row>
    <row r="211" spans="1:22">
      <c r="A211" s="88"/>
      <c r="B211" s="89"/>
      <c r="C211" s="11"/>
      <c r="D211" s="11"/>
      <c r="G211" s="90">
        <f>SUBTOTAL(9,G204:G210)</f>
        <v>4063</v>
      </c>
      <c r="H211" s="90">
        <f>SUBTOTAL(9,H204:H210)</f>
        <v>1400</v>
      </c>
      <c r="J211" s="44"/>
      <c r="K211" s="102"/>
      <c r="N211" s="47"/>
      <c r="O211"/>
      <c r="P211" s="31"/>
      <c r="Q211" s="49"/>
      <c r="S211" s="51"/>
      <c r="V211" s="104"/>
    </row>
    <row r="212" spans="6:7">
      <c r="F212" s="75" t="s">
        <v>343</v>
      </c>
      <c r="G212" s="75">
        <f>G211-H211</f>
        <v>2663</v>
      </c>
    </row>
    <row r="213" spans="2:2">
      <c r="B213" t="s">
        <v>375</v>
      </c>
    </row>
    <row r="214" spans="2:2">
      <c r="B214" s="5" t="s">
        <v>376</v>
      </c>
    </row>
    <row r="215" spans="2:2">
      <c r="B215" s="5" t="s">
        <v>377</v>
      </c>
    </row>
    <row r="216" spans="2:2">
      <c r="B216" s="5" t="s">
        <v>350</v>
      </c>
    </row>
    <row r="217" spans="2:7">
      <c r="B217" t="s">
        <v>378</v>
      </c>
      <c r="G217" t="s">
        <v>379</v>
      </c>
    </row>
    <row r="218" spans="2:12">
      <c r="B218" s="9" t="s">
        <v>357</v>
      </c>
      <c r="C218" s="36"/>
      <c r="D218" s="36"/>
      <c r="E218" s="10" t="s">
        <v>358</v>
      </c>
      <c r="F218" s="91" t="s">
        <v>380</v>
      </c>
      <c r="G218" s="92" t="s">
        <v>381</v>
      </c>
      <c r="H218"/>
      <c r="K218" s="47"/>
      <c r="L218" s="47"/>
    </row>
    <row r="219" spans="2:12">
      <c r="B219" s="105" t="s">
        <v>382</v>
      </c>
      <c r="C219" s="36"/>
      <c r="D219" s="36"/>
      <c r="E219" s="10" t="s">
        <v>383</v>
      </c>
      <c r="F219" s="91" t="s">
        <v>384</v>
      </c>
      <c r="G219" s="92" t="s">
        <v>385</v>
      </c>
      <c r="H219"/>
      <c r="K219" s="47"/>
      <c r="L219" s="47"/>
    </row>
    <row r="220" spans="2:12">
      <c r="B220" s="85" t="s">
        <v>360</v>
      </c>
      <c r="C220" s="86"/>
      <c r="D220" s="86"/>
      <c r="E220" s="87" t="s">
        <v>361</v>
      </c>
      <c r="F220" s="93" t="s">
        <v>386</v>
      </c>
      <c r="G220" s="92" t="s">
        <v>387</v>
      </c>
      <c r="H220"/>
      <c r="K220" s="47"/>
      <c r="L220" s="47"/>
    </row>
    <row r="221" spans="2:12">
      <c r="B221" s="106" t="s">
        <v>388</v>
      </c>
      <c r="C221" s="86"/>
      <c r="D221" s="86"/>
      <c r="E221" s="87" t="s">
        <v>389</v>
      </c>
      <c r="F221" s="93" t="s">
        <v>390</v>
      </c>
      <c r="G221" s="92" t="s">
        <v>391</v>
      </c>
      <c r="H221"/>
      <c r="K221" s="47"/>
      <c r="L221" s="47"/>
    </row>
    <row r="222" spans="2:12">
      <c r="B222" s="106" t="s">
        <v>392</v>
      </c>
      <c r="C222" s="86"/>
      <c r="D222" s="86"/>
      <c r="E222" s="87" t="s">
        <v>393</v>
      </c>
      <c r="F222" s="93" t="s">
        <v>394</v>
      </c>
      <c r="G222" s="92" t="s">
        <v>395</v>
      </c>
      <c r="H222"/>
      <c r="K222" s="47"/>
      <c r="L222" s="47"/>
    </row>
    <row r="223" spans="2:12">
      <c r="B223" s="85" t="s">
        <v>363</v>
      </c>
      <c r="C223" s="86"/>
      <c r="D223" s="86"/>
      <c r="E223" s="87" t="s">
        <v>364</v>
      </c>
      <c r="F223" s="93" t="s">
        <v>396</v>
      </c>
      <c r="G223" s="92" t="s">
        <v>397</v>
      </c>
      <c r="H223"/>
      <c r="K223" s="47"/>
      <c r="L223" s="47"/>
    </row>
    <row r="224" spans="2:12">
      <c r="B224" s="85" t="s">
        <v>398</v>
      </c>
      <c r="C224" s="86"/>
      <c r="D224" s="86"/>
      <c r="E224" s="87" t="s">
        <v>399</v>
      </c>
      <c r="F224" s="93" t="s">
        <v>400</v>
      </c>
      <c r="G224" s="92" t="s">
        <v>401</v>
      </c>
      <c r="H224"/>
      <c r="K224" s="47"/>
      <c r="L224" s="47"/>
    </row>
    <row r="225" spans="2:12">
      <c r="B225" s="85" t="s">
        <v>402</v>
      </c>
      <c r="C225" s="86"/>
      <c r="D225" s="86"/>
      <c r="E225" s="92" t="s">
        <v>403</v>
      </c>
      <c r="F225" s="93" t="s">
        <v>404</v>
      </c>
      <c r="G225" s="92" t="s">
        <v>405</v>
      </c>
      <c r="H225"/>
      <c r="K225" s="47"/>
      <c r="L225" s="47"/>
    </row>
    <row r="226" spans="2:12">
      <c r="B226" s="4" t="s">
        <v>366</v>
      </c>
      <c r="C226" s="26"/>
      <c r="D226" s="26"/>
      <c r="E226" s="20" t="s">
        <v>367</v>
      </c>
      <c r="F226" s="93" t="s">
        <v>406</v>
      </c>
      <c r="G226" s="92" t="s">
        <v>407</v>
      </c>
      <c r="H226"/>
      <c r="K226" s="47"/>
      <c r="L226" s="47"/>
    </row>
    <row r="227" spans="2:12">
      <c r="B227" s="4" t="s">
        <v>370</v>
      </c>
      <c r="C227" s="36"/>
      <c r="D227" s="36"/>
      <c r="E227" s="10" t="s">
        <v>371</v>
      </c>
      <c r="F227" s="93" t="s">
        <v>408</v>
      </c>
      <c r="G227" s="92" t="s">
        <v>409</v>
      </c>
      <c r="H227"/>
      <c r="K227" s="47"/>
      <c r="L227" s="47"/>
    </row>
    <row r="228" spans="2:7">
      <c r="B228" s="4" t="s">
        <v>370</v>
      </c>
      <c r="C228" s="92"/>
      <c r="D228" s="92"/>
      <c r="E228" s="92"/>
      <c r="F228" s="92"/>
      <c r="G228" s="94" t="s">
        <v>410</v>
      </c>
    </row>
    <row r="232" spans="1:1">
      <c r="A232" t="s">
        <v>411</v>
      </c>
    </row>
    <row r="233" ht="17.25" spans="1:3">
      <c r="A233" s="95" t="s">
        <v>412</v>
      </c>
      <c r="B233" s="95" t="s">
        <v>5</v>
      </c>
      <c r="C233" s="95" t="s">
        <v>6</v>
      </c>
    </row>
    <row r="234" ht="17.25" spans="1:3">
      <c r="A234" s="96" t="s">
        <v>21</v>
      </c>
      <c r="B234" s="97">
        <v>37828</v>
      </c>
      <c r="C234" s="98" t="s">
        <v>413</v>
      </c>
    </row>
    <row r="235" ht="17.25" spans="1:3">
      <c r="A235" s="96" t="s">
        <v>26</v>
      </c>
      <c r="B235" s="97">
        <f>D198+D193-B234</f>
        <v>26051</v>
      </c>
      <c r="C235" s="98" t="s">
        <v>414</v>
      </c>
    </row>
    <row r="236" ht="17.25" spans="1:3">
      <c r="A236" s="96" t="s">
        <v>415</v>
      </c>
      <c r="B236" s="97">
        <v>-9200</v>
      </c>
      <c r="C236" s="96" t="s">
        <v>416</v>
      </c>
    </row>
    <row r="237" ht="17.25" spans="1:3">
      <c r="A237" s="99"/>
      <c r="B237" s="100"/>
      <c r="C237" s="101"/>
    </row>
    <row r="238" ht="17.25" spans="1:3">
      <c r="A238" s="96" t="s">
        <v>417</v>
      </c>
      <c r="B238" s="97">
        <f>SUM(B234:B237)</f>
        <v>54679</v>
      </c>
      <c r="C238" s="96" t="s">
        <v>418</v>
      </c>
    </row>
  </sheetData>
  <autoFilter ref="A3:Z193">
    <extLst/>
  </autoFilter>
  <mergeCells count="4">
    <mergeCell ref="A1:H1"/>
    <mergeCell ref="A2:G2"/>
    <mergeCell ref="A188:H188"/>
    <mergeCell ref="A237:C237"/>
  </mergeCells>
  <conditionalFormatting sqref="B205">
    <cfRule type="duplicateValues" dxfId="0" priority="9"/>
    <cfRule type="duplicateValues" dxfId="0" priority="8"/>
    <cfRule type="duplicateValues" dxfId="0" priority="7"/>
  </conditionalFormatting>
  <conditionalFormatting sqref="E225">
    <cfRule type="duplicateValues" dxfId="0" priority="1"/>
  </conditionalFormatting>
  <conditionalFormatting sqref="B228">
    <cfRule type="duplicateValues" dxfId="0" priority="2"/>
    <cfRule type="duplicateValues" dxfId="0" priority="3"/>
  </conditionalFormatting>
  <conditionalFormatting sqref="B107:B108">
    <cfRule type="duplicateValues" dxfId="0" priority="17"/>
  </conditionalFormatting>
  <conditionalFormatting sqref="B218:B227">
    <cfRule type="duplicateValues" dxfId="0" priority="4"/>
    <cfRule type="duplicateValues" dxfId="0" priority="6"/>
  </conditionalFormatting>
  <conditionalFormatting sqref="B220:B226">
    <cfRule type="duplicateValues" dxfId="0" priority="5"/>
  </conditionalFormatting>
  <conditionalFormatting sqref="B1:B61 B63:B70 B72:B88 B91:B121 B123:B189 C201 B194:B200 B204 B206:B213 B217 C205 B229:B232 B239:B65541">
    <cfRule type="duplicateValues" dxfId="0" priority="14"/>
  </conditionalFormatting>
  <conditionalFormatting sqref="B4:B55 B91:B121 B123:B183 B206:B211 C205">
    <cfRule type="duplicateValues" dxfId="0" priority="18"/>
  </conditionalFormatting>
  <conditionalFormatting sqref="B18:B61 B63:B70 B72:B88 B91:B121 B123:B162 B204 B207:B209 C205">
    <cfRule type="duplicateValues" dxfId="0" priority="15"/>
  </conditionalFormatting>
  <conditionalFormatting sqref="B56:D70 C71:D87 C89:D90 B71:B90 B204:D204">
    <cfRule type="duplicateValues" dxfId="0" priority="16"/>
  </conditionalFormatting>
  <pageMargins left="0.31496062992126" right="0.236220472440945" top="0.748031496062992" bottom="0.748031496062992" header="0.31496062992126" footer="0.3149606299212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"/>
  <sheetViews>
    <sheetView workbookViewId="0">
      <selection activeCell="E31" sqref="E31"/>
    </sheetView>
  </sheetViews>
  <sheetFormatPr defaultColWidth="9" defaultRowHeight="14.25"/>
  <sheetData>
    <row r="1" spans="1:19">
      <c r="A1" s="28">
        <v>44066</v>
      </c>
      <c r="B1" s="4" t="s">
        <v>419</v>
      </c>
      <c r="C1" s="26"/>
      <c r="D1" s="26"/>
      <c r="E1" s="20" t="s">
        <v>420</v>
      </c>
      <c r="F1" s="10">
        <v>2</v>
      </c>
      <c r="G1" s="29">
        <f>F1*239</f>
        <v>478</v>
      </c>
      <c r="H1" s="10"/>
      <c r="I1" t="s">
        <v>421</v>
      </c>
      <c r="J1" s="30">
        <v>0</v>
      </c>
      <c r="K1">
        <v>0</v>
      </c>
      <c r="L1">
        <f>J1-K1</f>
        <v>0</v>
      </c>
      <c r="M1">
        <v>0</v>
      </c>
      <c r="N1" t="s">
        <v>422</v>
      </c>
      <c r="O1" s="31">
        <f>G1-J1</f>
        <v>478</v>
      </c>
      <c r="P1" t="s">
        <v>422</v>
      </c>
      <c r="R1" t="s">
        <v>104</v>
      </c>
      <c r="S1">
        <f>F1-M1</f>
        <v>2</v>
      </c>
    </row>
  </sheetData>
  <conditionalFormatting sqref="B1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9"/>
  <sheetViews>
    <sheetView workbookViewId="0">
      <selection activeCell="L3" sqref="L3"/>
    </sheetView>
  </sheetViews>
  <sheetFormatPr defaultColWidth="9" defaultRowHeight="14.25"/>
  <cols>
    <col min="1" max="1" width="18.25" customWidth="1"/>
    <col min="2" max="2" width="16" customWidth="1"/>
  </cols>
  <sheetData>
    <row r="1" spans="1:10">
      <c r="A1" s="1" t="s">
        <v>2</v>
      </c>
      <c r="B1" s="8" t="s">
        <v>3</v>
      </c>
      <c r="D1" t="s">
        <v>10</v>
      </c>
      <c r="E1" t="s">
        <v>423</v>
      </c>
      <c r="G1" t="s">
        <v>424</v>
      </c>
      <c r="J1" t="s">
        <v>7</v>
      </c>
    </row>
    <row r="2" spans="1:12">
      <c r="A2" s="9" t="s">
        <v>17</v>
      </c>
      <c r="B2" s="10" t="s">
        <v>18</v>
      </c>
      <c r="C2" s="11" t="s">
        <v>425</v>
      </c>
      <c r="D2">
        <v>100</v>
      </c>
      <c r="E2">
        <f>VLOOKUP(C2,[3]Sheet1!$A:$B,2,0)</f>
        <v>-100</v>
      </c>
      <c r="G2" t="str">
        <f>VLOOKUP(C2,[4]Sheet1!$D:$D,1,0)</f>
        <v>3734</v>
      </c>
      <c r="I2" t="s">
        <v>425</v>
      </c>
      <c r="J2" t="str">
        <f>$J$1&amp;I2</f>
        <v>，3734</v>
      </c>
      <c r="K2" t="s">
        <v>426</v>
      </c>
      <c r="L2" t="str">
        <f ca="1">PHONETIC(K2:K119)</f>
        <v>，3734，5481，3973，3863，2889，3064，3063，3062，3061，3609，1851，3906，3961，4368，4339，4408，4282，4423，4004，4262，4572，4575，4571，4199，4585，4409，4680，4876，5399，5478，5429，5504，5470，5471，5397，5509，4897，4683，4360，4622，4587，5480，3943，5503，4242，5395，4255，4251，5479，5567，5560，5559，4868，4910，4903，4581，4580，4361，4589，5605，5558，5549，5574，5608，4624，5650，5536，5651，5853，5924，5923，5873，5984，5922，5795，5842，4594，6120，6059，6063，6051，6010，6139，5895，5921，4679，4834，6234，6177，6179，5561，6137，6076，6136，6830，6963，5787，6849，7065，7054，7057，6882，7072，6260，6949，5546，3487,3865,3864,4912,4914,4917,4919,4915,4913,5223,7081，7095</v>
      </c>
    </row>
    <row r="3" spans="1:12">
      <c r="A3" s="9" t="s">
        <v>27</v>
      </c>
      <c r="B3" s="10" t="s">
        <v>28</v>
      </c>
      <c r="C3" s="11" t="s">
        <v>427</v>
      </c>
      <c r="D3">
        <v>100</v>
      </c>
      <c r="E3">
        <f>VLOOKUP(C3,[3]Sheet1!$A:$B,2,0)</f>
        <v>-100</v>
      </c>
      <c r="G3" t="str">
        <f>VLOOKUP(C3,[4]Sheet1!$D:$D,1,0)</f>
        <v>5481</v>
      </c>
      <c r="I3" t="s">
        <v>427</v>
      </c>
      <c r="J3" t="str">
        <f t="shared" ref="J3:J34" si="0">$J$1&amp;I3</f>
        <v>，5481</v>
      </c>
      <c r="K3" t="s">
        <v>428</v>
      </c>
      <c r="L3" t="s">
        <v>429</v>
      </c>
    </row>
    <row r="4" spans="1:12">
      <c r="A4" s="9" t="s">
        <v>30</v>
      </c>
      <c r="B4" s="10" t="s">
        <v>31</v>
      </c>
      <c r="C4" s="11" t="s">
        <v>430</v>
      </c>
      <c r="D4">
        <v>100</v>
      </c>
      <c r="E4">
        <f>VLOOKUP(C4,[3]Sheet1!$A:$B,2,0)</f>
        <v>-100</v>
      </c>
      <c r="G4" t="str">
        <f>VLOOKUP(C4,[4]Sheet1!$D:$D,1,0)</f>
        <v>3973</v>
      </c>
      <c r="I4" t="s">
        <v>430</v>
      </c>
      <c r="J4" t="str">
        <f t="shared" si="0"/>
        <v>，3973</v>
      </c>
      <c r="K4" t="s">
        <v>431</v>
      </c>
      <c r="L4" t="s">
        <v>432</v>
      </c>
    </row>
    <row r="5" spans="1:11">
      <c r="A5" s="9" t="s">
        <v>34</v>
      </c>
      <c r="B5" s="10" t="s">
        <v>35</v>
      </c>
      <c r="C5" s="11" t="s">
        <v>433</v>
      </c>
      <c r="D5">
        <v>100</v>
      </c>
      <c r="E5">
        <f>VLOOKUP(C5,[3]Sheet1!$A:$B,2,0)</f>
        <v>-100</v>
      </c>
      <c r="G5" t="str">
        <f>VLOOKUP(C5,[4]Sheet1!$D:$D,1,0)</f>
        <v>3863</v>
      </c>
      <c r="I5" t="s">
        <v>433</v>
      </c>
      <c r="J5" t="str">
        <f t="shared" si="0"/>
        <v>，3863</v>
      </c>
      <c r="K5" t="s">
        <v>434</v>
      </c>
    </row>
    <row r="6" spans="1:11">
      <c r="A6" s="9" t="s">
        <v>36</v>
      </c>
      <c r="B6" s="10" t="s">
        <v>37</v>
      </c>
      <c r="C6" s="11" t="s">
        <v>435</v>
      </c>
      <c r="D6">
        <v>200</v>
      </c>
      <c r="E6">
        <f>VLOOKUP(C6,[3]Sheet1!$A:$B,2,0)</f>
        <v>-200</v>
      </c>
      <c r="G6" t="str">
        <f>VLOOKUP(C6,[4]Sheet1!$D:$D,1,0)</f>
        <v>2889</v>
      </c>
      <c r="I6" t="s">
        <v>435</v>
      </c>
      <c r="J6" t="str">
        <f t="shared" si="0"/>
        <v>，2889</v>
      </c>
      <c r="K6" t="s">
        <v>436</v>
      </c>
    </row>
    <row r="7" spans="1:11">
      <c r="A7" s="9" t="s">
        <v>38</v>
      </c>
      <c r="B7" s="10" t="s">
        <v>39</v>
      </c>
      <c r="C7" s="11" t="s">
        <v>437</v>
      </c>
      <c r="D7">
        <v>100</v>
      </c>
      <c r="E7">
        <f>VLOOKUP(C7,[3]Sheet1!$A:$B,2,0)</f>
        <v>-100</v>
      </c>
      <c r="G7" t="str">
        <f>VLOOKUP(C7,[4]Sheet1!$D:$D,1,0)</f>
        <v>3064</v>
      </c>
      <c r="I7" t="s">
        <v>437</v>
      </c>
      <c r="J7" t="str">
        <f t="shared" si="0"/>
        <v>，3064</v>
      </c>
      <c r="K7" t="s">
        <v>438</v>
      </c>
    </row>
    <row r="8" spans="1:11">
      <c r="A8" s="9" t="s">
        <v>40</v>
      </c>
      <c r="B8" s="10" t="s">
        <v>41</v>
      </c>
      <c r="C8" s="11" t="s">
        <v>439</v>
      </c>
      <c r="D8">
        <v>100</v>
      </c>
      <c r="E8">
        <f>VLOOKUP(C8,[3]Sheet1!$A:$B,2,0)</f>
        <v>-100</v>
      </c>
      <c r="G8" t="str">
        <f>VLOOKUP(C8,[4]Sheet1!$D:$D,1,0)</f>
        <v>3063</v>
      </c>
      <c r="I8" t="s">
        <v>439</v>
      </c>
      <c r="J8" t="str">
        <f t="shared" si="0"/>
        <v>，3063</v>
      </c>
      <c r="K8" t="s">
        <v>440</v>
      </c>
    </row>
    <row r="9" spans="1:11">
      <c r="A9" s="9" t="s">
        <v>42</v>
      </c>
      <c r="B9" s="10" t="s">
        <v>43</v>
      </c>
      <c r="C9" s="11" t="s">
        <v>441</v>
      </c>
      <c r="D9">
        <v>100</v>
      </c>
      <c r="E9">
        <f>VLOOKUP(C9,[3]Sheet1!$A:$B,2,0)</f>
        <v>-100</v>
      </c>
      <c r="G9" t="str">
        <f>VLOOKUP(C9,[4]Sheet1!$D:$D,1,0)</f>
        <v>3062</v>
      </c>
      <c r="I9" t="s">
        <v>441</v>
      </c>
      <c r="J9" t="str">
        <f t="shared" si="0"/>
        <v>，3062</v>
      </c>
      <c r="K9" t="s">
        <v>442</v>
      </c>
    </row>
    <row r="10" spans="1:11">
      <c r="A10" s="9" t="s">
        <v>44</v>
      </c>
      <c r="B10" s="10" t="s">
        <v>45</v>
      </c>
      <c r="C10" s="11" t="s">
        <v>443</v>
      </c>
      <c r="D10">
        <v>100</v>
      </c>
      <c r="E10">
        <f>VLOOKUP(C10,[3]Sheet1!$A:$B,2,0)</f>
        <v>-100</v>
      </c>
      <c r="G10" t="str">
        <f>VLOOKUP(C10,[4]Sheet1!$D:$D,1,0)</f>
        <v>3061</v>
      </c>
      <c r="I10" t="s">
        <v>443</v>
      </c>
      <c r="J10" t="str">
        <f t="shared" si="0"/>
        <v>，3061</v>
      </c>
      <c r="K10" t="s">
        <v>444</v>
      </c>
    </row>
    <row r="11" spans="1:11">
      <c r="A11" s="9" t="s">
        <v>27</v>
      </c>
      <c r="B11" s="10" t="s">
        <v>47</v>
      </c>
      <c r="C11" s="11" t="s">
        <v>445</v>
      </c>
      <c r="D11">
        <v>100</v>
      </c>
      <c r="E11">
        <f>VLOOKUP(C11,[3]Sheet1!$A:$B,2,0)</f>
        <v>-100</v>
      </c>
      <c r="G11" t="str">
        <f>VLOOKUP(C11,[4]Sheet1!$D:$D,1,0)</f>
        <v>3609</v>
      </c>
      <c r="I11" t="s">
        <v>445</v>
      </c>
      <c r="J11" t="str">
        <f t="shared" si="0"/>
        <v>，3609</v>
      </c>
      <c r="K11" t="s">
        <v>446</v>
      </c>
    </row>
    <row r="12" spans="1:11">
      <c r="A12" s="9" t="s">
        <v>48</v>
      </c>
      <c r="B12" s="10" t="s">
        <v>47</v>
      </c>
      <c r="C12" s="12" t="s">
        <v>447</v>
      </c>
      <c r="D12">
        <v>100</v>
      </c>
      <c r="E12">
        <f>VLOOKUP(C12,[3]Sheet1!$A:$B,2,0)</f>
        <v>-100</v>
      </c>
      <c r="G12" t="str">
        <f>VLOOKUP(C12,[4]Sheet1!$D:$D,1,0)</f>
        <v>1851</v>
      </c>
      <c r="I12" t="s">
        <v>447</v>
      </c>
      <c r="J12" t="str">
        <f t="shared" si="0"/>
        <v>，1851</v>
      </c>
      <c r="K12" t="s">
        <v>448</v>
      </c>
    </row>
    <row r="13" spans="1:11">
      <c r="A13" s="9" t="s">
        <v>49</v>
      </c>
      <c r="B13" s="10" t="s">
        <v>50</v>
      </c>
      <c r="C13" s="12" t="s">
        <v>449</v>
      </c>
      <c r="D13">
        <v>1500</v>
      </c>
      <c r="E13">
        <f>VLOOKUP(C13,[3]Sheet1!$A:$B,2,0)</f>
        <v>-1500</v>
      </c>
      <c r="G13" t="str">
        <f>VLOOKUP(C13,[4]Sheet1!$D:$D,1,0)</f>
        <v>3906</v>
      </c>
      <c r="I13" t="s">
        <v>449</v>
      </c>
      <c r="J13" t="str">
        <f t="shared" si="0"/>
        <v>，3906</v>
      </c>
      <c r="K13" t="s">
        <v>450</v>
      </c>
    </row>
    <row r="14" spans="1:11">
      <c r="A14" s="9" t="s">
        <v>53</v>
      </c>
      <c r="B14" s="10" t="s">
        <v>54</v>
      </c>
      <c r="C14" s="13" t="s">
        <v>451</v>
      </c>
      <c r="D14">
        <v>700</v>
      </c>
      <c r="E14">
        <f>VLOOKUP(C14,[3]Sheet1!$A:$B,2,0)</f>
        <v>-800</v>
      </c>
      <c r="G14" t="str">
        <f>VLOOKUP(C14,[4]Sheet1!$D:$D,1,0)</f>
        <v>3961</v>
      </c>
      <c r="I14" t="s">
        <v>451</v>
      </c>
      <c r="J14" t="str">
        <f t="shared" si="0"/>
        <v>，3961</v>
      </c>
      <c r="K14" t="s">
        <v>452</v>
      </c>
    </row>
    <row r="15" spans="1:11">
      <c r="A15" s="9" t="s">
        <v>17</v>
      </c>
      <c r="B15" s="10" t="s">
        <v>79</v>
      </c>
      <c r="C15" s="11" t="s">
        <v>453</v>
      </c>
      <c r="D15">
        <v>200</v>
      </c>
      <c r="E15">
        <f>VLOOKUP(C15,[3]Sheet1!$A:$B,2,0)</f>
        <v>-200</v>
      </c>
      <c r="G15" t="str">
        <f>VLOOKUP(C15,[4]Sheet1!$D:$D,1,0)</f>
        <v>4368</v>
      </c>
      <c r="I15" t="s">
        <v>453</v>
      </c>
      <c r="J15" t="str">
        <f t="shared" si="0"/>
        <v>，4368</v>
      </c>
      <c r="K15" t="s">
        <v>454</v>
      </c>
    </row>
    <row r="16" spans="1:11">
      <c r="A16" s="9" t="s">
        <v>82</v>
      </c>
      <c r="B16" s="10" t="s">
        <v>83</v>
      </c>
      <c r="C16" s="11" t="s">
        <v>455</v>
      </c>
      <c r="D16">
        <v>100</v>
      </c>
      <c r="E16">
        <f>VLOOKUP(C16,[3]Sheet1!$A:$B,2,0)</f>
        <v>-100</v>
      </c>
      <c r="G16" t="str">
        <f>VLOOKUP(C16,[4]Sheet1!$D:$D,1,0)</f>
        <v>4339</v>
      </c>
      <c r="I16" t="s">
        <v>455</v>
      </c>
      <c r="J16" t="str">
        <f t="shared" si="0"/>
        <v>，4339</v>
      </c>
      <c r="K16" t="s">
        <v>456</v>
      </c>
    </row>
    <row r="17" spans="1:11">
      <c r="A17" s="9" t="s">
        <v>27</v>
      </c>
      <c r="B17" s="10" t="s">
        <v>84</v>
      </c>
      <c r="C17" s="11" t="s">
        <v>457</v>
      </c>
      <c r="D17">
        <v>100</v>
      </c>
      <c r="E17">
        <f>VLOOKUP(C17,[3]Sheet1!$A:$B,2,0)</f>
        <v>-100</v>
      </c>
      <c r="G17" t="str">
        <f>VLOOKUP(C17,[4]Sheet1!$D:$D,1,0)</f>
        <v>4408</v>
      </c>
      <c r="I17" t="s">
        <v>457</v>
      </c>
      <c r="J17" t="str">
        <f t="shared" si="0"/>
        <v>，4408</v>
      </c>
      <c r="K17" t="s">
        <v>458</v>
      </c>
    </row>
    <row r="18" spans="1:11">
      <c r="A18" s="9" t="s">
        <v>85</v>
      </c>
      <c r="B18" s="10" t="s">
        <v>86</v>
      </c>
      <c r="C18" s="11" t="s">
        <v>459</v>
      </c>
      <c r="D18">
        <v>100</v>
      </c>
      <c r="E18">
        <f>VLOOKUP(C18,[3]Sheet1!$A:$B,2,0)</f>
        <v>-100</v>
      </c>
      <c r="G18" t="str">
        <f>VLOOKUP(C18,[4]Sheet1!$D:$D,1,0)</f>
        <v>4282</v>
      </c>
      <c r="I18" t="s">
        <v>459</v>
      </c>
      <c r="J18" t="str">
        <f t="shared" si="0"/>
        <v>，4282</v>
      </c>
      <c r="K18" t="s">
        <v>460</v>
      </c>
    </row>
    <row r="19" spans="1:11">
      <c r="A19" s="9" t="s">
        <v>87</v>
      </c>
      <c r="B19" s="10" t="s">
        <v>88</v>
      </c>
      <c r="C19" s="11" t="s">
        <v>461</v>
      </c>
      <c r="D19">
        <v>200</v>
      </c>
      <c r="E19">
        <f>VLOOKUP(C19,[3]Sheet1!$A:$B,2,0)</f>
        <v>-200</v>
      </c>
      <c r="G19" t="str">
        <f>VLOOKUP(C19,[4]Sheet1!$D:$D,1,0)</f>
        <v>4423</v>
      </c>
      <c r="I19" t="s">
        <v>461</v>
      </c>
      <c r="J19" t="str">
        <f t="shared" si="0"/>
        <v>，4423</v>
      </c>
      <c r="K19" t="s">
        <v>462</v>
      </c>
    </row>
    <row r="20" spans="1:11">
      <c r="A20" s="9" t="s">
        <v>27</v>
      </c>
      <c r="B20" s="10" t="s">
        <v>93</v>
      </c>
      <c r="C20" s="11" t="s">
        <v>463</v>
      </c>
      <c r="D20">
        <v>200</v>
      </c>
      <c r="E20">
        <f>VLOOKUP(C20,[3]Sheet1!$A:$B,2,0)</f>
        <v>-200</v>
      </c>
      <c r="G20" t="str">
        <f>VLOOKUP(C20,[4]Sheet1!$D:$D,1,0)</f>
        <v>4004</v>
      </c>
      <c r="I20" t="s">
        <v>463</v>
      </c>
      <c r="J20" t="str">
        <f t="shared" si="0"/>
        <v>，4004</v>
      </c>
      <c r="K20" t="s">
        <v>464</v>
      </c>
    </row>
    <row r="21" spans="1:11">
      <c r="A21" s="9" t="s">
        <v>27</v>
      </c>
      <c r="B21" s="10" t="s">
        <v>94</v>
      </c>
      <c r="C21" s="11" t="s">
        <v>465</v>
      </c>
      <c r="D21">
        <v>300</v>
      </c>
      <c r="E21">
        <f>VLOOKUP(C21,[3]Sheet1!$A:$B,2,0)</f>
        <v>-300</v>
      </c>
      <c r="G21" t="str">
        <f>VLOOKUP(C21,[4]Sheet1!$D:$D,1,0)</f>
        <v>4262</v>
      </c>
      <c r="I21" t="s">
        <v>465</v>
      </c>
      <c r="J21" t="str">
        <f t="shared" si="0"/>
        <v>，4262</v>
      </c>
      <c r="K21" t="s">
        <v>466</v>
      </c>
    </row>
    <row r="22" spans="1:11">
      <c r="A22" s="9" t="s">
        <v>95</v>
      </c>
      <c r="B22" s="10" t="s">
        <v>96</v>
      </c>
      <c r="C22" s="11" t="s">
        <v>467</v>
      </c>
      <c r="D22">
        <v>100</v>
      </c>
      <c r="E22">
        <f>VLOOKUP(C22,[3]Sheet1!$A:$B,2,0)</f>
        <v>-100</v>
      </c>
      <c r="G22" t="str">
        <f>VLOOKUP(C22,[4]Sheet1!$D:$D,1,0)</f>
        <v>4572</v>
      </c>
      <c r="I22" t="s">
        <v>467</v>
      </c>
      <c r="J22" t="str">
        <f t="shared" si="0"/>
        <v>，4572</v>
      </c>
      <c r="K22" t="s">
        <v>468</v>
      </c>
    </row>
    <row r="23" spans="1:11">
      <c r="A23" s="9" t="s">
        <v>97</v>
      </c>
      <c r="B23" s="10" t="s">
        <v>98</v>
      </c>
      <c r="C23" s="11" t="s">
        <v>469</v>
      </c>
      <c r="D23">
        <v>100</v>
      </c>
      <c r="E23">
        <f>VLOOKUP(C23,[3]Sheet1!$A:$B,2,0)</f>
        <v>-100</v>
      </c>
      <c r="G23" t="str">
        <f>VLOOKUP(C23,[4]Sheet1!$D:$D,1,0)</f>
        <v>4575</v>
      </c>
      <c r="I23" t="s">
        <v>469</v>
      </c>
      <c r="J23" t="str">
        <f t="shared" si="0"/>
        <v>，4575</v>
      </c>
      <c r="K23" t="s">
        <v>470</v>
      </c>
    </row>
    <row r="24" spans="1:11">
      <c r="A24" s="9" t="s">
        <v>99</v>
      </c>
      <c r="B24" s="10" t="s">
        <v>100</v>
      </c>
      <c r="C24" s="11" t="s">
        <v>471</v>
      </c>
      <c r="D24">
        <v>100</v>
      </c>
      <c r="E24">
        <f>VLOOKUP(C24,[3]Sheet1!$A:$B,2,0)</f>
        <v>-100</v>
      </c>
      <c r="G24" t="str">
        <f>VLOOKUP(C24,[4]Sheet1!$D:$D,1,0)</f>
        <v>4571</v>
      </c>
      <c r="I24" t="s">
        <v>471</v>
      </c>
      <c r="J24" t="str">
        <f t="shared" si="0"/>
        <v>，4571</v>
      </c>
      <c r="K24" t="s">
        <v>472</v>
      </c>
    </row>
    <row r="25" spans="1:11">
      <c r="A25" s="9" t="s">
        <v>105</v>
      </c>
      <c r="B25" s="10" t="s">
        <v>106</v>
      </c>
      <c r="C25" s="11" t="s">
        <v>473</v>
      </c>
      <c r="D25">
        <v>100</v>
      </c>
      <c r="E25">
        <f>VLOOKUP(C25,[3]Sheet1!$A:$B,2,0)</f>
        <v>-100</v>
      </c>
      <c r="G25" t="str">
        <f>VLOOKUP(C25,[4]Sheet1!$D:$D,1,0)</f>
        <v>4199</v>
      </c>
      <c r="I25" t="s">
        <v>473</v>
      </c>
      <c r="J25" t="str">
        <f t="shared" si="0"/>
        <v>，4199</v>
      </c>
      <c r="K25" t="s">
        <v>474</v>
      </c>
    </row>
    <row r="26" spans="1:11">
      <c r="A26" s="4" t="s">
        <v>17</v>
      </c>
      <c r="B26" s="10" t="s">
        <v>111</v>
      </c>
      <c r="C26" s="11" t="s">
        <v>475</v>
      </c>
      <c r="D26">
        <v>100</v>
      </c>
      <c r="E26">
        <f>VLOOKUP(C26,[3]Sheet1!$A:$B,2,0)</f>
        <v>-100</v>
      </c>
      <c r="G26" t="str">
        <f>VLOOKUP(C26,[4]Sheet1!$D:$D,1,0)</f>
        <v>4585</v>
      </c>
      <c r="I26" t="s">
        <v>475</v>
      </c>
      <c r="J26" t="str">
        <f t="shared" si="0"/>
        <v>，4585</v>
      </c>
      <c r="K26" t="s">
        <v>476</v>
      </c>
    </row>
    <row r="27" spans="1:11">
      <c r="A27" s="4" t="s">
        <v>27</v>
      </c>
      <c r="B27" s="10" t="s">
        <v>115</v>
      </c>
      <c r="C27" s="11" t="s">
        <v>477</v>
      </c>
      <c r="D27">
        <v>200</v>
      </c>
      <c r="E27">
        <f>VLOOKUP(C27,[3]Sheet1!$A:$B,2,0)</f>
        <v>-200</v>
      </c>
      <c r="G27" t="str">
        <f>VLOOKUP(C27,[4]Sheet1!$D:$D,1,0)</f>
        <v>4409</v>
      </c>
      <c r="I27" t="s">
        <v>477</v>
      </c>
      <c r="J27" t="str">
        <f t="shared" si="0"/>
        <v>，4409</v>
      </c>
      <c r="K27" t="s">
        <v>478</v>
      </c>
    </row>
    <row r="28" spans="1:11">
      <c r="A28" s="4" t="s">
        <v>17</v>
      </c>
      <c r="B28" s="10" t="s">
        <v>120</v>
      </c>
      <c r="C28" s="11" t="s">
        <v>479</v>
      </c>
      <c r="D28">
        <v>100</v>
      </c>
      <c r="E28">
        <f>VLOOKUP(C28,[3]Sheet1!$A:$B,2,0)</f>
        <v>-100</v>
      </c>
      <c r="G28" t="str">
        <f>VLOOKUP(C28,[4]Sheet1!$D:$D,1,0)</f>
        <v>4680</v>
      </c>
      <c r="I28" t="s">
        <v>479</v>
      </c>
      <c r="J28" t="str">
        <f t="shared" si="0"/>
        <v>，4680</v>
      </c>
      <c r="K28" t="s">
        <v>480</v>
      </c>
    </row>
    <row r="29" spans="1:11">
      <c r="A29" s="4" t="s">
        <v>27</v>
      </c>
      <c r="B29" s="10" t="s">
        <v>130</v>
      </c>
      <c r="C29" s="11" t="s">
        <v>481</v>
      </c>
      <c r="D29">
        <v>2700</v>
      </c>
      <c r="E29">
        <f>VLOOKUP(C29,[3]Sheet1!$A:$B,2,0)</f>
        <v>-2700</v>
      </c>
      <c r="G29" t="str">
        <f>VLOOKUP(C29,[4]Sheet1!$D:$D,1,0)</f>
        <v>4876</v>
      </c>
      <c r="I29" t="s">
        <v>481</v>
      </c>
      <c r="J29" t="str">
        <f t="shared" si="0"/>
        <v>，4876</v>
      </c>
      <c r="K29" t="s">
        <v>482</v>
      </c>
    </row>
    <row r="30" spans="1:11">
      <c r="A30" s="4" t="s">
        <v>27</v>
      </c>
      <c r="B30" s="10" t="s">
        <v>131</v>
      </c>
      <c r="C30" s="11" t="s">
        <v>483</v>
      </c>
      <c r="D30">
        <v>400</v>
      </c>
      <c r="E30">
        <f>VLOOKUP(C30,[3]Sheet1!$A:$B,2,0)</f>
        <v>-400</v>
      </c>
      <c r="G30" t="str">
        <f>VLOOKUP(C30,[4]Sheet1!$D:$D,1,0)</f>
        <v>5399</v>
      </c>
      <c r="I30" t="s">
        <v>483</v>
      </c>
      <c r="J30" t="str">
        <f t="shared" si="0"/>
        <v>，5399</v>
      </c>
      <c r="K30" t="s">
        <v>484</v>
      </c>
    </row>
    <row r="31" spans="1:11">
      <c r="A31" s="4" t="s">
        <v>17</v>
      </c>
      <c r="B31" s="10" t="s">
        <v>135</v>
      </c>
      <c r="C31" s="11" t="s">
        <v>485</v>
      </c>
      <c r="D31">
        <v>300</v>
      </c>
      <c r="E31">
        <f>VLOOKUP(C31,[3]Sheet1!$A:$B,2,0)</f>
        <v>-300</v>
      </c>
      <c r="G31" t="str">
        <f>VLOOKUP(C31,[4]Sheet1!$D:$D,1,0)</f>
        <v>5478</v>
      </c>
      <c r="I31" t="s">
        <v>485</v>
      </c>
      <c r="J31" t="str">
        <f t="shared" si="0"/>
        <v>，5478</v>
      </c>
      <c r="K31" t="s">
        <v>486</v>
      </c>
    </row>
    <row r="32" spans="1:11">
      <c r="A32" s="4" t="s">
        <v>27</v>
      </c>
      <c r="B32" s="10" t="s">
        <v>136</v>
      </c>
      <c r="C32" s="11" t="s">
        <v>487</v>
      </c>
      <c r="D32">
        <v>100</v>
      </c>
      <c r="E32">
        <f>VLOOKUP(C32,[3]Sheet1!$A:$B,2,0)</f>
        <v>-100</v>
      </c>
      <c r="G32" t="str">
        <f>VLOOKUP(C32,[4]Sheet1!$D:$D,1,0)</f>
        <v>5429</v>
      </c>
      <c r="I32" t="s">
        <v>487</v>
      </c>
      <c r="J32" t="str">
        <f t="shared" si="0"/>
        <v>，5429</v>
      </c>
      <c r="K32" t="s">
        <v>488</v>
      </c>
    </row>
    <row r="33" spans="1:11">
      <c r="A33" s="4" t="s">
        <v>137</v>
      </c>
      <c r="B33" s="10" t="s">
        <v>138</v>
      </c>
      <c r="C33" s="11" t="s">
        <v>489</v>
      </c>
      <c r="D33">
        <v>100</v>
      </c>
      <c r="E33">
        <f>VLOOKUP(C33,[3]Sheet1!$A:$B,2,0)</f>
        <v>-100</v>
      </c>
      <c r="G33" t="str">
        <f>VLOOKUP(C33,[4]Sheet1!$D:$D,1,0)</f>
        <v>5504</v>
      </c>
      <c r="I33" t="s">
        <v>489</v>
      </c>
      <c r="J33" t="str">
        <f t="shared" si="0"/>
        <v>，5504</v>
      </c>
      <c r="K33" t="s">
        <v>490</v>
      </c>
    </row>
    <row r="34" spans="1:11">
      <c r="A34" s="14" t="s">
        <v>17</v>
      </c>
      <c r="B34" s="15" t="s">
        <v>491</v>
      </c>
      <c r="C34" s="11" t="s">
        <v>492</v>
      </c>
      <c r="D34" s="16">
        <v>200</v>
      </c>
      <c r="E34">
        <f>VLOOKUP(C34,[3]Sheet1!$A:$B,2,0)</f>
        <v>-100</v>
      </c>
      <c r="G34" t="str">
        <f>VLOOKUP(C34,[4]Sheet1!$D:$D,1,0)</f>
        <v>5470</v>
      </c>
      <c r="I34" t="s">
        <v>492</v>
      </c>
      <c r="J34" t="str">
        <f t="shared" si="0"/>
        <v>，5470</v>
      </c>
      <c r="K34" t="s">
        <v>493</v>
      </c>
    </row>
    <row r="35" spans="1:11">
      <c r="A35" s="14" t="s">
        <v>17</v>
      </c>
      <c r="B35" t="s">
        <v>494</v>
      </c>
      <c r="C35" s="11" t="s">
        <v>495</v>
      </c>
      <c r="D35">
        <v>300</v>
      </c>
      <c r="E35" t="e">
        <f>VLOOKUP(C35,[3]Sheet1!$A:$B,2,0)</f>
        <v>#N/A</v>
      </c>
      <c r="F35" t="s">
        <v>20</v>
      </c>
      <c r="G35" t="e">
        <f>VLOOKUP(C35,[4]Sheet1!$D:$D,1,0)</f>
        <v>#N/A</v>
      </c>
      <c r="I35" t="s">
        <v>495</v>
      </c>
      <c r="J35" t="str">
        <f t="shared" ref="J35:J66" si="1">$J$1&amp;I35</f>
        <v>，5471</v>
      </c>
      <c r="K35" t="s">
        <v>496</v>
      </c>
    </row>
    <row r="36" spans="1:11">
      <c r="A36" s="4" t="s">
        <v>27</v>
      </c>
      <c r="B36" s="10" t="s">
        <v>147</v>
      </c>
      <c r="C36" s="11" t="s">
        <v>497</v>
      </c>
      <c r="D36">
        <v>2200</v>
      </c>
      <c r="E36">
        <f>VLOOKUP(C36,[3]Sheet1!$A:$B,2,0)</f>
        <v>-300</v>
      </c>
      <c r="G36" t="str">
        <f>VLOOKUP(C36,[4]Sheet1!$D:$D,1,0)</f>
        <v>5397</v>
      </c>
      <c r="I36" t="s">
        <v>497</v>
      </c>
      <c r="J36" t="str">
        <f t="shared" si="1"/>
        <v>，5397</v>
      </c>
      <c r="K36" t="s">
        <v>498</v>
      </c>
    </row>
    <row r="37" s="6" customFormat="1" spans="1:11">
      <c r="A37" s="17" t="s">
        <v>17</v>
      </c>
      <c r="B37" s="18" t="s">
        <v>152</v>
      </c>
      <c r="C37" s="19" t="s">
        <v>499</v>
      </c>
      <c r="D37" s="6">
        <v>400</v>
      </c>
      <c r="E37" s="6">
        <f>VLOOKUP(C37,[3]Sheet1!$A:$B,2,0)</f>
        <v>-200</v>
      </c>
      <c r="G37" s="6" t="str">
        <f>VLOOKUP(C37,[4]Sheet1!$D:$D,1,0)</f>
        <v>5509</v>
      </c>
      <c r="I37" s="6" t="s">
        <v>499</v>
      </c>
      <c r="J37" t="str">
        <f t="shared" si="1"/>
        <v>，5509</v>
      </c>
      <c r="K37" s="6" t="s">
        <v>500</v>
      </c>
    </row>
    <row r="38" s="6" customFormat="1" spans="1:11">
      <c r="A38" s="17" t="s">
        <v>17</v>
      </c>
      <c r="B38" s="18" t="s">
        <v>152</v>
      </c>
      <c r="C38" s="19" t="s">
        <v>501</v>
      </c>
      <c r="G38" s="6" t="str">
        <f>VLOOKUP(C38,[4]Sheet1!$D:$D,1,0)</f>
        <v>4897</v>
      </c>
      <c r="I38" s="6" t="s">
        <v>501</v>
      </c>
      <c r="J38" t="str">
        <f t="shared" si="1"/>
        <v>，4897</v>
      </c>
      <c r="K38" s="6" t="s">
        <v>502</v>
      </c>
    </row>
    <row r="39" spans="1:11">
      <c r="A39" s="4" t="s">
        <v>49</v>
      </c>
      <c r="B39" s="20" t="s">
        <v>153</v>
      </c>
      <c r="C39" s="11" t="s">
        <v>503</v>
      </c>
      <c r="D39">
        <v>100</v>
      </c>
      <c r="E39">
        <f>VLOOKUP(C39,[3]Sheet1!$A:$B,2,0)</f>
        <v>-400</v>
      </c>
      <c r="G39" t="str">
        <f>VLOOKUP(C39,[4]Sheet1!$D:$D,1,0)</f>
        <v>4683</v>
      </c>
      <c r="I39" t="s">
        <v>503</v>
      </c>
      <c r="J39" t="str">
        <f t="shared" si="1"/>
        <v>，4683</v>
      </c>
      <c r="K39" t="s">
        <v>504</v>
      </c>
    </row>
    <row r="40" spans="1:11">
      <c r="A40" s="4" t="s">
        <v>27</v>
      </c>
      <c r="B40" s="10" t="s">
        <v>156</v>
      </c>
      <c r="C40" s="11" t="s">
        <v>505</v>
      </c>
      <c r="D40">
        <v>100</v>
      </c>
      <c r="E40">
        <f>VLOOKUP(C40,[3]Sheet1!$A:$B,2,0)</f>
        <v>-100</v>
      </c>
      <c r="G40" t="str">
        <f>VLOOKUP(C40,[4]Sheet1!$D:$D,1,0)</f>
        <v>4360</v>
      </c>
      <c r="I40" t="s">
        <v>505</v>
      </c>
      <c r="J40" t="str">
        <f t="shared" si="1"/>
        <v>，4360</v>
      </c>
      <c r="K40" t="s">
        <v>506</v>
      </c>
    </row>
    <row r="41" spans="1:11">
      <c r="A41" s="4" t="s">
        <v>27</v>
      </c>
      <c r="B41" s="10" t="s">
        <v>157</v>
      </c>
      <c r="C41" s="11" t="s">
        <v>507</v>
      </c>
      <c r="D41">
        <v>100</v>
      </c>
      <c r="E41">
        <f>VLOOKUP(C41,[3]Sheet1!$A:$B,2,0)</f>
        <v>-100</v>
      </c>
      <c r="G41" t="str">
        <f>VLOOKUP(C41,[4]Sheet1!$D:$D,1,0)</f>
        <v>4622</v>
      </c>
      <c r="I41" t="s">
        <v>507</v>
      </c>
      <c r="J41" t="str">
        <f t="shared" si="1"/>
        <v>，4622</v>
      </c>
      <c r="K41" t="s">
        <v>508</v>
      </c>
    </row>
    <row r="42" spans="1:11">
      <c r="A42" s="4" t="s">
        <v>27</v>
      </c>
      <c r="B42" s="10" t="s">
        <v>158</v>
      </c>
      <c r="C42" s="11" t="s">
        <v>509</v>
      </c>
      <c r="D42">
        <v>100</v>
      </c>
      <c r="E42">
        <f>VLOOKUP(C42,[3]Sheet1!$A:$B,2,0)</f>
        <v>-100</v>
      </c>
      <c r="G42" t="str">
        <f>VLOOKUP(C42,[4]Sheet1!$D:$D,1,0)</f>
        <v>4587</v>
      </c>
      <c r="I42" t="s">
        <v>509</v>
      </c>
      <c r="J42" t="str">
        <f t="shared" si="1"/>
        <v>，4587</v>
      </c>
      <c r="K42" t="s">
        <v>510</v>
      </c>
    </row>
    <row r="43" spans="1:11">
      <c r="A43" s="4" t="s">
        <v>27</v>
      </c>
      <c r="B43" s="10" t="s">
        <v>159</v>
      </c>
      <c r="C43" s="11" t="s">
        <v>511</v>
      </c>
      <c r="D43">
        <v>100</v>
      </c>
      <c r="E43">
        <f>VLOOKUP(C43,[3]Sheet1!$A:$B,2,0)</f>
        <v>-100</v>
      </c>
      <c r="G43" t="str">
        <f>VLOOKUP(C43,[4]Sheet1!$D:$D,1,0)</f>
        <v>5480</v>
      </c>
      <c r="I43" t="s">
        <v>511</v>
      </c>
      <c r="J43" t="str">
        <f t="shared" si="1"/>
        <v>，5480</v>
      </c>
      <c r="K43" t="s">
        <v>512</v>
      </c>
    </row>
    <row r="44" spans="1:11">
      <c r="A44" s="4" t="s">
        <v>27</v>
      </c>
      <c r="B44" s="10" t="s">
        <v>28</v>
      </c>
      <c r="C44" s="12" t="s">
        <v>513</v>
      </c>
      <c r="D44">
        <v>400</v>
      </c>
      <c r="E44">
        <f>VLOOKUP(C44,[3]Sheet1!$A:$B,2,0)</f>
        <v>-100</v>
      </c>
      <c r="G44" t="str">
        <f>VLOOKUP(C44,[4]Sheet1!$D:$D,1,0)</f>
        <v>3943</v>
      </c>
      <c r="I44" t="s">
        <v>513</v>
      </c>
      <c r="J44" t="str">
        <f t="shared" si="1"/>
        <v>，3943</v>
      </c>
      <c r="K44" t="s">
        <v>514</v>
      </c>
    </row>
    <row r="45" spans="1:11">
      <c r="A45" s="4" t="s">
        <v>17</v>
      </c>
      <c r="B45" s="10" t="s">
        <v>160</v>
      </c>
      <c r="C45" s="11" t="s">
        <v>515</v>
      </c>
      <c r="D45">
        <v>100</v>
      </c>
      <c r="E45">
        <f>VLOOKUP(C45,[3]Sheet1!$A:$B,2,0)</f>
        <v>-400</v>
      </c>
      <c r="G45" t="str">
        <f>VLOOKUP(C45,[4]Sheet1!$D:$D,1,0)</f>
        <v>5503</v>
      </c>
      <c r="I45" t="s">
        <v>515</v>
      </c>
      <c r="J45" t="str">
        <f t="shared" si="1"/>
        <v>，5503</v>
      </c>
      <c r="K45" t="s">
        <v>516</v>
      </c>
    </row>
    <row r="46" spans="1:11">
      <c r="A46" s="4" t="s">
        <v>161</v>
      </c>
      <c r="B46" s="10" t="s">
        <v>162</v>
      </c>
      <c r="C46" s="11" t="s">
        <v>517</v>
      </c>
      <c r="D46">
        <v>100</v>
      </c>
      <c r="E46">
        <f>VLOOKUP(C46,[3]Sheet1!$A:$B,2,0)</f>
        <v>-100</v>
      </c>
      <c r="G46" t="str">
        <f>VLOOKUP(C46,[4]Sheet1!$D:$D,1,0)</f>
        <v>4242</v>
      </c>
      <c r="I46" t="s">
        <v>517</v>
      </c>
      <c r="J46" t="str">
        <f t="shared" si="1"/>
        <v>，4242</v>
      </c>
      <c r="K46" t="s">
        <v>518</v>
      </c>
    </row>
    <row r="47" spans="1:11">
      <c r="A47" s="4" t="s">
        <v>17</v>
      </c>
      <c r="B47" s="10" t="s">
        <v>163</v>
      </c>
      <c r="C47" s="11" t="s">
        <v>519</v>
      </c>
      <c r="D47">
        <v>100</v>
      </c>
      <c r="E47">
        <f>VLOOKUP(C47,[3]Sheet1!$A:$B,2,0)</f>
        <v>-100</v>
      </c>
      <c r="G47" t="str">
        <f>VLOOKUP(C47,[4]Sheet1!$D:$D,1,0)</f>
        <v>5395</v>
      </c>
      <c r="I47" t="s">
        <v>519</v>
      </c>
      <c r="J47" t="str">
        <f t="shared" si="1"/>
        <v>，5395</v>
      </c>
      <c r="K47" t="s">
        <v>520</v>
      </c>
    </row>
    <row r="48" spans="1:11">
      <c r="A48" s="4" t="s">
        <v>164</v>
      </c>
      <c r="B48" s="21" t="s">
        <v>165</v>
      </c>
      <c r="C48" s="11" t="s">
        <v>521</v>
      </c>
      <c r="D48">
        <v>100</v>
      </c>
      <c r="E48">
        <f>VLOOKUP(C48,[3]Sheet1!$A:$B,2,0)</f>
        <v>-100</v>
      </c>
      <c r="G48" t="str">
        <f>VLOOKUP(C48,[4]Sheet1!$D:$D,1,0)</f>
        <v>4255</v>
      </c>
      <c r="I48" t="s">
        <v>521</v>
      </c>
      <c r="J48" t="str">
        <f t="shared" si="1"/>
        <v>，4255</v>
      </c>
      <c r="K48" t="s">
        <v>522</v>
      </c>
    </row>
    <row r="49" spans="1:11">
      <c r="A49" s="4" t="s">
        <v>166</v>
      </c>
      <c r="B49" s="21" t="s">
        <v>167</v>
      </c>
      <c r="C49" s="11" t="s">
        <v>523</v>
      </c>
      <c r="D49">
        <v>1000</v>
      </c>
      <c r="E49">
        <f>VLOOKUP(C49,[3]Sheet1!$A:$B,2,0)</f>
        <v>-100</v>
      </c>
      <c r="G49" t="str">
        <f>VLOOKUP(C49,[4]Sheet1!$D:$D,1,0)</f>
        <v>4251</v>
      </c>
      <c r="I49" t="s">
        <v>523</v>
      </c>
      <c r="J49" t="str">
        <f t="shared" si="1"/>
        <v>，4251</v>
      </c>
      <c r="K49" t="s">
        <v>524</v>
      </c>
    </row>
    <row r="50" spans="1:11">
      <c r="A50" s="4" t="s">
        <v>27</v>
      </c>
      <c r="B50" s="10" t="s">
        <v>168</v>
      </c>
      <c r="C50" s="11" t="s">
        <v>525</v>
      </c>
      <c r="D50">
        <v>300</v>
      </c>
      <c r="E50">
        <f>VLOOKUP(C50,[3]Sheet1!$A:$B,2,0)</f>
        <v>-1000</v>
      </c>
      <c r="G50" t="str">
        <f>VLOOKUP(C50,[4]Sheet1!$D:$D,1,0)</f>
        <v>5479</v>
      </c>
      <c r="I50" t="s">
        <v>525</v>
      </c>
      <c r="J50" t="str">
        <f t="shared" si="1"/>
        <v>，5479</v>
      </c>
      <c r="K50" t="s">
        <v>526</v>
      </c>
    </row>
    <row r="51" spans="1:11">
      <c r="A51" s="4" t="s">
        <v>169</v>
      </c>
      <c r="B51" s="10" t="s">
        <v>527</v>
      </c>
      <c r="C51" s="11" t="s">
        <v>528</v>
      </c>
      <c r="E51">
        <f>VLOOKUP(C51,[3]Sheet1!$A:$B,2,0)</f>
        <v>-100</v>
      </c>
      <c r="G51" t="str">
        <f>VLOOKUP(C51,[4]Sheet1!$D:$D,1,0)</f>
        <v>5567</v>
      </c>
      <c r="I51" t="s">
        <v>528</v>
      </c>
      <c r="J51" t="str">
        <f t="shared" si="1"/>
        <v>，5567</v>
      </c>
      <c r="K51" t="s">
        <v>529</v>
      </c>
    </row>
    <row r="52" spans="1:11">
      <c r="A52" s="4" t="s">
        <v>171</v>
      </c>
      <c r="B52" s="10" t="s">
        <v>530</v>
      </c>
      <c r="C52" s="11" t="s">
        <v>531</v>
      </c>
      <c r="E52">
        <f>VLOOKUP(C52,[3]Sheet1!$A:$B,2,0)</f>
        <v>-100</v>
      </c>
      <c r="G52" t="str">
        <f>VLOOKUP(C52,[4]Sheet1!$D:$D,1,0)</f>
        <v>5560</v>
      </c>
      <c r="I52" t="s">
        <v>531</v>
      </c>
      <c r="J52" t="str">
        <f t="shared" si="1"/>
        <v>，5560</v>
      </c>
      <c r="K52" t="s">
        <v>532</v>
      </c>
    </row>
    <row r="53" spans="1:11">
      <c r="A53" s="4" t="s">
        <v>172</v>
      </c>
      <c r="B53" s="10" t="s">
        <v>527</v>
      </c>
      <c r="C53" s="12" t="s">
        <v>533</v>
      </c>
      <c r="D53">
        <v>100</v>
      </c>
      <c r="E53">
        <f>VLOOKUP(C53,[3]Sheet1!$A:$B,2,0)</f>
        <v>-100</v>
      </c>
      <c r="G53" t="str">
        <f>VLOOKUP(C53,[4]Sheet1!$D:$D,1,0)</f>
        <v>5559</v>
      </c>
      <c r="I53" t="s">
        <v>533</v>
      </c>
      <c r="J53" t="str">
        <f t="shared" si="1"/>
        <v>，5559</v>
      </c>
      <c r="K53" t="s">
        <v>534</v>
      </c>
    </row>
    <row r="54" spans="1:11">
      <c r="A54" s="4" t="s">
        <v>173</v>
      </c>
      <c r="B54" s="10" t="s">
        <v>174</v>
      </c>
      <c r="C54" s="11" t="s">
        <v>535</v>
      </c>
      <c r="D54">
        <v>100</v>
      </c>
      <c r="E54">
        <f>VLOOKUP(C54,[3]Sheet1!$A:$B,2,0)</f>
        <v>-100</v>
      </c>
      <c r="G54" t="str">
        <f>VLOOKUP(C54,[4]Sheet1!$D:$D,1,0)</f>
        <v>4868</v>
      </c>
      <c r="I54" t="s">
        <v>535</v>
      </c>
      <c r="J54" t="str">
        <f t="shared" si="1"/>
        <v>，4868</v>
      </c>
      <c r="K54" t="s">
        <v>536</v>
      </c>
    </row>
    <row r="55" spans="1:11">
      <c r="A55" s="4" t="s">
        <v>175</v>
      </c>
      <c r="B55" s="10" t="s">
        <v>176</v>
      </c>
      <c r="C55" s="11" t="s">
        <v>537</v>
      </c>
      <c r="D55">
        <v>100</v>
      </c>
      <c r="E55">
        <f>VLOOKUP(C55,[3]Sheet1!$A:$B,2,0)</f>
        <v>-100</v>
      </c>
      <c r="G55" t="str">
        <f>VLOOKUP(C55,[4]Sheet1!$D:$D,1,0)</f>
        <v>4910</v>
      </c>
      <c r="I55" t="s">
        <v>537</v>
      </c>
      <c r="J55" t="str">
        <f t="shared" si="1"/>
        <v>，4910</v>
      </c>
      <c r="K55" t="s">
        <v>538</v>
      </c>
    </row>
    <row r="56" spans="1:11">
      <c r="A56" s="4" t="s">
        <v>177</v>
      </c>
      <c r="B56" s="10" t="s">
        <v>178</v>
      </c>
      <c r="C56" s="11" t="s">
        <v>539</v>
      </c>
      <c r="D56">
        <v>100</v>
      </c>
      <c r="E56">
        <f>VLOOKUP(C56,[3]Sheet1!$A:$B,2,0)</f>
        <v>-100</v>
      </c>
      <c r="G56" t="str">
        <f>VLOOKUP(C56,[4]Sheet1!$D:$D,1,0)</f>
        <v>4903</v>
      </c>
      <c r="I56" t="s">
        <v>539</v>
      </c>
      <c r="J56" t="str">
        <f t="shared" si="1"/>
        <v>，4903</v>
      </c>
      <c r="K56" t="s">
        <v>540</v>
      </c>
    </row>
    <row r="57" spans="1:11">
      <c r="A57" s="4" t="s">
        <v>27</v>
      </c>
      <c r="B57" s="10" t="s">
        <v>181</v>
      </c>
      <c r="C57" s="11" t="s">
        <v>541</v>
      </c>
      <c r="D57">
        <v>100</v>
      </c>
      <c r="E57">
        <f>VLOOKUP(C57,[3]Sheet1!$A:$B,2,0)</f>
        <v>-100</v>
      </c>
      <c r="G57" t="str">
        <f>VLOOKUP(C57,[4]Sheet1!$D:$D,1,0)</f>
        <v>4581</v>
      </c>
      <c r="I57" t="s">
        <v>541</v>
      </c>
      <c r="J57" t="str">
        <f t="shared" si="1"/>
        <v>，4581</v>
      </c>
      <c r="K57" t="s">
        <v>542</v>
      </c>
    </row>
    <row r="58" spans="1:11">
      <c r="A58" s="4" t="s">
        <v>27</v>
      </c>
      <c r="B58" s="10" t="s">
        <v>182</v>
      </c>
      <c r="C58" s="11" t="s">
        <v>543</v>
      </c>
      <c r="D58">
        <v>100</v>
      </c>
      <c r="E58">
        <f>VLOOKUP(C58,[3]Sheet1!$A:$B,2,0)</f>
        <v>-100</v>
      </c>
      <c r="G58" t="str">
        <f>VLOOKUP(C58,[4]Sheet1!$D:$D,1,0)</f>
        <v>4580</v>
      </c>
      <c r="I58" t="s">
        <v>543</v>
      </c>
      <c r="J58" t="str">
        <f t="shared" si="1"/>
        <v>，4580</v>
      </c>
      <c r="K58" t="s">
        <v>544</v>
      </c>
    </row>
    <row r="59" spans="1:11">
      <c r="A59" s="4" t="s">
        <v>27</v>
      </c>
      <c r="B59" s="10" t="s">
        <v>183</v>
      </c>
      <c r="C59" s="12" t="s">
        <v>545</v>
      </c>
      <c r="D59">
        <v>100</v>
      </c>
      <c r="E59">
        <f>VLOOKUP(C59,[3]Sheet1!$A:$B,2,0)</f>
        <v>-100</v>
      </c>
      <c r="G59" t="str">
        <f>VLOOKUP(C59,[4]Sheet1!$D:$D,1,0)</f>
        <v>4361</v>
      </c>
      <c r="I59" t="s">
        <v>545</v>
      </c>
      <c r="J59" t="str">
        <f t="shared" si="1"/>
        <v>，4361</v>
      </c>
      <c r="K59" t="s">
        <v>546</v>
      </c>
    </row>
    <row r="60" ht="15" spans="1:11">
      <c r="A60" s="4" t="s">
        <v>27</v>
      </c>
      <c r="B60" s="10" t="s">
        <v>184</v>
      </c>
      <c r="C60" s="11" t="s">
        <v>547</v>
      </c>
      <c r="D60">
        <v>200</v>
      </c>
      <c r="E60">
        <f>VLOOKUP(C60,[3]Sheet1!$A:$B,2,0)</f>
        <v>-100</v>
      </c>
      <c r="G60" t="str">
        <f>VLOOKUP(C60,[4]Sheet1!$D:$D,1,0)</f>
        <v>4589</v>
      </c>
      <c r="I60" t="s">
        <v>547</v>
      </c>
      <c r="J60" t="str">
        <f t="shared" si="1"/>
        <v>，4589</v>
      </c>
      <c r="K60" t="s">
        <v>548</v>
      </c>
    </row>
    <row r="61" spans="1:11">
      <c r="A61" s="4" t="s">
        <v>27</v>
      </c>
      <c r="B61" s="10" t="s">
        <v>187</v>
      </c>
      <c r="C61" s="22" t="s">
        <v>549</v>
      </c>
      <c r="D61">
        <v>100</v>
      </c>
      <c r="E61">
        <f>VLOOKUP(C61,[3]Sheet1!$A:$B,2,0)</f>
        <v>-200</v>
      </c>
      <c r="G61" t="str">
        <f>VLOOKUP(C61,[4]Sheet1!$D:$D,1,0)</f>
        <v>5605</v>
      </c>
      <c r="I61" t="s">
        <v>549</v>
      </c>
      <c r="J61" t="str">
        <f t="shared" si="1"/>
        <v>，5605</v>
      </c>
      <c r="K61" t="s">
        <v>550</v>
      </c>
    </row>
    <row r="62" spans="1:11">
      <c r="A62" s="4" t="s">
        <v>198</v>
      </c>
      <c r="B62" s="10" t="s">
        <v>199</v>
      </c>
      <c r="C62" s="11" t="s">
        <v>551</v>
      </c>
      <c r="D62">
        <v>100</v>
      </c>
      <c r="E62">
        <f>VLOOKUP(C62,[3]Sheet1!$A:$B,2,0)</f>
        <v>-100</v>
      </c>
      <c r="G62" t="str">
        <f>VLOOKUP(C62,[4]Sheet1!$D:$D,1,0)</f>
        <v>5558</v>
      </c>
      <c r="I62" t="s">
        <v>551</v>
      </c>
      <c r="J62" t="str">
        <f t="shared" si="1"/>
        <v>，5558</v>
      </c>
      <c r="K62" t="s">
        <v>552</v>
      </c>
    </row>
    <row r="63" spans="1:11">
      <c r="A63" s="4" t="s">
        <v>200</v>
      </c>
      <c r="B63" s="10" t="s">
        <v>199</v>
      </c>
      <c r="C63" s="12" t="s">
        <v>553</v>
      </c>
      <c r="D63">
        <v>100</v>
      </c>
      <c r="E63">
        <f>VLOOKUP(C63,[3]Sheet1!$A:$B,2,0)</f>
        <v>-100</v>
      </c>
      <c r="G63" t="str">
        <f>VLOOKUP(C63,[4]Sheet1!$D:$D,1,0)</f>
        <v>5549</v>
      </c>
      <c r="I63" t="s">
        <v>553</v>
      </c>
      <c r="J63" t="str">
        <f t="shared" si="1"/>
        <v>，5549</v>
      </c>
      <c r="K63" t="s">
        <v>554</v>
      </c>
    </row>
    <row r="64" spans="1:11">
      <c r="A64" s="4" t="s">
        <v>201</v>
      </c>
      <c r="B64" s="10" t="s">
        <v>202</v>
      </c>
      <c r="C64" s="11" t="s">
        <v>555</v>
      </c>
      <c r="D64">
        <v>100</v>
      </c>
      <c r="E64">
        <f>VLOOKUP(C64,[3]Sheet1!$A:$B,2,0)</f>
        <v>-100</v>
      </c>
      <c r="G64" t="str">
        <f>VLOOKUP(C64,[4]Sheet1!$D:$D,1,0)</f>
        <v>5574</v>
      </c>
      <c r="I64" t="s">
        <v>555</v>
      </c>
      <c r="J64" t="str">
        <f t="shared" si="1"/>
        <v>，5574</v>
      </c>
      <c r="K64" t="s">
        <v>556</v>
      </c>
    </row>
    <row r="65" spans="1:11">
      <c r="A65" s="4" t="s">
        <v>17</v>
      </c>
      <c r="B65" s="10" t="s">
        <v>203</v>
      </c>
      <c r="C65" s="11" t="s">
        <v>557</v>
      </c>
      <c r="D65">
        <v>100</v>
      </c>
      <c r="E65">
        <f>VLOOKUP(C65,[3]Sheet1!$A:$B,2,0)</f>
        <v>-100</v>
      </c>
      <c r="G65" t="str">
        <f>VLOOKUP(C65,[4]Sheet1!$D:$D,1,0)</f>
        <v>5608</v>
      </c>
      <c r="I65" t="s">
        <v>557</v>
      </c>
      <c r="J65" t="str">
        <f t="shared" si="1"/>
        <v>，5608</v>
      </c>
      <c r="K65" t="s">
        <v>558</v>
      </c>
    </row>
    <row r="66" spans="1:11">
      <c r="A66" s="4" t="s">
        <v>27</v>
      </c>
      <c r="B66" s="10" t="s">
        <v>206</v>
      </c>
      <c r="C66" s="11" t="s">
        <v>559</v>
      </c>
      <c r="D66">
        <v>100</v>
      </c>
      <c r="E66">
        <f>VLOOKUP(C66,[3]Sheet1!$A:$B,2,0)</f>
        <v>-100</v>
      </c>
      <c r="G66" t="str">
        <f>VLOOKUP(C66,[4]Sheet1!$D:$D,1,0)</f>
        <v>4624</v>
      </c>
      <c r="I66" t="s">
        <v>559</v>
      </c>
      <c r="J66" t="str">
        <f t="shared" si="1"/>
        <v>，4624</v>
      </c>
      <c r="K66" t="s">
        <v>560</v>
      </c>
    </row>
    <row r="67" spans="1:11">
      <c r="A67" s="4" t="s">
        <v>209</v>
      </c>
      <c r="B67" s="10" t="s">
        <v>210</v>
      </c>
      <c r="C67" s="11" t="s">
        <v>561</v>
      </c>
      <c r="D67" s="16">
        <v>100</v>
      </c>
      <c r="E67">
        <f>VLOOKUP(C67,[3]Sheet1!$A:$B,2,0)</f>
        <v>-100</v>
      </c>
      <c r="G67" t="str">
        <f>VLOOKUP(C67,[4]Sheet1!$D:$D,1,0)</f>
        <v>5650</v>
      </c>
      <c r="I67" t="s">
        <v>561</v>
      </c>
      <c r="J67" t="str">
        <f t="shared" ref="J67:J98" si="2">$J$1&amp;I67</f>
        <v>，5650</v>
      </c>
      <c r="K67" t="s">
        <v>562</v>
      </c>
    </row>
    <row r="68" spans="1:11">
      <c r="A68" s="14" t="s">
        <v>17</v>
      </c>
      <c r="B68" s="15" t="s">
        <v>211</v>
      </c>
      <c r="C68" s="11" t="s">
        <v>563</v>
      </c>
      <c r="D68">
        <v>100</v>
      </c>
      <c r="E68">
        <f>VLOOKUP(C68,[3]Sheet1!$A:$B,2,0)</f>
        <v>-100</v>
      </c>
      <c r="G68" t="str">
        <f>VLOOKUP(C68,[4]Sheet1!$D:$D,1,0)</f>
        <v>5536</v>
      </c>
      <c r="I68" t="s">
        <v>563</v>
      </c>
      <c r="J68" t="str">
        <f t="shared" si="2"/>
        <v>，5536</v>
      </c>
      <c r="K68" t="s">
        <v>564</v>
      </c>
    </row>
    <row r="69" spans="1:11">
      <c r="A69" s="4" t="s">
        <v>27</v>
      </c>
      <c r="B69" s="10" t="s">
        <v>213</v>
      </c>
      <c r="C69" s="11" t="s">
        <v>565</v>
      </c>
      <c r="D69">
        <v>100</v>
      </c>
      <c r="E69">
        <f>VLOOKUP(C69,[3]Sheet1!$A:$B,2,0)</f>
        <v>-100</v>
      </c>
      <c r="G69" t="str">
        <f>VLOOKUP(C69,[4]Sheet1!$D:$D,1,0)</f>
        <v>5651</v>
      </c>
      <c r="I69" t="s">
        <v>565</v>
      </c>
      <c r="J69" t="str">
        <f t="shared" si="2"/>
        <v>，5651</v>
      </c>
      <c r="K69" t="s">
        <v>566</v>
      </c>
    </row>
    <row r="70" spans="1:11">
      <c r="A70" s="4" t="s">
        <v>27</v>
      </c>
      <c r="B70" s="10" t="s">
        <v>225</v>
      </c>
      <c r="C70" s="11" t="s">
        <v>567</v>
      </c>
      <c r="D70">
        <v>100</v>
      </c>
      <c r="E70">
        <f>VLOOKUP(C70,[3]Sheet1!$A:$B,2,0)</f>
        <v>-100</v>
      </c>
      <c r="G70" t="str">
        <f>VLOOKUP(C70,[4]Sheet1!$D:$D,1,0)</f>
        <v>5853</v>
      </c>
      <c r="I70" t="s">
        <v>567</v>
      </c>
      <c r="J70" t="str">
        <f t="shared" si="2"/>
        <v>，5853</v>
      </c>
      <c r="K70" t="s">
        <v>568</v>
      </c>
    </row>
    <row r="71" spans="1:11">
      <c r="A71" s="4" t="s">
        <v>27</v>
      </c>
      <c r="B71" s="10" t="s">
        <v>226</v>
      </c>
      <c r="C71" s="11" t="s">
        <v>569</v>
      </c>
      <c r="D71">
        <v>100</v>
      </c>
      <c r="E71">
        <f>VLOOKUP(C71,[3]Sheet1!$A:$B,2,0)</f>
        <v>-100</v>
      </c>
      <c r="G71" t="str">
        <f>VLOOKUP(C71,[4]Sheet1!$D:$D,1,0)</f>
        <v>5924</v>
      </c>
      <c r="I71" t="s">
        <v>569</v>
      </c>
      <c r="J71" t="str">
        <f t="shared" si="2"/>
        <v>，5924</v>
      </c>
      <c r="K71" t="s">
        <v>570</v>
      </c>
    </row>
    <row r="72" spans="1:11">
      <c r="A72" s="4" t="s">
        <v>27</v>
      </c>
      <c r="B72" s="10" t="s">
        <v>227</v>
      </c>
      <c r="C72" s="11" t="s">
        <v>571</v>
      </c>
      <c r="D72">
        <v>1900</v>
      </c>
      <c r="E72">
        <f>VLOOKUP(C72,[3]Sheet1!$A:$B,2,0)</f>
        <v>-100</v>
      </c>
      <c r="G72" t="str">
        <f>VLOOKUP(C72,[4]Sheet1!$D:$D,1,0)</f>
        <v>5923</v>
      </c>
      <c r="I72" t="s">
        <v>571</v>
      </c>
      <c r="J72" t="str">
        <f t="shared" si="2"/>
        <v>，5923</v>
      </c>
      <c r="K72" t="s">
        <v>572</v>
      </c>
    </row>
    <row r="73" spans="1:11">
      <c r="A73" s="4" t="s">
        <v>228</v>
      </c>
      <c r="B73" s="10" t="s">
        <v>229</v>
      </c>
      <c r="C73" s="11" t="s">
        <v>573</v>
      </c>
      <c r="D73">
        <v>200</v>
      </c>
      <c r="E73">
        <f>VLOOKUP(C73,[3]Sheet1!$A:$B,2,0)</f>
        <v>-1800</v>
      </c>
      <c r="G73" t="str">
        <f>VLOOKUP(C73,[4]Sheet1!$D:$D,1,0)</f>
        <v>5873</v>
      </c>
      <c r="I73" t="s">
        <v>573</v>
      </c>
      <c r="J73" t="str">
        <f t="shared" si="2"/>
        <v>，5873</v>
      </c>
      <c r="K73" t="s">
        <v>574</v>
      </c>
    </row>
    <row r="74" spans="1:11">
      <c r="A74" s="4" t="s">
        <v>228</v>
      </c>
      <c r="B74" s="10" t="s">
        <v>229</v>
      </c>
      <c r="C74" s="107" t="s">
        <v>575</v>
      </c>
      <c r="D74">
        <v>201</v>
      </c>
      <c r="E74">
        <f>VLOOKUP(C74,[3]Sheet1!$A:$B,2,0)</f>
        <v>-100</v>
      </c>
      <c r="G74" t="str">
        <f>VLOOKUP(C74,[4]Sheet1!$D:$D,1,0)</f>
        <v>5984</v>
      </c>
      <c r="I74" s="108" t="s">
        <v>575</v>
      </c>
      <c r="J74" t="str">
        <f t="shared" si="2"/>
        <v>，5984</v>
      </c>
      <c r="K74" t="s">
        <v>576</v>
      </c>
    </row>
    <row r="75" spans="1:11">
      <c r="A75" s="4" t="s">
        <v>27</v>
      </c>
      <c r="B75" s="20" t="s">
        <v>231</v>
      </c>
      <c r="C75" s="11" t="s">
        <v>577</v>
      </c>
      <c r="D75">
        <v>200</v>
      </c>
      <c r="E75">
        <f>VLOOKUP(C75,[3]Sheet1!$A:$B,2,0)</f>
        <v>-200</v>
      </c>
      <c r="G75" t="str">
        <f>VLOOKUP(C75,[4]Sheet1!$D:$D,1,0)</f>
        <v>5922</v>
      </c>
      <c r="I75" t="s">
        <v>577</v>
      </c>
      <c r="J75" t="str">
        <f t="shared" si="2"/>
        <v>，5922</v>
      </c>
      <c r="K75" t="s">
        <v>578</v>
      </c>
    </row>
    <row r="76" spans="1:11">
      <c r="A76" s="4" t="s">
        <v>27</v>
      </c>
      <c r="B76" s="20" t="s">
        <v>236</v>
      </c>
      <c r="C76" s="11" t="s">
        <v>579</v>
      </c>
      <c r="D76">
        <v>200</v>
      </c>
      <c r="E76">
        <f>VLOOKUP(C76,[3]Sheet1!$A:$B,2,0)</f>
        <v>-200</v>
      </c>
      <c r="G76" t="str">
        <f>VLOOKUP(C76,[4]Sheet1!$D:$D,1,0)</f>
        <v>5795</v>
      </c>
      <c r="I76" t="s">
        <v>579</v>
      </c>
      <c r="J76" t="str">
        <f t="shared" si="2"/>
        <v>，5795</v>
      </c>
      <c r="K76" t="s">
        <v>580</v>
      </c>
    </row>
    <row r="77" spans="1:11">
      <c r="A77" s="4" t="s">
        <v>27</v>
      </c>
      <c r="B77" s="20" t="s">
        <v>237</v>
      </c>
      <c r="C77" s="11" t="s">
        <v>581</v>
      </c>
      <c r="D77">
        <v>100</v>
      </c>
      <c r="E77">
        <f>VLOOKUP(C77,[3]Sheet1!$A:$B,2,0)</f>
        <v>-200</v>
      </c>
      <c r="G77" t="str">
        <f>VLOOKUP(C77,[4]Sheet1!$D:$D,1,0)</f>
        <v>5842</v>
      </c>
      <c r="I77" t="s">
        <v>581</v>
      </c>
      <c r="J77" t="str">
        <f t="shared" si="2"/>
        <v>，5842</v>
      </c>
      <c r="K77" t="s">
        <v>582</v>
      </c>
    </row>
    <row r="78" spans="1:11">
      <c r="A78" s="4" t="s">
        <v>238</v>
      </c>
      <c r="B78" s="20" t="s">
        <v>239</v>
      </c>
      <c r="C78" s="11" t="s">
        <v>583</v>
      </c>
      <c r="D78">
        <v>100</v>
      </c>
      <c r="E78">
        <f>VLOOKUP(C78,[3]Sheet1!$A:$B,2,0)</f>
        <v>-100</v>
      </c>
      <c r="G78" t="str">
        <f>VLOOKUP(C78,[4]Sheet1!$D:$D,1,0)</f>
        <v>4594</v>
      </c>
      <c r="I78" t="s">
        <v>583</v>
      </c>
      <c r="J78" t="str">
        <f t="shared" si="2"/>
        <v>，4594</v>
      </c>
      <c r="K78" t="s">
        <v>584</v>
      </c>
    </row>
    <row r="79" spans="1:11">
      <c r="A79" s="4" t="s">
        <v>240</v>
      </c>
      <c r="B79" s="20" t="s">
        <v>241</v>
      </c>
      <c r="C79" s="11" t="s">
        <v>585</v>
      </c>
      <c r="D79">
        <v>100</v>
      </c>
      <c r="E79">
        <f>VLOOKUP(C79,[3]Sheet1!$A:$B,2,0)</f>
        <v>-100</v>
      </c>
      <c r="G79" t="str">
        <f>VLOOKUP(C79,[4]Sheet1!$D:$D,1,0)</f>
        <v>6120</v>
      </c>
      <c r="I79" t="s">
        <v>585</v>
      </c>
      <c r="J79" t="str">
        <f t="shared" si="2"/>
        <v>，6120</v>
      </c>
      <c r="K79" t="s">
        <v>586</v>
      </c>
    </row>
    <row r="80" spans="1:11">
      <c r="A80" s="4" t="s">
        <v>242</v>
      </c>
      <c r="B80" s="20" t="s">
        <v>243</v>
      </c>
      <c r="C80" s="11" t="s">
        <v>587</v>
      </c>
      <c r="D80">
        <v>100</v>
      </c>
      <c r="E80">
        <f>VLOOKUP(C80,[3]Sheet1!$A:$B,2,0)</f>
        <v>-100</v>
      </c>
      <c r="G80" t="str">
        <f>VLOOKUP(C80,[4]Sheet1!$D:$D,1,0)</f>
        <v>6059</v>
      </c>
      <c r="I80" t="s">
        <v>587</v>
      </c>
      <c r="J80" t="str">
        <f t="shared" si="2"/>
        <v>，6059</v>
      </c>
      <c r="K80" t="s">
        <v>588</v>
      </c>
    </row>
    <row r="81" spans="1:11">
      <c r="A81" s="4" t="s">
        <v>244</v>
      </c>
      <c r="B81" s="20" t="s">
        <v>245</v>
      </c>
      <c r="C81" s="11" t="s">
        <v>589</v>
      </c>
      <c r="D81">
        <v>100</v>
      </c>
      <c r="E81">
        <f>VLOOKUP(C81,[3]Sheet1!$A:$B,2,0)</f>
        <v>-100</v>
      </c>
      <c r="G81" t="str">
        <f>VLOOKUP(C81,[4]Sheet1!$D:$D,1,0)</f>
        <v>6063</v>
      </c>
      <c r="I81" t="s">
        <v>589</v>
      </c>
      <c r="J81" t="str">
        <f t="shared" si="2"/>
        <v>，6063</v>
      </c>
      <c r="K81" t="s">
        <v>590</v>
      </c>
    </row>
    <row r="82" spans="1:11">
      <c r="A82" s="4" t="s">
        <v>246</v>
      </c>
      <c r="B82" s="20" t="s">
        <v>247</v>
      </c>
      <c r="C82" s="11" t="s">
        <v>591</v>
      </c>
      <c r="D82">
        <v>200</v>
      </c>
      <c r="E82">
        <f>VLOOKUP(C82,[3]Sheet1!$A:$B,2,0)</f>
        <v>-100</v>
      </c>
      <c r="G82" t="str">
        <f>VLOOKUP(C82,[4]Sheet1!$D:$D,1,0)</f>
        <v>6051</v>
      </c>
      <c r="I82" t="s">
        <v>591</v>
      </c>
      <c r="J82" t="str">
        <f t="shared" si="2"/>
        <v>，6051</v>
      </c>
      <c r="K82" t="s">
        <v>592</v>
      </c>
    </row>
    <row r="83" spans="1:11">
      <c r="A83" s="4" t="s">
        <v>27</v>
      </c>
      <c r="B83" s="20" t="s">
        <v>248</v>
      </c>
      <c r="C83" s="11" t="s">
        <v>593</v>
      </c>
      <c r="D83">
        <v>100</v>
      </c>
      <c r="E83">
        <f>VLOOKUP(C83,[3]Sheet1!$A:$B,2,0)</f>
        <v>-200</v>
      </c>
      <c r="G83" t="str">
        <f>VLOOKUP(C83,[4]Sheet1!$D:$D,1,0)</f>
        <v>6010</v>
      </c>
      <c r="I83" t="s">
        <v>593</v>
      </c>
      <c r="J83" t="str">
        <f t="shared" si="2"/>
        <v>，6010</v>
      </c>
      <c r="K83" t="s">
        <v>594</v>
      </c>
    </row>
    <row r="84" spans="1:11">
      <c r="A84" s="4" t="s">
        <v>249</v>
      </c>
      <c r="B84" s="20" t="s">
        <v>250</v>
      </c>
      <c r="C84" s="11" t="s">
        <v>595</v>
      </c>
      <c r="D84" s="16">
        <v>600</v>
      </c>
      <c r="E84">
        <f>VLOOKUP(C84,[3]Sheet1!$A:$B,2,0)</f>
        <v>-100</v>
      </c>
      <c r="G84" t="str">
        <f>VLOOKUP(C84,[4]Sheet1!$D:$D,1,0)</f>
        <v>6139</v>
      </c>
      <c r="I84" t="s">
        <v>595</v>
      </c>
      <c r="J84" t="str">
        <f t="shared" si="2"/>
        <v>，6139</v>
      </c>
      <c r="K84" t="s">
        <v>596</v>
      </c>
    </row>
    <row r="85" spans="1:11">
      <c r="A85" s="14" t="s">
        <v>251</v>
      </c>
      <c r="B85" s="15" t="s">
        <v>252</v>
      </c>
      <c r="C85" s="11" t="s">
        <v>597</v>
      </c>
      <c r="D85">
        <v>100</v>
      </c>
      <c r="E85">
        <f>VLOOKUP(C85,[3]Sheet1!$A:$B,2,0)</f>
        <v>-800</v>
      </c>
      <c r="G85" t="str">
        <f>VLOOKUP(C85,[4]Sheet1!$D:$D,1,0)</f>
        <v>5895</v>
      </c>
      <c r="I85" t="s">
        <v>597</v>
      </c>
      <c r="J85" t="str">
        <f t="shared" si="2"/>
        <v>，5895</v>
      </c>
      <c r="K85" t="s">
        <v>598</v>
      </c>
    </row>
    <row r="86" spans="1:11">
      <c r="A86" s="4" t="s">
        <v>27</v>
      </c>
      <c r="B86" s="20" t="s">
        <v>258</v>
      </c>
      <c r="C86" s="11" t="s">
        <v>599</v>
      </c>
      <c r="D86">
        <v>1400</v>
      </c>
      <c r="E86">
        <f>VLOOKUP(C86,[3]Sheet1!$A:$B,2,0)</f>
        <v>-100</v>
      </c>
      <c r="G86" t="str">
        <f>VLOOKUP(C86,[4]Sheet1!$D:$D,1,0)</f>
        <v>5921</v>
      </c>
      <c r="I86" t="s">
        <v>599</v>
      </c>
      <c r="J86" t="str">
        <f t="shared" si="2"/>
        <v>，5921</v>
      </c>
      <c r="K86" t="s">
        <v>600</v>
      </c>
    </row>
    <row r="87" s="7" customFormat="1" spans="1:11">
      <c r="A87" s="23" t="s">
        <v>27</v>
      </c>
      <c r="B87" s="24" t="s">
        <v>261</v>
      </c>
      <c r="C87" s="25" t="s">
        <v>601</v>
      </c>
      <c r="D87" s="7">
        <v>300</v>
      </c>
      <c r="E87" s="7">
        <f>VLOOKUP(C87,[3]Sheet1!$A:$B,2,0)</f>
        <v>-1300</v>
      </c>
      <c r="G87" s="7" t="str">
        <f>VLOOKUP(C87,[4]Sheet1!$D:$D,1,0)</f>
        <v>4679</v>
      </c>
      <c r="I87" s="7" t="s">
        <v>601</v>
      </c>
      <c r="J87" t="str">
        <f t="shared" si="2"/>
        <v>，4679</v>
      </c>
      <c r="K87" s="7" t="s">
        <v>602</v>
      </c>
    </row>
    <row r="88" s="7" customFormat="1" spans="1:11">
      <c r="A88" s="23" t="s">
        <v>27</v>
      </c>
      <c r="B88" s="24" t="s">
        <v>261</v>
      </c>
      <c r="C88" s="25" t="s">
        <v>603</v>
      </c>
      <c r="G88" s="7" t="str">
        <f>VLOOKUP(C88,[4]Sheet1!$D:$D,1,0)</f>
        <v>4834</v>
      </c>
      <c r="I88" s="7" t="s">
        <v>603</v>
      </c>
      <c r="J88" t="str">
        <f t="shared" si="2"/>
        <v>，4834</v>
      </c>
      <c r="K88" s="7" t="s">
        <v>604</v>
      </c>
    </row>
    <row r="89" spans="1:11">
      <c r="A89" s="4" t="s">
        <v>262</v>
      </c>
      <c r="B89" s="20" t="s">
        <v>263</v>
      </c>
      <c r="C89" s="11" t="s">
        <v>605</v>
      </c>
      <c r="D89">
        <v>100</v>
      </c>
      <c r="E89">
        <f>VLOOKUP(C89,[3]Sheet1!$A:$B,2,0)</f>
        <v>-300</v>
      </c>
      <c r="G89" t="str">
        <f>VLOOKUP(C89,[4]Sheet1!$D:$D,1,0)</f>
        <v>6234</v>
      </c>
      <c r="I89" t="s">
        <v>605</v>
      </c>
      <c r="J89" t="str">
        <f t="shared" si="2"/>
        <v>，6234</v>
      </c>
      <c r="K89" t="s">
        <v>606</v>
      </c>
    </row>
    <row r="90" spans="1:11">
      <c r="A90" s="4" t="s">
        <v>264</v>
      </c>
      <c r="B90" s="20" t="s">
        <v>265</v>
      </c>
      <c r="C90" s="11" t="s">
        <v>607</v>
      </c>
      <c r="D90">
        <v>100</v>
      </c>
      <c r="E90">
        <f>VLOOKUP(C90,[3]Sheet1!$A:$B,2,0)</f>
        <v>-100</v>
      </c>
      <c r="G90" t="str">
        <f>VLOOKUP(C90,[4]Sheet1!$D:$D,1,0)</f>
        <v>6177</v>
      </c>
      <c r="I90" t="s">
        <v>607</v>
      </c>
      <c r="J90" t="str">
        <f t="shared" si="2"/>
        <v>，6177</v>
      </c>
      <c r="K90" t="s">
        <v>608</v>
      </c>
    </row>
    <row r="91" spans="1:11">
      <c r="A91" s="4" t="s">
        <v>228</v>
      </c>
      <c r="B91" s="20" t="s">
        <v>265</v>
      </c>
      <c r="C91" s="12" t="s">
        <v>609</v>
      </c>
      <c r="D91">
        <v>100</v>
      </c>
      <c r="E91">
        <f>VLOOKUP(C91,[3]Sheet1!$A:$B,2,0)</f>
        <v>-100</v>
      </c>
      <c r="G91" t="str">
        <f>VLOOKUP(C91,[4]Sheet1!$D:$D,1,0)</f>
        <v>6179</v>
      </c>
      <c r="I91" t="s">
        <v>609</v>
      </c>
      <c r="J91" t="str">
        <f t="shared" si="2"/>
        <v>，6179</v>
      </c>
      <c r="K91" t="s">
        <v>610</v>
      </c>
    </row>
    <row r="92" spans="1:11">
      <c r="A92" s="4" t="s">
        <v>266</v>
      </c>
      <c r="B92" s="10" t="s">
        <v>267</v>
      </c>
      <c r="C92" s="11" t="s">
        <v>611</v>
      </c>
      <c r="D92">
        <v>200</v>
      </c>
      <c r="E92">
        <f>VLOOKUP(C92,[3]Sheet1!$A:$B,2,0)</f>
        <v>-100</v>
      </c>
      <c r="G92" t="str">
        <f>VLOOKUP(C92,[4]Sheet1!$D:$D,1,0)</f>
        <v>5561</v>
      </c>
      <c r="I92" t="s">
        <v>611</v>
      </c>
      <c r="J92" t="str">
        <f t="shared" si="2"/>
        <v>，5561</v>
      </c>
      <c r="K92" t="s">
        <v>612</v>
      </c>
    </row>
    <row r="93" spans="1:11">
      <c r="A93" s="4" t="s">
        <v>271</v>
      </c>
      <c r="B93" s="10" t="s">
        <v>272</v>
      </c>
      <c r="C93" s="11" t="s">
        <v>613</v>
      </c>
      <c r="D93">
        <v>100</v>
      </c>
      <c r="E93">
        <f>VLOOKUP(C93,[3]Sheet1!$A:$B,2,0)</f>
        <v>-200</v>
      </c>
      <c r="G93" t="str">
        <f>VLOOKUP(C93,[4]Sheet1!$D:$D,1,0)</f>
        <v>6137</v>
      </c>
      <c r="I93" t="s">
        <v>613</v>
      </c>
      <c r="J93" t="str">
        <f t="shared" si="2"/>
        <v>，6137</v>
      </c>
      <c r="K93" t="s">
        <v>614</v>
      </c>
    </row>
    <row r="94" spans="1:11">
      <c r="A94" s="4" t="s">
        <v>273</v>
      </c>
      <c r="B94" s="10" t="s">
        <v>274</v>
      </c>
      <c r="C94" s="12" t="s">
        <v>615</v>
      </c>
      <c r="D94">
        <v>100</v>
      </c>
      <c r="E94">
        <f>VLOOKUP(C94,[3]Sheet1!$A:$B,2,0)</f>
        <v>-100</v>
      </c>
      <c r="G94" t="str">
        <f>VLOOKUP(C94,[4]Sheet1!$D:$D,1,0)</f>
        <v>6076</v>
      </c>
      <c r="I94" t="s">
        <v>615</v>
      </c>
      <c r="J94" t="str">
        <f t="shared" si="2"/>
        <v>，6076</v>
      </c>
      <c r="K94" t="s">
        <v>616</v>
      </c>
    </row>
    <row r="95" spans="1:11">
      <c r="A95" s="4" t="s">
        <v>275</v>
      </c>
      <c r="B95" s="10" t="s">
        <v>274</v>
      </c>
      <c r="C95" s="11" t="s">
        <v>617</v>
      </c>
      <c r="D95">
        <v>100</v>
      </c>
      <c r="E95">
        <f>VLOOKUP(C95,[3]Sheet1!$A:$B,2,0)</f>
        <v>-100</v>
      </c>
      <c r="G95" t="str">
        <f>VLOOKUP(C95,[4]Sheet1!$D:$D,1,0)</f>
        <v>6136</v>
      </c>
      <c r="I95" t="s">
        <v>617</v>
      </c>
      <c r="J95" t="str">
        <f t="shared" si="2"/>
        <v>，6136</v>
      </c>
      <c r="K95" t="s">
        <v>618</v>
      </c>
    </row>
    <row r="96" spans="1:11">
      <c r="A96" s="4" t="s">
        <v>228</v>
      </c>
      <c r="B96" s="10" t="s">
        <v>285</v>
      </c>
      <c r="C96" s="11" t="s">
        <v>619</v>
      </c>
      <c r="D96">
        <v>100</v>
      </c>
      <c r="E96">
        <f>VLOOKUP(C96,[3]Sheet1!$A:$B,2,0)</f>
        <v>-100</v>
      </c>
      <c r="G96" t="str">
        <f>VLOOKUP(C96,[4]Sheet1!$D:$D,1,0)</f>
        <v>6830</v>
      </c>
      <c r="I96" t="s">
        <v>619</v>
      </c>
      <c r="J96" t="str">
        <f t="shared" si="2"/>
        <v>，6830</v>
      </c>
      <c r="K96" t="s">
        <v>620</v>
      </c>
    </row>
    <row r="97" spans="1:11">
      <c r="A97" s="4" t="s">
        <v>288</v>
      </c>
      <c r="B97" s="10" t="s">
        <v>289</v>
      </c>
      <c r="C97" s="11" t="s">
        <v>621</v>
      </c>
      <c r="D97">
        <v>100</v>
      </c>
      <c r="E97">
        <f>VLOOKUP(C97,[3]Sheet1!$A:$B,2,0)</f>
        <v>-100</v>
      </c>
      <c r="G97" t="str">
        <f>VLOOKUP(C97,[4]Sheet1!$D:$D,1,0)</f>
        <v>6963</v>
      </c>
      <c r="I97" t="s">
        <v>621</v>
      </c>
      <c r="J97" t="str">
        <f t="shared" si="2"/>
        <v>，6963</v>
      </c>
      <c r="K97" t="s">
        <v>622</v>
      </c>
    </row>
    <row r="98" spans="1:11">
      <c r="A98" s="4" t="s">
        <v>49</v>
      </c>
      <c r="B98" s="10" t="s">
        <v>290</v>
      </c>
      <c r="C98" s="11" t="s">
        <v>623</v>
      </c>
      <c r="D98">
        <v>100</v>
      </c>
      <c r="E98">
        <f>VLOOKUP(C98,[3]Sheet1!$A:$B,2,0)</f>
        <v>-100</v>
      </c>
      <c r="G98" t="str">
        <f>VLOOKUP(C98,[4]Sheet1!$D:$D,1,0)</f>
        <v>5787</v>
      </c>
      <c r="I98" t="s">
        <v>623</v>
      </c>
      <c r="J98" t="str">
        <f t="shared" si="2"/>
        <v>，5787</v>
      </c>
      <c r="K98" t="s">
        <v>624</v>
      </c>
    </row>
    <row r="99" spans="1:11">
      <c r="A99" s="4" t="s">
        <v>291</v>
      </c>
      <c r="B99" s="10" t="s">
        <v>292</v>
      </c>
      <c r="C99" s="11" t="s">
        <v>625</v>
      </c>
      <c r="D99">
        <v>100</v>
      </c>
      <c r="E99">
        <f>VLOOKUP(C99,[3]Sheet1!$A:$B,2,0)</f>
        <v>-100</v>
      </c>
      <c r="G99" t="str">
        <f>VLOOKUP(C99,[4]Sheet1!$D:$D,1,0)</f>
        <v>6849</v>
      </c>
      <c r="I99" t="s">
        <v>625</v>
      </c>
      <c r="J99" t="str">
        <f>$J$1&amp;I99</f>
        <v>，6849</v>
      </c>
      <c r="K99" t="s">
        <v>626</v>
      </c>
    </row>
    <row r="100" spans="1:11">
      <c r="A100" s="26" t="s">
        <v>228</v>
      </c>
      <c r="B100" s="10" t="s">
        <v>301</v>
      </c>
      <c r="C100" s="11" t="s">
        <v>627</v>
      </c>
      <c r="D100">
        <v>100</v>
      </c>
      <c r="E100">
        <f>VLOOKUP(C100,[3]Sheet1!$A:$B,2,0)</f>
        <v>-100</v>
      </c>
      <c r="G100" t="str">
        <f>VLOOKUP(C100,[4]Sheet1!$D:$D,1,0)</f>
        <v>7065</v>
      </c>
      <c r="I100" t="s">
        <v>627</v>
      </c>
      <c r="J100" t="str">
        <f>$J$1&amp;I100</f>
        <v>，7065</v>
      </c>
      <c r="K100" t="s">
        <v>628</v>
      </c>
    </row>
    <row r="101" spans="1:11">
      <c r="A101" s="26" t="s">
        <v>303</v>
      </c>
      <c r="B101" s="10" t="s">
        <v>301</v>
      </c>
      <c r="C101" s="12" t="s">
        <v>629</v>
      </c>
      <c r="D101">
        <v>100</v>
      </c>
      <c r="E101">
        <f>VLOOKUP(C101,[3]Sheet1!$A:$B,2,0)</f>
        <v>-100</v>
      </c>
      <c r="G101" t="str">
        <f>VLOOKUP(C101,[4]Sheet1!$D:$D,1,0)</f>
        <v>7054</v>
      </c>
      <c r="I101" t="s">
        <v>629</v>
      </c>
      <c r="J101" t="str">
        <f>$J$1&amp;I101</f>
        <v>，7054</v>
      </c>
      <c r="K101" t="s">
        <v>630</v>
      </c>
    </row>
    <row r="102" spans="1:11">
      <c r="A102" s="4" t="s">
        <v>228</v>
      </c>
      <c r="B102" s="10" t="s">
        <v>306</v>
      </c>
      <c r="C102" s="11" t="s">
        <v>631</v>
      </c>
      <c r="D102">
        <v>100</v>
      </c>
      <c r="E102">
        <f>VLOOKUP(C102,[3]Sheet1!$A:$B,2,0)</f>
        <v>-100</v>
      </c>
      <c r="G102" t="str">
        <f>VLOOKUP(C102,[4]Sheet1!$D:$D,1,0)</f>
        <v>7057</v>
      </c>
      <c r="I102" t="s">
        <v>631</v>
      </c>
      <c r="J102" t="str">
        <f>$J$1&amp;I102</f>
        <v>，7057</v>
      </c>
      <c r="K102" t="s">
        <v>632</v>
      </c>
    </row>
    <row r="103" spans="1:11">
      <c r="A103" s="4" t="s">
        <v>313</v>
      </c>
      <c r="B103" s="10" t="s">
        <v>314</v>
      </c>
      <c r="C103" s="11" t="s">
        <v>633</v>
      </c>
      <c r="D103">
        <v>100</v>
      </c>
      <c r="E103">
        <f>VLOOKUP(C103,[3]Sheet1!$A:$B,2,0)</f>
        <v>-100</v>
      </c>
      <c r="G103" t="str">
        <f>VLOOKUP(C103,[4]Sheet1!$D:$D,1,0)</f>
        <v>6882</v>
      </c>
      <c r="I103" t="s">
        <v>633</v>
      </c>
      <c r="J103" t="str">
        <f>$J$1&amp;I103</f>
        <v>，6882</v>
      </c>
      <c r="K103" t="s">
        <v>634</v>
      </c>
    </row>
    <row r="104" spans="1:11">
      <c r="A104" s="4" t="s">
        <v>319</v>
      </c>
      <c r="B104" s="20" t="s">
        <v>320</v>
      </c>
      <c r="C104" s="11" t="s">
        <v>635</v>
      </c>
      <c r="D104">
        <v>200</v>
      </c>
      <c r="E104">
        <f>VLOOKUP(C104,[3]Sheet1!$A:$B,2,0)</f>
        <v>-100</v>
      </c>
      <c r="G104" t="str">
        <f>VLOOKUP(C104,[4]Sheet1!$D:$D,1,0)</f>
        <v>7072</v>
      </c>
      <c r="I104" t="s">
        <v>635</v>
      </c>
      <c r="J104" t="str">
        <f>$J$1&amp;I104</f>
        <v>，7072</v>
      </c>
      <c r="K104" t="s">
        <v>636</v>
      </c>
    </row>
    <row r="105" spans="1:11">
      <c r="A105" s="4" t="s">
        <v>228</v>
      </c>
      <c r="B105" s="10" t="s">
        <v>321</v>
      </c>
      <c r="C105" s="11" t="s">
        <v>637</v>
      </c>
      <c r="D105">
        <v>900</v>
      </c>
      <c r="E105">
        <f>VLOOKUP(C105,[3]Sheet1!$A:$B,2,0)</f>
        <v>-200</v>
      </c>
      <c r="G105" t="str">
        <f>VLOOKUP(C105,[4]Sheet1!$D:$D,1,0)</f>
        <v>6260</v>
      </c>
      <c r="I105" t="s">
        <v>637</v>
      </c>
      <c r="J105" t="str">
        <f>$J$1&amp;I105</f>
        <v>，6260</v>
      </c>
      <c r="K105" t="s">
        <v>638</v>
      </c>
    </row>
    <row r="106" spans="1:11">
      <c r="A106" s="4" t="s">
        <v>322</v>
      </c>
      <c r="B106" s="10" t="s">
        <v>323</v>
      </c>
      <c r="C106" s="11" t="s">
        <v>639</v>
      </c>
      <c r="D106">
        <v>100</v>
      </c>
      <c r="E106">
        <f>VLOOKUP(C106,[3]Sheet1!$A:$B,2,0)</f>
        <v>-900</v>
      </c>
      <c r="G106" t="str">
        <f>VLOOKUP(C106,[4]Sheet1!$D:$D,1,0)</f>
        <v>6949</v>
      </c>
      <c r="I106" t="s">
        <v>639</v>
      </c>
      <c r="J106" t="str">
        <f>$J$1&amp;I106</f>
        <v>，6949</v>
      </c>
      <c r="K106" t="s">
        <v>640</v>
      </c>
    </row>
    <row r="107" spans="1:11">
      <c r="A107" s="9" t="s">
        <v>324</v>
      </c>
      <c r="B107" s="10" t="s">
        <v>641</v>
      </c>
      <c r="C107" s="11" t="s">
        <v>642</v>
      </c>
      <c r="D107">
        <v>200</v>
      </c>
      <c r="E107">
        <f>VLOOKUP(C107,[3]Sheet1!$A:$B,2,0)</f>
        <v>-100</v>
      </c>
      <c r="G107" t="str">
        <f>VLOOKUP(C107,[4]Sheet1!$D:$D,1,0)</f>
        <v>5546</v>
      </c>
      <c r="I107" t="s">
        <v>642</v>
      </c>
      <c r="J107" t="str">
        <f>$J$1&amp;I107</f>
        <v>，5546</v>
      </c>
      <c r="K107" t="s">
        <v>643</v>
      </c>
    </row>
    <row r="108" spans="1:11">
      <c r="A108" s="9" t="s">
        <v>328</v>
      </c>
      <c r="B108" s="10" t="s">
        <v>329</v>
      </c>
      <c r="C108" s="11" t="s">
        <v>644</v>
      </c>
      <c r="E108">
        <f>VLOOKUP(C108,[3]Sheet1!$A:$B,2,0)</f>
        <v>-200</v>
      </c>
      <c r="G108" t="str">
        <f>VLOOKUP(C108,[4]Sheet1!$D:$D,1,0)</f>
        <v>3487</v>
      </c>
      <c r="I108" t="s">
        <v>644</v>
      </c>
      <c r="J108" t="str">
        <f>$J$1&amp;I108</f>
        <v>，3487</v>
      </c>
      <c r="K108" t="s">
        <v>645</v>
      </c>
    </row>
    <row r="109" spans="11:11">
      <c r="K109" t="s">
        <v>381</v>
      </c>
    </row>
    <row r="110" spans="11:11">
      <c r="K110" t="s">
        <v>385</v>
      </c>
    </row>
    <row r="111" spans="11:11">
      <c r="K111" t="s">
        <v>387</v>
      </c>
    </row>
    <row r="112" spans="11:11">
      <c r="K112" t="s">
        <v>391</v>
      </c>
    </row>
    <row r="113" spans="11:11">
      <c r="K113" t="s">
        <v>395</v>
      </c>
    </row>
    <row r="114" spans="11:11">
      <c r="K114" t="s">
        <v>397</v>
      </c>
    </row>
    <row r="115" spans="11:11">
      <c r="K115" t="s">
        <v>401</v>
      </c>
    </row>
    <row r="116" spans="11:11">
      <c r="K116" t="s">
        <v>405</v>
      </c>
    </row>
    <row r="117" spans="11:11">
      <c r="K117" t="s">
        <v>407</v>
      </c>
    </row>
    <row r="118" spans="11:11">
      <c r="K118" t="s">
        <v>409</v>
      </c>
    </row>
    <row r="119" spans="11:11">
      <c r="K119" s="27" t="s">
        <v>410</v>
      </c>
    </row>
  </sheetData>
  <autoFilter ref="A1:G108">
    <extLst/>
  </autoFilter>
  <conditionalFormatting sqref="C12">
    <cfRule type="duplicateValues" dxfId="0" priority="16"/>
  </conditionalFormatting>
  <conditionalFormatting sqref="C13">
    <cfRule type="duplicateValues" dxfId="0" priority="13"/>
  </conditionalFormatting>
  <conditionalFormatting sqref="A38">
    <cfRule type="duplicateValues" dxfId="0" priority="8"/>
    <cfRule type="duplicateValues" dxfId="0" priority="7"/>
    <cfRule type="duplicateValues" dxfId="0" priority="6"/>
  </conditionalFormatting>
  <conditionalFormatting sqref="B38">
    <cfRule type="duplicateValues" dxfId="0" priority="5"/>
  </conditionalFormatting>
  <conditionalFormatting sqref="C44">
    <cfRule type="duplicateValues" dxfId="0" priority="15"/>
  </conditionalFormatting>
  <conditionalFormatting sqref="C63">
    <cfRule type="duplicateValues" dxfId="0" priority="14"/>
  </conditionalFormatting>
  <conditionalFormatting sqref="A74">
    <cfRule type="duplicateValues" dxfId="0" priority="10"/>
    <cfRule type="duplicateValues" dxfId="0" priority="11"/>
    <cfRule type="duplicateValues" dxfId="0" priority="12"/>
  </conditionalFormatting>
  <conditionalFormatting sqref="B74">
    <cfRule type="duplicateValues" dxfId="0" priority="9"/>
  </conditionalFormatting>
  <conditionalFormatting sqref="A88">
    <cfRule type="duplicateValues" dxfId="0" priority="4"/>
    <cfRule type="duplicateValues" dxfId="0" priority="3"/>
    <cfRule type="duplicateValues" dxfId="0" priority="2"/>
  </conditionalFormatting>
  <conditionalFormatting sqref="B88">
    <cfRule type="duplicateValues" dxfId="0" priority="1"/>
  </conditionalFormatting>
  <conditionalFormatting sqref="A62:A63">
    <cfRule type="duplicateValues" dxfId="0" priority="22"/>
  </conditionalFormatting>
  <conditionalFormatting sqref="A1:A37 A39:A51 A75:A87 A89:A108 A54:A73">
    <cfRule type="duplicateValues" dxfId="0" priority="19"/>
  </conditionalFormatting>
  <conditionalFormatting sqref="B1:B37 B39:B73 B75:B87 B89:B65539">
    <cfRule type="duplicateValues" dxfId="0" priority="18"/>
  </conditionalFormatting>
  <conditionalFormatting sqref="C1:C11 C15:C43 C64:C65539 C45:C60 C62">
    <cfRule type="duplicateValues" dxfId="0" priority="17"/>
  </conditionalFormatting>
  <conditionalFormatting sqref="A2:A28 A54:A73 A75:A87 A89:A108">
    <cfRule type="duplicateValues" dxfId="0" priority="23"/>
  </conditionalFormatting>
  <conditionalFormatting sqref="A13:A37 A39:A51 A75:A87 A89:A98 A54:A73">
    <cfRule type="duplicateValues" dxfId="0" priority="20"/>
  </conditionalFormatting>
  <conditionalFormatting sqref="A29:A37 A39:A53">
    <cfRule type="duplicateValues" dxfId="0" priority="2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workbookViewId="0">
      <selection activeCell="C3" sqref="C3"/>
    </sheetView>
  </sheetViews>
  <sheetFormatPr defaultColWidth="9" defaultRowHeight="14.25" outlineLevelCol="2"/>
  <sheetData>
    <row r="1" spans="1:2">
      <c r="A1" s="1" t="s">
        <v>2</v>
      </c>
      <c r="B1" t="s">
        <v>7</v>
      </c>
    </row>
    <row r="2" spans="1:3">
      <c r="A2" s="2" t="s">
        <v>23</v>
      </c>
      <c r="B2" t="s">
        <v>646</v>
      </c>
      <c r="C2" t="str">
        <f ca="1">PHONETIC(B2:B84)</f>
        <v>，1840882，1841349，1841369，1841340，1841885，1842313，1841564，1835337，1835335，1835333，1842667，1842681，1842858，1843301，1843480，1843609，1842672，1843592，1844209，1844677，1843045，1845116，1845244，1844853，1845920，1846666，1845808，1846083，1846296，1846702，1847513，1845384，1847490，1847251，1847698，1847406，1845905，1847941，1848673，1848635，1848637，1848463，1848465，1848564，1848309，1848636，1849120，1849138，1849638，1849797，1849798，1849767，1850238，1851184，1851182，1852363，1852545，1851520，1851334，1853365，1852477，1853294，1853708，1854061，1854063，1853755，1855313，1854266，1854270，1855602，1855548，1855934，1856135，1855941，1856154，1852947，1856276，1856101，1856308，1853726，1844241，1844232，1844538</v>
      </c>
    </row>
    <row r="3" spans="1:3">
      <c r="A3" s="2" t="s">
        <v>32</v>
      </c>
      <c r="B3" t="s">
        <v>647</v>
      </c>
      <c r="C3" t="s">
        <v>648</v>
      </c>
    </row>
    <row r="4" spans="1:2">
      <c r="A4" s="2" t="s">
        <v>46</v>
      </c>
      <c r="B4" t="s">
        <v>649</v>
      </c>
    </row>
    <row r="5" spans="1:2">
      <c r="A5" s="2" t="s">
        <v>51</v>
      </c>
      <c r="B5" t="s">
        <v>650</v>
      </c>
    </row>
    <row r="6" spans="1:2">
      <c r="A6" s="2" t="s">
        <v>55</v>
      </c>
      <c r="B6" t="s">
        <v>651</v>
      </c>
    </row>
    <row r="7" spans="1:2">
      <c r="A7" s="2" t="s">
        <v>57</v>
      </c>
      <c r="B7" t="s">
        <v>652</v>
      </c>
    </row>
    <row r="8" spans="1:2">
      <c r="A8" s="2" t="s">
        <v>59</v>
      </c>
      <c r="B8" t="s">
        <v>653</v>
      </c>
    </row>
    <row r="9" spans="1:2">
      <c r="A9" s="2" t="s">
        <v>61</v>
      </c>
      <c r="B9" t="s">
        <v>654</v>
      </c>
    </row>
    <row r="10" spans="1:2">
      <c r="A10" s="2" t="s">
        <v>63</v>
      </c>
      <c r="B10" t="s">
        <v>655</v>
      </c>
    </row>
    <row r="11" spans="1:2">
      <c r="A11" s="2" t="s">
        <v>65</v>
      </c>
      <c r="B11" t="s">
        <v>656</v>
      </c>
    </row>
    <row r="12" spans="1:2">
      <c r="A12" s="2" t="s">
        <v>67</v>
      </c>
      <c r="B12" t="s">
        <v>657</v>
      </c>
    </row>
    <row r="13" spans="1:2">
      <c r="A13" s="2" t="s">
        <v>69</v>
      </c>
      <c r="B13" t="s">
        <v>658</v>
      </c>
    </row>
    <row r="14" spans="1:2">
      <c r="A14" s="2" t="s">
        <v>71</v>
      </c>
      <c r="B14" t="s">
        <v>659</v>
      </c>
    </row>
    <row r="15" spans="1:2">
      <c r="A15" s="2" t="s">
        <v>73</v>
      </c>
      <c r="B15" t="s">
        <v>660</v>
      </c>
    </row>
    <row r="16" spans="1:2">
      <c r="A16" s="2" t="s">
        <v>75</v>
      </c>
      <c r="B16" t="s">
        <v>661</v>
      </c>
    </row>
    <row r="17" spans="1:2">
      <c r="A17" s="2" t="s">
        <v>77</v>
      </c>
      <c r="B17" t="s">
        <v>662</v>
      </c>
    </row>
    <row r="18" spans="1:2">
      <c r="A18" s="2" t="s">
        <v>80</v>
      </c>
      <c r="B18" t="s">
        <v>663</v>
      </c>
    </row>
    <row r="19" spans="1:2">
      <c r="A19" s="2" t="s">
        <v>89</v>
      </c>
      <c r="B19" t="s">
        <v>664</v>
      </c>
    </row>
    <row r="20" spans="1:2">
      <c r="A20" s="2" t="s">
        <v>91</v>
      </c>
      <c r="B20" t="s">
        <v>665</v>
      </c>
    </row>
    <row r="21" spans="1:2">
      <c r="A21" s="2" t="s">
        <v>107</v>
      </c>
      <c r="B21" t="s">
        <v>666</v>
      </c>
    </row>
    <row r="22" spans="1:2">
      <c r="A22" s="2" t="s">
        <v>109</v>
      </c>
      <c r="B22" t="s">
        <v>667</v>
      </c>
    </row>
    <row r="23" spans="1:2">
      <c r="A23" s="3" t="s">
        <v>116</v>
      </c>
      <c r="B23" t="s">
        <v>668</v>
      </c>
    </row>
    <row r="24" spans="1:2">
      <c r="A24" s="3" t="s">
        <v>118</v>
      </c>
      <c r="B24" t="s">
        <v>669</v>
      </c>
    </row>
    <row r="25" spans="1:2">
      <c r="A25" s="3" t="s">
        <v>121</v>
      </c>
      <c r="B25" t="s">
        <v>670</v>
      </c>
    </row>
    <row r="26" spans="1:2">
      <c r="A26" s="3" t="s">
        <v>123</v>
      </c>
      <c r="B26" t="s">
        <v>671</v>
      </c>
    </row>
    <row r="27" spans="1:2">
      <c r="A27" s="3" t="s">
        <v>125</v>
      </c>
      <c r="B27" t="s">
        <v>672</v>
      </c>
    </row>
    <row r="28" spans="1:2">
      <c r="A28" s="3" t="s">
        <v>127</v>
      </c>
      <c r="B28" t="s">
        <v>673</v>
      </c>
    </row>
    <row r="29" spans="1:2">
      <c r="A29" s="3" t="s">
        <v>129</v>
      </c>
      <c r="B29" t="s">
        <v>674</v>
      </c>
    </row>
    <row r="30" spans="1:2">
      <c r="A30" s="3" t="s">
        <v>132</v>
      </c>
      <c r="B30" t="s">
        <v>675</v>
      </c>
    </row>
    <row r="31" spans="1:2">
      <c r="A31" s="3" t="s">
        <v>133</v>
      </c>
      <c r="B31" t="s">
        <v>676</v>
      </c>
    </row>
    <row r="32" spans="1:2">
      <c r="A32" s="3" t="s">
        <v>139</v>
      </c>
      <c r="B32" t="s">
        <v>677</v>
      </c>
    </row>
    <row r="33" spans="1:2">
      <c r="A33" s="3" t="s">
        <v>141</v>
      </c>
      <c r="B33" t="s">
        <v>678</v>
      </c>
    </row>
    <row r="34" spans="1:2">
      <c r="A34" s="3" t="s">
        <v>143</v>
      </c>
      <c r="B34" t="s">
        <v>679</v>
      </c>
    </row>
    <row r="35" spans="1:2">
      <c r="A35" s="4" t="s">
        <v>146</v>
      </c>
      <c r="B35" t="s">
        <v>680</v>
      </c>
    </row>
    <row r="36" spans="1:2">
      <c r="A36" s="3" t="s">
        <v>148</v>
      </c>
      <c r="B36" t="s">
        <v>681</v>
      </c>
    </row>
    <row r="37" spans="1:2">
      <c r="A37" s="3" t="s">
        <v>150</v>
      </c>
      <c r="B37" t="s">
        <v>682</v>
      </c>
    </row>
    <row r="38" spans="1:2">
      <c r="A38" s="3" t="s">
        <v>154</v>
      </c>
      <c r="B38" t="s">
        <v>683</v>
      </c>
    </row>
    <row r="39" spans="1:2">
      <c r="A39" s="3" t="s">
        <v>179</v>
      </c>
      <c r="B39" t="s">
        <v>684</v>
      </c>
    </row>
    <row r="40" spans="1:2">
      <c r="A40" s="3" t="s">
        <v>185</v>
      </c>
      <c r="B40" t="s">
        <v>685</v>
      </c>
    </row>
    <row r="41" spans="1:2">
      <c r="A41" s="3" t="s">
        <v>188</v>
      </c>
      <c r="B41" t="s">
        <v>686</v>
      </c>
    </row>
    <row r="42" spans="1:2">
      <c r="A42" s="3" t="s">
        <v>190</v>
      </c>
      <c r="B42" t="s">
        <v>687</v>
      </c>
    </row>
    <row r="43" spans="1:2">
      <c r="A43" s="3" t="s">
        <v>191</v>
      </c>
      <c r="B43" t="s">
        <v>688</v>
      </c>
    </row>
    <row r="44" spans="1:2">
      <c r="A44" s="3" t="s">
        <v>193</v>
      </c>
      <c r="B44" t="s">
        <v>689</v>
      </c>
    </row>
    <row r="45" spans="1:2">
      <c r="A45" s="3" t="s">
        <v>194</v>
      </c>
      <c r="B45" t="s">
        <v>690</v>
      </c>
    </row>
    <row r="46" spans="1:2">
      <c r="A46" s="3" t="s">
        <v>196</v>
      </c>
      <c r="B46" t="s">
        <v>691</v>
      </c>
    </row>
    <row r="47" spans="1:2">
      <c r="A47" s="3" t="s">
        <v>204</v>
      </c>
      <c r="B47" t="s">
        <v>692</v>
      </c>
    </row>
    <row r="48" spans="1:2">
      <c r="A48" s="3" t="s">
        <v>207</v>
      </c>
      <c r="B48" t="s">
        <v>693</v>
      </c>
    </row>
    <row r="49" spans="1:2">
      <c r="A49" s="3" t="s">
        <v>214</v>
      </c>
      <c r="B49" t="s">
        <v>694</v>
      </c>
    </row>
    <row r="50" spans="1:2">
      <c r="A50" s="3" t="s">
        <v>216</v>
      </c>
      <c r="B50" t="s">
        <v>695</v>
      </c>
    </row>
    <row r="51" spans="1:2">
      <c r="A51" s="3" t="s">
        <v>218</v>
      </c>
      <c r="B51" t="s">
        <v>696</v>
      </c>
    </row>
    <row r="52" spans="1:2">
      <c r="A52" s="3" t="s">
        <v>220</v>
      </c>
      <c r="B52" t="s">
        <v>697</v>
      </c>
    </row>
    <row r="53" spans="1:2">
      <c r="A53" s="3" t="s">
        <v>222</v>
      </c>
      <c r="B53" t="s">
        <v>698</v>
      </c>
    </row>
    <row r="54" spans="1:2">
      <c r="A54" s="2" t="s">
        <v>223</v>
      </c>
      <c r="B54" t="s">
        <v>699</v>
      </c>
    </row>
    <row r="55" spans="1:2">
      <c r="A55" s="3" t="s">
        <v>232</v>
      </c>
      <c r="B55" t="s">
        <v>700</v>
      </c>
    </row>
    <row r="56" spans="1:2">
      <c r="A56" s="3" t="s">
        <v>234</v>
      </c>
      <c r="B56" t="s">
        <v>701</v>
      </c>
    </row>
    <row r="57" spans="1:2">
      <c r="A57" s="3" t="s">
        <v>255</v>
      </c>
      <c r="B57" t="s">
        <v>702</v>
      </c>
    </row>
    <row r="58" spans="1:2">
      <c r="A58" s="3" t="s">
        <v>257</v>
      </c>
      <c r="B58" t="s">
        <v>703</v>
      </c>
    </row>
    <row r="59" spans="1:2">
      <c r="A59" s="3" t="s">
        <v>259</v>
      </c>
      <c r="B59" t="s">
        <v>704</v>
      </c>
    </row>
    <row r="60" spans="1:2">
      <c r="A60" s="3" t="s">
        <v>268</v>
      </c>
      <c r="B60" t="s">
        <v>705</v>
      </c>
    </row>
    <row r="61" spans="1:2">
      <c r="A61" s="3" t="s">
        <v>270</v>
      </c>
      <c r="B61" t="s">
        <v>706</v>
      </c>
    </row>
    <row r="62" spans="1:2">
      <c r="A62" s="3" t="s">
        <v>276</v>
      </c>
      <c r="B62" t="s">
        <v>707</v>
      </c>
    </row>
    <row r="63" spans="1:2">
      <c r="A63" s="3" t="s">
        <v>278</v>
      </c>
      <c r="B63" t="s">
        <v>708</v>
      </c>
    </row>
    <row r="64" spans="1:2">
      <c r="A64" s="3" t="s">
        <v>279</v>
      </c>
      <c r="B64" t="s">
        <v>709</v>
      </c>
    </row>
    <row r="65" spans="1:2">
      <c r="A65" s="3" t="s">
        <v>281</v>
      </c>
      <c r="B65" t="s">
        <v>710</v>
      </c>
    </row>
    <row r="66" spans="1:2">
      <c r="A66" s="3" t="s">
        <v>283</v>
      </c>
      <c r="B66" t="s">
        <v>711</v>
      </c>
    </row>
    <row r="67" spans="1:2">
      <c r="A67" s="3" t="s">
        <v>286</v>
      </c>
      <c r="B67" t="s">
        <v>712</v>
      </c>
    </row>
    <row r="68" spans="1:2">
      <c r="A68" s="3" t="s">
        <v>293</v>
      </c>
      <c r="B68" t="s">
        <v>713</v>
      </c>
    </row>
    <row r="69" spans="1:2">
      <c r="A69" s="3" t="s">
        <v>295</v>
      </c>
      <c r="B69" t="s">
        <v>714</v>
      </c>
    </row>
    <row r="70" spans="1:2">
      <c r="A70" s="3" t="s">
        <v>297</v>
      </c>
      <c r="B70" t="s">
        <v>715</v>
      </c>
    </row>
    <row r="71" spans="1:2">
      <c r="A71" s="3" t="s">
        <v>299</v>
      </c>
      <c r="B71" t="s">
        <v>716</v>
      </c>
    </row>
    <row r="72" spans="1:2">
      <c r="A72" s="3" t="s">
        <v>304</v>
      </c>
      <c r="B72" t="s">
        <v>717</v>
      </c>
    </row>
    <row r="73" spans="1:2">
      <c r="A73" s="3" t="s">
        <v>307</v>
      </c>
      <c r="B73" t="s">
        <v>718</v>
      </c>
    </row>
    <row r="74" spans="1:2">
      <c r="A74" s="3" t="s">
        <v>309</v>
      </c>
      <c r="B74" t="s">
        <v>719</v>
      </c>
    </row>
    <row r="75" spans="1:2">
      <c r="A75" s="3" t="s">
        <v>311</v>
      </c>
      <c r="B75" t="s">
        <v>720</v>
      </c>
    </row>
    <row r="76" spans="1:2">
      <c r="A76" s="3" t="s">
        <v>315</v>
      </c>
      <c r="B76" t="s">
        <v>721</v>
      </c>
    </row>
    <row r="77" spans="1:2">
      <c r="A77" s="3" t="s">
        <v>317</v>
      </c>
      <c r="B77" t="s">
        <v>722</v>
      </c>
    </row>
    <row r="78" spans="1:2">
      <c r="A78" s="2" t="s">
        <v>326</v>
      </c>
      <c r="B78" t="s">
        <v>723</v>
      </c>
    </row>
    <row r="79" spans="1:2">
      <c r="A79" s="2" t="s">
        <v>330</v>
      </c>
      <c r="B79" t="s">
        <v>724</v>
      </c>
    </row>
    <row r="80" spans="1:2">
      <c r="A80" s="2" t="s">
        <v>332</v>
      </c>
      <c r="B80" t="s">
        <v>725</v>
      </c>
    </row>
    <row r="81" spans="1:2">
      <c r="A81" s="2" t="s">
        <v>333</v>
      </c>
      <c r="B81" t="s">
        <v>726</v>
      </c>
    </row>
    <row r="82" spans="1:2">
      <c r="A82" s="5" t="s">
        <v>376</v>
      </c>
      <c r="B82" t="s">
        <v>727</v>
      </c>
    </row>
    <row r="83" spans="1:2">
      <c r="A83" s="5" t="s">
        <v>377</v>
      </c>
      <c r="B83" t="s">
        <v>728</v>
      </c>
    </row>
    <row r="84" spans="1:2">
      <c r="A84" s="5" t="s">
        <v>350</v>
      </c>
      <c r="B84" t="s">
        <v>729</v>
      </c>
    </row>
  </sheetData>
  <conditionalFormatting sqref="A1 A2 A3 A4 A5 A6:A17 A18 A19:A20 A21:A22 A23:A24 A25:A29 A30 A32:A34 A36:A37 A38 A39 A40 A41:A46 A47 A48 A49:A53 A55:A56 A57:A58 A59 A60:A61 A62:A66 A67 A68:A71 A72 A73:A75 A76:A77 A78 A79:A81">
    <cfRule type="duplicateValues" dxfId="0" priority="1"/>
  </conditionalFormatting>
  <conditionalFormatting sqref="A2 A3 A4 A5 A6:A17 A18 A19:A20 A21:A22 A23:A24 A25:A26 A39 A40 A41:A46 A47 A48 A49:A53 A55:A56 A57:A58 A59 A60:A61 A62:A66 A67 A68:A71 A72 A73:A75 A76:A77 A78">
    <cfRule type="duplicateValues" dxfId="0" priority="4"/>
  </conditionalFormatting>
  <conditionalFormatting sqref="A5 A6:A17 A18 A19:A20 A21:A22 A23:A24 A25:A29 A30 A32:A34 A36:A37 A38 A39 A40 A41:A46 A47 A48 A49:A53 A55:A56 A57:A58 A59 A60:A61 A62:A66 A67">
    <cfRule type="duplicateValues" dxfId="0" priority="2"/>
  </conditionalFormatting>
  <conditionalFormatting sqref="A27:A29 A30:A31 A32:A34 A35:A37 A3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客都文旅</vt:lpstr>
      <vt:lpstr>丁丁</vt:lpstr>
      <vt:lpstr>预约单号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小米 </cp:lastModifiedBy>
  <dcterms:created xsi:type="dcterms:W3CDTF">2016-04-23T07:08:00Z</dcterms:created>
  <cp:lastPrinted>2020-09-02T08:29:00Z</cp:lastPrinted>
  <dcterms:modified xsi:type="dcterms:W3CDTF">2020-09-19T08:05:48Z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