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<sst xmlns="http://schemas.openxmlformats.org/spreadsheetml/2006/main" count="73" uniqueCount="58">
  <si>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</si>
  <si>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</si>
  <si>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</si>
  <si>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</si>
  <si>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</si>
  <si>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</si>
  <si>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</si>
  <si>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</si>
  <si>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</si>
  <si>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</si>
  <si>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</si>
  <si>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</si>
  <si>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</si>
  <si>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</si>
  <si>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</si>
  <si>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</si>
  <si>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</si>
  <si>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</si>
  <si>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</si>
  <si>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</si>
  <si>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</si>
  <si>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</si>
  <si>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正常</t>
  </si>
  <si>
    <t>[大理市]大理碧玉间海景客栈(65288932)</t>
  </si>
  <si>
    <t>上花180度海景大床房&lt;双人入住&gt;&lt;无早&gt;&lt;特价大促销&gt;</t>
  </si>
  <si>
    <t>CNY</t>
  </si>
  <si>
    <t>黎薇</t>
  </si>
  <si>
    <t>CA4143210212CNY</t>
  </si>
  <si>
    <t>未提现</t>
  </si>
  <si>
    <t>携程开票</t>
  </si>
  <si>
    <t>[三亚]三亚凤凰岛度假酒店(65391490)</t>
  </si>
  <si>
    <t>揽海双卧行政套房&lt;早餐&gt;(提前1天预订)&lt;四人入住&gt;</t>
  </si>
  <si>
    <t>谢辉</t>
  </si>
  <si>
    <t>CA4143210218CNY</t>
  </si>
  <si>
    <t>,</t>
  </si>
  <si>
    <t>A210219151150459</t>
  </si>
  <si>
    <t>合计14095元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</si>
  <si>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</si>
  <si>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</si>
  <si>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</si>
  <si>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</si>
  <si>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</si>
  <si>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</si>
  <si>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</si>
  <si>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</si>
  <si>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</si>
  <si>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大理碧玉间海景客栈</t>
  </si>
  <si>
    <t>2021-01-27</t>
  </si>
  <si>
    <t>2021-01-28</t>
  </si>
  <si>
    <t>RMB</t>
  </si>
  <si>
    <t>205.00</t>
  </si>
  <si>
    <t/>
  </si>
  <si>
    <t>2021/1/27 17:41:45</t>
  </si>
  <si>
    <t>三亚凤凰岛度假酒店</t>
  </si>
  <si>
    <t>2021-01-29</t>
  </si>
  <si>
    <t>2021-02-03</t>
  </si>
  <si>
    <t>13890.00</t>
  </si>
  <si>
    <t>2021/1/19 22:32:11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</si>
</sst>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2" fillId="12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" fillId="16" borderId="6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7" borderId="3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"/>
  <sheetViews>
    <sheetView workbookViewId="0">
      <selection activeCell="A1" sqref="$A1:$XFD1048576"/>
    </sheetView>
  </sheetViews>
  <sheetFormatPr defaultColWidth="9" defaultRowHeight="13.5" outlineLevelRow="2"/>
  <cols>
    <col min="1" max="1" width="12.625" style="4"/>
    <col min="2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0">
      <c r="A2" s="4">
        <v>14346387728</v>
      </c>
      <c r="B2" s="4" t="s">
        <v>21</v>
      </c>
      <c r="C2" s="4" t="s">
        <v>22</v>
      </c>
      <c r="D2" s="4" t="s">
        <v>23</v>
      </c>
      <c r="E2" s="4" t="s">
        <v>24</v>
      </c>
      <c r="F2" s="5">
        <v>44223</v>
      </c>
      <c r="G2" s="5">
        <v>44224</v>
      </c>
      <c r="H2" s="4">
        <v>1</v>
      </c>
      <c r="I2" s="4">
        <v>1</v>
      </c>
      <c r="J2" s="4">
        <v>1</v>
      </c>
      <c r="K2" s="4" t="s">
        <v>25</v>
      </c>
      <c r="L2" s="4">
        <v>205</v>
      </c>
      <c r="M2" s="4">
        <v>205</v>
      </c>
      <c r="N2" s="4" t="s">
        <v>26</v>
      </c>
      <c r="O2" s="4" t="s">
        <v>27</v>
      </c>
      <c r="P2" s="4" t="s">
        <v>28</v>
      </c>
      <c r="Q2" s="4">
        <v>0</v>
      </c>
      <c r="R2" s="6">
        <v>44223</v>
      </c>
      <c r="S2" s="5">
        <v>44239</v>
      </c>
      <c r="T2" s="4" t="s">
        <v>29</v>
      </c>
    </row>
    <row r="3" s="4" customFormat="1" spans="1:20">
      <c r="A3" s="4">
        <v>14316244378</v>
      </c>
      <c r="B3" s="4" t="s">
        <v>21</v>
      </c>
      <c r="C3" s="4" t="s">
        <v>22</v>
      </c>
      <c r="D3" s="4" t="s">
        <v>30</v>
      </c>
      <c r="E3" s="4" t="s">
        <v>31</v>
      </c>
      <c r="F3" s="5">
        <v>44225</v>
      </c>
      <c r="G3" s="5">
        <v>44230</v>
      </c>
      <c r="H3" s="4">
        <v>1</v>
      </c>
      <c r="I3" s="4">
        <v>5</v>
      </c>
      <c r="J3" s="4">
        <v>5</v>
      </c>
      <c r="K3" s="4" t="s">
        <v>25</v>
      </c>
      <c r="L3" s="4">
        <v>13890</v>
      </c>
      <c r="M3" s="4">
        <v>13890</v>
      </c>
      <c r="N3" s="4" t="s">
        <v>32</v>
      </c>
      <c r="O3" s="4" t="s">
        <v>33</v>
      </c>
      <c r="P3" s="4" t="s">
        <v>28</v>
      </c>
      <c r="Q3" s="4">
        <v>0</v>
      </c>
      <c r="R3" s="6">
        <v>44215</v>
      </c>
      <c r="S3" s="5">
        <v>44245</v>
      </c>
      <c r="T3" s="4" t="s">
        <v>29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workbookViewId="0">
      <selection activeCell="G8" sqref="G8"/>
    </sheetView>
  </sheetViews>
  <sheetFormatPr defaultColWidth="9" defaultRowHeight="13.5" outlineLevelRow="7"/>
  <cols>
    <col min="1" max="1" width="12.625" style="4"/>
    <col min="2" max="16369" width="9" style="4"/>
  </cols>
  <sheetData>
    <row r="1" s="4" customFormat="1" spans="1:11">
      <c r="A1" s="4" t="s">
        <v>0</v>
      </c>
      <c r="B1" s="4" t="s">
        <v>12</v>
      </c>
      <c r="K1" s="4" t="s">
        <v>34</v>
      </c>
    </row>
    <row r="2" s="4" customFormat="1" spans="1:11">
      <c r="A2" s="4">
        <v>14346387728</v>
      </c>
      <c r="B2" s="4">
        <v>205</v>
      </c>
      <c r="C2" s="4" t="str">
        <f>VLOOKUP(A2,HOP!A:H,8,0)</f>
        <v>205.00</v>
      </c>
      <c r="D2" s="4">
        <f>VLOOKUP(A2,HOP!A:B,2,0)</f>
        <v>1966840</v>
      </c>
      <c r="E2" s="4">
        <f>B2-C2</f>
        <v>0</v>
      </c>
      <c r="K2" s="4" t="str">
        <f>$K$1&amp;D2</f>
        <v>,1966840</v>
      </c>
    </row>
    <row r="3" s="4" customFormat="1" spans="1:11">
      <c r="A3" s="4">
        <v>14316244378</v>
      </c>
      <c r="B3" s="4">
        <v>13890</v>
      </c>
      <c r="C3" s="4" t="str">
        <f>VLOOKUP(A3,HOP!A:H,8,0)</f>
        <v>13890.00</v>
      </c>
      <c r="D3" s="4">
        <f>VLOOKUP(A3,HOP!A:B,2,0)</f>
        <v>1956234</v>
      </c>
      <c r="E3" s="4">
        <f>B3-C3</f>
        <v>0</v>
      </c>
      <c r="K3" s="4" t="str">
        <f>$K$1&amp;D3</f>
        <v>,1956234</v>
      </c>
    </row>
    <row r="5" spans="2:2">
      <c r="B5" s="4">
        <f>SUM(B2:B4)</f>
        <v>14095</v>
      </c>
    </row>
    <row r="7" spans="1:1">
      <c r="A7" s="4" t="s">
        <v>35</v>
      </c>
    </row>
    <row r="8" spans="1:1">
      <c r="A8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"/>
  <sheetViews>
    <sheetView workbookViewId="0">
      <selection activeCell="C16" sqref="C16"/>
    </sheetView>
  </sheetViews>
  <sheetFormatPr defaultColWidth="8" defaultRowHeight="12.75" outlineLevelRow="2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37</v>
      </c>
      <c r="B1" s="2" t="s">
        <v>38</v>
      </c>
      <c r="C1" s="2" t="s">
        <v>39</v>
      </c>
      <c r="D1" s="2" t="s">
        <v>40</v>
      </c>
      <c r="E1" s="2" t="s">
        <v>5</v>
      </c>
      <c r="F1" s="2" t="s">
        <v>41</v>
      </c>
      <c r="G1" s="2" t="s">
        <v>42</v>
      </c>
      <c r="H1" s="2" t="s">
        <v>43</v>
      </c>
      <c r="I1" s="2" t="s">
        <v>44</v>
      </c>
      <c r="J1" s="2" t="s">
        <v>45</v>
      </c>
      <c r="K1" s="2" t="s">
        <v>17</v>
      </c>
    </row>
    <row r="2" s="1" customFormat="1" ht="20" customHeight="1" spans="1:11">
      <c r="A2" s="3">
        <v>14346387728</v>
      </c>
      <c r="B2" s="3">
        <v>1966840</v>
      </c>
      <c r="C2" s="2" t="s">
        <v>46</v>
      </c>
      <c r="D2" s="2" t="s">
        <v>26</v>
      </c>
      <c r="E2" s="2" t="s">
        <v>47</v>
      </c>
      <c r="F2" s="2" t="s">
        <v>48</v>
      </c>
      <c r="G2" s="2" t="s">
        <v>49</v>
      </c>
      <c r="H2" s="2" t="s">
        <v>50</v>
      </c>
      <c r="I2" s="2" t="s">
        <v>51</v>
      </c>
      <c r="J2" s="2" t="s">
        <v>51</v>
      </c>
      <c r="K2" s="2" t="s">
        <v>52</v>
      </c>
    </row>
    <row r="3" s="1" customFormat="1" ht="20" customHeight="1" spans="1:11">
      <c r="A3" s="3">
        <v>14316244378</v>
      </c>
      <c r="B3" s="3">
        <v>1956234</v>
      </c>
      <c r="C3" s="2" t="s">
        <v>53</v>
      </c>
      <c r="D3" s="2" t="s">
        <v>32</v>
      </c>
      <c r="E3" s="2" t="s">
        <v>54</v>
      </c>
      <c r="F3" s="2" t="s">
        <v>55</v>
      </c>
      <c r="G3" s="2" t="s">
        <v>49</v>
      </c>
      <c r="H3" s="2" t="s">
        <v>56</v>
      </c>
      <c r="I3" s="2" t="s">
        <v>51</v>
      </c>
      <c r="J3" s="2" t="s">
        <v>51</v>
      </c>
      <c r="K3" s="2" t="s">
        <v>57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2021-02-19T07:08:56Z</dcterms:created>
  <dcterms:modified xsi:type="dcterms:W3CDTF">2021-02-19T07:12:52Z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