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44525"/>
</workbook>
</file>

<file path=xl/sharedStrings.xml><?xml version="1.0" encoding="utf-8"?>
<sst xmlns="http://schemas.openxmlformats.org/spreadsheetml/2006/main" count="268" uniqueCount="105">
  <si>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</si>
  <si>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</si>
  <si>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</si>
  <si>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</si>
  <si>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</si>
  <si>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</si>
  <si>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</si>
  <si>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</si>
  <si>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</si>
  <si>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</si>
  <si>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</si>
  <si>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</si>
  <si>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</si>
  <si>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</si>
  <si>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</si>
  <si>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</si>
  <si>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</si>
  <si>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</si>
  <si>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</si>
  <si>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</si>
  <si>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</si>
  <si>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</si>
  <si>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</si>
  <si>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</si>
  <si>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</si>
  <si>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</si>
  <si>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[安顺]安顺豪生温泉度假酒店(71662034)</t>
  </si>
  <si>
    <t>好莱坞双床房&lt;双人入住&gt;&lt;内宾&gt;&lt;双早&gt;&lt; DLTZ &gt;</t>
  </si>
  <si>
    <t>CNY</t>
  </si>
  <si>
    <t>陈健</t>
  </si>
  <si>
    <t>CA13744210414CNY</t>
  </si>
  <si>
    <t>未提现</t>
  </si>
  <si>
    <t>携程开票</t>
  </si>
  <si>
    <t>[梅州]梅州麓湖山酒店(62503407)</t>
  </si>
  <si>
    <t>主楼标准双床房&lt;双人入住&gt;&lt;今日特价 &gt;&lt;双早&gt;</t>
  </si>
  <si>
    <t>吴涛</t>
  </si>
  <si>
    <t>张艳平</t>
  </si>
  <si>
    <t>傅冬</t>
  </si>
  <si>
    <t>[广州]广州奥华国际酒店公寓奥园广场店(70951960)</t>
  </si>
  <si>
    <t>豪华双床房&lt;双人入住&gt;&lt;无早&gt;&lt;今日特价 &gt;</t>
  </si>
  <si>
    <t>杨小进</t>
  </si>
  <si>
    <t>公寓标准大床房&lt;双人入住&gt;&lt;今日特价 &gt;&lt;双早&gt;</t>
  </si>
  <si>
    <t>罗宇婷</t>
  </si>
  <si>
    <t>张丽花,廖海堤,谢祥飞</t>
  </si>
  <si>
    <t>[大理市]大理古城未迟清舍客栈(64242922)</t>
  </si>
  <si>
    <t>清舍庭院大床房&lt;双人入住&gt;&lt;无早&gt;&lt;大床&gt;</t>
  </si>
  <si>
    <t>陈江龙</t>
  </si>
  <si>
    <t>杨东伟</t>
  </si>
  <si>
    <t>，</t>
  </si>
  <si>
    <t>202103272006230021</t>
  </si>
  <si>
    <t>202103290759380021</t>
  </si>
  <si>
    <t>A210414110824481 HOP:2281.6元</t>
  </si>
  <si>
    <t>i210414111054 房集：891元</t>
  </si>
  <si>
    <t>总计：3172.6元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</si>
  <si>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</si>
  <si>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</si>
  <si>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</si>
  <si>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</si>
  <si>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</si>
  <si>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</si>
  <si>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</si>
  <si>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</si>
  <si>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</si>
  <si>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</si>
  <si>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</si>
  <si>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</si>
  <si>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</si>
  <si>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</si>
  <si>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</si>
  <si>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</si>
  <si>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</si>
  <si>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2021-03-29</t>
  </si>
  <si>
    <t>2039484</t>
  </si>
  <si>
    <t>大理古城未迟清舍客栈</t>
  </si>
  <si>
    <t>2021-03-30</t>
  </si>
  <si>
    <t>退房日月结</t>
  </si>
  <si>
    <t>215.00</t>
  </si>
  <si>
    <t>RMB</t>
  </si>
  <si>
    <t>0</t>
  </si>
  <si>
    <t>0.00</t>
  </si>
  <si>
    <t>携程汇登国内直连</t>
  </si>
  <si>
    <t>2021-03-29 17:38:44</t>
  </si>
  <si>
    <t>否</t>
  </si>
  <si>
    <t>广州汇登信息科技有限公司</t>
  </si>
  <si>
    <t>直采</t>
  </si>
  <si>
    <t>2038947</t>
  </si>
  <si>
    <t>广州奥华国际酒店公寓奥园广场店</t>
  </si>
  <si>
    <t>209.00</t>
  </si>
  <si>
    <t>2021-03-29 08:16:05</t>
  </si>
  <si>
    <t>2039749</t>
  </si>
  <si>
    <t>梅州麓湖山酒店</t>
  </si>
  <si>
    <t>321.10</t>
  </si>
  <si>
    <t>2021-03-29 19:47:48</t>
  </si>
  <si>
    <t>2039005</t>
  </si>
  <si>
    <t>759.90</t>
  </si>
  <si>
    <t>2021-03-29 09:31:45</t>
  </si>
  <si>
    <t>2038997</t>
  </si>
  <si>
    <t>268.20</t>
  </si>
  <si>
    <t>2021-03-29 09:23:00</t>
  </si>
  <si>
    <t>2021-03-28</t>
  </si>
  <si>
    <t>2038347</t>
  </si>
  <si>
    <t>254.20</t>
  </si>
  <si>
    <t>2021-03-28 19:09:31</t>
  </si>
  <si>
    <t>2038323</t>
  </si>
  <si>
    <t>2021-03-28 18:51:52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</si>
</sst>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7" borderId="7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20" fillId="13" borderId="1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14716325825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44283</v>
      </c>
      <c r="G2" s="5">
        <v>44285</v>
      </c>
      <c r="H2" s="4">
        <v>1</v>
      </c>
      <c r="I2" s="4">
        <v>2</v>
      </c>
      <c r="J2" s="4">
        <v>2</v>
      </c>
      <c r="K2" s="4" t="s">
        <v>28</v>
      </c>
      <c r="L2" s="4">
        <v>594</v>
      </c>
      <c r="M2" s="4">
        <v>594</v>
      </c>
      <c r="N2" s="4" t="s">
        <v>29</v>
      </c>
      <c r="O2" s="4" t="s">
        <v>30</v>
      </c>
      <c r="P2" s="4" t="s">
        <v>31</v>
      </c>
      <c r="Q2" s="4">
        <v>0</v>
      </c>
      <c r="R2" s="6">
        <v>44282</v>
      </c>
      <c r="S2" s="5">
        <v>44300</v>
      </c>
      <c r="T2" s="4" t="s">
        <v>32</v>
      </c>
      <c r="U2" s="4">
        <v>594</v>
      </c>
      <c r="V2" s="4">
        <v>0</v>
      </c>
      <c r="W2" s="4">
        <v>0</v>
      </c>
    </row>
    <row r="3" s="4" customFormat="1" spans="1:23">
      <c r="A3" s="4">
        <v>14724949051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44284</v>
      </c>
      <c r="G3" s="5">
        <v>44285</v>
      </c>
      <c r="H3" s="4">
        <v>1</v>
      </c>
      <c r="I3" s="4">
        <v>1</v>
      </c>
      <c r="J3" s="4">
        <v>1</v>
      </c>
      <c r="K3" s="4" t="s">
        <v>28</v>
      </c>
      <c r="L3" s="4">
        <v>254.2</v>
      </c>
      <c r="M3" s="4">
        <v>254.2</v>
      </c>
      <c r="N3" s="4" t="s">
        <v>35</v>
      </c>
      <c r="O3" s="4" t="s">
        <v>30</v>
      </c>
      <c r="P3" s="4" t="s">
        <v>31</v>
      </c>
      <c r="Q3" s="4">
        <v>0</v>
      </c>
      <c r="R3" s="6">
        <v>44283</v>
      </c>
      <c r="S3" s="5">
        <v>44300</v>
      </c>
      <c r="T3" s="4" t="s">
        <v>32</v>
      </c>
      <c r="U3" s="4">
        <v>254.2</v>
      </c>
      <c r="V3" s="4">
        <v>0</v>
      </c>
      <c r="W3" s="4">
        <v>0</v>
      </c>
    </row>
    <row r="4" s="4" customFormat="1" spans="1:23">
      <c r="A4" s="4">
        <v>14724954237</v>
      </c>
      <c r="B4" s="4" t="s">
        <v>24</v>
      </c>
      <c r="C4" s="4" t="s">
        <v>25</v>
      </c>
      <c r="D4" s="4" t="s">
        <v>33</v>
      </c>
      <c r="E4" s="4" t="s">
        <v>34</v>
      </c>
      <c r="F4" s="5">
        <v>44284</v>
      </c>
      <c r="G4" s="5">
        <v>44285</v>
      </c>
      <c r="H4" s="4">
        <v>1</v>
      </c>
      <c r="I4" s="4">
        <v>1</v>
      </c>
      <c r="J4" s="4">
        <v>1</v>
      </c>
      <c r="K4" s="4" t="s">
        <v>28</v>
      </c>
      <c r="L4" s="4">
        <v>254.2</v>
      </c>
      <c r="M4" s="4">
        <v>254.2</v>
      </c>
      <c r="N4" s="4" t="s">
        <v>36</v>
      </c>
      <c r="O4" s="4" t="s">
        <v>30</v>
      </c>
      <c r="P4" s="4" t="s">
        <v>31</v>
      </c>
      <c r="Q4" s="4">
        <v>0</v>
      </c>
      <c r="R4" s="6">
        <v>44283</v>
      </c>
      <c r="S4" s="5">
        <v>44300</v>
      </c>
      <c r="T4" s="4" t="s">
        <v>32</v>
      </c>
      <c r="U4" s="4">
        <v>254.2</v>
      </c>
      <c r="V4" s="4">
        <v>0</v>
      </c>
      <c r="W4" s="4">
        <v>0</v>
      </c>
    </row>
    <row r="5" s="4" customFormat="1" spans="1:23">
      <c r="A5" s="4">
        <v>14726507274</v>
      </c>
      <c r="B5" s="4" t="s">
        <v>24</v>
      </c>
      <c r="C5" s="4" t="s">
        <v>25</v>
      </c>
      <c r="D5" s="4" t="s">
        <v>26</v>
      </c>
      <c r="E5" s="4" t="s">
        <v>27</v>
      </c>
      <c r="F5" s="5">
        <v>44284</v>
      </c>
      <c r="G5" s="5">
        <v>44285</v>
      </c>
      <c r="H5" s="4">
        <v>1</v>
      </c>
      <c r="I5" s="4">
        <v>1</v>
      </c>
      <c r="J5" s="4">
        <v>1</v>
      </c>
      <c r="K5" s="4" t="s">
        <v>28</v>
      </c>
      <c r="L5" s="4">
        <v>297</v>
      </c>
      <c r="M5" s="4">
        <v>297</v>
      </c>
      <c r="N5" s="4" t="s">
        <v>37</v>
      </c>
      <c r="O5" s="4" t="s">
        <v>30</v>
      </c>
      <c r="P5" s="4" t="s">
        <v>31</v>
      </c>
      <c r="Q5" s="4">
        <v>0</v>
      </c>
      <c r="R5" s="6">
        <v>44284</v>
      </c>
      <c r="S5" s="5">
        <v>44300</v>
      </c>
      <c r="T5" s="4" t="s">
        <v>32</v>
      </c>
      <c r="U5" s="4">
        <v>297</v>
      </c>
      <c r="V5" s="4">
        <v>0</v>
      </c>
      <c r="W5" s="4">
        <v>0</v>
      </c>
    </row>
    <row r="6" s="4" customFormat="1" spans="1:23">
      <c r="A6" s="4">
        <v>14728558817</v>
      </c>
      <c r="B6" s="4" t="s">
        <v>24</v>
      </c>
      <c r="C6" s="4" t="s">
        <v>25</v>
      </c>
      <c r="D6" s="4" t="s">
        <v>38</v>
      </c>
      <c r="E6" s="4" t="s">
        <v>39</v>
      </c>
      <c r="F6" s="5">
        <v>44284</v>
      </c>
      <c r="G6" s="5">
        <v>44285</v>
      </c>
      <c r="H6" s="4">
        <v>1</v>
      </c>
      <c r="I6" s="4">
        <v>1</v>
      </c>
      <c r="J6" s="4">
        <v>1</v>
      </c>
      <c r="K6" s="4" t="s">
        <v>28</v>
      </c>
      <c r="L6" s="4">
        <v>209</v>
      </c>
      <c r="M6" s="4">
        <v>209</v>
      </c>
      <c r="N6" s="4" t="s">
        <v>40</v>
      </c>
      <c r="O6" s="4" t="s">
        <v>30</v>
      </c>
      <c r="P6" s="4" t="s">
        <v>31</v>
      </c>
      <c r="Q6" s="4">
        <v>0</v>
      </c>
      <c r="R6" s="6">
        <v>44284</v>
      </c>
      <c r="S6" s="5">
        <v>44300</v>
      </c>
      <c r="T6" s="4" t="s">
        <v>32</v>
      </c>
      <c r="U6" s="4">
        <v>209</v>
      </c>
      <c r="V6" s="4">
        <v>0</v>
      </c>
      <c r="W6" s="4">
        <v>0</v>
      </c>
    </row>
    <row r="7" s="4" customFormat="1" spans="1:23">
      <c r="A7" s="4">
        <v>14728841795</v>
      </c>
      <c r="B7" s="4" t="s">
        <v>24</v>
      </c>
      <c r="C7" s="4" t="s">
        <v>25</v>
      </c>
      <c r="D7" s="4" t="s">
        <v>33</v>
      </c>
      <c r="E7" s="4" t="s">
        <v>41</v>
      </c>
      <c r="F7" s="5">
        <v>44284</v>
      </c>
      <c r="G7" s="5">
        <v>44285</v>
      </c>
      <c r="H7" s="4">
        <v>1</v>
      </c>
      <c r="I7" s="4">
        <v>1</v>
      </c>
      <c r="J7" s="4">
        <v>1</v>
      </c>
      <c r="K7" s="4" t="s">
        <v>28</v>
      </c>
      <c r="L7" s="4">
        <v>268.2</v>
      </c>
      <c r="M7" s="4">
        <v>268.2</v>
      </c>
      <c r="N7" s="4" t="s">
        <v>42</v>
      </c>
      <c r="O7" s="4" t="s">
        <v>30</v>
      </c>
      <c r="P7" s="4" t="s">
        <v>31</v>
      </c>
      <c r="Q7" s="4">
        <v>0</v>
      </c>
      <c r="R7" s="6">
        <v>44284</v>
      </c>
      <c r="S7" s="5">
        <v>44300</v>
      </c>
      <c r="T7" s="4" t="s">
        <v>32</v>
      </c>
      <c r="U7" s="4">
        <v>268.2</v>
      </c>
      <c r="V7" s="4">
        <v>0</v>
      </c>
      <c r="W7" s="4">
        <v>0</v>
      </c>
    </row>
    <row r="8" s="4" customFormat="1" spans="1:23">
      <c r="A8" s="4">
        <v>14728886188</v>
      </c>
      <c r="B8" s="4" t="s">
        <v>24</v>
      </c>
      <c r="C8" s="4" t="s">
        <v>25</v>
      </c>
      <c r="D8" s="4" t="s">
        <v>33</v>
      </c>
      <c r="E8" s="4" t="s">
        <v>41</v>
      </c>
      <c r="F8" s="5">
        <v>44284</v>
      </c>
      <c r="G8" s="5">
        <v>44285</v>
      </c>
      <c r="H8" s="4">
        <v>3</v>
      </c>
      <c r="I8" s="4">
        <v>1</v>
      </c>
      <c r="J8" s="4">
        <v>3</v>
      </c>
      <c r="K8" s="4" t="s">
        <v>28</v>
      </c>
      <c r="L8" s="4">
        <v>759.9</v>
      </c>
      <c r="M8" s="4">
        <v>759.9</v>
      </c>
      <c r="N8" s="4" t="s">
        <v>43</v>
      </c>
      <c r="O8" s="4" t="s">
        <v>30</v>
      </c>
      <c r="P8" s="4" t="s">
        <v>31</v>
      </c>
      <c r="Q8" s="4">
        <v>0</v>
      </c>
      <c r="R8" s="6">
        <v>44284</v>
      </c>
      <c r="S8" s="5">
        <v>44300</v>
      </c>
      <c r="T8" s="4" t="s">
        <v>32</v>
      </c>
      <c r="U8" s="4">
        <v>759.9</v>
      </c>
      <c r="V8" s="4">
        <v>0</v>
      </c>
      <c r="W8" s="4">
        <v>0</v>
      </c>
    </row>
    <row r="9" s="4" customFormat="1" spans="1:24">
      <c r="A9" s="4">
        <v>14733196984</v>
      </c>
      <c r="B9" s="4" t="s">
        <v>24</v>
      </c>
      <c r="C9" s="4" t="s">
        <v>25</v>
      </c>
      <c r="D9" s="4" t="s">
        <v>44</v>
      </c>
      <c r="E9" s="4" t="s">
        <v>45</v>
      </c>
      <c r="F9" s="5">
        <v>44284</v>
      </c>
      <c r="G9" s="5">
        <v>44285</v>
      </c>
      <c r="H9" s="4">
        <v>1</v>
      </c>
      <c r="I9" s="4">
        <v>1</v>
      </c>
      <c r="J9" s="4">
        <v>1</v>
      </c>
      <c r="K9" s="4" t="s">
        <v>28</v>
      </c>
      <c r="L9" s="4">
        <v>215</v>
      </c>
      <c r="M9" s="4">
        <v>215</v>
      </c>
      <c r="N9" s="4" t="s">
        <v>46</v>
      </c>
      <c r="O9" s="4" t="s">
        <v>30</v>
      </c>
      <c r="P9" s="4" t="s">
        <v>31</v>
      </c>
      <c r="Q9" s="4">
        <v>0</v>
      </c>
      <c r="R9" s="6">
        <v>44284</v>
      </c>
      <c r="S9" s="5">
        <v>44300</v>
      </c>
      <c r="T9" s="4" t="s">
        <v>32</v>
      </c>
      <c r="U9" s="4">
        <v>215</v>
      </c>
      <c r="V9" s="4">
        <v>0</v>
      </c>
      <c r="W9" s="4">
        <v>0</v>
      </c>
      <c r="X9" s="4">
        <v>2039484</v>
      </c>
    </row>
    <row r="10" s="4" customFormat="1" spans="1:23">
      <c r="A10" s="4">
        <v>14733987296</v>
      </c>
      <c r="B10" s="4" t="s">
        <v>24</v>
      </c>
      <c r="C10" s="4" t="s">
        <v>25</v>
      </c>
      <c r="D10" s="4" t="s">
        <v>33</v>
      </c>
      <c r="E10" s="4" t="s">
        <v>34</v>
      </c>
      <c r="F10" s="5">
        <v>44284</v>
      </c>
      <c r="G10" s="5">
        <v>44285</v>
      </c>
      <c r="H10" s="4">
        <v>1</v>
      </c>
      <c r="I10" s="4">
        <v>1</v>
      </c>
      <c r="J10" s="4">
        <v>1</v>
      </c>
      <c r="K10" s="4" t="s">
        <v>28</v>
      </c>
      <c r="L10" s="4">
        <v>321.1</v>
      </c>
      <c r="M10" s="4">
        <v>321.1</v>
      </c>
      <c r="N10" s="4" t="s">
        <v>47</v>
      </c>
      <c r="O10" s="4" t="s">
        <v>30</v>
      </c>
      <c r="P10" s="4" t="s">
        <v>31</v>
      </c>
      <c r="Q10" s="4">
        <v>0</v>
      </c>
      <c r="R10" s="6">
        <v>44284</v>
      </c>
      <c r="S10" s="5">
        <v>44300</v>
      </c>
      <c r="T10" s="4" t="s">
        <v>32</v>
      </c>
      <c r="U10" s="4">
        <v>321.1</v>
      </c>
      <c r="V10" s="4">
        <v>0</v>
      </c>
      <c r="W10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A15" sqref="A15:A17"/>
    </sheetView>
  </sheetViews>
  <sheetFormatPr defaultColWidth="9" defaultRowHeight="13.5"/>
  <cols>
    <col min="1" max="1" width="12.5" style="4" customWidth="1"/>
    <col min="2" max="3" width="10.375" style="4"/>
    <col min="4" max="5" width="9" style="4"/>
    <col min="6" max="6" width="18.875" style="4" customWidth="1"/>
    <col min="7" max="1636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</v>
      </c>
    </row>
    <row r="2" s="4" customFormat="1" spans="1:10">
      <c r="A2" s="4">
        <v>14716325825</v>
      </c>
      <c r="B2" s="5">
        <v>44283</v>
      </c>
      <c r="C2" s="5">
        <v>44285</v>
      </c>
      <c r="D2" s="4">
        <v>594</v>
      </c>
      <c r="E2" s="4">
        <v>594</v>
      </c>
      <c r="F2" s="7" t="s">
        <v>49</v>
      </c>
      <c r="G2" s="4">
        <f>D2-E2</f>
        <v>0</v>
      </c>
      <c r="H2" s="4" t="str">
        <f>$H$1&amp;F2</f>
        <v>，202103272006230021</v>
      </c>
      <c r="I2" s="4" t="e">
        <f>VLOOKUP(A2,HOP!A:T,20,0)</f>
        <v>#N/A</v>
      </c>
      <c r="J2" s="4">
        <v>3.27</v>
      </c>
    </row>
    <row r="3" s="4" customFormat="1" spans="1:9">
      <c r="A3" s="4">
        <v>14724949051</v>
      </c>
      <c r="B3" s="5">
        <v>44284</v>
      </c>
      <c r="C3" s="5">
        <v>44285</v>
      </c>
      <c r="D3" s="4">
        <v>254.2</v>
      </c>
      <c r="E3" s="4" t="str">
        <f>VLOOKUP(A3,HOP!A:L,12,0)</f>
        <v>254.20</v>
      </c>
      <c r="F3" s="4" t="str">
        <f>VLOOKUP(A3,HOP!A:C,3,0)</f>
        <v>2038323</v>
      </c>
      <c r="G3" s="4">
        <f t="shared" ref="G3:G10" si="0">D3-E3</f>
        <v>0</v>
      </c>
      <c r="H3" s="4" t="str">
        <f t="shared" ref="H3:H10" si="1">$H$1&amp;F3</f>
        <v>，2038323</v>
      </c>
      <c r="I3" s="4" t="str">
        <f>VLOOKUP(A3,HOP!A:T,20,0)</f>
        <v>直采</v>
      </c>
    </row>
    <row r="4" s="4" customFormat="1" spans="1:9">
      <c r="A4" s="4">
        <v>14724954237</v>
      </c>
      <c r="B4" s="5">
        <v>44284</v>
      </c>
      <c r="C4" s="5">
        <v>44285</v>
      </c>
      <c r="D4" s="4">
        <v>254.2</v>
      </c>
      <c r="E4" s="4" t="str">
        <f>VLOOKUP(A4,HOP!A:L,12,0)</f>
        <v>254.20</v>
      </c>
      <c r="F4" s="4" t="str">
        <f>VLOOKUP(A4,HOP!A:C,3,0)</f>
        <v>2038347</v>
      </c>
      <c r="G4" s="4">
        <f t="shared" si="0"/>
        <v>0</v>
      </c>
      <c r="H4" s="4" t="str">
        <f t="shared" si="1"/>
        <v>，2038347</v>
      </c>
      <c r="I4" s="4" t="str">
        <f>VLOOKUP(A4,HOP!A:T,20,0)</f>
        <v>直采</v>
      </c>
    </row>
    <row r="5" s="4" customFormat="1" spans="1:10">
      <c r="A5" s="4">
        <v>14726507274</v>
      </c>
      <c r="B5" s="5">
        <v>44284</v>
      </c>
      <c r="C5" s="5">
        <v>44285</v>
      </c>
      <c r="D5" s="4">
        <v>297</v>
      </c>
      <c r="E5" s="4">
        <v>297</v>
      </c>
      <c r="F5" s="7" t="s">
        <v>50</v>
      </c>
      <c r="G5" s="4">
        <f t="shared" si="0"/>
        <v>0</v>
      </c>
      <c r="H5" s="4" t="str">
        <f t="shared" si="1"/>
        <v>，202103290759380021</v>
      </c>
      <c r="I5" s="4" t="e">
        <f>VLOOKUP(A5,HOP!A:T,20,0)</f>
        <v>#N/A</v>
      </c>
      <c r="J5" s="4">
        <v>3.29</v>
      </c>
    </row>
    <row r="6" s="4" customFormat="1" spans="1:9">
      <c r="A6" s="4">
        <v>14728558817</v>
      </c>
      <c r="B6" s="5">
        <v>44284</v>
      </c>
      <c r="C6" s="5">
        <v>44285</v>
      </c>
      <c r="D6" s="4">
        <v>209</v>
      </c>
      <c r="E6" s="4" t="str">
        <f>VLOOKUP(A6,HOP!A:L,12,0)</f>
        <v>209.00</v>
      </c>
      <c r="F6" s="4" t="str">
        <f>VLOOKUP(A6,HOP!A:C,3,0)</f>
        <v>2038947</v>
      </c>
      <c r="G6" s="4">
        <f t="shared" si="0"/>
        <v>0</v>
      </c>
      <c r="H6" s="4" t="str">
        <f t="shared" si="1"/>
        <v>，2038947</v>
      </c>
      <c r="I6" s="4" t="str">
        <f>VLOOKUP(A6,HOP!A:T,20,0)</f>
        <v>直采</v>
      </c>
    </row>
    <row r="7" s="4" customFormat="1" spans="1:9">
      <c r="A7" s="4">
        <v>14728841795</v>
      </c>
      <c r="B7" s="5">
        <v>44284</v>
      </c>
      <c r="C7" s="5">
        <v>44285</v>
      </c>
      <c r="D7" s="4">
        <v>268.2</v>
      </c>
      <c r="E7" s="4" t="str">
        <f>VLOOKUP(A7,HOP!A:L,12,0)</f>
        <v>268.20</v>
      </c>
      <c r="F7" s="4" t="str">
        <f>VLOOKUP(A7,HOP!A:C,3,0)</f>
        <v>2038997</v>
      </c>
      <c r="G7" s="4">
        <f t="shared" si="0"/>
        <v>0</v>
      </c>
      <c r="H7" s="4" t="str">
        <f t="shared" si="1"/>
        <v>，2038997</v>
      </c>
      <c r="I7" s="4" t="str">
        <f>VLOOKUP(A7,HOP!A:T,20,0)</f>
        <v>直采</v>
      </c>
    </row>
    <row r="8" s="4" customFormat="1" spans="1:9">
      <c r="A8" s="4">
        <v>14728886188</v>
      </c>
      <c r="B8" s="5">
        <v>44284</v>
      </c>
      <c r="C8" s="5">
        <v>44285</v>
      </c>
      <c r="D8" s="4">
        <v>759.9</v>
      </c>
      <c r="E8" s="4" t="str">
        <f>VLOOKUP(A8,HOP!A:L,12,0)</f>
        <v>759.90</v>
      </c>
      <c r="F8" s="4" t="str">
        <f>VLOOKUP(A8,HOP!A:C,3,0)</f>
        <v>2039005</v>
      </c>
      <c r="G8" s="4">
        <f t="shared" si="0"/>
        <v>0</v>
      </c>
      <c r="H8" s="4" t="str">
        <f t="shared" si="1"/>
        <v>，2039005</v>
      </c>
      <c r="I8" s="4" t="str">
        <f>VLOOKUP(A8,HOP!A:T,20,0)</f>
        <v>直采</v>
      </c>
    </row>
    <row r="9" s="4" customFormat="1" spans="1:9">
      <c r="A9" s="4">
        <v>14733196984</v>
      </c>
      <c r="B9" s="5">
        <v>44284</v>
      </c>
      <c r="C9" s="5">
        <v>44285</v>
      </c>
      <c r="D9" s="4">
        <v>215</v>
      </c>
      <c r="E9" s="4" t="str">
        <f>VLOOKUP(A9,HOP!A:L,12,0)</f>
        <v>215.00</v>
      </c>
      <c r="F9" s="4" t="str">
        <f>VLOOKUP(A9,HOP!A:C,3,0)</f>
        <v>2039484</v>
      </c>
      <c r="G9" s="4">
        <f t="shared" si="0"/>
        <v>0</v>
      </c>
      <c r="H9" s="4" t="str">
        <f t="shared" si="1"/>
        <v>，2039484</v>
      </c>
      <c r="I9" s="4" t="str">
        <f>VLOOKUP(A9,HOP!A:T,20,0)</f>
        <v>直采</v>
      </c>
    </row>
    <row r="10" s="4" customFormat="1" spans="1:9">
      <c r="A10" s="4">
        <v>14733987296</v>
      </c>
      <c r="B10" s="5">
        <v>44284</v>
      </c>
      <c r="C10" s="5">
        <v>44285</v>
      </c>
      <c r="D10" s="4">
        <v>321.1</v>
      </c>
      <c r="E10" s="4" t="str">
        <f>VLOOKUP(A10,HOP!A:L,12,0)</f>
        <v>321.10</v>
      </c>
      <c r="F10" s="4" t="str">
        <f>VLOOKUP(A10,HOP!A:C,3,0)</f>
        <v>2039749</v>
      </c>
      <c r="G10" s="4">
        <f t="shared" si="0"/>
        <v>0</v>
      </c>
      <c r="H10" s="4" t="str">
        <f t="shared" si="1"/>
        <v>，2039749</v>
      </c>
      <c r="I10" s="4" t="str">
        <f>VLOOKUP(A10,HOP!A:T,20,0)</f>
        <v>直采</v>
      </c>
    </row>
    <row r="12" spans="4:4">
      <c r="D12" s="4">
        <f>SUM(D2:D11)</f>
        <v>3172.6</v>
      </c>
    </row>
    <row r="15" spans="1:1">
      <c r="A15" s="4" t="s">
        <v>51</v>
      </c>
    </row>
    <row r="16" spans="1:1">
      <c r="A16" s="4" t="s">
        <v>52</v>
      </c>
    </row>
    <row r="17" spans="1:1">
      <c r="A17" s="4" t="s">
        <v>53</v>
      </c>
    </row>
  </sheetData>
  <autoFilter ref="A1:XFD15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C17" sqref="C17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0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</row>
    <row r="2" s="1" customFormat="1" spans="1:20">
      <c r="A2" s="3">
        <v>14733196984</v>
      </c>
      <c r="B2" s="1" t="s">
        <v>71</v>
      </c>
      <c r="C2" s="1" t="s">
        <v>72</v>
      </c>
      <c r="D2" s="1" t="s">
        <v>73</v>
      </c>
      <c r="E2" s="1" t="s">
        <v>46</v>
      </c>
      <c r="F2" s="1" t="s">
        <v>71</v>
      </c>
      <c r="G2" s="1" t="s">
        <v>74</v>
      </c>
      <c r="H2" s="1" t="s">
        <v>75</v>
      </c>
      <c r="I2" s="1" t="s">
        <v>76</v>
      </c>
      <c r="J2" s="1" t="s">
        <v>77</v>
      </c>
      <c r="K2" s="1" t="s">
        <v>76</v>
      </c>
      <c r="L2" s="1" t="s">
        <v>76</v>
      </c>
      <c r="M2" s="1" t="s">
        <v>78</v>
      </c>
      <c r="N2" s="1" t="s">
        <v>78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</row>
    <row r="3" s="1" customFormat="1" spans="1:20">
      <c r="A3" s="3">
        <v>14728558817</v>
      </c>
      <c r="B3" s="1" t="s">
        <v>71</v>
      </c>
      <c r="C3" s="1" t="s">
        <v>85</v>
      </c>
      <c r="D3" s="1" t="s">
        <v>86</v>
      </c>
      <c r="E3" s="1" t="s">
        <v>40</v>
      </c>
      <c r="F3" s="1" t="s">
        <v>71</v>
      </c>
      <c r="G3" s="1" t="s">
        <v>74</v>
      </c>
      <c r="H3" s="1" t="s">
        <v>75</v>
      </c>
      <c r="I3" s="1" t="s">
        <v>87</v>
      </c>
      <c r="J3" s="1" t="s">
        <v>77</v>
      </c>
      <c r="K3" s="1" t="s">
        <v>87</v>
      </c>
      <c r="L3" s="1" t="s">
        <v>87</v>
      </c>
      <c r="M3" s="1" t="s">
        <v>78</v>
      </c>
      <c r="N3" s="1" t="s">
        <v>78</v>
      </c>
      <c r="O3" s="1" t="s">
        <v>79</v>
      </c>
      <c r="P3" s="1" t="s">
        <v>80</v>
      </c>
      <c r="Q3" s="1" t="s">
        <v>88</v>
      </c>
      <c r="R3" s="1" t="s">
        <v>82</v>
      </c>
      <c r="S3" s="1" t="s">
        <v>83</v>
      </c>
      <c r="T3" s="1" t="s">
        <v>84</v>
      </c>
    </row>
    <row r="4" s="1" customFormat="1" spans="1:20">
      <c r="A4" s="3">
        <v>14733987296</v>
      </c>
      <c r="B4" s="1" t="s">
        <v>71</v>
      </c>
      <c r="C4" s="1" t="s">
        <v>89</v>
      </c>
      <c r="D4" s="1" t="s">
        <v>90</v>
      </c>
      <c r="E4" s="1" t="s">
        <v>47</v>
      </c>
      <c r="F4" s="1" t="s">
        <v>71</v>
      </c>
      <c r="G4" s="1" t="s">
        <v>74</v>
      </c>
      <c r="H4" s="1" t="s">
        <v>75</v>
      </c>
      <c r="I4" s="1" t="s">
        <v>91</v>
      </c>
      <c r="J4" s="1" t="s">
        <v>77</v>
      </c>
      <c r="K4" s="1" t="s">
        <v>91</v>
      </c>
      <c r="L4" s="1" t="s">
        <v>91</v>
      </c>
      <c r="M4" s="1" t="s">
        <v>78</v>
      </c>
      <c r="N4" s="1" t="s">
        <v>78</v>
      </c>
      <c r="O4" s="1" t="s">
        <v>79</v>
      </c>
      <c r="P4" s="1" t="s">
        <v>80</v>
      </c>
      <c r="Q4" s="1" t="s">
        <v>92</v>
      </c>
      <c r="R4" s="1" t="s">
        <v>82</v>
      </c>
      <c r="S4" s="1" t="s">
        <v>83</v>
      </c>
      <c r="T4" s="1" t="s">
        <v>84</v>
      </c>
    </row>
    <row r="5" s="1" customFormat="1" spans="1:20">
      <c r="A5" s="3">
        <v>14728886188</v>
      </c>
      <c r="B5" s="1" t="s">
        <v>71</v>
      </c>
      <c r="C5" s="1" t="s">
        <v>93</v>
      </c>
      <c r="D5" s="1" t="s">
        <v>90</v>
      </c>
      <c r="E5" s="1" t="s">
        <v>43</v>
      </c>
      <c r="F5" s="1" t="s">
        <v>71</v>
      </c>
      <c r="G5" s="1" t="s">
        <v>74</v>
      </c>
      <c r="H5" s="1" t="s">
        <v>75</v>
      </c>
      <c r="I5" s="1" t="s">
        <v>94</v>
      </c>
      <c r="J5" s="1" t="s">
        <v>77</v>
      </c>
      <c r="K5" s="1" t="s">
        <v>94</v>
      </c>
      <c r="L5" s="1" t="s">
        <v>94</v>
      </c>
      <c r="M5" s="1" t="s">
        <v>78</v>
      </c>
      <c r="N5" s="1" t="s">
        <v>78</v>
      </c>
      <c r="O5" s="1" t="s">
        <v>79</v>
      </c>
      <c r="P5" s="1" t="s">
        <v>80</v>
      </c>
      <c r="Q5" s="1" t="s">
        <v>95</v>
      </c>
      <c r="R5" s="1" t="s">
        <v>82</v>
      </c>
      <c r="S5" s="1" t="s">
        <v>83</v>
      </c>
      <c r="T5" s="1" t="s">
        <v>84</v>
      </c>
    </row>
    <row r="6" s="1" customFormat="1" spans="1:20">
      <c r="A6" s="3">
        <v>14728841795</v>
      </c>
      <c r="B6" s="1" t="s">
        <v>71</v>
      </c>
      <c r="C6" s="1" t="s">
        <v>96</v>
      </c>
      <c r="D6" s="1" t="s">
        <v>90</v>
      </c>
      <c r="E6" s="1" t="s">
        <v>42</v>
      </c>
      <c r="F6" s="1" t="s">
        <v>71</v>
      </c>
      <c r="G6" s="1" t="s">
        <v>74</v>
      </c>
      <c r="H6" s="1" t="s">
        <v>75</v>
      </c>
      <c r="I6" s="1" t="s">
        <v>97</v>
      </c>
      <c r="J6" s="1" t="s">
        <v>77</v>
      </c>
      <c r="K6" s="1" t="s">
        <v>97</v>
      </c>
      <c r="L6" s="1" t="s">
        <v>97</v>
      </c>
      <c r="M6" s="1" t="s">
        <v>78</v>
      </c>
      <c r="N6" s="1" t="s">
        <v>78</v>
      </c>
      <c r="O6" s="1" t="s">
        <v>79</v>
      </c>
      <c r="P6" s="1" t="s">
        <v>80</v>
      </c>
      <c r="Q6" s="1" t="s">
        <v>98</v>
      </c>
      <c r="R6" s="1" t="s">
        <v>82</v>
      </c>
      <c r="S6" s="1" t="s">
        <v>83</v>
      </c>
      <c r="T6" s="1" t="s">
        <v>84</v>
      </c>
    </row>
    <row r="7" s="1" customFormat="1" spans="1:20">
      <c r="A7" s="3">
        <v>14724954237</v>
      </c>
      <c r="B7" s="1" t="s">
        <v>99</v>
      </c>
      <c r="C7" s="1" t="s">
        <v>100</v>
      </c>
      <c r="D7" s="1" t="s">
        <v>90</v>
      </c>
      <c r="E7" s="1" t="s">
        <v>36</v>
      </c>
      <c r="F7" s="1" t="s">
        <v>71</v>
      </c>
      <c r="G7" s="1" t="s">
        <v>74</v>
      </c>
      <c r="H7" s="1" t="s">
        <v>75</v>
      </c>
      <c r="I7" s="1" t="s">
        <v>101</v>
      </c>
      <c r="J7" s="1" t="s">
        <v>77</v>
      </c>
      <c r="K7" s="1" t="s">
        <v>101</v>
      </c>
      <c r="L7" s="1" t="s">
        <v>101</v>
      </c>
      <c r="M7" s="1" t="s">
        <v>78</v>
      </c>
      <c r="N7" s="1" t="s">
        <v>78</v>
      </c>
      <c r="O7" s="1" t="s">
        <v>79</v>
      </c>
      <c r="P7" s="1" t="s">
        <v>80</v>
      </c>
      <c r="Q7" s="1" t="s">
        <v>102</v>
      </c>
      <c r="R7" s="1" t="s">
        <v>82</v>
      </c>
      <c r="S7" s="1" t="s">
        <v>83</v>
      </c>
      <c r="T7" s="1" t="s">
        <v>84</v>
      </c>
    </row>
    <row r="8" s="1" customFormat="1" spans="1:20">
      <c r="A8" s="3">
        <v>14724949051</v>
      </c>
      <c r="B8" s="1" t="s">
        <v>99</v>
      </c>
      <c r="C8" s="1" t="s">
        <v>103</v>
      </c>
      <c r="D8" s="1" t="s">
        <v>90</v>
      </c>
      <c r="E8" s="1" t="s">
        <v>35</v>
      </c>
      <c r="F8" s="1" t="s">
        <v>71</v>
      </c>
      <c r="G8" s="1" t="s">
        <v>74</v>
      </c>
      <c r="H8" s="1" t="s">
        <v>75</v>
      </c>
      <c r="I8" s="1" t="s">
        <v>101</v>
      </c>
      <c r="J8" s="1" t="s">
        <v>77</v>
      </c>
      <c r="K8" s="1" t="s">
        <v>101</v>
      </c>
      <c r="L8" s="1" t="s">
        <v>101</v>
      </c>
      <c r="M8" s="1" t="s">
        <v>78</v>
      </c>
      <c r="N8" s="1" t="s">
        <v>78</v>
      </c>
      <c r="O8" s="1" t="s">
        <v>79</v>
      </c>
      <c r="P8" s="1" t="s">
        <v>80</v>
      </c>
      <c r="Q8" s="1" t="s">
        <v>104</v>
      </c>
      <c r="R8" s="1" t="s">
        <v>82</v>
      </c>
      <c r="S8" s="1" t="s">
        <v>83</v>
      </c>
      <c r="T8" s="1" t="s">
        <v>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2021-04-14T03:01:52Z</dcterms:created>
  <dcterms:modified xsi:type="dcterms:W3CDTF">2021-04-14T03:11:17Z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EC129B1F78B946658BA4ED659098D338</vt:lpwstr>
  </property>
  <property fmtid="{D5CDD505-2E9C-101B-9397-08002B2CF9AE}" pid="3" name="KSOProductBuildVer">
    <vt:lpwstr>2052-11.1.0.10356</vt:lpwstr>
  </property>
</Properties>
</file>