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<sst xmlns="http://schemas.openxmlformats.org/spreadsheetml/2006/main" count="258" uniqueCount="111">
  <si>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</si>
  <si>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</si>
  <si>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</si>
  <si>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</si>
  <si>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</si>
  <si>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</si>
  <si>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</si>
  <si>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</si>
  <si>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</si>
  <si>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</si>
  <si>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</si>
  <si>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</si>
  <si>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</si>
  <si>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</si>
  <si>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</si>
  <si>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</si>
  <si>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</si>
  <si>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</si>
  <si>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</si>
  <si>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</si>
  <si>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</si>
  <si>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</si>
  <si>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</si>
  <si>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</si>
  <si>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</si>
  <si>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</si>
  <si>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[贵阳]贵阳溪山里酒店(64874007)</t>
  </si>
  <si>
    <t>高级大床房&lt;双人入住&gt;&lt;内宾&gt;&lt;双早&gt;&lt; DLTZ &gt;</t>
  </si>
  <si>
    <t>CNY</t>
  </si>
  <si>
    <t>冉军杰</t>
  </si>
  <si>
    <t>CA13744210415CNY</t>
  </si>
  <si>
    <t>未提现</t>
  </si>
  <si>
    <t>携程开票</t>
  </si>
  <si>
    <t>[上海]上海半岛酒店(65670331)</t>
  </si>
  <si>
    <t>豪华园景房&lt;双人入住&gt;&lt;双早&gt;&lt;大床&gt;</t>
  </si>
  <si>
    <t>韩秋宏</t>
  </si>
  <si>
    <t>高级双床房&lt;双人入住&gt;&lt;内宾&gt;&lt;无早&gt;&lt; DLTZ &gt;</t>
  </si>
  <si>
    <t>龙能明,陈娅,殷青菊,谭代玉,文革清,张紫薇,胡绪明</t>
  </si>
  <si>
    <t>[广州]广州世间香境七溪地度假村(67376344)</t>
  </si>
  <si>
    <t>桃香洞房花园大床房&lt;双人入住&gt;&lt;内宾&gt;&lt;预付&gt;&lt;早餐&gt;</t>
  </si>
  <si>
    <t>高伟杰</t>
  </si>
  <si>
    <t>取消</t>
  </si>
  <si>
    <t>赵薇怡</t>
  </si>
  <si>
    <t>[大理市]大理碧玉间海景客栈(64243318)</t>
  </si>
  <si>
    <t>远山180度海景大床房&lt;双人入住&gt;&lt;无早&gt;&lt;今日特价 &gt;</t>
  </si>
  <si>
    <t>陈勇</t>
  </si>
  <si>
    <t>[大理市]大理海湾国际酒店(70914791)</t>
  </si>
  <si>
    <t>山景商务大床房&lt;双人入住&gt;&lt;特惠专享&gt;&lt;双早&gt;&lt;大床&gt;</t>
  </si>
  <si>
    <t>李云峰</t>
  </si>
  <si>
    <t>[梅州]梅州麓湖山酒店(62503407)</t>
  </si>
  <si>
    <t>公寓标准大床房&lt;双人入住&gt;&lt;今日特价 &gt;&lt;双早&gt;</t>
  </si>
  <si>
    <t>陈义</t>
  </si>
  <si>
    <t>[大理市]大理漫湾大酒店(70541077)</t>
  </si>
  <si>
    <t>商贸楼单间(准三星)&lt;双人入住&gt;&lt;双早&gt;&lt;大床&gt;</t>
  </si>
  <si>
    <t>张全珍</t>
  </si>
  <si>
    <t>，</t>
  </si>
  <si>
    <t>202103281844070001</t>
  </si>
  <si>
    <t>202103292233140020</t>
  </si>
  <si>
    <t>A210415095329481 HOP:5413.2元</t>
  </si>
  <si>
    <t xml:space="preserve">i210415095706房集：3235元 </t>
  </si>
  <si>
    <t>总计：8648.2元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</si>
  <si>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</si>
  <si>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</si>
  <si>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</si>
  <si>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</si>
  <si>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</si>
  <si>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</si>
  <si>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</si>
  <si>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</si>
  <si>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</si>
  <si>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</si>
  <si>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</si>
  <si>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</si>
  <si>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</si>
  <si>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</si>
  <si>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</si>
  <si>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</si>
  <si>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</si>
  <si>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2021-03-29</t>
  </si>
  <si>
    <t>2039966</t>
  </si>
  <si>
    <t>上海半岛酒店</t>
  </si>
  <si>
    <t>2021-03-30</t>
  </si>
  <si>
    <t>2021-03-31</t>
  </si>
  <si>
    <t>退房日月结</t>
  </si>
  <si>
    <t>2110.00</t>
  </si>
  <si>
    <t>RMB</t>
  </si>
  <si>
    <t>0</t>
  </si>
  <si>
    <t>0.00</t>
  </si>
  <si>
    <t>携程汇登国内直连</t>
  </si>
  <si>
    <t>2021-03-30 08:49:04</t>
  </si>
  <si>
    <t>否</t>
  </si>
  <si>
    <t>广州汇登信息科技有限公司</t>
  </si>
  <si>
    <t>直采</t>
  </si>
  <si>
    <t>2040511</t>
  </si>
  <si>
    <t>2021-03-30 08:59:44</t>
  </si>
  <si>
    <t>2040805</t>
  </si>
  <si>
    <t>大理碧玉间海景客栈</t>
  </si>
  <si>
    <t>200.00</t>
  </si>
  <si>
    <t>2021-03-30 13:16:38</t>
  </si>
  <si>
    <t>2041032</t>
  </si>
  <si>
    <t>大理海湾国际酒店</t>
  </si>
  <si>
    <t>520.00</t>
  </si>
  <si>
    <t>2021-03-30 16:51:52</t>
  </si>
  <si>
    <t>2041350</t>
  </si>
  <si>
    <t>梅州麓湖山酒店</t>
  </si>
  <si>
    <t>277.20</t>
  </si>
  <si>
    <t>2021-03-30 20:27:58</t>
  </si>
  <si>
    <t>2041423</t>
  </si>
  <si>
    <t>大理漫湾大酒店</t>
  </si>
  <si>
    <t>196.00</t>
  </si>
  <si>
    <t>2021-03-30 20:57:37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</si>
</sst>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14724910324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44284</v>
      </c>
      <c r="G2" s="5">
        <v>44286</v>
      </c>
      <c r="H2" s="4">
        <v>1</v>
      </c>
      <c r="I2" s="4">
        <v>2</v>
      </c>
      <c r="J2" s="4">
        <v>2</v>
      </c>
      <c r="K2" s="4" t="s">
        <v>28</v>
      </c>
      <c r="L2" s="4">
        <v>820</v>
      </c>
      <c r="M2" s="4">
        <v>820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44301</v>
      </c>
      <c r="T2" s="4" t="s">
        <v>32</v>
      </c>
      <c r="U2" s="4">
        <v>820</v>
      </c>
      <c r="V2" s="4">
        <v>0</v>
      </c>
      <c r="W2" s="4">
        <v>0</v>
      </c>
    </row>
    <row r="3" s="4" customFormat="1" spans="1:24">
      <c r="A3" s="4">
        <v>14734380341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44285</v>
      </c>
      <c r="G3" s="5">
        <v>44286</v>
      </c>
      <c r="H3" s="4">
        <v>1</v>
      </c>
      <c r="I3" s="4">
        <v>1</v>
      </c>
      <c r="J3" s="4">
        <v>1</v>
      </c>
      <c r="K3" s="4" t="s">
        <v>28</v>
      </c>
      <c r="L3" s="4">
        <v>2110</v>
      </c>
      <c r="M3" s="4">
        <v>2110</v>
      </c>
      <c r="N3" s="4" t="s">
        <v>35</v>
      </c>
      <c r="O3" s="4" t="s">
        <v>30</v>
      </c>
      <c r="P3" s="4" t="s">
        <v>31</v>
      </c>
      <c r="Q3" s="4">
        <v>0</v>
      </c>
      <c r="R3" s="6">
        <v>44284</v>
      </c>
      <c r="S3" s="5">
        <v>44301</v>
      </c>
      <c r="T3" s="4" t="s">
        <v>32</v>
      </c>
      <c r="U3" s="4">
        <v>2110</v>
      </c>
      <c r="V3" s="4">
        <v>0</v>
      </c>
      <c r="W3" s="4">
        <v>0</v>
      </c>
      <c r="X3" s="4">
        <v>2039966</v>
      </c>
    </row>
    <row r="4" s="4" customFormat="1" spans="1:23">
      <c r="A4" s="4">
        <v>14736815705</v>
      </c>
      <c r="B4" s="4" t="s">
        <v>24</v>
      </c>
      <c r="C4" s="4" t="s">
        <v>25</v>
      </c>
      <c r="D4" s="4" t="s">
        <v>26</v>
      </c>
      <c r="E4" s="4" t="s">
        <v>36</v>
      </c>
      <c r="F4" s="5">
        <v>44285</v>
      </c>
      <c r="G4" s="5">
        <v>44286</v>
      </c>
      <c r="H4" s="4">
        <v>7</v>
      </c>
      <c r="I4" s="4">
        <v>1</v>
      </c>
      <c r="J4" s="4">
        <v>7</v>
      </c>
      <c r="K4" s="4" t="s">
        <v>28</v>
      </c>
      <c r="L4" s="4">
        <v>2415</v>
      </c>
      <c r="M4" s="4">
        <v>2415</v>
      </c>
      <c r="N4" s="4" t="s">
        <v>37</v>
      </c>
      <c r="O4" s="4" t="s">
        <v>30</v>
      </c>
      <c r="P4" s="4" t="s">
        <v>31</v>
      </c>
      <c r="Q4" s="4">
        <v>0</v>
      </c>
      <c r="R4" s="6">
        <v>44284</v>
      </c>
      <c r="S4" s="5">
        <v>44301</v>
      </c>
      <c r="T4" s="4" t="s">
        <v>32</v>
      </c>
      <c r="U4" s="4">
        <v>2415</v>
      </c>
      <c r="V4" s="4">
        <v>0</v>
      </c>
      <c r="W4" s="4">
        <v>0</v>
      </c>
    </row>
    <row r="5" s="4" customFormat="1" spans="1:23">
      <c r="A5" s="4">
        <v>14737953486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44285</v>
      </c>
      <c r="G5" s="5">
        <v>44286</v>
      </c>
      <c r="H5" s="4">
        <v>1</v>
      </c>
      <c r="I5" s="4">
        <v>1</v>
      </c>
      <c r="J5" s="4">
        <v>1</v>
      </c>
      <c r="K5" s="4" t="s">
        <v>28</v>
      </c>
      <c r="L5" s="4">
        <v>770</v>
      </c>
      <c r="M5" s="4">
        <v>770</v>
      </c>
      <c r="N5" s="4" t="s">
        <v>40</v>
      </c>
      <c r="O5" s="4" t="s">
        <v>30</v>
      </c>
      <c r="P5" s="4" t="s">
        <v>31</v>
      </c>
      <c r="Q5" s="4">
        <v>0</v>
      </c>
      <c r="R5" s="6">
        <v>44285</v>
      </c>
      <c r="S5" s="5">
        <v>44301</v>
      </c>
      <c r="T5" s="4" t="s">
        <v>32</v>
      </c>
      <c r="U5" s="4">
        <v>770</v>
      </c>
      <c r="V5" s="4">
        <v>0</v>
      </c>
      <c r="W5" s="4">
        <v>0</v>
      </c>
    </row>
    <row r="6" s="4" customFormat="1" spans="1:23">
      <c r="A6" s="4">
        <v>14737953486</v>
      </c>
      <c r="B6" s="4" t="s">
        <v>24</v>
      </c>
      <c r="C6" s="4" t="s">
        <v>41</v>
      </c>
      <c r="D6" s="4" t="s">
        <v>38</v>
      </c>
      <c r="E6" s="4" t="s">
        <v>39</v>
      </c>
      <c r="F6" s="5">
        <v>44285</v>
      </c>
      <c r="G6" s="5">
        <v>44286</v>
      </c>
      <c r="H6" s="4">
        <v>1</v>
      </c>
      <c r="I6" s="4">
        <v>1</v>
      </c>
      <c r="J6" s="4">
        <v>1</v>
      </c>
      <c r="K6" s="4" t="s">
        <v>28</v>
      </c>
      <c r="L6" s="4">
        <v>-770</v>
      </c>
      <c r="M6" s="4">
        <v>-770</v>
      </c>
      <c r="N6" s="4" t="s">
        <v>40</v>
      </c>
      <c r="O6" s="4" t="s">
        <v>30</v>
      </c>
      <c r="P6" s="4" t="s">
        <v>31</v>
      </c>
      <c r="Q6" s="4">
        <v>0</v>
      </c>
      <c r="R6" s="6">
        <v>44285</v>
      </c>
      <c r="S6" s="5">
        <v>44301</v>
      </c>
      <c r="T6" s="4" t="s">
        <v>32</v>
      </c>
      <c r="U6" s="4">
        <v>-770</v>
      </c>
      <c r="V6" s="4">
        <v>0</v>
      </c>
      <c r="W6" s="4">
        <v>0</v>
      </c>
    </row>
    <row r="7" s="4" customFormat="1" spans="1:24">
      <c r="A7" s="4">
        <v>14737955614</v>
      </c>
      <c r="B7" s="4" t="s">
        <v>24</v>
      </c>
      <c r="C7" s="4" t="s">
        <v>25</v>
      </c>
      <c r="D7" s="4" t="s">
        <v>33</v>
      </c>
      <c r="E7" s="4" t="s">
        <v>34</v>
      </c>
      <c r="F7" s="5">
        <v>44285</v>
      </c>
      <c r="G7" s="5">
        <v>44286</v>
      </c>
      <c r="H7" s="4">
        <v>1</v>
      </c>
      <c r="I7" s="4">
        <v>1</v>
      </c>
      <c r="J7" s="4">
        <v>1</v>
      </c>
      <c r="K7" s="4" t="s">
        <v>28</v>
      </c>
      <c r="L7" s="4">
        <v>2110</v>
      </c>
      <c r="M7" s="4">
        <v>2110</v>
      </c>
      <c r="N7" s="4" t="s">
        <v>42</v>
      </c>
      <c r="O7" s="4" t="s">
        <v>30</v>
      </c>
      <c r="P7" s="4" t="s">
        <v>31</v>
      </c>
      <c r="Q7" s="4">
        <v>0</v>
      </c>
      <c r="R7" s="6">
        <v>44285</v>
      </c>
      <c r="S7" s="5">
        <v>44301</v>
      </c>
      <c r="T7" s="4" t="s">
        <v>32</v>
      </c>
      <c r="U7" s="4">
        <v>2110</v>
      </c>
      <c r="V7" s="4">
        <v>0</v>
      </c>
      <c r="W7" s="4">
        <v>0</v>
      </c>
      <c r="X7" s="4">
        <v>2040511</v>
      </c>
    </row>
    <row r="8" s="4" customFormat="1" spans="1:23">
      <c r="A8" s="4">
        <v>14741551703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44285</v>
      </c>
      <c r="G8" s="5">
        <v>44286</v>
      </c>
      <c r="H8" s="4">
        <v>1</v>
      </c>
      <c r="I8" s="4">
        <v>1</v>
      </c>
      <c r="J8" s="4">
        <v>1</v>
      </c>
      <c r="K8" s="4" t="s">
        <v>28</v>
      </c>
      <c r="L8" s="4">
        <v>200</v>
      </c>
      <c r="M8" s="4">
        <v>200</v>
      </c>
      <c r="N8" s="4" t="s">
        <v>45</v>
      </c>
      <c r="O8" s="4" t="s">
        <v>30</v>
      </c>
      <c r="P8" s="4" t="s">
        <v>31</v>
      </c>
      <c r="Q8" s="4">
        <v>0</v>
      </c>
      <c r="R8" s="6">
        <v>44285</v>
      </c>
      <c r="S8" s="5">
        <v>44301</v>
      </c>
      <c r="T8" s="4" t="s">
        <v>32</v>
      </c>
      <c r="U8" s="4">
        <v>200</v>
      </c>
      <c r="V8" s="4">
        <v>0</v>
      </c>
      <c r="W8" s="4">
        <v>0</v>
      </c>
    </row>
    <row r="9" s="4" customFormat="1" spans="1:24">
      <c r="A9" s="4">
        <v>14742721203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44285</v>
      </c>
      <c r="G9" s="5">
        <v>44286</v>
      </c>
      <c r="H9" s="4">
        <v>1</v>
      </c>
      <c r="I9" s="4">
        <v>1</v>
      </c>
      <c r="J9" s="4">
        <v>1</v>
      </c>
      <c r="K9" s="4" t="s">
        <v>28</v>
      </c>
      <c r="L9" s="4">
        <v>520</v>
      </c>
      <c r="M9" s="4">
        <v>520</v>
      </c>
      <c r="N9" s="4" t="s">
        <v>48</v>
      </c>
      <c r="O9" s="4" t="s">
        <v>30</v>
      </c>
      <c r="P9" s="4" t="s">
        <v>31</v>
      </c>
      <c r="Q9" s="4">
        <v>0</v>
      </c>
      <c r="R9" s="6">
        <v>44285</v>
      </c>
      <c r="S9" s="5">
        <v>44301</v>
      </c>
      <c r="T9" s="4" t="s">
        <v>32</v>
      </c>
      <c r="U9" s="4">
        <v>520</v>
      </c>
      <c r="V9" s="4">
        <v>0</v>
      </c>
      <c r="W9" s="4">
        <v>0</v>
      </c>
      <c r="X9" s="4">
        <v>2041032</v>
      </c>
    </row>
    <row r="10" s="4" customFormat="1" spans="1:23">
      <c r="A10" s="4">
        <v>14746149918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44285</v>
      </c>
      <c r="G10" s="5">
        <v>44286</v>
      </c>
      <c r="H10" s="4">
        <v>1</v>
      </c>
      <c r="I10" s="4">
        <v>1</v>
      </c>
      <c r="J10" s="4">
        <v>1</v>
      </c>
      <c r="K10" s="4" t="s">
        <v>28</v>
      </c>
      <c r="L10" s="4">
        <v>277.2</v>
      </c>
      <c r="M10" s="4">
        <v>277.2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44285</v>
      </c>
      <c r="S10" s="5">
        <v>44301</v>
      </c>
      <c r="T10" s="4" t="s">
        <v>32</v>
      </c>
      <c r="U10" s="4">
        <v>277.2</v>
      </c>
      <c r="V10" s="4">
        <v>0</v>
      </c>
      <c r="W10" s="4">
        <v>0</v>
      </c>
    </row>
    <row r="11" s="4" customFormat="1" spans="1:24">
      <c r="A11" s="4">
        <v>14746339382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44285</v>
      </c>
      <c r="G11" s="5">
        <v>44286</v>
      </c>
      <c r="H11" s="4">
        <v>1</v>
      </c>
      <c r="I11" s="4">
        <v>1</v>
      </c>
      <c r="J11" s="4">
        <v>1</v>
      </c>
      <c r="K11" s="4" t="s">
        <v>28</v>
      </c>
      <c r="L11" s="4">
        <v>196</v>
      </c>
      <c r="M11" s="4">
        <v>196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44285</v>
      </c>
      <c r="S11" s="5">
        <v>44301</v>
      </c>
      <c r="T11" s="4" t="s">
        <v>32</v>
      </c>
      <c r="U11" s="4">
        <v>196</v>
      </c>
      <c r="V11" s="4">
        <v>0</v>
      </c>
      <c r="W11" s="4">
        <v>0</v>
      </c>
      <c r="X11" s="4">
        <v>2041423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E31" sqref="E31"/>
    </sheetView>
  </sheetViews>
  <sheetFormatPr defaultColWidth="9" defaultRowHeight="13.5"/>
  <cols>
    <col min="1" max="1" width="14.5" style="4" customWidth="1"/>
    <col min="2" max="3" width="10.375" style="4"/>
    <col min="4" max="5" width="9" style="4"/>
    <col min="6" max="6" width="20.125" style="4" customWidth="1"/>
    <col min="7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10">
      <c r="A2" s="4">
        <v>14724910324</v>
      </c>
      <c r="B2" s="5">
        <v>44284</v>
      </c>
      <c r="C2" s="5">
        <v>44286</v>
      </c>
      <c r="D2" s="4">
        <v>820</v>
      </c>
      <c r="E2" s="4">
        <v>820</v>
      </c>
      <c r="F2" s="7" t="s">
        <v>56</v>
      </c>
      <c r="G2" s="4">
        <f>D2-E2</f>
        <v>0</v>
      </c>
      <c r="H2" s="4" t="str">
        <f>$H$1&amp;F2</f>
        <v>，202103281844070001</v>
      </c>
      <c r="I2" s="4" t="e">
        <f>VLOOKUP(A2,HOP!A:T,20,0)</f>
        <v>#N/A</v>
      </c>
      <c r="J2" s="4">
        <v>3.28</v>
      </c>
    </row>
    <row r="3" s="4" customFormat="1" spans="1:9">
      <c r="A3" s="4">
        <v>14734380341</v>
      </c>
      <c r="B3" s="5">
        <v>44285</v>
      </c>
      <c r="C3" s="5">
        <v>44286</v>
      </c>
      <c r="D3" s="4">
        <v>2110</v>
      </c>
      <c r="E3" s="4" t="str">
        <f>VLOOKUP(A3,HOP!A:L,12,0)</f>
        <v>2110.00</v>
      </c>
      <c r="F3" s="4" t="str">
        <f>VLOOKUP(A3,HOP!A:C,3,0)</f>
        <v>2039966</v>
      </c>
      <c r="G3" s="4">
        <f>D3-E3</f>
        <v>0</v>
      </c>
      <c r="H3" s="4" t="str">
        <f>$H$1&amp;F3</f>
        <v>，2039966</v>
      </c>
      <c r="I3" s="4" t="str">
        <f>VLOOKUP(A3,HOP!A:T,20,0)</f>
        <v>直采</v>
      </c>
    </row>
    <row r="4" s="4" customFormat="1" spans="1:10">
      <c r="A4" s="4">
        <v>14736815705</v>
      </c>
      <c r="B4" s="5">
        <v>44285</v>
      </c>
      <c r="C4" s="5">
        <v>44286</v>
      </c>
      <c r="D4" s="4">
        <v>2415</v>
      </c>
      <c r="E4" s="4">
        <v>2415</v>
      </c>
      <c r="F4" s="7" t="s">
        <v>57</v>
      </c>
      <c r="G4" s="4">
        <f>D4-E4</f>
        <v>0</v>
      </c>
      <c r="H4" s="4" t="str">
        <f>$H$1&amp;F4</f>
        <v>，202103292233140020</v>
      </c>
      <c r="I4" s="4" t="e">
        <f>VLOOKUP(A4,HOP!A:T,20,0)</f>
        <v>#N/A</v>
      </c>
      <c r="J4" s="4">
        <v>3.29</v>
      </c>
    </row>
    <row r="5" s="4" customFormat="1" hidden="1" spans="1:9">
      <c r="A5" s="4">
        <v>14737953486</v>
      </c>
      <c r="B5" s="5">
        <v>44285</v>
      </c>
      <c r="C5" s="5">
        <v>44286</v>
      </c>
      <c r="D5" s="4">
        <v>0</v>
      </c>
      <c r="E5" s="4" t="e">
        <f>VLOOKUP(A5,HOP!A:L,12,0)</f>
        <v>#N/A</v>
      </c>
      <c r="F5" s="4">
        <v>2040510</v>
      </c>
      <c r="G5" s="4" t="e">
        <f>D5-E5</f>
        <v>#N/A</v>
      </c>
      <c r="H5" s="4" t="str">
        <f>$H$1&amp;F5</f>
        <v>，2040510</v>
      </c>
      <c r="I5" s="4" t="e">
        <f>VLOOKUP(A5,HOP!A:T,20,0)</f>
        <v>#N/A</v>
      </c>
    </row>
    <row r="6" s="4" customFormat="1" spans="1:9">
      <c r="A6" s="4">
        <v>14737955614</v>
      </c>
      <c r="B6" s="5">
        <v>44285</v>
      </c>
      <c r="C6" s="5">
        <v>44286</v>
      </c>
      <c r="D6" s="4">
        <v>2110</v>
      </c>
      <c r="E6" s="4" t="str">
        <f>VLOOKUP(A6,HOP!A:L,12,0)</f>
        <v>2110.00</v>
      </c>
      <c r="F6" s="4" t="str">
        <f>VLOOKUP(A6,HOP!A:C,3,0)</f>
        <v>2040511</v>
      </c>
      <c r="G6" s="4">
        <f>D6-E6</f>
        <v>0</v>
      </c>
      <c r="H6" s="4" t="str">
        <f>$H$1&amp;F6</f>
        <v>，2040511</v>
      </c>
      <c r="I6" s="4" t="str">
        <f>VLOOKUP(A6,HOP!A:T,20,0)</f>
        <v>直采</v>
      </c>
    </row>
    <row r="7" s="4" customFormat="1" spans="1:9">
      <c r="A7" s="4">
        <v>14741551703</v>
      </c>
      <c r="B7" s="5">
        <v>44285</v>
      </c>
      <c r="C7" s="5">
        <v>44286</v>
      </c>
      <c r="D7" s="4">
        <v>200</v>
      </c>
      <c r="E7" s="4" t="str">
        <f>VLOOKUP(A7,HOP!A:L,12,0)</f>
        <v>200.00</v>
      </c>
      <c r="F7" s="4" t="str">
        <f>VLOOKUP(A7,HOP!A:C,3,0)</f>
        <v>2040805</v>
      </c>
      <c r="G7" s="4">
        <f>D7-E7</f>
        <v>0</v>
      </c>
      <c r="H7" s="4" t="str">
        <f>$H$1&amp;F7</f>
        <v>，2040805</v>
      </c>
      <c r="I7" s="4" t="str">
        <f>VLOOKUP(A7,HOP!A:T,20,0)</f>
        <v>直采</v>
      </c>
    </row>
    <row r="8" s="4" customFormat="1" spans="1:9">
      <c r="A8" s="4">
        <v>14742721203</v>
      </c>
      <c r="B8" s="5">
        <v>44285</v>
      </c>
      <c r="C8" s="5">
        <v>44286</v>
      </c>
      <c r="D8" s="4">
        <v>520</v>
      </c>
      <c r="E8" s="4" t="str">
        <f>VLOOKUP(A8,HOP!A:L,12,0)</f>
        <v>520.00</v>
      </c>
      <c r="F8" s="4" t="str">
        <f>VLOOKUP(A8,HOP!A:C,3,0)</f>
        <v>2041032</v>
      </c>
      <c r="G8" s="4">
        <f>D8-E8</f>
        <v>0</v>
      </c>
      <c r="H8" s="4" t="str">
        <f>$H$1&amp;F8</f>
        <v>，2041032</v>
      </c>
      <c r="I8" s="4" t="str">
        <f>VLOOKUP(A8,HOP!A:T,20,0)</f>
        <v>直采</v>
      </c>
    </row>
    <row r="9" s="4" customFormat="1" spans="1:9">
      <c r="A9" s="4">
        <v>14746149918</v>
      </c>
      <c r="B9" s="5">
        <v>44285</v>
      </c>
      <c r="C9" s="5">
        <v>44286</v>
      </c>
      <c r="D9" s="4">
        <v>277.2</v>
      </c>
      <c r="E9" s="4" t="str">
        <f>VLOOKUP(A9,HOP!A:L,12,0)</f>
        <v>277.20</v>
      </c>
      <c r="F9" s="4" t="str">
        <f>VLOOKUP(A9,HOP!A:C,3,0)</f>
        <v>2041350</v>
      </c>
      <c r="G9" s="4">
        <f>D9-E9</f>
        <v>0</v>
      </c>
      <c r="H9" s="4" t="str">
        <f>$H$1&amp;F9</f>
        <v>，2041350</v>
      </c>
      <c r="I9" s="4" t="str">
        <f>VLOOKUP(A9,HOP!A:T,20,0)</f>
        <v>直采</v>
      </c>
    </row>
    <row r="10" s="4" customFormat="1" spans="1:9">
      <c r="A10" s="4">
        <v>14746339382</v>
      </c>
      <c r="B10" s="5">
        <v>44285</v>
      </c>
      <c r="C10" s="5">
        <v>44286</v>
      </c>
      <c r="D10" s="4">
        <v>196</v>
      </c>
      <c r="E10" s="4" t="str">
        <f>VLOOKUP(A10,HOP!A:L,12,0)</f>
        <v>196.00</v>
      </c>
      <c r="F10" s="4" t="str">
        <f>VLOOKUP(A10,HOP!A:C,3,0)</f>
        <v>2041423</v>
      </c>
      <c r="G10" s="4">
        <f>D10-E10</f>
        <v>0</v>
      </c>
      <c r="H10" s="4" t="str">
        <f>$H$1&amp;F10</f>
        <v>，2041423</v>
      </c>
      <c r="I10" s="4" t="str">
        <f>VLOOKUP(A10,HOP!A:T,20,0)</f>
        <v>直采</v>
      </c>
    </row>
    <row r="12" spans="4:4">
      <c r="D12" s="4">
        <f>SUM(D2:D11)</f>
        <v>8648.2</v>
      </c>
    </row>
    <row r="15" spans="1:1">
      <c r="A15" s="4" t="s">
        <v>58</v>
      </c>
    </row>
    <row r="16" spans="1:1">
      <c r="A16" s="4" t="s">
        <v>59</v>
      </c>
    </row>
    <row r="17" spans="1:1">
      <c r="A17" s="4" t="s">
        <v>60</v>
      </c>
    </row>
  </sheetData>
  <autoFilter ref="A1:XFD15">
    <filterColumn colId="3">
      <filters blank="1">
        <filter val="200"/>
        <filter val="520"/>
        <filter val="820"/>
        <filter val="2110"/>
        <filter val="277.2"/>
        <filter val="8648.2"/>
        <filter val="2415"/>
        <filter val="1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C14" sqref="C14"/>
    </sheetView>
  </sheetViews>
  <sheetFormatPr defaultColWidth="8" defaultRowHeight="12.75" outlineLevelRow="6"/>
  <cols>
    <col min="1" max="1" width="10.625" style="1" customWidth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14734380341</v>
      </c>
      <c r="B2" s="1" t="s">
        <v>78</v>
      </c>
      <c r="C2" s="1" t="s">
        <v>79</v>
      </c>
      <c r="D2" s="1" t="s">
        <v>80</v>
      </c>
      <c r="E2" s="1" t="s">
        <v>35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</row>
    <row r="3" s="1" customFormat="1" spans="1:20">
      <c r="A3" s="3">
        <v>14737955614</v>
      </c>
      <c r="B3" s="1" t="s">
        <v>81</v>
      </c>
      <c r="C3" s="1" t="s">
        <v>93</v>
      </c>
      <c r="D3" s="1" t="s">
        <v>80</v>
      </c>
      <c r="E3" s="1" t="s">
        <v>42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84</v>
      </c>
      <c r="L3" s="1" t="s">
        <v>84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94</v>
      </c>
      <c r="R3" s="1" t="s">
        <v>90</v>
      </c>
      <c r="S3" s="1" t="s">
        <v>91</v>
      </c>
      <c r="T3" s="1" t="s">
        <v>92</v>
      </c>
    </row>
    <row r="4" s="1" customFormat="1" spans="1:20">
      <c r="A4" s="3">
        <v>14741551703</v>
      </c>
      <c r="B4" s="1" t="s">
        <v>81</v>
      </c>
      <c r="C4" s="1" t="s">
        <v>95</v>
      </c>
      <c r="D4" s="1" t="s">
        <v>96</v>
      </c>
      <c r="E4" s="1" t="s">
        <v>45</v>
      </c>
      <c r="F4" s="1" t="s">
        <v>81</v>
      </c>
      <c r="G4" s="1" t="s">
        <v>82</v>
      </c>
      <c r="H4" s="1" t="s">
        <v>83</v>
      </c>
      <c r="I4" s="1" t="s">
        <v>97</v>
      </c>
      <c r="J4" s="1" t="s">
        <v>85</v>
      </c>
      <c r="K4" s="1" t="s">
        <v>97</v>
      </c>
      <c r="L4" s="1" t="s">
        <v>97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98</v>
      </c>
      <c r="R4" s="1" t="s">
        <v>90</v>
      </c>
      <c r="S4" s="1" t="s">
        <v>91</v>
      </c>
      <c r="T4" s="1" t="s">
        <v>92</v>
      </c>
    </row>
    <row r="5" s="1" customFormat="1" spans="1:20">
      <c r="A5" s="3">
        <v>14742721203</v>
      </c>
      <c r="B5" s="1" t="s">
        <v>81</v>
      </c>
      <c r="C5" s="1" t="s">
        <v>99</v>
      </c>
      <c r="D5" s="1" t="s">
        <v>100</v>
      </c>
      <c r="E5" s="1" t="s">
        <v>48</v>
      </c>
      <c r="F5" s="1" t="s">
        <v>81</v>
      </c>
      <c r="G5" s="1" t="s">
        <v>82</v>
      </c>
      <c r="H5" s="1" t="s">
        <v>83</v>
      </c>
      <c r="I5" s="1" t="s">
        <v>101</v>
      </c>
      <c r="J5" s="1" t="s">
        <v>85</v>
      </c>
      <c r="K5" s="1" t="s">
        <v>101</v>
      </c>
      <c r="L5" s="1" t="s">
        <v>101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102</v>
      </c>
      <c r="R5" s="1" t="s">
        <v>90</v>
      </c>
      <c r="S5" s="1" t="s">
        <v>91</v>
      </c>
      <c r="T5" s="1" t="s">
        <v>92</v>
      </c>
    </row>
    <row r="6" s="1" customFormat="1" spans="1:20">
      <c r="A6" s="3">
        <v>14746149918</v>
      </c>
      <c r="B6" s="1" t="s">
        <v>81</v>
      </c>
      <c r="C6" s="1" t="s">
        <v>103</v>
      </c>
      <c r="D6" s="1" t="s">
        <v>104</v>
      </c>
      <c r="E6" s="1" t="s">
        <v>51</v>
      </c>
      <c r="F6" s="1" t="s">
        <v>81</v>
      </c>
      <c r="G6" s="1" t="s">
        <v>82</v>
      </c>
      <c r="H6" s="1" t="s">
        <v>83</v>
      </c>
      <c r="I6" s="1" t="s">
        <v>105</v>
      </c>
      <c r="J6" s="1" t="s">
        <v>85</v>
      </c>
      <c r="K6" s="1" t="s">
        <v>105</v>
      </c>
      <c r="L6" s="1" t="s">
        <v>105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106</v>
      </c>
      <c r="R6" s="1" t="s">
        <v>90</v>
      </c>
      <c r="S6" s="1" t="s">
        <v>91</v>
      </c>
      <c r="T6" s="1" t="s">
        <v>92</v>
      </c>
    </row>
    <row r="7" s="1" customFormat="1" spans="1:20">
      <c r="A7" s="3">
        <v>14746339382</v>
      </c>
      <c r="B7" s="1" t="s">
        <v>81</v>
      </c>
      <c r="C7" s="1" t="s">
        <v>107</v>
      </c>
      <c r="D7" s="1" t="s">
        <v>108</v>
      </c>
      <c r="E7" s="1" t="s">
        <v>54</v>
      </c>
      <c r="F7" s="1" t="s">
        <v>81</v>
      </c>
      <c r="G7" s="1" t="s">
        <v>82</v>
      </c>
      <c r="H7" s="1" t="s">
        <v>83</v>
      </c>
      <c r="I7" s="1" t="s">
        <v>109</v>
      </c>
      <c r="J7" s="1" t="s">
        <v>85</v>
      </c>
      <c r="K7" s="1" t="s">
        <v>109</v>
      </c>
      <c r="L7" s="1" t="s">
        <v>109</v>
      </c>
      <c r="M7" s="1" t="s">
        <v>86</v>
      </c>
      <c r="N7" s="1" t="s">
        <v>86</v>
      </c>
      <c r="O7" s="1" t="s">
        <v>87</v>
      </c>
      <c r="P7" s="1" t="s">
        <v>88</v>
      </c>
      <c r="Q7" s="1" t="s">
        <v>110</v>
      </c>
      <c r="R7" s="1" t="s">
        <v>90</v>
      </c>
      <c r="S7" s="1" t="s">
        <v>91</v>
      </c>
      <c r="T7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2021-04-15T01:20:50Z</dcterms:created>
  <dcterms:modified xsi:type="dcterms:W3CDTF">2021-04-15T01:58:06Z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4F107A93BCBB4A2681F0602612A0257D</vt:lpwstr>
  </property>
  <property fmtid="{D5CDD505-2E9C-101B-9397-08002B2CF9AE}" pid="3" name="KSOProductBuildVer">
    <vt:lpwstr>2052-11.1.0.10356</vt:lpwstr>
  </property>
</Properties>
</file>