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<sst xmlns="http://schemas.openxmlformats.org/spreadsheetml/2006/main" count="341" uniqueCount="131">
  <si>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</si>
  <si>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</si>
  <si>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</si>
  <si>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</si>
  <si>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</si>
  <si>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</si>
  <si>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</si>
  <si>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</si>
  <si>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</si>
  <si>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</si>
  <si>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</si>
  <si>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</si>
  <si>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</si>
  <si>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</si>
  <si>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</si>
  <si>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</si>
  <si>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</si>
  <si>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</si>
  <si>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</si>
  <si>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</si>
  <si>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</si>
  <si>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</si>
  <si>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</si>
  <si>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</si>
  <si>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</si>
  <si>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</si>
  <si>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[和平]和平热龙温泉度假村(69334770)</t>
  </si>
  <si>
    <t>标准双人房&lt;双人入住&gt;&lt;双早&gt;</t>
  </si>
  <si>
    <t>CNY</t>
  </si>
  <si>
    <t>李志远,李志文</t>
  </si>
  <si>
    <t>CA13744210416CNY</t>
  </si>
  <si>
    <t>未提现</t>
  </si>
  <si>
    <t>携程开票</t>
  </si>
  <si>
    <t>[广州]广州世间香境七溪地度假村(67376344)</t>
  </si>
  <si>
    <t>桃香洞房花园双床房&lt;中宾&gt;&lt;双人入住&gt;&lt;双早&gt;</t>
  </si>
  <si>
    <t>谭颖怡</t>
  </si>
  <si>
    <t>[上海]上海镛舍酒店(67670413)</t>
  </si>
  <si>
    <t>50平大床房&lt;双人入住&gt;(连住3晚及以上)&lt;双早&gt;&lt;大床&gt;</t>
  </si>
  <si>
    <t>解芫</t>
  </si>
  <si>
    <t>[广州]广州奥华国际酒店公寓奥园广场店(70951960)</t>
  </si>
  <si>
    <t>豪华大床房&lt;双人入住&gt;&lt;无早&gt;&lt;今日特价 &gt;</t>
  </si>
  <si>
    <t>王顺强</t>
  </si>
  <si>
    <t>[大理市]大理海湾国际酒店(70914791)</t>
  </si>
  <si>
    <t>精致双床房&lt;双人入住&gt;&lt;特惠专享&gt;&lt;双早&gt;&lt;双床&gt;</t>
  </si>
  <si>
    <t>王顺萍</t>
  </si>
  <si>
    <t>[上海]上海半岛酒店(65670331)</t>
  </si>
  <si>
    <t>豪华园景房&lt;双人入住&gt;&lt;双早&gt;&lt;大床&gt;</t>
  </si>
  <si>
    <t>薄纯杨</t>
  </si>
  <si>
    <t>[梅州]梅州麓湖山酒店(62503407)</t>
  </si>
  <si>
    <t>主楼标准双床房&lt;双人入住&gt;&lt;今日特价 &gt;&lt;双早&gt;</t>
  </si>
  <si>
    <t>何文星</t>
  </si>
  <si>
    <t>海景商务大床房&lt;双人入住&gt;&lt;特惠专享&gt;&lt;双早&gt;&lt;大床&gt;</t>
  </si>
  <si>
    <t>赵丽红,李艺明</t>
  </si>
  <si>
    <t>顾右</t>
  </si>
  <si>
    <t>取消</t>
  </si>
  <si>
    <t>公寓标准大床房&lt;双人入住&gt;&lt;今日特价 &gt;&lt;双早&gt;</t>
  </si>
  <si>
    <t>潘柔伊</t>
  </si>
  <si>
    <t>，</t>
  </si>
  <si>
    <t>A210416095203481</t>
  </si>
  <si>
    <t>总计：13274.6元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</si>
  <si>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</si>
  <si>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</si>
  <si>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</si>
  <si>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</si>
  <si>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</si>
  <si>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</si>
  <si>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</si>
  <si>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</si>
  <si>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</si>
  <si>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</si>
  <si>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</si>
  <si>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</si>
  <si>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</si>
  <si>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</si>
  <si>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</si>
  <si>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</si>
  <si>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</si>
  <si>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2021-03-23</t>
  </si>
  <si>
    <t>2031343</t>
  </si>
  <si>
    <t>和平热龙温泉度假村</t>
  </si>
  <si>
    <t>2021-03-31</t>
  </si>
  <si>
    <t>2021-04-01</t>
  </si>
  <si>
    <t>退房日月结</t>
  </si>
  <si>
    <t>756.00</t>
  </si>
  <si>
    <t>RMB</t>
  </si>
  <si>
    <t>0</t>
  </si>
  <si>
    <t>0.00</t>
  </si>
  <si>
    <t>携程汇登国内直连</t>
  </si>
  <si>
    <t>2021-03-23 14:31:33</t>
  </si>
  <si>
    <t>否</t>
  </si>
  <si>
    <t>广州汇登信息科技有限公司</t>
  </si>
  <si>
    <t>直采</t>
  </si>
  <si>
    <t>2021-03-24</t>
  </si>
  <si>
    <t>2033320</t>
  </si>
  <si>
    <t>世间香境七溪地度假村</t>
  </si>
  <si>
    <t>780.00</t>
  </si>
  <si>
    <t>2021-03-24 20:15:17</t>
  </si>
  <si>
    <t>2021-03-25</t>
  </si>
  <si>
    <t>2035146</t>
  </si>
  <si>
    <t>上海镛舍酒店</t>
  </si>
  <si>
    <t>2021-03-28</t>
  </si>
  <si>
    <t>7200.00</t>
  </si>
  <si>
    <t>2021-03-26 10:02:10</t>
  </si>
  <si>
    <t>14699347989，</t>
  </si>
  <si>
    <t>2021-03-26</t>
  </si>
  <si>
    <t>2035876</t>
  </si>
  <si>
    <t>解芫（关联单号2035146）</t>
  </si>
  <si>
    <t>2021-03-26 18:06:11</t>
  </si>
  <si>
    <t>2021-03-30</t>
  </si>
  <si>
    <t>2040714</t>
  </si>
  <si>
    <t>广州奥华国际酒店公寓奥园广场店</t>
  </si>
  <si>
    <t>195.00</t>
  </si>
  <si>
    <t>2021-03-30 11:54:07</t>
  </si>
  <si>
    <t>2042308</t>
  </si>
  <si>
    <t>大理海湾国际酒店</t>
  </si>
  <si>
    <t>465.00</t>
  </si>
  <si>
    <t>2021-03-31 12:59:10</t>
  </si>
  <si>
    <t>2042454</t>
  </si>
  <si>
    <t>上海半岛酒店</t>
  </si>
  <si>
    <t>2110.00</t>
  </si>
  <si>
    <t>2021-03-31 15:25:59</t>
  </si>
  <si>
    <t>2042588</t>
  </si>
  <si>
    <t>梅州麓湖山酒店</t>
  </si>
  <si>
    <t>266.80</t>
  </si>
  <si>
    <t>2021-03-31 16:56:38</t>
  </si>
  <si>
    <t>2042620</t>
  </si>
  <si>
    <t>1240.00</t>
  </si>
  <si>
    <t>2021-03-31 17:23:59</t>
  </si>
  <si>
    <t>2042866</t>
  </si>
  <si>
    <t>261.80</t>
  </si>
  <si>
    <t>2021-03-31 20:39:52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</si>
</sst>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5" fillId="9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14678512643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44286</v>
      </c>
      <c r="G2" s="5">
        <v>44287</v>
      </c>
      <c r="H2" s="4">
        <v>2</v>
      </c>
      <c r="I2" s="4">
        <v>1</v>
      </c>
      <c r="J2" s="4">
        <v>2</v>
      </c>
      <c r="K2" s="4" t="s">
        <v>28</v>
      </c>
      <c r="L2" s="4">
        <v>756</v>
      </c>
      <c r="M2" s="4">
        <v>756</v>
      </c>
      <c r="N2" s="4" t="s">
        <v>29</v>
      </c>
      <c r="O2" s="4" t="s">
        <v>30</v>
      </c>
      <c r="P2" s="4" t="s">
        <v>31</v>
      </c>
      <c r="Q2" s="4">
        <v>0</v>
      </c>
      <c r="R2" s="6">
        <v>44278</v>
      </c>
      <c r="S2" s="5">
        <v>44302</v>
      </c>
      <c r="T2" s="4" t="s">
        <v>32</v>
      </c>
      <c r="U2" s="4">
        <v>756</v>
      </c>
      <c r="V2" s="4">
        <v>0</v>
      </c>
      <c r="W2" s="4">
        <v>0</v>
      </c>
    </row>
    <row r="3" s="4" customFormat="1" spans="1:24">
      <c r="A3" s="4">
        <v>14689481853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44286</v>
      </c>
      <c r="G3" s="5">
        <v>44287</v>
      </c>
      <c r="H3" s="4">
        <v>1</v>
      </c>
      <c r="I3" s="4">
        <v>1</v>
      </c>
      <c r="J3" s="4">
        <v>1</v>
      </c>
      <c r="K3" s="4" t="s">
        <v>28</v>
      </c>
      <c r="L3" s="4">
        <v>780</v>
      </c>
      <c r="M3" s="4">
        <v>780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44279</v>
      </c>
      <c r="S3" s="5">
        <v>44302</v>
      </c>
      <c r="T3" s="4" t="s">
        <v>32</v>
      </c>
      <c r="U3" s="4">
        <v>780</v>
      </c>
      <c r="V3" s="4">
        <v>0</v>
      </c>
      <c r="W3" s="4">
        <v>0</v>
      </c>
      <c r="X3" s="4">
        <v>2033320</v>
      </c>
    </row>
    <row r="4" s="4" customFormat="1" spans="1:24">
      <c r="A4" s="4">
        <v>14699347989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44283</v>
      </c>
      <c r="G4" s="5">
        <v>44287</v>
      </c>
      <c r="H4" s="4">
        <v>1</v>
      </c>
      <c r="I4" s="4">
        <v>4</v>
      </c>
      <c r="J4" s="4">
        <v>4</v>
      </c>
      <c r="K4" s="4" t="s">
        <v>28</v>
      </c>
      <c r="L4" s="4">
        <v>7200</v>
      </c>
      <c r="M4" s="4">
        <v>7200</v>
      </c>
      <c r="N4" s="4" t="s">
        <v>38</v>
      </c>
      <c r="O4" s="4" t="s">
        <v>30</v>
      </c>
      <c r="P4" s="4" t="s">
        <v>31</v>
      </c>
      <c r="Q4" s="4">
        <v>0</v>
      </c>
      <c r="R4" s="6">
        <v>44280</v>
      </c>
      <c r="S4" s="5">
        <v>44302</v>
      </c>
      <c r="T4" s="4" t="s">
        <v>32</v>
      </c>
      <c r="U4" s="4">
        <v>7200</v>
      </c>
      <c r="V4" s="4">
        <v>0</v>
      </c>
      <c r="W4" s="4">
        <v>0</v>
      </c>
      <c r="X4" s="4">
        <v>2035146</v>
      </c>
    </row>
    <row r="5" s="4" customFormat="1" spans="1:24">
      <c r="A5" s="4">
        <v>14738875398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44286</v>
      </c>
      <c r="G5" s="5">
        <v>44287</v>
      </c>
      <c r="H5" s="4">
        <v>1</v>
      </c>
      <c r="I5" s="4">
        <v>1</v>
      </c>
      <c r="J5" s="4">
        <v>1</v>
      </c>
      <c r="K5" s="4" t="s">
        <v>28</v>
      </c>
      <c r="L5" s="4">
        <v>195</v>
      </c>
      <c r="M5" s="4">
        <v>195</v>
      </c>
      <c r="N5" s="4" t="s">
        <v>41</v>
      </c>
      <c r="O5" s="4" t="s">
        <v>30</v>
      </c>
      <c r="P5" s="4" t="s">
        <v>31</v>
      </c>
      <c r="Q5" s="4">
        <v>0</v>
      </c>
      <c r="R5" s="6">
        <v>44285</v>
      </c>
      <c r="S5" s="5">
        <v>44302</v>
      </c>
      <c r="T5" s="4" t="s">
        <v>32</v>
      </c>
      <c r="U5" s="4">
        <v>195</v>
      </c>
      <c r="V5" s="4">
        <v>0</v>
      </c>
      <c r="W5" s="4">
        <v>0</v>
      </c>
      <c r="X5" s="4">
        <v>2040714</v>
      </c>
    </row>
    <row r="6" s="4" customFormat="1" spans="1:24">
      <c r="A6" s="4">
        <v>14753161780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44286</v>
      </c>
      <c r="G6" s="5">
        <v>44287</v>
      </c>
      <c r="H6" s="4">
        <v>1</v>
      </c>
      <c r="I6" s="4">
        <v>1</v>
      </c>
      <c r="J6" s="4">
        <v>1</v>
      </c>
      <c r="K6" s="4" t="s">
        <v>28</v>
      </c>
      <c r="L6" s="4">
        <v>465</v>
      </c>
      <c r="M6" s="4">
        <v>465</v>
      </c>
      <c r="N6" s="4" t="s">
        <v>44</v>
      </c>
      <c r="O6" s="4" t="s">
        <v>30</v>
      </c>
      <c r="P6" s="4" t="s">
        <v>31</v>
      </c>
      <c r="Q6" s="4">
        <v>0</v>
      </c>
      <c r="R6" s="6">
        <v>44286</v>
      </c>
      <c r="S6" s="5">
        <v>44302</v>
      </c>
      <c r="T6" s="4" t="s">
        <v>32</v>
      </c>
      <c r="U6" s="4">
        <v>465</v>
      </c>
      <c r="V6" s="4">
        <v>0</v>
      </c>
      <c r="W6" s="4">
        <v>0</v>
      </c>
      <c r="X6" s="4">
        <v>2042308</v>
      </c>
    </row>
    <row r="7" s="4" customFormat="1" spans="1:24">
      <c r="A7" s="4">
        <v>14753902367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44286</v>
      </c>
      <c r="G7" s="5">
        <v>44287</v>
      </c>
      <c r="H7" s="4">
        <v>1</v>
      </c>
      <c r="I7" s="4">
        <v>1</v>
      </c>
      <c r="J7" s="4">
        <v>1</v>
      </c>
      <c r="K7" s="4" t="s">
        <v>28</v>
      </c>
      <c r="L7" s="4">
        <v>2110</v>
      </c>
      <c r="M7" s="4">
        <v>2110</v>
      </c>
      <c r="N7" s="4" t="s">
        <v>47</v>
      </c>
      <c r="O7" s="4" t="s">
        <v>30</v>
      </c>
      <c r="P7" s="4" t="s">
        <v>31</v>
      </c>
      <c r="Q7" s="4">
        <v>0</v>
      </c>
      <c r="R7" s="6">
        <v>44286</v>
      </c>
      <c r="S7" s="5">
        <v>44302</v>
      </c>
      <c r="T7" s="4" t="s">
        <v>32</v>
      </c>
      <c r="U7" s="4">
        <v>2110</v>
      </c>
      <c r="V7" s="4">
        <v>0</v>
      </c>
      <c r="W7" s="4">
        <v>0</v>
      </c>
      <c r="X7" s="4">
        <v>2042454</v>
      </c>
    </row>
    <row r="8" s="4" customFormat="1" spans="1:23">
      <c r="A8" s="4">
        <v>14754603218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44286</v>
      </c>
      <c r="G8" s="5">
        <v>44287</v>
      </c>
      <c r="H8" s="4">
        <v>1</v>
      </c>
      <c r="I8" s="4">
        <v>1</v>
      </c>
      <c r="J8" s="4">
        <v>1</v>
      </c>
      <c r="K8" s="4" t="s">
        <v>28</v>
      </c>
      <c r="L8" s="4">
        <v>266.8</v>
      </c>
      <c r="M8" s="4">
        <v>266.8</v>
      </c>
      <c r="N8" s="4" t="s">
        <v>50</v>
      </c>
      <c r="O8" s="4" t="s">
        <v>30</v>
      </c>
      <c r="P8" s="4" t="s">
        <v>31</v>
      </c>
      <c r="Q8" s="4">
        <v>0</v>
      </c>
      <c r="R8" s="6">
        <v>44286</v>
      </c>
      <c r="S8" s="5">
        <v>44302</v>
      </c>
      <c r="T8" s="4" t="s">
        <v>32</v>
      </c>
      <c r="U8" s="4">
        <v>266.8</v>
      </c>
      <c r="V8" s="4">
        <v>0</v>
      </c>
      <c r="W8" s="4">
        <v>0</v>
      </c>
    </row>
    <row r="9" s="4" customFormat="1" spans="1:24">
      <c r="A9" s="4">
        <v>14754757453</v>
      </c>
      <c r="B9" s="4" t="s">
        <v>24</v>
      </c>
      <c r="C9" s="4" t="s">
        <v>25</v>
      </c>
      <c r="D9" s="4" t="s">
        <v>42</v>
      </c>
      <c r="E9" s="4" t="s">
        <v>51</v>
      </c>
      <c r="F9" s="5">
        <v>44286</v>
      </c>
      <c r="G9" s="5">
        <v>44287</v>
      </c>
      <c r="H9" s="4">
        <v>2</v>
      </c>
      <c r="I9" s="4">
        <v>1</v>
      </c>
      <c r="J9" s="4">
        <v>2</v>
      </c>
      <c r="K9" s="4" t="s">
        <v>28</v>
      </c>
      <c r="L9" s="4">
        <v>1240</v>
      </c>
      <c r="M9" s="4">
        <v>1240</v>
      </c>
      <c r="N9" s="4" t="s">
        <v>52</v>
      </c>
      <c r="O9" s="4" t="s">
        <v>30</v>
      </c>
      <c r="P9" s="4" t="s">
        <v>31</v>
      </c>
      <c r="Q9" s="4">
        <v>0</v>
      </c>
      <c r="R9" s="6">
        <v>44286</v>
      </c>
      <c r="S9" s="5">
        <v>44302</v>
      </c>
      <c r="T9" s="4" t="s">
        <v>32</v>
      </c>
      <c r="U9" s="4">
        <v>1240</v>
      </c>
      <c r="V9" s="4">
        <v>0</v>
      </c>
      <c r="W9" s="4">
        <v>0</v>
      </c>
      <c r="X9" s="4">
        <v>2042620</v>
      </c>
    </row>
    <row r="10" s="4" customFormat="1" spans="1:24">
      <c r="A10" s="4">
        <v>14758050451</v>
      </c>
      <c r="B10" s="4" t="s">
        <v>24</v>
      </c>
      <c r="C10" s="4" t="s">
        <v>25</v>
      </c>
      <c r="D10" s="4" t="s">
        <v>45</v>
      </c>
      <c r="E10" s="4" t="s">
        <v>46</v>
      </c>
      <c r="F10" s="5">
        <v>44286</v>
      </c>
      <c r="G10" s="5">
        <v>44287</v>
      </c>
      <c r="H10" s="4">
        <v>1</v>
      </c>
      <c r="I10" s="4">
        <v>1</v>
      </c>
      <c r="J10" s="4">
        <v>1</v>
      </c>
      <c r="K10" s="4" t="s">
        <v>28</v>
      </c>
      <c r="L10" s="4">
        <v>2110</v>
      </c>
      <c r="M10" s="4">
        <v>2110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44286</v>
      </c>
      <c r="S10" s="5">
        <v>44302</v>
      </c>
      <c r="T10" s="4" t="s">
        <v>32</v>
      </c>
      <c r="U10" s="4">
        <v>2110</v>
      </c>
      <c r="V10" s="4">
        <v>0</v>
      </c>
      <c r="W10" s="4">
        <v>0</v>
      </c>
      <c r="X10" s="4">
        <v>2042789</v>
      </c>
    </row>
    <row r="11" s="4" customFormat="1" spans="1:24">
      <c r="A11" s="4">
        <v>14758050451</v>
      </c>
      <c r="B11" s="4" t="s">
        <v>24</v>
      </c>
      <c r="C11" s="4" t="s">
        <v>54</v>
      </c>
      <c r="D11" s="4" t="s">
        <v>45</v>
      </c>
      <c r="E11" s="4" t="s">
        <v>46</v>
      </c>
      <c r="F11" s="5">
        <v>44286</v>
      </c>
      <c r="G11" s="5">
        <v>44287</v>
      </c>
      <c r="H11" s="4">
        <v>1</v>
      </c>
      <c r="I11" s="4">
        <v>1</v>
      </c>
      <c r="J11" s="4">
        <v>1</v>
      </c>
      <c r="K11" s="4" t="s">
        <v>28</v>
      </c>
      <c r="L11" s="4">
        <v>-2110</v>
      </c>
      <c r="M11" s="4">
        <v>-2110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44286</v>
      </c>
      <c r="S11" s="5">
        <v>44302</v>
      </c>
      <c r="T11" s="4" t="s">
        <v>32</v>
      </c>
      <c r="U11" s="4">
        <v>-2110</v>
      </c>
      <c r="V11" s="4">
        <v>0</v>
      </c>
      <c r="W11" s="4">
        <v>0</v>
      </c>
      <c r="X11" s="4">
        <v>2042789</v>
      </c>
    </row>
    <row r="12" s="4" customFormat="1" spans="1:23">
      <c r="A12" s="4">
        <v>14758561120</v>
      </c>
      <c r="B12" s="4" t="s">
        <v>24</v>
      </c>
      <c r="C12" s="4" t="s">
        <v>25</v>
      </c>
      <c r="D12" s="4" t="s">
        <v>48</v>
      </c>
      <c r="E12" s="4" t="s">
        <v>55</v>
      </c>
      <c r="F12" s="5">
        <v>44286</v>
      </c>
      <c r="G12" s="5">
        <v>44287</v>
      </c>
      <c r="H12" s="4">
        <v>1</v>
      </c>
      <c r="I12" s="4">
        <v>1</v>
      </c>
      <c r="J12" s="4">
        <v>1</v>
      </c>
      <c r="K12" s="4" t="s">
        <v>28</v>
      </c>
      <c r="L12" s="4">
        <v>261.8</v>
      </c>
      <c r="M12" s="4">
        <v>261.8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44286</v>
      </c>
      <c r="S12" s="5">
        <v>44302</v>
      </c>
      <c r="T12" s="4" t="s">
        <v>32</v>
      </c>
      <c r="U12" s="4">
        <v>261.8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H34" sqref="H34"/>
    </sheetView>
  </sheetViews>
  <sheetFormatPr defaultColWidth="9" defaultRowHeight="13.5"/>
  <cols>
    <col min="1" max="1" width="13.375" style="4" customWidth="1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4">
        <v>14678512643</v>
      </c>
      <c r="B2" s="5">
        <v>44286</v>
      </c>
      <c r="C2" s="5">
        <v>44287</v>
      </c>
      <c r="D2" s="4">
        <v>756</v>
      </c>
      <c r="E2" s="4" t="str">
        <f>VLOOKUP(A2,HOP!A:L,12,0)</f>
        <v>756.00</v>
      </c>
      <c r="F2" s="4" t="str">
        <f>VLOOKUP(A2,HOP!A:C,3,0)</f>
        <v>2031343</v>
      </c>
      <c r="G2" s="4">
        <f>D2-E2</f>
        <v>0</v>
      </c>
      <c r="H2" s="4" t="str">
        <f>$H$1&amp;F2</f>
        <v>，2031343</v>
      </c>
      <c r="I2" s="4" t="str">
        <f>VLOOKUP(A2,HOP!A:T,20,0)</f>
        <v>直采</v>
      </c>
    </row>
    <row r="3" s="4" customFormat="1" spans="1:9">
      <c r="A3" s="4">
        <v>14689481853</v>
      </c>
      <c r="B3" s="5">
        <v>44286</v>
      </c>
      <c r="C3" s="5">
        <v>44287</v>
      </c>
      <c r="D3" s="4">
        <v>780</v>
      </c>
      <c r="E3" s="4" t="str">
        <f>VLOOKUP(A3,HOP!A:L,12,0)</f>
        <v>780.00</v>
      </c>
      <c r="F3" s="4" t="str">
        <f>VLOOKUP(A3,HOP!A:C,3,0)</f>
        <v>2033320</v>
      </c>
      <c r="G3" s="4">
        <f t="shared" ref="G3:G12" si="0">D3-E3</f>
        <v>0</v>
      </c>
      <c r="H3" s="4" t="str">
        <f t="shared" ref="H3:H12" si="1">$H$1&amp;F3</f>
        <v>，2033320</v>
      </c>
      <c r="I3" s="4" t="str">
        <f>VLOOKUP(A3,HOP!A:T,20,0)</f>
        <v>直采</v>
      </c>
    </row>
    <row r="4" s="4" customFormat="1" spans="1:9">
      <c r="A4" s="4">
        <v>14699347989</v>
      </c>
      <c r="B4" s="5">
        <v>44283</v>
      </c>
      <c r="C4" s="5">
        <v>44287</v>
      </c>
      <c r="D4" s="4">
        <v>7200</v>
      </c>
      <c r="E4" s="4" t="str">
        <f>VLOOKUP(A4,HOP!A:L,12,0)</f>
        <v>7200.00</v>
      </c>
      <c r="F4" s="4" t="str">
        <f>VLOOKUP(A4,HOP!A:C,3,0)</f>
        <v>2035146</v>
      </c>
      <c r="G4" s="4">
        <f t="shared" si="0"/>
        <v>0</v>
      </c>
      <c r="H4" s="4" t="str">
        <f t="shared" si="1"/>
        <v>，2035146</v>
      </c>
      <c r="I4" s="4" t="str">
        <f>VLOOKUP(A4,HOP!A:T,20,0)</f>
        <v>直采</v>
      </c>
    </row>
    <row r="5" s="4" customFormat="1" spans="1:9">
      <c r="A5" s="4">
        <v>14738875398</v>
      </c>
      <c r="B5" s="5">
        <v>44286</v>
      </c>
      <c r="C5" s="5">
        <v>44287</v>
      </c>
      <c r="D5" s="4">
        <v>195</v>
      </c>
      <c r="E5" s="4" t="str">
        <f>VLOOKUP(A5,HOP!A:L,12,0)</f>
        <v>195.00</v>
      </c>
      <c r="F5" s="4" t="str">
        <f>VLOOKUP(A5,HOP!A:C,3,0)</f>
        <v>2040714</v>
      </c>
      <c r="G5" s="4">
        <f t="shared" si="0"/>
        <v>0</v>
      </c>
      <c r="H5" s="4" t="str">
        <f t="shared" si="1"/>
        <v>，2040714</v>
      </c>
      <c r="I5" s="4" t="str">
        <f>VLOOKUP(A5,HOP!A:T,20,0)</f>
        <v>直采</v>
      </c>
    </row>
    <row r="6" s="4" customFormat="1" spans="1:9">
      <c r="A6" s="4">
        <v>14753161780</v>
      </c>
      <c r="B6" s="5">
        <v>44286</v>
      </c>
      <c r="C6" s="5">
        <v>44287</v>
      </c>
      <c r="D6" s="4">
        <v>465</v>
      </c>
      <c r="E6" s="4" t="str">
        <f>VLOOKUP(A6,HOP!A:L,12,0)</f>
        <v>465.00</v>
      </c>
      <c r="F6" s="4" t="str">
        <f>VLOOKUP(A6,HOP!A:C,3,0)</f>
        <v>2042308</v>
      </c>
      <c r="G6" s="4">
        <f t="shared" si="0"/>
        <v>0</v>
      </c>
      <c r="H6" s="4" t="str">
        <f t="shared" si="1"/>
        <v>，2042308</v>
      </c>
      <c r="I6" s="4" t="str">
        <f>VLOOKUP(A6,HOP!A:T,20,0)</f>
        <v>直采</v>
      </c>
    </row>
    <row r="7" s="4" customFormat="1" spans="1:9">
      <c r="A7" s="4">
        <v>14753902367</v>
      </c>
      <c r="B7" s="5">
        <v>44286</v>
      </c>
      <c r="C7" s="5">
        <v>44287</v>
      </c>
      <c r="D7" s="4">
        <v>2110</v>
      </c>
      <c r="E7" s="4" t="str">
        <f>VLOOKUP(A7,HOP!A:L,12,0)</f>
        <v>2110.00</v>
      </c>
      <c r="F7" s="4" t="str">
        <f>VLOOKUP(A7,HOP!A:C,3,0)</f>
        <v>2042454</v>
      </c>
      <c r="G7" s="4">
        <f t="shared" si="0"/>
        <v>0</v>
      </c>
      <c r="H7" s="4" t="str">
        <f t="shared" si="1"/>
        <v>，2042454</v>
      </c>
      <c r="I7" s="4" t="str">
        <f>VLOOKUP(A7,HOP!A:T,20,0)</f>
        <v>直采</v>
      </c>
    </row>
    <row r="8" s="4" customFormat="1" spans="1:9">
      <c r="A8" s="4">
        <v>14754603218</v>
      </c>
      <c r="B8" s="5">
        <v>44286</v>
      </c>
      <c r="C8" s="5">
        <v>44287</v>
      </c>
      <c r="D8" s="4">
        <v>266.8</v>
      </c>
      <c r="E8" s="4" t="str">
        <f>VLOOKUP(A8,HOP!A:L,12,0)</f>
        <v>266.80</v>
      </c>
      <c r="F8" s="4" t="str">
        <f>VLOOKUP(A8,HOP!A:C,3,0)</f>
        <v>2042588</v>
      </c>
      <c r="G8" s="4">
        <f t="shared" si="0"/>
        <v>0</v>
      </c>
      <c r="H8" s="4" t="str">
        <f t="shared" si="1"/>
        <v>，2042588</v>
      </c>
      <c r="I8" s="4" t="str">
        <f>VLOOKUP(A8,HOP!A:T,20,0)</f>
        <v>直采</v>
      </c>
    </row>
    <row r="9" s="4" customFormat="1" spans="1:9">
      <c r="A9" s="4">
        <v>14754757453</v>
      </c>
      <c r="B9" s="5">
        <v>44286</v>
      </c>
      <c r="C9" s="5">
        <v>44287</v>
      </c>
      <c r="D9" s="4">
        <v>1240</v>
      </c>
      <c r="E9" s="4" t="str">
        <f>VLOOKUP(A9,HOP!A:L,12,0)</f>
        <v>1240.00</v>
      </c>
      <c r="F9" s="4" t="str">
        <f>VLOOKUP(A9,HOP!A:C,3,0)</f>
        <v>2042620</v>
      </c>
      <c r="G9" s="4">
        <f t="shared" si="0"/>
        <v>0</v>
      </c>
      <c r="H9" s="4" t="str">
        <f t="shared" si="1"/>
        <v>，2042620</v>
      </c>
      <c r="I9" s="4" t="str">
        <f>VLOOKUP(A9,HOP!A:T,20,0)</f>
        <v>直采</v>
      </c>
    </row>
    <row r="10" s="4" customFormat="1" hidden="1" spans="1:9">
      <c r="A10" s="4">
        <v>14758050451</v>
      </c>
      <c r="B10" s="5">
        <v>44286</v>
      </c>
      <c r="C10" s="5">
        <v>44287</v>
      </c>
      <c r="D10" s="4">
        <v>0</v>
      </c>
      <c r="E10" s="4" t="e">
        <f>VLOOKUP(A10,HOP!A:L,12,0)</f>
        <v>#N/A</v>
      </c>
      <c r="F10" s="4">
        <v>2042789</v>
      </c>
      <c r="G10" s="4" t="e">
        <f t="shared" si="0"/>
        <v>#N/A</v>
      </c>
      <c r="H10" s="4" t="str">
        <f t="shared" si="1"/>
        <v>，2042789</v>
      </c>
      <c r="I10" s="4" t="e">
        <f>VLOOKUP(A10,HOP!A:T,20,0)</f>
        <v>#N/A</v>
      </c>
    </row>
    <row r="11" s="4" customFormat="1" spans="1:9">
      <c r="A11" s="4">
        <v>14758561120</v>
      </c>
      <c r="B11" s="5">
        <v>44286</v>
      </c>
      <c r="C11" s="5">
        <v>44287</v>
      </c>
      <c r="D11" s="4">
        <v>261.8</v>
      </c>
      <c r="E11" s="4" t="str">
        <f>VLOOKUP(A11,HOP!A:L,12,0)</f>
        <v>261.80</v>
      </c>
      <c r="F11" s="4" t="str">
        <f>VLOOKUP(A11,HOP!A:C,3,0)</f>
        <v>2042866</v>
      </c>
      <c r="G11" s="4">
        <f>D11-E11</f>
        <v>0</v>
      </c>
      <c r="H11" s="4" t="str">
        <f>$H$1&amp;F11</f>
        <v>，2042866</v>
      </c>
      <c r="I11" s="4" t="str">
        <f>VLOOKUP(A11,HOP!A:T,20,0)</f>
        <v>直采</v>
      </c>
    </row>
    <row r="13" spans="4:4">
      <c r="D13" s="4">
        <f>SUM(D2:D12)</f>
        <v>13274.6</v>
      </c>
    </row>
    <row r="16" spans="1:1">
      <c r="A16" s="4" t="s">
        <v>58</v>
      </c>
    </row>
    <row r="17" spans="1:1">
      <c r="A17" s="4" t="s">
        <v>59</v>
      </c>
    </row>
  </sheetData>
  <autoFilter ref="A1:XFD13">
    <filterColumn colId="3">
      <filters blank="1">
        <filter val="780"/>
        <filter val="1240"/>
        <filter val="2110"/>
        <filter val="7200"/>
        <filter val="195"/>
        <filter val="465"/>
        <filter val="756"/>
        <filter val="13274.6"/>
        <filter val="261.8"/>
        <filter val="266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B19" sqref="B1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14678512643</v>
      </c>
      <c r="B2" s="1" t="s">
        <v>77</v>
      </c>
      <c r="C2" s="1" t="s">
        <v>78</v>
      </c>
      <c r="D2" s="1" t="s">
        <v>79</v>
      </c>
      <c r="E2" s="1" t="s">
        <v>29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14689481853</v>
      </c>
      <c r="B3" s="1" t="s">
        <v>92</v>
      </c>
      <c r="C3" s="1" t="s">
        <v>93</v>
      </c>
      <c r="D3" s="1" t="s">
        <v>94</v>
      </c>
      <c r="E3" s="1" t="s">
        <v>35</v>
      </c>
      <c r="F3" s="1" t="s">
        <v>80</v>
      </c>
      <c r="G3" s="1" t="s">
        <v>81</v>
      </c>
      <c r="H3" s="1" t="s">
        <v>82</v>
      </c>
      <c r="I3" s="1" t="s">
        <v>95</v>
      </c>
      <c r="J3" s="1" t="s">
        <v>84</v>
      </c>
      <c r="K3" s="1" t="s">
        <v>95</v>
      </c>
      <c r="L3" s="1" t="s">
        <v>95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96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14699347989</v>
      </c>
      <c r="B4" s="1" t="s">
        <v>97</v>
      </c>
      <c r="C4" s="1" t="s">
        <v>98</v>
      </c>
      <c r="D4" s="1" t="s">
        <v>99</v>
      </c>
      <c r="E4" s="1" t="s">
        <v>38</v>
      </c>
      <c r="F4" s="1" t="s">
        <v>100</v>
      </c>
      <c r="G4" s="1" t="s">
        <v>81</v>
      </c>
      <c r="H4" s="1" t="s">
        <v>82</v>
      </c>
      <c r="I4" s="1" t="s">
        <v>101</v>
      </c>
      <c r="J4" s="1" t="s">
        <v>84</v>
      </c>
      <c r="K4" s="1" t="s">
        <v>101</v>
      </c>
      <c r="L4" s="1" t="s">
        <v>101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102</v>
      </c>
      <c r="R4" s="1" t="s">
        <v>89</v>
      </c>
      <c r="S4" s="1" t="s">
        <v>90</v>
      </c>
      <c r="T4" s="1" t="s">
        <v>91</v>
      </c>
    </row>
    <row r="5" s="1" customFormat="1" spans="1:20">
      <c r="A5" s="1" t="s">
        <v>103</v>
      </c>
      <c r="B5" s="1" t="s">
        <v>104</v>
      </c>
      <c r="C5" s="1" t="s">
        <v>105</v>
      </c>
      <c r="D5" s="1" t="s">
        <v>99</v>
      </c>
      <c r="E5" s="1" t="s">
        <v>106</v>
      </c>
      <c r="F5" s="1" t="s">
        <v>80</v>
      </c>
      <c r="G5" s="1" t="s">
        <v>81</v>
      </c>
      <c r="H5" s="1" t="s">
        <v>82</v>
      </c>
      <c r="I5" s="1" t="s">
        <v>86</v>
      </c>
      <c r="J5" s="1" t="s">
        <v>84</v>
      </c>
      <c r="K5" s="1" t="s">
        <v>86</v>
      </c>
      <c r="L5" s="1" t="s">
        <v>86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107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14738875398</v>
      </c>
      <c r="B6" s="1" t="s">
        <v>108</v>
      </c>
      <c r="C6" s="1" t="s">
        <v>109</v>
      </c>
      <c r="D6" s="1" t="s">
        <v>110</v>
      </c>
      <c r="E6" s="1" t="s">
        <v>41</v>
      </c>
      <c r="F6" s="1" t="s">
        <v>80</v>
      </c>
      <c r="G6" s="1" t="s">
        <v>81</v>
      </c>
      <c r="H6" s="1" t="s">
        <v>82</v>
      </c>
      <c r="I6" s="1" t="s">
        <v>111</v>
      </c>
      <c r="J6" s="1" t="s">
        <v>84</v>
      </c>
      <c r="K6" s="1" t="s">
        <v>111</v>
      </c>
      <c r="L6" s="1" t="s">
        <v>111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112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14753161780</v>
      </c>
      <c r="B7" s="1" t="s">
        <v>80</v>
      </c>
      <c r="C7" s="1" t="s">
        <v>113</v>
      </c>
      <c r="D7" s="1" t="s">
        <v>114</v>
      </c>
      <c r="E7" s="1" t="s">
        <v>44</v>
      </c>
      <c r="F7" s="1" t="s">
        <v>80</v>
      </c>
      <c r="G7" s="1" t="s">
        <v>81</v>
      </c>
      <c r="H7" s="1" t="s">
        <v>82</v>
      </c>
      <c r="I7" s="1" t="s">
        <v>115</v>
      </c>
      <c r="J7" s="1" t="s">
        <v>84</v>
      </c>
      <c r="K7" s="1" t="s">
        <v>115</v>
      </c>
      <c r="L7" s="1" t="s">
        <v>115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116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14753902367</v>
      </c>
      <c r="B8" s="1" t="s">
        <v>80</v>
      </c>
      <c r="C8" s="1" t="s">
        <v>117</v>
      </c>
      <c r="D8" s="1" t="s">
        <v>118</v>
      </c>
      <c r="E8" s="1" t="s">
        <v>47</v>
      </c>
      <c r="F8" s="1" t="s">
        <v>80</v>
      </c>
      <c r="G8" s="1" t="s">
        <v>81</v>
      </c>
      <c r="H8" s="1" t="s">
        <v>82</v>
      </c>
      <c r="I8" s="1" t="s">
        <v>119</v>
      </c>
      <c r="J8" s="1" t="s">
        <v>84</v>
      </c>
      <c r="K8" s="1" t="s">
        <v>119</v>
      </c>
      <c r="L8" s="1" t="s">
        <v>119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120</v>
      </c>
      <c r="R8" s="1" t="s">
        <v>89</v>
      </c>
      <c r="S8" s="1" t="s">
        <v>90</v>
      </c>
      <c r="T8" s="1" t="s">
        <v>91</v>
      </c>
    </row>
    <row r="9" s="1" customFormat="1" spans="1:20">
      <c r="A9" s="3">
        <v>14754603218</v>
      </c>
      <c r="B9" s="1" t="s">
        <v>80</v>
      </c>
      <c r="C9" s="1" t="s">
        <v>121</v>
      </c>
      <c r="D9" s="1" t="s">
        <v>122</v>
      </c>
      <c r="E9" s="1" t="s">
        <v>50</v>
      </c>
      <c r="F9" s="1" t="s">
        <v>80</v>
      </c>
      <c r="G9" s="1" t="s">
        <v>81</v>
      </c>
      <c r="H9" s="1" t="s">
        <v>82</v>
      </c>
      <c r="I9" s="1" t="s">
        <v>123</v>
      </c>
      <c r="J9" s="1" t="s">
        <v>84</v>
      </c>
      <c r="K9" s="1" t="s">
        <v>123</v>
      </c>
      <c r="L9" s="1" t="s">
        <v>123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124</v>
      </c>
      <c r="R9" s="1" t="s">
        <v>89</v>
      </c>
      <c r="S9" s="1" t="s">
        <v>90</v>
      </c>
      <c r="T9" s="1" t="s">
        <v>91</v>
      </c>
    </row>
    <row r="10" s="1" customFormat="1" spans="1:20">
      <c r="A10" s="3">
        <v>14754757453</v>
      </c>
      <c r="B10" s="1" t="s">
        <v>80</v>
      </c>
      <c r="C10" s="1" t="s">
        <v>125</v>
      </c>
      <c r="D10" s="1" t="s">
        <v>114</v>
      </c>
      <c r="E10" s="1" t="s">
        <v>52</v>
      </c>
      <c r="F10" s="1" t="s">
        <v>80</v>
      </c>
      <c r="G10" s="1" t="s">
        <v>81</v>
      </c>
      <c r="H10" s="1" t="s">
        <v>82</v>
      </c>
      <c r="I10" s="1" t="s">
        <v>126</v>
      </c>
      <c r="J10" s="1" t="s">
        <v>84</v>
      </c>
      <c r="K10" s="1" t="s">
        <v>126</v>
      </c>
      <c r="L10" s="1" t="s">
        <v>126</v>
      </c>
      <c r="M10" s="1" t="s">
        <v>85</v>
      </c>
      <c r="N10" s="1" t="s">
        <v>85</v>
      </c>
      <c r="O10" s="1" t="s">
        <v>86</v>
      </c>
      <c r="P10" s="1" t="s">
        <v>87</v>
      </c>
      <c r="Q10" s="1" t="s">
        <v>127</v>
      </c>
      <c r="R10" s="1" t="s">
        <v>89</v>
      </c>
      <c r="S10" s="1" t="s">
        <v>90</v>
      </c>
      <c r="T10" s="1" t="s">
        <v>91</v>
      </c>
    </row>
    <row r="11" s="1" customFormat="1" spans="1:20">
      <c r="A11" s="3">
        <v>14758561120</v>
      </c>
      <c r="B11" s="1" t="s">
        <v>80</v>
      </c>
      <c r="C11" s="1" t="s">
        <v>128</v>
      </c>
      <c r="D11" s="1" t="s">
        <v>122</v>
      </c>
      <c r="E11" s="1" t="s">
        <v>56</v>
      </c>
      <c r="F11" s="1" t="s">
        <v>80</v>
      </c>
      <c r="G11" s="1" t="s">
        <v>81</v>
      </c>
      <c r="H11" s="1" t="s">
        <v>82</v>
      </c>
      <c r="I11" s="1" t="s">
        <v>129</v>
      </c>
      <c r="J11" s="1" t="s">
        <v>84</v>
      </c>
      <c r="K11" s="1" t="s">
        <v>129</v>
      </c>
      <c r="L11" s="1" t="s">
        <v>129</v>
      </c>
      <c r="M11" s="1" t="s">
        <v>85</v>
      </c>
      <c r="N11" s="1" t="s">
        <v>85</v>
      </c>
      <c r="O11" s="1" t="s">
        <v>86</v>
      </c>
      <c r="P11" s="1" t="s">
        <v>87</v>
      </c>
      <c r="Q11" s="1" t="s">
        <v>130</v>
      </c>
      <c r="R11" s="1" t="s">
        <v>89</v>
      </c>
      <c r="S11" s="1" t="s">
        <v>90</v>
      </c>
      <c r="T11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2021-04-16T01:47:03Z</dcterms:created>
  <dcterms:modified xsi:type="dcterms:W3CDTF">2021-04-16T01:52:30Z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52F479C4DE8A4F58902728124360B962</vt:lpwstr>
  </property>
  <property fmtid="{D5CDD505-2E9C-101B-9397-08002B2CF9AE}" pid="3" name="KSOProductBuildVer">
    <vt:lpwstr>2052-11.1.0.10463</vt:lpwstr>
  </property>
</Properties>
</file>