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<sst xmlns="http://schemas.openxmlformats.org/spreadsheetml/2006/main" count="286" uniqueCount="120">
  <si>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</si>
  <si>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</si>
  <si>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</si>
  <si>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</si>
  <si>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</si>
  <si>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</si>
  <si>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</si>
  <si>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</si>
  <si>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</si>
  <si>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</si>
  <si>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</si>
  <si>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</si>
  <si>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</si>
  <si>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</si>
  <si>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</si>
  <si>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</si>
  <si>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</si>
  <si>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</si>
  <si>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</si>
  <si>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</si>
  <si>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</si>
  <si>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</si>
  <si>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</si>
  <si>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</si>
  <si>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</si>
  <si>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</si>
  <si>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[大理市]大理海湾国际酒店(70914791)</t>
  </si>
  <si>
    <t>山景商务大床房&lt;双人入住&gt;&lt;特惠专享&gt;&lt;双早&gt;&lt;大床&gt;</t>
  </si>
  <si>
    <t>CNY</t>
  </si>
  <si>
    <t>周亚红</t>
  </si>
  <si>
    <t>CA13744210423CNY</t>
  </si>
  <si>
    <t>未提现</t>
  </si>
  <si>
    <t>携程开票</t>
  </si>
  <si>
    <t>[梅州]梅州麓湖山酒店(62503407)</t>
  </si>
  <si>
    <t>公寓标准大床房&lt;双人入住&gt;&lt;今日特价 &gt;&lt;双早&gt;</t>
  </si>
  <si>
    <t>陈志</t>
  </si>
  <si>
    <t>[成都]德门仁里酒店(成都宽窄店)(62554428)</t>
  </si>
  <si>
    <t>榻榻米大床房&lt;中宾&gt;&lt;双人入住&gt;&lt;双早&gt;&lt;大床&gt;</t>
  </si>
  <si>
    <t>谢勇</t>
  </si>
  <si>
    <t>海景商务大床房&lt;双人入住&gt;&lt;特惠专享&gt;&lt;双早&gt;&lt;大床&gt;</t>
  </si>
  <si>
    <t>母国灿</t>
  </si>
  <si>
    <t>[大理市]大理碧玉间海景客栈(64243318)</t>
  </si>
  <si>
    <t>海月海景大床房&lt;双人入住&gt;&lt;无早&gt;&lt;今日特价 &gt;</t>
  </si>
  <si>
    <t>彭博</t>
  </si>
  <si>
    <t>[景洪]云南航空西双版纳观光酒店(72237490)</t>
  </si>
  <si>
    <t>高级双床房&lt;双人入住&gt;&lt;双早&gt;&lt;双床&gt;</t>
  </si>
  <si>
    <t>欧春红,欧永荣</t>
  </si>
  <si>
    <t>[大理市]大理漫湾大酒店(70541077)</t>
  </si>
  <si>
    <t>商贸楼标间(准三星)&lt;双人入住&gt;&lt;双早&gt;&lt;双床&gt;</t>
  </si>
  <si>
    <t>张誉</t>
  </si>
  <si>
    <t>[安顺]安顺豪生温泉度假酒店(71662034)</t>
  </si>
  <si>
    <t>好莱坞双床房&lt;双人入住&gt;&lt;内宾&gt;&lt;双早&gt;&lt; DLTZ &gt;</t>
  </si>
  <si>
    <t>杜文中</t>
  </si>
  <si>
    <t>公寓标准双人房&lt;双早&gt;&lt;双床&gt;</t>
  </si>
  <si>
    <t>罗季钦</t>
  </si>
  <si>
    <t>，</t>
  </si>
  <si>
    <t>202104072024350020</t>
  </si>
  <si>
    <t>A210423093247481 HOP：3924.8元</t>
  </si>
  <si>
    <t>i210423093204 房集：347元</t>
  </si>
  <si>
    <t>总计：4271.8元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</si>
  <si>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</si>
  <si>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</si>
  <si>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</si>
  <si>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</si>
  <si>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</si>
  <si>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</si>
  <si>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</si>
  <si>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</si>
  <si>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</si>
  <si>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</si>
  <si>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</si>
  <si>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</si>
  <si>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</si>
  <si>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</si>
  <si>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</si>
  <si>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</si>
  <si>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</si>
  <si>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2021-04-03</t>
  </si>
  <si>
    <t>2047628</t>
  </si>
  <si>
    <t>大理海湾国际酒店</t>
  </si>
  <si>
    <t>2021-04-07</t>
  </si>
  <si>
    <t>2021-04-08</t>
  </si>
  <si>
    <t>退房日月结</t>
  </si>
  <si>
    <t>490.00</t>
  </si>
  <si>
    <t>RMB</t>
  </si>
  <si>
    <t>0</t>
  </si>
  <si>
    <t>0.00</t>
  </si>
  <si>
    <t>携程汇登国内直连</t>
  </si>
  <si>
    <t>2021-04-03 19:01:00</t>
  </si>
  <si>
    <t>否</t>
  </si>
  <si>
    <t>广州汇登信息科技有限公司</t>
  </si>
  <si>
    <t>直采</t>
  </si>
  <si>
    <t>2021-04-05</t>
  </si>
  <si>
    <t>2051355</t>
  </si>
  <si>
    <t>梅州麓湖山酒店</t>
  </si>
  <si>
    <t>261.80</t>
  </si>
  <si>
    <t>2021-04-05 20:45:20</t>
  </si>
  <si>
    <t>2021-04-06</t>
  </si>
  <si>
    <t>2051928</t>
  </si>
  <si>
    <t>德门仁里酒店(成都宽窄店)</t>
  </si>
  <si>
    <t>834.00</t>
  </si>
  <si>
    <t>2021-04-06 10:49:42</t>
  </si>
  <si>
    <t>2052114</t>
  </si>
  <si>
    <t>1150.00</t>
  </si>
  <si>
    <t>2021-04-06 12:28:07</t>
  </si>
  <si>
    <t>2053393</t>
  </si>
  <si>
    <t>大理碧玉间海景客栈</t>
  </si>
  <si>
    <t>190.00</t>
  </si>
  <si>
    <t>2021-04-06 23:58:55</t>
  </si>
  <si>
    <t>2053476</t>
  </si>
  <si>
    <t>云南航空西双版纳观光酒店</t>
  </si>
  <si>
    <t>520.00</t>
  </si>
  <si>
    <t>2021-04-07 09:05:53</t>
  </si>
  <si>
    <t>2053721</t>
  </si>
  <si>
    <t>大理漫湾大酒店</t>
  </si>
  <si>
    <t>196.00</t>
  </si>
  <si>
    <t>2021-04-07 12:07:29</t>
  </si>
  <si>
    <t>2054647</t>
  </si>
  <si>
    <t>283.00</t>
  </si>
  <si>
    <t>2021-04-07 23:04:55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</si>
</sst>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14797512826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44293</v>
      </c>
      <c r="G2" s="5">
        <v>44294</v>
      </c>
      <c r="H2" s="4">
        <v>1</v>
      </c>
      <c r="I2" s="4">
        <v>1</v>
      </c>
      <c r="J2" s="4">
        <v>1</v>
      </c>
      <c r="K2" s="4" t="s">
        <v>28</v>
      </c>
      <c r="L2" s="4">
        <v>490</v>
      </c>
      <c r="M2" s="4">
        <v>490</v>
      </c>
      <c r="N2" s="4" t="s">
        <v>29</v>
      </c>
      <c r="O2" s="4" t="s">
        <v>30</v>
      </c>
      <c r="P2" s="4" t="s">
        <v>31</v>
      </c>
      <c r="Q2" s="4">
        <v>0</v>
      </c>
      <c r="R2" s="6">
        <v>44289</v>
      </c>
      <c r="S2" s="5">
        <v>44309</v>
      </c>
      <c r="T2" s="4" t="s">
        <v>32</v>
      </c>
      <c r="U2" s="4">
        <v>490</v>
      </c>
      <c r="V2" s="4">
        <v>0</v>
      </c>
      <c r="W2" s="4">
        <v>510</v>
      </c>
      <c r="X2" s="4">
        <v>2047628</v>
      </c>
    </row>
    <row r="3" s="4" customFormat="1" spans="1:23">
      <c r="A3" s="4">
        <v>14822578209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44293</v>
      </c>
      <c r="G3" s="5">
        <v>44294</v>
      </c>
      <c r="H3" s="4">
        <v>1</v>
      </c>
      <c r="I3" s="4">
        <v>1</v>
      </c>
      <c r="J3" s="4">
        <v>1</v>
      </c>
      <c r="K3" s="4" t="s">
        <v>28</v>
      </c>
      <c r="L3" s="4">
        <v>261.8</v>
      </c>
      <c r="M3" s="4">
        <v>261.8</v>
      </c>
      <c r="N3" s="4" t="s">
        <v>35</v>
      </c>
      <c r="O3" s="4" t="s">
        <v>30</v>
      </c>
      <c r="P3" s="4" t="s">
        <v>31</v>
      </c>
      <c r="Q3" s="4">
        <v>0</v>
      </c>
      <c r="R3" s="6">
        <v>44291</v>
      </c>
      <c r="S3" s="5">
        <v>44309</v>
      </c>
      <c r="T3" s="4" t="s">
        <v>32</v>
      </c>
      <c r="U3" s="4">
        <v>261.8</v>
      </c>
      <c r="V3" s="4">
        <v>0</v>
      </c>
      <c r="W3" s="4">
        <v>0</v>
      </c>
    </row>
    <row r="4" s="4" customFormat="1" spans="1:23">
      <c r="A4" s="4">
        <v>14824444593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44292</v>
      </c>
      <c r="G4" s="5">
        <v>44294</v>
      </c>
      <c r="H4" s="4">
        <v>1</v>
      </c>
      <c r="I4" s="4">
        <v>2</v>
      </c>
      <c r="J4" s="4">
        <v>2</v>
      </c>
      <c r="K4" s="4" t="s">
        <v>28</v>
      </c>
      <c r="L4" s="4">
        <v>834</v>
      </c>
      <c r="M4" s="4">
        <v>834</v>
      </c>
      <c r="N4" s="4" t="s">
        <v>38</v>
      </c>
      <c r="O4" s="4" t="s">
        <v>30</v>
      </c>
      <c r="P4" s="4" t="s">
        <v>31</v>
      </c>
      <c r="Q4" s="4">
        <v>0</v>
      </c>
      <c r="R4" s="6">
        <v>44292</v>
      </c>
      <c r="S4" s="5">
        <v>44309</v>
      </c>
      <c r="T4" s="4" t="s">
        <v>32</v>
      </c>
      <c r="U4" s="4">
        <v>834</v>
      </c>
      <c r="V4" s="4">
        <v>0</v>
      </c>
      <c r="W4" s="4">
        <v>0</v>
      </c>
    </row>
    <row r="5" s="4" customFormat="1" spans="1:24">
      <c r="A5" s="4">
        <v>14824957524</v>
      </c>
      <c r="B5" s="4" t="s">
        <v>24</v>
      </c>
      <c r="C5" s="4" t="s">
        <v>25</v>
      </c>
      <c r="D5" s="4" t="s">
        <v>26</v>
      </c>
      <c r="E5" s="4" t="s">
        <v>39</v>
      </c>
      <c r="F5" s="5">
        <v>44292</v>
      </c>
      <c r="G5" s="5">
        <v>44294</v>
      </c>
      <c r="H5" s="4">
        <v>1</v>
      </c>
      <c r="I5" s="4">
        <v>2</v>
      </c>
      <c r="J5" s="4">
        <v>2</v>
      </c>
      <c r="K5" s="4" t="s">
        <v>28</v>
      </c>
      <c r="L5" s="4">
        <v>1150</v>
      </c>
      <c r="M5" s="4">
        <v>1150</v>
      </c>
      <c r="N5" s="4" t="s">
        <v>40</v>
      </c>
      <c r="O5" s="4" t="s">
        <v>30</v>
      </c>
      <c r="P5" s="4" t="s">
        <v>31</v>
      </c>
      <c r="Q5" s="4">
        <v>0</v>
      </c>
      <c r="R5" s="6">
        <v>44292</v>
      </c>
      <c r="S5" s="5">
        <v>44309</v>
      </c>
      <c r="T5" s="4" t="s">
        <v>32</v>
      </c>
      <c r="U5" s="4">
        <v>1150</v>
      </c>
      <c r="V5" s="4">
        <v>0</v>
      </c>
      <c r="W5" s="4">
        <v>0</v>
      </c>
      <c r="X5" s="4">
        <v>2052114</v>
      </c>
    </row>
    <row r="6" s="4" customFormat="1" spans="1:24">
      <c r="A6" s="4">
        <v>14832770274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44293</v>
      </c>
      <c r="G6" s="5">
        <v>44294</v>
      </c>
      <c r="H6" s="4">
        <v>1</v>
      </c>
      <c r="I6" s="4">
        <v>1</v>
      </c>
      <c r="J6" s="4">
        <v>1</v>
      </c>
      <c r="K6" s="4" t="s">
        <v>28</v>
      </c>
      <c r="L6" s="4">
        <v>190</v>
      </c>
      <c r="M6" s="4">
        <v>190</v>
      </c>
      <c r="N6" s="4" t="s">
        <v>43</v>
      </c>
      <c r="O6" s="4" t="s">
        <v>30</v>
      </c>
      <c r="P6" s="4" t="s">
        <v>31</v>
      </c>
      <c r="Q6" s="4">
        <v>0</v>
      </c>
      <c r="R6" s="6">
        <v>44292</v>
      </c>
      <c r="S6" s="5">
        <v>44309</v>
      </c>
      <c r="T6" s="4" t="s">
        <v>32</v>
      </c>
      <c r="U6" s="4">
        <v>190</v>
      </c>
      <c r="V6" s="4">
        <v>0</v>
      </c>
      <c r="W6" s="4">
        <v>0</v>
      </c>
      <c r="X6" s="4">
        <v>2053393</v>
      </c>
    </row>
    <row r="7" s="4" customFormat="1" spans="1:24">
      <c r="A7" s="4">
        <v>14837728347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44293</v>
      </c>
      <c r="G7" s="5">
        <v>44294</v>
      </c>
      <c r="H7" s="4">
        <v>2</v>
      </c>
      <c r="I7" s="4">
        <v>1</v>
      </c>
      <c r="J7" s="4">
        <v>2</v>
      </c>
      <c r="K7" s="4" t="s">
        <v>28</v>
      </c>
      <c r="L7" s="4">
        <v>520</v>
      </c>
      <c r="M7" s="4">
        <v>520</v>
      </c>
      <c r="N7" s="4" t="s">
        <v>46</v>
      </c>
      <c r="O7" s="4" t="s">
        <v>30</v>
      </c>
      <c r="P7" s="4" t="s">
        <v>31</v>
      </c>
      <c r="Q7" s="4">
        <v>0</v>
      </c>
      <c r="R7" s="6">
        <v>44293</v>
      </c>
      <c r="S7" s="5">
        <v>44309</v>
      </c>
      <c r="T7" s="4" t="s">
        <v>32</v>
      </c>
      <c r="U7" s="4">
        <v>520</v>
      </c>
      <c r="V7" s="4">
        <v>0</v>
      </c>
      <c r="W7" s="4">
        <v>0</v>
      </c>
      <c r="X7" s="4">
        <v>2053476</v>
      </c>
    </row>
    <row r="8" s="4" customFormat="1" spans="1:24">
      <c r="A8" s="4">
        <v>14838776973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44293</v>
      </c>
      <c r="G8" s="5">
        <v>44294</v>
      </c>
      <c r="H8" s="4">
        <v>1</v>
      </c>
      <c r="I8" s="4">
        <v>1</v>
      </c>
      <c r="J8" s="4">
        <v>1</v>
      </c>
      <c r="K8" s="4" t="s">
        <v>28</v>
      </c>
      <c r="L8" s="4">
        <v>196</v>
      </c>
      <c r="M8" s="4">
        <v>196</v>
      </c>
      <c r="N8" s="4" t="s">
        <v>49</v>
      </c>
      <c r="O8" s="4" t="s">
        <v>30</v>
      </c>
      <c r="P8" s="4" t="s">
        <v>31</v>
      </c>
      <c r="Q8" s="4">
        <v>0</v>
      </c>
      <c r="R8" s="6">
        <v>44293</v>
      </c>
      <c r="S8" s="5">
        <v>44309</v>
      </c>
      <c r="T8" s="4" t="s">
        <v>32</v>
      </c>
      <c r="U8" s="4">
        <v>196</v>
      </c>
      <c r="V8" s="4">
        <v>0</v>
      </c>
      <c r="W8" s="4">
        <v>0</v>
      </c>
      <c r="X8" s="4">
        <v>2053721</v>
      </c>
    </row>
    <row r="9" s="4" customFormat="1" spans="1:23">
      <c r="A9" s="4">
        <v>14845198259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44293</v>
      </c>
      <c r="G9" s="5">
        <v>44294</v>
      </c>
      <c r="H9" s="4">
        <v>1</v>
      </c>
      <c r="I9" s="4">
        <v>1</v>
      </c>
      <c r="J9" s="4">
        <v>1</v>
      </c>
      <c r="K9" s="4" t="s">
        <v>28</v>
      </c>
      <c r="L9" s="4">
        <v>347</v>
      </c>
      <c r="M9" s="4">
        <v>347</v>
      </c>
      <c r="N9" s="4" t="s">
        <v>52</v>
      </c>
      <c r="O9" s="4" t="s">
        <v>30</v>
      </c>
      <c r="P9" s="4" t="s">
        <v>31</v>
      </c>
      <c r="Q9" s="4">
        <v>0</v>
      </c>
      <c r="R9" s="6">
        <v>44293</v>
      </c>
      <c r="S9" s="5">
        <v>44309</v>
      </c>
      <c r="T9" s="4" t="s">
        <v>32</v>
      </c>
      <c r="U9" s="4">
        <v>347</v>
      </c>
      <c r="V9" s="4">
        <v>0</v>
      </c>
      <c r="W9" s="4">
        <v>0</v>
      </c>
    </row>
    <row r="10" s="4" customFormat="1" spans="1:24">
      <c r="A10" s="4">
        <v>14846413888</v>
      </c>
      <c r="B10" s="4" t="s">
        <v>24</v>
      </c>
      <c r="C10" s="4" t="s">
        <v>25</v>
      </c>
      <c r="D10" s="4" t="s">
        <v>33</v>
      </c>
      <c r="E10" s="4" t="s">
        <v>53</v>
      </c>
      <c r="F10" s="5">
        <v>44293</v>
      </c>
      <c r="G10" s="5">
        <v>44294</v>
      </c>
      <c r="H10" s="4">
        <v>1</v>
      </c>
      <c r="I10" s="4">
        <v>1</v>
      </c>
      <c r="J10" s="4">
        <v>1</v>
      </c>
      <c r="K10" s="4" t="s">
        <v>28</v>
      </c>
      <c r="L10" s="4">
        <v>283</v>
      </c>
      <c r="M10" s="4">
        <v>283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44293</v>
      </c>
      <c r="S10" s="5">
        <v>44309</v>
      </c>
      <c r="T10" s="4" t="s">
        <v>32</v>
      </c>
      <c r="U10" s="4">
        <v>283</v>
      </c>
      <c r="V10" s="4">
        <v>0</v>
      </c>
      <c r="W10" s="4">
        <v>0</v>
      </c>
      <c r="X10" s="4">
        <v>2054647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F22" sqref="F22"/>
    </sheetView>
  </sheetViews>
  <sheetFormatPr defaultColWidth="9" defaultRowHeight="13.5"/>
  <cols>
    <col min="1" max="1" width="13" style="4" customWidth="1"/>
    <col min="2" max="3" width="9.375" style="4"/>
    <col min="4" max="5" width="9" style="4"/>
    <col min="6" max="6" width="19.375" style="4" customWidth="1"/>
    <col min="7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4">
        <v>14797512826</v>
      </c>
      <c r="B2" s="5">
        <v>44293</v>
      </c>
      <c r="C2" s="5">
        <v>44294</v>
      </c>
      <c r="D2" s="4">
        <v>490</v>
      </c>
      <c r="E2" s="4" t="str">
        <f>VLOOKUP(A2,HOP!A:L,12,0)</f>
        <v>490.00</v>
      </c>
      <c r="F2" s="4" t="str">
        <f>VLOOKUP(A2,HOP!A:C,3,0)</f>
        <v>2047628</v>
      </c>
      <c r="G2" s="4">
        <f>D2-E2</f>
        <v>0</v>
      </c>
      <c r="H2" s="4" t="str">
        <f>$H$1&amp;F2</f>
        <v>，2047628</v>
      </c>
      <c r="I2" s="4" t="str">
        <f>VLOOKUP(A2,HOP!A:T,20,0)</f>
        <v>直采</v>
      </c>
    </row>
    <row r="3" s="4" customFormat="1" spans="1:9">
      <c r="A3" s="4">
        <v>14822578209</v>
      </c>
      <c r="B3" s="5">
        <v>44293</v>
      </c>
      <c r="C3" s="5">
        <v>44294</v>
      </c>
      <c r="D3" s="4">
        <v>261.8</v>
      </c>
      <c r="E3" s="4" t="str">
        <f>VLOOKUP(A3,HOP!A:L,12,0)</f>
        <v>261.80</v>
      </c>
      <c r="F3" s="4" t="str">
        <f>VLOOKUP(A3,HOP!A:C,3,0)</f>
        <v>2051355</v>
      </c>
      <c r="G3" s="4">
        <f t="shared" ref="G3:G10" si="0">D3-E3</f>
        <v>0</v>
      </c>
      <c r="H3" s="4" t="str">
        <f t="shared" ref="H3:H10" si="1">$H$1&amp;F3</f>
        <v>，2051355</v>
      </c>
      <c r="I3" s="4" t="str">
        <f>VLOOKUP(A3,HOP!A:T,20,0)</f>
        <v>直采</v>
      </c>
    </row>
    <row r="4" s="4" customFormat="1" spans="1:9">
      <c r="A4" s="4">
        <v>14824444593</v>
      </c>
      <c r="B4" s="5">
        <v>44292</v>
      </c>
      <c r="C4" s="5">
        <v>44294</v>
      </c>
      <c r="D4" s="4">
        <v>834</v>
      </c>
      <c r="E4" s="4" t="str">
        <f>VLOOKUP(A4,HOP!A:L,12,0)</f>
        <v>834.00</v>
      </c>
      <c r="F4" s="4" t="str">
        <f>VLOOKUP(A4,HOP!A:C,3,0)</f>
        <v>2051928</v>
      </c>
      <c r="G4" s="4">
        <f t="shared" si="0"/>
        <v>0</v>
      </c>
      <c r="H4" s="4" t="str">
        <f t="shared" si="1"/>
        <v>，2051928</v>
      </c>
      <c r="I4" s="4" t="str">
        <f>VLOOKUP(A4,HOP!A:T,20,0)</f>
        <v>直采</v>
      </c>
    </row>
    <row r="5" s="4" customFormat="1" spans="1:9">
      <c r="A5" s="4">
        <v>14824957524</v>
      </c>
      <c r="B5" s="5">
        <v>44292</v>
      </c>
      <c r="C5" s="5">
        <v>44294</v>
      </c>
      <c r="D5" s="4">
        <v>1150</v>
      </c>
      <c r="E5" s="4" t="str">
        <f>VLOOKUP(A5,HOP!A:L,12,0)</f>
        <v>1150.00</v>
      </c>
      <c r="F5" s="4" t="str">
        <f>VLOOKUP(A5,HOP!A:C,3,0)</f>
        <v>2052114</v>
      </c>
      <c r="G5" s="4">
        <f t="shared" si="0"/>
        <v>0</v>
      </c>
      <c r="H5" s="4" t="str">
        <f t="shared" si="1"/>
        <v>，2052114</v>
      </c>
      <c r="I5" s="4" t="str">
        <f>VLOOKUP(A5,HOP!A:T,20,0)</f>
        <v>直采</v>
      </c>
    </row>
    <row r="6" s="4" customFormat="1" spans="1:9">
      <c r="A6" s="4">
        <v>14832770274</v>
      </c>
      <c r="B6" s="5">
        <v>44293</v>
      </c>
      <c r="C6" s="5">
        <v>44294</v>
      </c>
      <c r="D6" s="4">
        <v>190</v>
      </c>
      <c r="E6" s="4" t="str">
        <f>VLOOKUP(A6,HOP!A:L,12,0)</f>
        <v>190.00</v>
      </c>
      <c r="F6" s="4" t="str">
        <f>VLOOKUP(A6,HOP!A:C,3,0)</f>
        <v>2053393</v>
      </c>
      <c r="G6" s="4">
        <f t="shared" si="0"/>
        <v>0</v>
      </c>
      <c r="H6" s="4" t="str">
        <f t="shared" si="1"/>
        <v>，2053393</v>
      </c>
      <c r="I6" s="4" t="str">
        <f>VLOOKUP(A6,HOP!A:T,20,0)</f>
        <v>直采</v>
      </c>
    </row>
    <row r="7" s="4" customFormat="1" spans="1:9">
      <c r="A7" s="4">
        <v>14837728347</v>
      </c>
      <c r="B7" s="5">
        <v>44293</v>
      </c>
      <c r="C7" s="5">
        <v>44294</v>
      </c>
      <c r="D7" s="4">
        <v>520</v>
      </c>
      <c r="E7" s="4" t="str">
        <f>VLOOKUP(A7,HOP!A:L,12,0)</f>
        <v>520.00</v>
      </c>
      <c r="F7" s="4" t="str">
        <f>VLOOKUP(A7,HOP!A:C,3,0)</f>
        <v>2053476</v>
      </c>
      <c r="G7" s="4">
        <f t="shared" si="0"/>
        <v>0</v>
      </c>
      <c r="H7" s="4" t="str">
        <f t="shared" si="1"/>
        <v>，2053476</v>
      </c>
      <c r="I7" s="4" t="str">
        <f>VLOOKUP(A7,HOP!A:T,20,0)</f>
        <v>直采</v>
      </c>
    </row>
    <row r="8" s="4" customFormat="1" spans="1:9">
      <c r="A8" s="4">
        <v>14838776973</v>
      </c>
      <c r="B8" s="5">
        <v>44293</v>
      </c>
      <c r="C8" s="5">
        <v>44294</v>
      </c>
      <c r="D8" s="4">
        <v>196</v>
      </c>
      <c r="E8" s="4" t="str">
        <f>VLOOKUP(A8,HOP!A:L,12,0)</f>
        <v>196.00</v>
      </c>
      <c r="F8" s="4" t="str">
        <f>VLOOKUP(A8,HOP!A:C,3,0)</f>
        <v>2053721</v>
      </c>
      <c r="G8" s="4">
        <f t="shared" si="0"/>
        <v>0</v>
      </c>
      <c r="H8" s="4" t="str">
        <f t="shared" si="1"/>
        <v>，2053721</v>
      </c>
      <c r="I8" s="4" t="str">
        <f>VLOOKUP(A8,HOP!A:T,20,0)</f>
        <v>直采</v>
      </c>
    </row>
    <row r="9" s="4" customFormat="1" hidden="1" spans="1:10">
      <c r="A9" s="4">
        <v>14845198259</v>
      </c>
      <c r="B9" s="5">
        <v>44293</v>
      </c>
      <c r="C9" s="5">
        <v>44294</v>
      </c>
      <c r="D9" s="4">
        <v>347</v>
      </c>
      <c r="E9" s="4">
        <v>347</v>
      </c>
      <c r="F9" s="7" t="s">
        <v>56</v>
      </c>
      <c r="G9" s="4">
        <f t="shared" si="0"/>
        <v>0</v>
      </c>
      <c r="H9" s="4" t="str">
        <f t="shared" si="1"/>
        <v>，202104072024350020</v>
      </c>
      <c r="I9" s="4" t="e">
        <f>VLOOKUP(A9,HOP!A:T,20,0)</f>
        <v>#N/A</v>
      </c>
      <c r="J9" s="4">
        <v>4.7</v>
      </c>
    </row>
    <row r="10" s="4" customFormat="1" spans="1:9">
      <c r="A10" s="4">
        <v>14846413888</v>
      </c>
      <c r="B10" s="5">
        <v>44293</v>
      </c>
      <c r="C10" s="5">
        <v>44294</v>
      </c>
      <c r="D10" s="4">
        <v>283</v>
      </c>
      <c r="E10" s="4" t="str">
        <f>VLOOKUP(A10,HOP!A:L,12,0)</f>
        <v>283.00</v>
      </c>
      <c r="F10" s="4" t="str">
        <f>VLOOKUP(A10,HOP!A:C,3,0)</f>
        <v>2054647</v>
      </c>
      <c r="G10" s="4">
        <f t="shared" si="0"/>
        <v>0</v>
      </c>
      <c r="H10" s="4" t="str">
        <f t="shared" si="1"/>
        <v>，2054647</v>
      </c>
      <c r="I10" s="4" t="str">
        <f>VLOOKUP(A10,HOP!A:T,20,0)</f>
        <v>直采</v>
      </c>
    </row>
    <row r="12" spans="4:4">
      <c r="D12" s="4">
        <f>SUM(D2:D11)</f>
        <v>4271.8</v>
      </c>
    </row>
    <row r="16" spans="1:1">
      <c r="A16" s="4" t="s">
        <v>57</v>
      </c>
    </row>
    <row r="17" spans="1:1">
      <c r="A17" s="4" t="s">
        <v>58</v>
      </c>
    </row>
    <row r="18" spans="1:1">
      <c r="A18" s="4" t="s">
        <v>59</v>
      </c>
    </row>
  </sheetData>
  <autoFilter ref="A1:XFD17">
    <filterColumn colId="7">
      <filters blank="1">
        <filter val="，2053721"/>
        <filter val="，2053393"/>
        <filter val="，2052114"/>
        <filter val="，2051355"/>
        <filter val="，2053476"/>
        <filter val="，2054647"/>
        <filter val="，2051928"/>
        <filter val="，20476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</row>
    <row r="2" s="1" customFormat="1" spans="1:20">
      <c r="A2" s="3">
        <v>14797512826</v>
      </c>
      <c r="B2" s="1" t="s">
        <v>77</v>
      </c>
      <c r="C2" s="1" t="s">
        <v>78</v>
      </c>
      <c r="D2" s="1" t="s">
        <v>79</v>
      </c>
      <c r="E2" s="1" t="s">
        <v>29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</row>
    <row r="3" s="1" customFormat="1" spans="1:20">
      <c r="A3" s="3">
        <v>14822578209</v>
      </c>
      <c r="B3" s="1" t="s">
        <v>92</v>
      </c>
      <c r="C3" s="1" t="s">
        <v>93</v>
      </c>
      <c r="D3" s="1" t="s">
        <v>94</v>
      </c>
      <c r="E3" s="1" t="s">
        <v>35</v>
      </c>
      <c r="F3" s="1" t="s">
        <v>80</v>
      </c>
      <c r="G3" s="1" t="s">
        <v>81</v>
      </c>
      <c r="H3" s="1" t="s">
        <v>82</v>
      </c>
      <c r="I3" s="1" t="s">
        <v>95</v>
      </c>
      <c r="J3" s="1" t="s">
        <v>84</v>
      </c>
      <c r="K3" s="1" t="s">
        <v>95</v>
      </c>
      <c r="L3" s="1" t="s">
        <v>95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96</v>
      </c>
      <c r="R3" s="1" t="s">
        <v>89</v>
      </c>
      <c r="S3" s="1" t="s">
        <v>90</v>
      </c>
      <c r="T3" s="1" t="s">
        <v>91</v>
      </c>
    </row>
    <row r="4" s="1" customFormat="1" spans="1:20">
      <c r="A4" s="3">
        <v>14824444593</v>
      </c>
      <c r="B4" s="1" t="s">
        <v>97</v>
      </c>
      <c r="C4" s="1" t="s">
        <v>98</v>
      </c>
      <c r="D4" s="1" t="s">
        <v>99</v>
      </c>
      <c r="E4" s="1" t="s">
        <v>38</v>
      </c>
      <c r="F4" s="1" t="s">
        <v>97</v>
      </c>
      <c r="G4" s="1" t="s">
        <v>81</v>
      </c>
      <c r="H4" s="1" t="s">
        <v>82</v>
      </c>
      <c r="I4" s="1" t="s">
        <v>100</v>
      </c>
      <c r="J4" s="1" t="s">
        <v>84</v>
      </c>
      <c r="K4" s="1" t="s">
        <v>100</v>
      </c>
      <c r="L4" s="1" t="s">
        <v>100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101</v>
      </c>
      <c r="R4" s="1" t="s">
        <v>89</v>
      </c>
      <c r="S4" s="1" t="s">
        <v>90</v>
      </c>
      <c r="T4" s="1" t="s">
        <v>91</v>
      </c>
    </row>
    <row r="5" s="1" customFormat="1" spans="1:20">
      <c r="A5" s="3">
        <v>14824957524</v>
      </c>
      <c r="B5" s="1" t="s">
        <v>97</v>
      </c>
      <c r="C5" s="1" t="s">
        <v>102</v>
      </c>
      <c r="D5" s="1" t="s">
        <v>79</v>
      </c>
      <c r="E5" s="1" t="s">
        <v>40</v>
      </c>
      <c r="F5" s="1" t="s">
        <v>97</v>
      </c>
      <c r="G5" s="1" t="s">
        <v>81</v>
      </c>
      <c r="H5" s="1" t="s">
        <v>82</v>
      </c>
      <c r="I5" s="1" t="s">
        <v>103</v>
      </c>
      <c r="J5" s="1" t="s">
        <v>84</v>
      </c>
      <c r="K5" s="1" t="s">
        <v>103</v>
      </c>
      <c r="L5" s="1" t="s">
        <v>103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104</v>
      </c>
      <c r="R5" s="1" t="s">
        <v>89</v>
      </c>
      <c r="S5" s="1" t="s">
        <v>90</v>
      </c>
      <c r="T5" s="1" t="s">
        <v>91</v>
      </c>
    </row>
    <row r="6" s="1" customFormat="1" spans="1:20">
      <c r="A6" s="3">
        <v>14832770274</v>
      </c>
      <c r="B6" s="1" t="s">
        <v>97</v>
      </c>
      <c r="C6" s="1" t="s">
        <v>105</v>
      </c>
      <c r="D6" s="1" t="s">
        <v>106</v>
      </c>
      <c r="E6" s="1" t="s">
        <v>43</v>
      </c>
      <c r="F6" s="1" t="s">
        <v>80</v>
      </c>
      <c r="G6" s="1" t="s">
        <v>81</v>
      </c>
      <c r="H6" s="1" t="s">
        <v>82</v>
      </c>
      <c r="I6" s="1" t="s">
        <v>107</v>
      </c>
      <c r="J6" s="1" t="s">
        <v>84</v>
      </c>
      <c r="K6" s="1" t="s">
        <v>107</v>
      </c>
      <c r="L6" s="1" t="s">
        <v>107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108</v>
      </c>
      <c r="R6" s="1" t="s">
        <v>89</v>
      </c>
      <c r="S6" s="1" t="s">
        <v>90</v>
      </c>
      <c r="T6" s="1" t="s">
        <v>91</v>
      </c>
    </row>
    <row r="7" s="1" customFormat="1" spans="1:20">
      <c r="A7" s="3">
        <v>14837728347</v>
      </c>
      <c r="B7" s="1" t="s">
        <v>80</v>
      </c>
      <c r="C7" s="1" t="s">
        <v>109</v>
      </c>
      <c r="D7" s="1" t="s">
        <v>110</v>
      </c>
      <c r="E7" s="1" t="s">
        <v>46</v>
      </c>
      <c r="F7" s="1" t="s">
        <v>80</v>
      </c>
      <c r="G7" s="1" t="s">
        <v>81</v>
      </c>
      <c r="H7" s="1" t="s">
        <v>82</v>
      </c>
      <c r="I7" s="1" t="s">
        <v>111</v>
      </c>
      <c r="J7" s="1" t="s">
        <v>84</v>
      </c>
      <c r="K7" s="1" t="s">
        <v>111</v>
      </c>
      <c r="L7" s="1" t="s">
        <v>111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112</v>
      </c>
      <c r="R7" s="1" t="s">
        <v>89</v>
      </c>
      <c r="S7" s="1" t="s">
        <v>90</v>
      </c>
      <c r="T7" s="1" t="s">
        <v>91</v>
      </c>
    </row>
    <row r="8" s="1" customFormat="1" spans="1:20">
      <c r="A8" s="3">
        <v>14838776973</v>
      </c>
      <c r="B8" s="1" t="s">
        <v>80</v>
      </c>
      <c r="C8" s="1" t="s">
        <v>113</v>
      </c>
      <c r="D8" s="1" t="s">
        <v>114</v>
      </c>
      <c r="E8" s="1" t="s">
        <v>49</v>
      </c>
      <c r="F8" s="1" t="s">
        <v>80</v>
      </c>
      <c r="G8" s="1" t="s">
        <v>81</v>
      </c>
      <c r="H8" s="1" t="s">
        <v>82</v>
      </c>
      <c r="I8" s="1" t="s">
        <v>115</v>
      </c>
      <c r="J8" s="1" t="s">
        <v>84</v>
      </c>
      <c r="K8" s="1" t="s">
        <v>115</v>
      </c>
      <c r="L8" s="1" t="s">
        <v>115</v>
      </c>
      <c r="M8" s="1" t="s">
        <v>85</v>
      </c>
      <c r="N8" s="1" t="s">
        <v>85</v>
      </c>
      <c r="O8" s="1" t="s">
        <v>86</v>
      </c>
      <c r="P8" s="1" t="s">
        <v>87</v>
      </c>
      <c r="Q8" s="1" t="s">
        <v>116</v>
      </c>
      <c r="R8" s="1" t="s">
        <v>89</v>
      </c>
      <c r="S8" s="1" t="s">
        <v>90</v>
      </c>
      <c r="T8" s="1" t="s">
        <v>91</v>
      </c>
    </row>
    <row r="9" s="1" customFormat="1" spans="1:20">
      <c r="A9" s="3">
        <v>14846413888</v>
      </c>
      <c r="B9" s="1" t="s">
        <v>80</v>
      </c>
      <c r="C9" s="1" t="s">
        <v>117</v>
      </c>
      <c r="D9" s="1" t="s">
        <v>94</v>
      </c>
      <c r="E9" s="1" t="s">
        <v>54</v>
      </c>
      <c r="F9" s="1" t="s">
        <v>80</v>
      </c>
      <c r="G9" s="1" t="s">
        <v>81</v>
      </c>
      <c r="H9" s="1" t="s">
        <v>82</v>
      </c>
      <c r="I9" s="1" t="s">
        <v>118</v>
      </c>
      <c r="J9" s="1" t="s">
        <v>84</v>
      </c>
      <c r="K9" s="1" t="s">
        <v>118</v>
      </c>
      <c r="L9" s="1" t="s">
        <v>118</v>
      </c>
      <c r="M9" s="1" t="s">
        <v>85</v>
      </c>
      <c r="N9" s="1" t="s">
        <v>85</v>
      </c>
      <c r="O9" s="1" t="s">
        <v>86</v>
      </c>
      <c r="P9" s="1" t="s">
        <v>87</v>
      </c>
      <c r="Q9" s="1" t="s">
        <v>119</v>
      </c>
      <c r="R9" s="1" t="s">
        <v>89</v>
      </c>
      <c r="S9" s="1" t="s">
        <v>90</v>
      </c>
      <c r="T9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2021-04-23T01:26:04Z</dcterms:created>
  <dcterms:modified xsi:type="dcterms:W3CDTF">2021-04-23T01:33:20Z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2A13C3FF52624D21845D8758CE0B8AA3</vt:lpwstr>
  </property>
  <property fmtid="{D5CDD505-2E9C-101B-9397-08002B2CF9AE}" pid="3" name="KSOProductBuildVer">
    <vt:lpwstr>2052-11.1.0.10463</vt:lpwstr>
  </property>
</Properties>
</file>