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对账!$A$1:$I$25</definedName>
  </definedNames>
  <calcPr calcId="144525" concurrentCalc="0"/>
</workbook>
</file>

<file path=xl/sharedStrings.xml><?xml version="1.0" encoding="utf-8"?>
<sst xmlns="http://schemas.openxmlformats.org/spreadsheetml/2006/main" count="699" uniqueCount="200">
  <si>
    <t>同程旅行对账单
(账期：20210419-20210425)</t>
  </si>
  <si>
    <t>应付房费总金额</t>
  </si>
  <si>
    <t>应付罚金总金额</t>
  </si>
  <si>
    <t>调整项</t>
  </si>
  <si>
    <t>币种</t>
  </si>
  <si>
    <t>应付合计</t>
  </si>
  <si>
    <t>16684.00</t>
  </si>
  <si>
    <t>0.00</t>
  </si>
  <si>
    <t>-402.00</t>
  </si>
  <si>
    <t>CNY</t>
  </si>
  <si>
    <t>16282.00</t>
  </si>
  <si>
    <t>大理古城未迟清舍客栈</t>
  </si>
  <si>
    <t/>
  </si>
  <si>
    <t>小计:630.00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</si>
  <si>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</si>
  <si>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</si>
  <si>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</si>
  <si>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</si>
  <si>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</si>
  <si>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</si>
  <si>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</si>
  <si>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</si>
  <si>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</si>
  <si>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</si>
  <si>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959207047</t>
  </si>
  <si>
    <t>钟文杨</t>
  </si>
  <si>
    <t>清舍庭院大床房</t>
  </si>
  <si>
    <t>2021/04/18</t>
  </si>
  <si>
    <t>2021/04/21</t>
  </si>
  <si>
    <t>3.00</t>
  </si>
  <si>
    <t>630.00</t>
  </si>
  <si>
    <t>张家界京武铂尔曼酒店</t>
  </si>
  <si>
    <t>小计:1206.00</t>
  </si>
  <si>
    <t>969080813</t>
  </si>
  <si>
    <t>邱历</t>
  </si>
  <si>
    <t>高级双床房</t>
  </si>
  <si>
    <t>2021/04/20</t>
  </si>
  <si>
    <t>2021/04/23</t>
  </si>
  <si>
    <t>1206.00</t>
  </si>
  <si>
    <t>诸暨祥生春风十里星空帐篷酒店</t>
  </si>
  <si>
    <t>小计:2460.00</t>
  </si>
  <si>
    <t>966417405</t>
  </si>
  <si>
    <t>黄诗樱</t>
  </si>
  <si>
    <t>豪华帐篷套房</t>
  </si>
  <si>
    <t>2021/04/19</t>
  </si>
  <si>
    <t>1.00</t>
  </si>
  <si>
    <t>1500.00</t>
  </si>
  <si>
    <t>968536862</t>
  </si>
  <si>
    <t>张泽栋</t>
  </si>
  <si>
    <t>豪华帐篷大床房</t>
  </si>
  <si>
    <t>480.00</t>
  </si>
  <si>
    <t>971124502</t>
  </si>
  <si>
    <t>凌飞岳</t>
  </si>
  <si>
    <t>上海镛舍酒店</t>
  </si>
  <si>
    <t>小计:4400.00</t>
  </si>
  <si>
    <t>968665672</t>
  </si>
  <si>
    <t>李亚伟</t>
  </si>
  <si>
    <t>60平开间</t>
  </si>
  <si>
    <t>2021/04/22</t>
  </si>
  <si>
    <t>2.00</t>
  </si>
  <si>
    <t>4400.00</t>
  </si>
  <si>
    <t>广州知云设计人公寓</t>
  </si>
  <si>
    <t>小计:290.00</t>
  </si>
  <si>
    <t>969634647</t>
  </si>
  <si>
    <t>庄晓洪</t>
  </si>
  <si>
    <t>标准主题大床房</t>
  </si>
  <si>
    <t>290.00</t>
  </si>
  <si>
    <t>安顺豪生温泉度假酒店</t>
  </si>
  <si>
    <t>小计:6052.00</t>
  </si>
  <si>
    <t>968692900</t>
  </si>
  <si>
    <t>娄丽蓉</t>
  </si>
  <si>
    <t>高级大床房</t>
  </si>
  <si>
    <t>377.00</t>
  </si>
  <si>
    <t>968714676</t>
  </si>
  <si>
    <t>吴铁章</t>
  </si>
  <si>
    <t>970878528</t>
  </si>
  <si>
    <t>吴华均</t>
  </si>
  <si>
    <t>970034405</t>
  </si>
  <si>
    <t>709301</t>
  </si>
  <si>
    <t>程颉鑫</t>
  </si>
  <si>
    <t>754.00</t>
  </si>
  <si>
    <t>970042754</t>
  </si>
  <si>
    <t>709321</t>
  </si>
  <si>
    <t>罗涛</t>
  </si>
  <si>
    <t>好莱坞双床房</t>
  </si>
  <si>
    <t>700.00</t>
  </si>
  <si>
    <t>972048451</t>
  </si>
  <si>
    <t>小马</t>
  </si>
  <si>
    <t>376.00</t>
  </si>
  <si>
    <t>973525247</t>
  </si>
  <si>
    <t>赵见龙</t>
  </si>
  <si>
    <t>973526858</t>
  </si>
  <si>
    <t>358.00</t>
  </si>
  <si>
    <t>972050141</t>
  </si>
  <si>
    <t>施伟明</t>
  </si>
  <si>
    <t>豪生商务套房</t>
  </si>
  <si>
    <t>2021/04/24</t>
  </si>
  <si>
    <t>853.00</t>
  </si>
  <si>
    <t>973744478</t>
  </si>
  <si>
    <t>陈鑫龙</t>
  </si>
  <si>
    <t>974078800</t>
  </si>
  <si>
    <t>719008</t>
  </si>
  <si>
    <t>刘健</t>
  </si>
  <si>
    <t>974580394</t>
  </si>
  <si>
    <t>祖孝军</t>
  </si>
  <si>
    <t>包雨生</t>
  </si>
  <si>
    <t>大理海湾国际酒店</t>
  </si>
  <si>
    <t>小计:510.00</t>
  </si>
  <si>
    <t>969863711</t>
  </si>
  <si>
    <t>和晓兰</t>
  </si>
  <si>
    <t>山景商务大床房</t>
  </si>
  <si>
    <t>510.00</t>
  </si>
  <si>
    <t>广州奥华国际酒店公寓奥园广场店</t>
  </si>
  <si>
    <t>小计:1136.00</t>
  </si>
  <si>
    <t>967651527</t>
  </si>
  <si>
    <t>吴卓敏</t>
  </si>
  <si>
    <t>豪华双床房</t>
  </si>
  <si>
    <t>190.00</t>
  </si>
  <si>
    <t>李志红</t>
  </si>
  <si>
    <t>970280192</t>
  </si>
  <si>
    <t>971399137</t>
  </si>
  <si>
    <t>罗英恺</t>
  </si>
  <si>
    <t>豪华大床房</t>
  </si>
  <si>
    <t>186.00</t>
  </si>
  <si>
    <t>973591559</t>
  </si>
  <si>
    <t>姜昱鹏</t>
  </si>
  <si>
    <t>其他应收/应付</t>
  </si>
  <si>
    <t>金额</t>
  </si>
  <si>
    <t>调整原因</t>
  </si>
  <si>
    <t>调整969080813,代理告知销售部陈女士告知发送取消单就可以申请取消20号一晚，联系供应商告知yejl@ddyou.cn，已发邮件//供应商张女士同意取消20号一晚，双方备注</t>
  </si>
  <si>
    <t>，</t>
  </si>
  <si>
    <t>202104191019380020</t>
  </si>
  <si>
    <t>202104181445280001</t>
  </si>
  <si>
    <t>202104181500100001</t>
  </si>
  <si>
    <t>202104201227160020</t>
  </si>
  <si>
    <t>202104191829030021</t>
  </si>
  <si>
    <t>202104191839320021</t>
  </si>
  <si>
    <t>202104211248560020</t>
  </si>
  <si>
    <t>202104221958120001</t>
  </si>
  <si>
    <t>202104221957340001</t>
  </si>
  <si>
    <t>202104211250180020</t>
  </si>
  <si>
    <t>202104230806060020</t>
  </si>
  <si>
    <t>202104230806270021</t>
  </si>
  <si>
    <t>202104231745150001</t>
  </si>
  <si>
    <t>202104171641190020</t>
  </si>
  <si>
    <t>202104192343010021</t>
  </si>
  <si>
    <t>202104202308000021</t>
  </si>
  <si>
    <t>202104222108220001</t>
  </si>
  <si>
    <t>A210427110755481 HOP:8804元</t>
  </si>
  <si>
    <t>i210427111204 房集：7478元</t>
  </si>
  <si>
    <t>总计：16282元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</si>
  <si>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</si>
  <si>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</si>
  <si>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</si>
  <si>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</si>
  <si>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</si>
  <si>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</si>
  <si>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</si>
  <si>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</si>
  <si>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</si>
  <si>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</si>
  <si>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</si>
  <si>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</si>
  <si>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</si>
  <si>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</si>
  <si>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</si>
  <si>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</si>
  <si>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</si>
  <si>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</si>
  <si>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2021-04-20</t>
  </si>
  <si>
    <t>2075022</t>
  </si>
  <si>
    <t>2021-04-21</t>
  </si>
  <si>
    <t>退房日周结</t>
  </si>
  <si>
    <t>RMB</t>
  </si>
  <si>
    <t>0</t>
  </si>
  <si>
    <t>同程艺龙国内酒店EBK</t>
  </si>
  <si>
    <t>2021-04-20 17:40:56</t>
  </si>
  <si>
    <t>否</t>
  </si>
  <si>
    <t>广州汇登信息科技有限公司</t>
  </si>
  <si>
    <t>直采</t>
  </si>
  <si>
    <t>2021-04-19</t>
  </si>
  <si>
    <t>2073516</t>
  </si>
  <si>
    <t>2021-04-19 15:15:02</t>
  </si>
  <si>
    <t>2021-04-18</t>
  </si>
  <si>
    <t>2072823</t>
  </si>
  <si>
    <t>2021-04-23</t>
  </si>
  <si>
    <t>804.00</t>
  </si>
  <si>
    <t>-402</t>
  </si>
  <si>
    <t>2021-04-18 22:47:43</t>
  </si>
  <si>
    <t>2072084</t>
  </si>
  <si>
    <t>2021-04-22</t>
  </si>
  <si>
    <t>2021-04-18 15:27:18</t>
  </si>
  <si>
    <t>2071886</t>
  </si>
  <si>
    <t>2021-04-18 11:10:37</t>
  </si>
  <si>
    <t>2021-04-16</t>
  </si>
  <si>
    <t>2069197</t>
  </si>
  <si>
    <t>2021-04-16 14:50:45</t>
  </si>
  <si>
    <t>2021-04-10</t>
  </si>
  <si>
    <t>2058963</t>
  </si>
  <si>
    <t>2021-04-10 09:58:13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</si>
</sst>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5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9" spans="2:12">
      <c r="B9" s="3" t="s">
        <v>11</v>
      </c>
      <c r="C9" s="3" t="s">
        <v>12</v>
      </c>
      <c r="D9" s="3" t="s">
        <v>12</v>
      </c>
      <c r="E9" s="3" t="s">
        <v>12</v>
      </c>
      <c r="F9" s="3" t="s">
        <v>13</v>
      </c>
      <c r="G9" s="3" t="s">
        <v>12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2:11"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4</v>
      </c>
      <c r="K10" s="3" t="s">
        <v>22</v>
      </c>
    </row>
    <row r="11" spans="2:11">
      <c r="B11" t="s">
        <v>23</v>
      </c>
      <c r="C11" t="s">
        <v>24</v>
      </c>
      <c r="D11" t="s">
        <v>12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9</v>
      </c>
      <c r="K11" t="s">
        <v>30</v>
      </c>
    </row>
    <row r="12" spans="2:12">
      <c r="B12" s="3" t="s">
        <v>31</v>
      </c>
      <c r="C12" s="3" t="s">
        <v>12</v>
      </c>
      <c r="D12" s="3" t="s">
        <v>12</v>
      </c>
      <c r="E12" s="3" t="s">
        <v>12</v>
      </c>
      <c r="F12" s="3" t="s">
        <v>32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3" t="s">
        <v>12</v>
      </c>
    </row>
    <row r="13" spans="2:11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4</v>
      </c>
      <c r="K13" s="3" t="s">
        <v>22</v>
      </c>
    </row>
    <row r="14" spans="2:11">
      <c r="B14" t="s">
        <v>23</v>
      </c>
      <c r="C14" t="s">
        <v>33</v>
      </c>
      <c r="D14" t="s">
        <v>12</v>
      </c>
      <c r="E14" t="s">
        <v>34</v>
      </c>
      <c r="F14" t="s">
        <v>35</v>
      </c>
      <c r="G14" t="s">
        <v>36</v>
      </c>
      <c r="H14" t="s">
        <v>37</v>
      </c>
      <c r="I14" t="s">
        <v>29</v>
      </c>
      <c r="J14" t="s">
        <v>9</v>
      </c>
      <c r="K14" t="s">
        <v>38</v>
      </c>
    </row>
    <row r="15" spans="2:12">
      <c r="B15" s="3" t="s">
        <v>39</v>
      </c>
      <c r="C15" s="3" t="s">
        <v>12</v>
      </c>
      <c r="D15" s="3" t="s">
        <v>12</v>
      </c>
      <c r="E15" s="3" t="s">
        <v>12</v>
      </c>
      <c r="F15" s="3" t="s">
        <v>40</v>
      </c>
      <c r="G15" s="3" t="s">
        <v>12</v>
      </c>
      <c r="H15" s="3" t="s">
        <v>12</v>
      </c>
      <c r="I15" s="3" t="s">
        <v>12</v>
      </c>
      <c r="J15" s="3" t="s">
        <v>12</v>
      </c>
      <c r="K15" s="3" t="s">
        <v>12</v>
      </c>
      <c r="L15" s="3" t="s">
        <v>12</v>
      </c>
    </row>
    <row r="16" spans="2:11">
      <c r="B16" s="3" t="s">
        <v>14</v>
      </c>
      <c r="C16" s="3" t="s">
        <v>15</v>
      </c>
      <c r="D16" s="3" t="s">
        <v>16</v>
      </c>
      <c r="E16" s="3" t="s">
        <v>17</v>
      </c>
      <c r="F16" s="3" t="s">
        <v>18</v>
      </c>
      <c r="G16" s="3" t="s">
        <v>19</v>
      </c>
      <c r="H16" s="3" t="s">
        <v>20</v>
      </c>
      <c r="I16" s="3" t="s">
        <v>21</v>
      </c>
      <c r="J16" s="3" t="s">
        <v>4</v>
      </c>
      <c r="K16" s="3" t="s">
        <v>22</v>
      </c>
    </row>
    <row r="17" spans="2:11">
      <c r="B17" t="s">
        <v>23</v>
      </c>
      <c r="C17" t="s">
        <v>41</v>
      </c>
      <c r="D17" t="s">
        <v>12</v>
      </c>
      <c r="E17" t="s">
        <v>42</v>
      </c>
      <c r="F17" t="s">
        <v>43</v>
      </c>
      <c r="G17" t="s">
        <v>27</v>
      </c>
      <c r="H17" t="s">
        <v>44</v>
      </c>
      <c r="I17" t="s">
        <v>45</v>
      </c>
      <c r="J17" t="s">
        <v>9</v>
      </c>
      <c r="K17" t="s">
        <v>46</v>
      </c>
    </row>
    <row r="18" spans="2:11">
      <c r="B18" t="s">
        <v>23</v>
      </c>
      <c r="C18" t="s">
        <v>47</v>
      </c>
      <c r="D18" t="s">
        <v>12</v>
      </c>
      <c r="E18" t="s">
        <v>48</v>
      </c>
      <c r="F18" t="s">
        <v>49</v>
      </c>
      <c r="G18" t="s">
        <v>27</v>
      </c>
      <c r="H18" t="s">
        <v>44</v>
      </c>
      <c r="I18" t="s">
        <v>45</v>
      </c>
      <c r="J18" t="s">
        <v>9</v>
      </c>
      <c r="K18" t="s">
        <v>50</v>
      </c>
    </row>
    <row r="19" spans="2:11">
      <c r="B19" t="s">
        <v>23</v>
      </c>
      <c r="C19" t="s">
        <v>51</v>
      </c>
      <c r="D19" t="s">
        <v>12</v>
      </c>
      <c r="E19" t="s">
        <v>52</v>
      </c>
      <c r="F19" t="s">
        <v>49</v>
      </c>
      <c r="G19" t="s">
        <v>36</v>
      </c>
      <c r="H19" t="s">
        <v>28</v>
      </c>
      <c r="I19" t="s">
        <v>45</v>
      </c>
      <c r="J19" t="s">
        <v>9</v>
      </c>
      <c r="K19" t="s">
        <v>50</v>
      </c>
    </row>
    <row r="20" spans="2:12">
      <c r="B20" s="3" t="s">
        <v>53</v>
      </c>
      <c r="C20" s="3" t="s">
        <v>12</v>
      </c>
      <c r="D20" s="3" t="s">
        <v>12</v>
      </c>
      <c r="E20" s="3" t="s">
        <v>12</v>
      </c>
      <c r="F20" s="3" t="s">
        <v>54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2:11"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4</v>
      </c>
      <c r="K21" s="3" t="s">
        <v>22</v>
      </c>
    </row>
    <row r="22" spans="2:11">
      <c r="B22" t="s">
        <v>23</v>
      </c>
      <c r="C22" t="s">
        <v>55</v>
      </c>
      <c r="D22" t="s">
        <v>12</v>
      </c>
      <c r="E22" t="s">
        <v>56</v>
      </c>
      <c r="F22" t="s">
        <v>57</v>
      </c>
      <c r="G22" t="s">
        <v>36</v>
      </c>
      <c r="H22" t="s">
        <v>58</v>
      </c>
      <c r="I22" t="s">
        <v>59</v>
      </c>
      <c r="J22" t="s">
        <v>9</v>
      </c>
      <c r="K22" t="s">
        <v>60</v>
      </c>
    </row>
    <row r="23" spans="2:12">
      <c r="B23" s="3" t="s">
        <v>61</v>
      </c>
      <c r="C23" s="3" t="s">
        <v>12</v>
      </c>
      <c r="D23" s="3" t="s">
        <v>12</v>
      </c>
      <c r="E23" s="3" t="s">
        <v>12</v>
      </c>
      <c r="F23" s="3" t="s">
        <v>62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1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4</v>
      </c>
      <c r="K24" s="3" t="s">
        <v>22</v>
      </c>
    </row>
    <row r="25" spans="2:11">
      <c r="B25" t="s">
        <v>23</v>
      </c>
      <c r="C25" t="s">
        <v>63</v>
      </c>
      <c r="D25" t="s">
        <v>12</v>
      </c>
      <c r="E25" t="s">
        <v>64</v>
      </c>
      <c r="F25" t="s">
        <v>65</v>
      </c>
      <c r="G25" t="s">
        <v>36</v>
      </c>
      <c r="H25" t="s">
        <v>58</v>
      </c>
      <c r="I25" t="s">
        <v>59</v>
      </c>
      <c r="J25" t="s">
        <v>9</v>
      </c>
      <c r="K25" t="s">
        <v>66</v>
      </c>
    </row>
    <row r="26" spans="2:12">
      <c r="B26" s="3" t="s">
        <v>67</v>
      </c>
      <c r="C26" s="3" t="s">
        <v>12</v>
      </c>
      <c r="D26" s="3" t="s">
        <v>12</v>
      </c>
      <c r="E26" s="3" t="s">
        <v>12</v>
      </c>
      <c r="F26" s="3" t="s">
        <v>68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1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</row>
    <row r="28" spans="2:11">
      <c r="B28" t="s">
        <v>23</v>
      </c>
      <c r="C28" t="s">
        <v>69</v>
      </c>
      <c r="D28" t="s">
        <v>12</v>
      </c>
      <c r="E28" t="s">
        <v>70</v>
      </c>
      <c r="F28" t="s">
        <v>71</v>
      </c>
      <c r="G28" t="s">
        <v>27</v>
      </c>
      <c r="H28" t="s">
        <v>44</v>
      </c>
      <c r="I28" t="s">
        <v>45</v>
      </c>
      <c r="J28" t="s">
        <v>9</v>
      </c>
      <c r="K28" t="s">
        <v>72</v>
      </c>
    </row>
    <row r="29" spans="2:11">
      <c r="B29" t="s">
        <v>23</v>
      </c>
      <c r="C29" t="s">
        <v>73</v>
      </c>
      <c r="D29" t="s">
        <v>12</v>
      </c>
      <c r="E29" t="s">
        <v>74</v>
      </c>
      <c r="F29" t="s">
        <v>35</v>
      </c>
      <c r="G29" t="s">
        <v>27</v>
      </c>
      <c r="H29" t="s">
        <v>44</v>
      </c>
      <c r="I29" t="s">
        <v>45</v>
      </c>
      <c r="J29" t="s">
        <v>9</v>
      </c>
      <c r="K29" t="s">
        <v>72</v>
      </c>
    </row>
    <row r="30" spans="2:11">
      <c r="B30" t="s">
        <v>23</v>
      </c>
      <c r="C30" t="s">
        <v>75</v>
      </c>
      <c r="D30" t="s">
        <v>12</v>
      </c>
      <c r="E30" t="s">
        <v>76</v>
      </c>
      <c r="F30" t="s">
        <v>71</v>
      </c>
      <c r="G30" t="s">
        <v>36</v>
      </c>
      <c r="H30" t="s">
        <v>28</v>
      </c>
      <c r="I30" t="s">
        <v>45</v>
      </c>
      <c r="J30" t="s">
        <v>9</v>
      </c>
      <c r="K30" t="s">
        <v>72</v>
      </c>
    </row>
    <row r="31" spans="2:11">
      <c r="B31" t="s">
        <v>23</v>
      </c>
      <c r="C31" t="s">
        <v>77</v>
      </c>
      <c r="D31" t="s">
        <v>78</v>
      </c>
      <c r="E31" t="s">
        <v>79</v>
      </c>
      <c r="F31" t="s">
        <v>35</v>
      </c>
      <c r="G31" t="s">
        <v>36</v>
      </c>
      <c r="H31" t="s">
        <v>58</v>
      </c>
      <c r="I31" t="s">
        <v>59</v>
      </c>
      <c r="J31" t="s">
        <v>9</v>
      </c>
      <c r="K31" t="s">
        <v>80</v>
      </c>
    </row>
    <row r="32" spans="2:11">
      <c r="B32" t="s">
        <v>23</v>
      </c>
      <c r="C32" t="s">
        <v>81</v>
      </c>
      <c r="D32" t="s">
        <v>82</v>
      </c>
      <c r="E32" t="s">
        <v>83</v>
      </c>
      <c r="F32" t="s">
        <v>84</v>
      </c>
      <c r="G32" t="s">
        <v>36</v>
      </c>
      <c r="H32" t="s">
        <v>58</v>
      </c>
      <c r="I32" t="s">
        <v>59</v>
      </c>
      <c r="J32" t="s">
        <v>9</v>
      </c>
      <c r="K32" t="s">
        <v>85</v>
      </c>
    </row>
    <row r="33" spans="2:11">
      <c r="B33" t="s">
        <v>23</v>
      </c>
      <c r="C33" t="s">
        <v>86</v>
      </c>
      <c r="D33" t="s">
        <v>12</v>
      </c>
      <c r="E33" t="s">
        <v>87</v>
      </c>
      <c r="F33" t="s">
        <v>35</v>
      </c>
      <c r="G33" t="s">
        <v>28</v>
      </c>
      <c r="H33" t="s">
        <v>58</v>
      </c>
      <c r="I33" t="s">
        <v>45</v>
      </c>
      <c r="J33" t="s">
        <v>9</v>
      </c>
      <c r="K33" t="s">
        <v>88</v>
      </c>
    </row>
    <row r="34" spans="2:11">
      <c r="B34" t="s">
        <v>23</v>
      </c>
      <c r="C34" t="s">
        <v>89</v>
      </c>
      <c r="D34" t="s">
        <v>12</v>
      </c>
      <c r="E34" t="s">
        <v>90</v>
      </c>
      <c r="F34" t="s">
        <v>71</v>
      </c>
      <c r="G34" t="s">
        <v>58</v>
      </c>
      <c r="H34" t="s">
        <v>37</v>
      </c>
      <c r="I34" t="s">
        <v>45</v>
      </c>
      <c r="J34" t="s">
        <v>9</v>
      </c>
      <c r="K34" t="s">
        <v>88</v>
      </c>
    </row>
    <row r="35" spans="2:11">
      <c r="B35" t="s">
        <v>23</v>
      </c>
      <c r="C35" t="s">
        <v>91</v>
      </c>
      <c r="D35" t="s">
        <v>12</v>
      </c>
      <c r="E35" t="s">
        <v>90</v>
      </c>
      <c r="F35" t="s">
        <v>84</v>
      </c>
      <c r="G35" t="s">
        <v>58</v>
      </c>
      <c r="H35" t="s">
        <v>37</v>
      </c>
      <c r="I35" t="s">
        <v>45</v>
      </c>
      <c r="J35" t="s">
        <v>9</v>
      </c>
      <c r="K35" t="s">
        <v>92</v>
      </c>
    </row>
    <row r="36" spans="2:11">
      <c r="B36" t="s">
        <v>23</v>
      </c>
      <c r="C36" t="s">
        <v>93</v>
      </c>
      <c r="D36" t="s">
        <v>12</v>
      </c>
      <c r="E36" t="s">
        <v>94</v>
      </c>
      <c r="F36" t="s">
        <v>95</v>
      </c>
      <c r="G36" t="s">
        <v>37</v>
      </c>
      <c r="H36" t="s">
        <v>96</v>
      </c>
      <c r="I36" t="s">
        <v>45</v>
      </c>
      <c r="J36" t="s">
        <v>9</v>
      </c>
      <c r="K36" t="s">
        <v>97</v>
      </c>
    </row>
    <row r="37" spans="2:11">
      <c r="B37" t="s">
        <v>23</v>
      </c>
      <c r="C37" t="s">
        <v>98</v>
      </c>
      <c r="D37" t="s">
        <v>12</v>
      </c>
      <c r="E37" t="s">
        <v>99</v>
      </c>
      <c r="F37" t="s">
        <v>71</v>
      </c>
      <c r="G37" t="s">
        <v>37</v>
      </c>
      <c r="H37" t="s">
        <v>96</v>
      </c>
      <c r="I37" t="s">
        <v>45</v>
      </c>
      <c r="J37" t="s">
        <v>9</v>
      </c>
      <c r="K37" t="s">
        <v>88</v>
      </c>
    </row>
    <row r="38" spans="2:11">
      <c r="B38" t="s">
        <v>23</v>
      </c>
      <c r="C38" t="s">
        <v>100</v>
      </c>
      <c r="D38" t="s">
        <v>101</v>
      </c>
      <c r="E38" t="s">
        <v>102</v>
      </c>
      <c r="F38" t="s">
        <v>71</v>
      </c>
      <c r="G38" t="s">
        <v>37</v>
      </c>
      <c r="H38" t="s">
        <v>96</v>
      </c>
      <c r="I38" t="s">
        <v>45</v>
      </c>
      <c r="J38" t="s">
        <v>9</v>
      </c>
      <c r="K38" t="s">
        <v>88</v>
      </c>
    </row>
    <row r="39" spans="2:11">
      <c r="B39" t="s">
        <v>23</v>
      </c>
      <c r="C39" t="s">
        <v>103</v>
      </c>
      <c r="D39" t="s">
        <v>12</v>
      </c>
      <c r="E39" t="s">
        <v>104</v>
      </c>
      <c r="F39" t="s">
        <v>71</v>
      </c>
      <c r="G39" t="s">
        <v>37</v>
      </c>
      <c r="H39" t="s">
        <v>96</v>
      </c>
      <c r="I39" t="s">
        <v>45</v>
      </c>
      <c r="J39" t="s">
        <v>9</v>
      </c>
      <c r="K39" t="s">
        <v>88</v>
      </c>
    </row>
    <row r="40" spans="2:11">
      <c r="B40" t="s">
        <v>23</v>
      </c>
      <c r="C40" t="s">
        <v>103</v>
      </c>
      <c r="D40" t="s">
        <v>12</v>
      </c>
      <c r="E40" t="s">
        <v>105</v>
      </c>
      <c r="F40" t="s">
        <v>71</v>
      </c>
      <c r="G40" t="s">
        <v>37</v>
      </c>
      <c r="H40" t="s">
        <v>96</v>
      </c>
      <c r="I40" t="s">
        <v>45</v>
      </c>
      <c r="J40" t="s">
        <v>9</v>
      </c>
      <c r="K40" t="s">
        <v>88</v>
      </c>
    </row>
    <row r="41" spans="2:12">
      <c r="B41" s="3" t="s">
        <v>106</v>
      </c>
      <c r="C41" s="3" t="s">
        <v>12</v>
      </c>
      <c r="D41" s="3" t="s">
        <v>12</v>
      </c>
      <c r="E41" s="3" t="s">
        <v>12</v>
      </c>
      <c r="F41" s="3" t="s">
        <v>107</v>
      </c>
      <c r="G41" s="3" t="s">
        <v>12</v>
      </c>
      <c r="H41" s="3" t="s">
        <v>12</v>
      </c>
      <c r="I41" s="3" t="s">
        <v>12</v>
      </c>
      <c r="J41" s="3" t="s">
        <v>12</v>
      </c>
      <c r="K41" s="3" t="s">
        <v>12</v>
      </c>
      <c r="L41" s="3" t="s">
        <v>12</v>
      </c>
    </row>
    <row r="42" spans="2:11">
      <c r="B42" s="3" t="s">
        <v>14</v>
      </c>
      <c r="C42" s="3" t="s">
        <v>15</v>
      </c>
      <c r="D42" s="3" t="s">
        <v>16</v>
      </c>
      <c r="E42" s="3" t="s">
        <v>17</v>
      </c>
      <c r="F42" s="3" t="s">
        <v>18</v>
      </c>
      <c r="G42" s="3" t="s">
        <v>19</v>
      </c>
      <c r="H42" s="3" t="s">
        <v>20</v>
      </c>
      <c r="I42" s="3" t="s">
        <v>21</v>
      </c>
      <c r="J42" s="3" t="s">
        <v>4</v>
      </c>
      <c r="K42" s="3" t="s">
        <v>22</v>
      </c>
    </row>
    <row r="43" spans="2:11">
      <c r="B43" t="s">
        <v>23</v>
      </c>
      <c r="C43" t="s">
        <v>108</v>
      </c>
      <c r="D43" t="s">
        <v>12</v>
      </c>
      <c r="E43" t="s">
        <v>109</v>
      </c>
      <c r="F43" t="s">
        <v>110</v>
      </c>
      <c r="G43" t="s">
        <v>44</v>
      </c>
      <c r="H43" t="s">
        <v>36</v>
      </c>
      <c r="I43" t="s">
        <v>45</v>
      </c>
      <c r="J43" t="s">
        <v>9</v>
      </c>
      <c r="K43" t="s">
        <v>111</v>
      </c>
    </row>
    <row r="44" spans="2:12">
      <c r="B44" s="3" t="s">
        <v>112</v>
      </c>
      <c r="C44" s="3" t="s">
        <v>12</v>
      </c>
      <c r="D44" s="3" t="s">
        <v>12</v>
      </c>
      <c r="E44" s="3" t="s">
        <v>12</v>
      </c>
      <c r="F44" s="3" t="s">
        <v>113</v>
      </c>
      <c r="G44" s="3" t="s">
        <v>12</v>
      </c>
      <c r="H44" s="3" t="s">
        <v>12</v>
      </c>
      <c r="I44" s="3" t="s">
        <v>12</v>
      </c>
      <c r="J44" s="3" t="s">
        <v>12</v>
      </c>
      <c r="K44" s="3" t="s">
        <v>12</v>
      </c>
      <c r="L44" s="3" t="s">
        <v>12</v>
      </c>
    </row>
    <row r="45" spans="2:11"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19</v>
      </c>
      <c r="H45" s="3" t="s">
        <v>20</v>
      </c>
      <c r="I45" s="3" t="s">
        <v>21</v>
      </c>
      <c r="J45" s="3" t="s">
        <v>4</v>
      </c>
      <c r="K45" s="3" t="s">
        <v>22</v>
      </c>
    </row>
    <row r="46" spans="2:11">
      <c r="B46" t="s">
        <v>23</v>
      </c>
      <c r="C46" t="s">
        <v>114</v>
      </c>
      <c r="D46" t="s">
        <v>12</v>
      </c>
      <c r="E46" t="s">
        <v>115</v>
      </c>
      <c r="F46" t="s">
        <v>116</v>
      </c>
      <c r="G46" t="s">
        <v>44</v>
      </c>
      <c r="H46" t="s">
        <v>36</v>
      </c>
      <c r="I46" t="s">
        <v>45</v>
      </c>
      <c r="J46" t="s">
        <v>9</v>
      </c>
      <c r="K46" t="s">
        <v>117</v>
      </c>
    </row>
    <row r="47" spans="2:11">
      <c r="B47" t="s">
        <v>23</v>
      </c>
      <c r="C47" t="s">
        <v>114</v>
      </c>
      <c r="D47" t="s">
        <v>12</v>
      </c>
      <c r="E47" t="s">
        <v>118</v>
      </c>
      <c r="F47" t="s">
        <v>116</v>
      </c>
      <c r="G47" t="s">
        <v>44</v>
      </c>
      <c r="H47" t="s">
        <v>36</v>
      </c>
      <c r="I47" t="s">
        <v>45</v>
      </c>
      <c r="J47" t="s">
        <v>9</v>
      </c>
      <c r="K47" t="s">
        <v>117</v>
      </c>
    </row>
    <row r="48" spans="2:11">
      <c r="B48" t="s">
        <v>23</v>
      </c>
      <c r="C48" t="s">
        <v>119</v>
      </c>
      <c r="D48" t="s">
        <v>12</v>
      </c>
      <c r="E48" t="s">
        <v>115</v>
      </c>
      <c r="F48" t="s">
        <v>116</v>
      </c>
      <c r="G48" t="s">
        <v>36</v>
      </c>
      <c r="H48" t="s">
        <v>28</v>
      </c>
      <c r="I48" t="s">
        <v>45</v>
      </c>
      <c r="J48" t="s">
        <v>9</v>
      </c>
      <c r="K48" t="s">
        <v>117</v>
      </c>
    </row>
    <row r="49" spans="2:11">
      <c r="B49" t="s">
        <v>23</v>
      </c>
      <c r="C49" t="s">
        <v>119</v>
      </c>
      <c r="D49" t="s">
        <v>12</v>
      </c>
      <c r="E49" t="s">
        <v>118</v>
      </c>
      <c r="F49" t="s">
        <v>116</v>
      </c>
      <c r="G49" t="s">
        <v>36</v>
      </c>
      <c r="H49" t="s">
        <v>28</v>
      </c>
      <c r="I49" t="s">
        <v>45</v>
      </c>
      <c r="J49" t="s">
        <v>9</v>
      </c>
      <c r="K49" t="s">
        <v>117</v>
      </c>
    </row>
    <row r="50" spans="2:11">
      <c r="B50" t="s">
        <v>23</v>
      </c>
      <c r="C50" t="s">
        <v>120</v>
      </c>
      <c r="D50" t="s">
        <v>12</v>
      </c>
      <c r="E50" t="s">
        <v>121</v>
      </c>
      <c r="F50" t="s">
        <v>122</v>
      </c>
      <c r="G50" t="s">
        <v>36</v>
      </c>
      <c r="H50" t="s">
        <v>28</v>
      </c>
      <c r="I50" t="s">
        <v>45</v>
      </c>
      <c r="J50" t="s">
        <v>9</v>
      </c>
      <c r="K50" t="s">
        <v>123</v>
      </c>
    </row>
    <row r="51" spans="2:11">
      <c r="B51" t="s">
        <v>23</v>
      </c>
      <c r="C51" t="s">
        <v>124</v>
      </c>
      <c r="D51" t="s">
        <v>12</v>
      </c>
      <c r="E51" t="s">
        <v>125</v>
      </c>
      <c r="F51" t="s">
        <v>116</v>
      </c>
      <c r="G51" t="s">
        <v>58</v>
      </c>
      <c r="H51" t="s">
        <v>37</v>
      </c>
      <c r="I51" t="s">
        <v>45</v>
      </c>
      <c r="J51" t="s">
        <v>9</v>
      </c>
      <c r="K51" t="s">
        <v>117</v>
      </c>
    </row>
    <row r="53" spans="2:3">
      <c r="B53" s="3" t="s">
        <v>126</v>
      </c>
      <c r="C53" s="3" t="s">
        <v>12</v>
      </c>
    </row>
    <row r="54" spans="2:4">
      <c r="B54" s="3" t="s">
        <v>127</v>
      </c>
      <c r="C54" s="3" t="s">
        <v>15</v>
      </c>
      <c r="D54" s="3" t="s">
        <v>128</v>
      </c>
    </row>
    <row r="55" spans="2:4">
      <c r="B55" t="s">
        <v>8</v>
      </c>
      <c r="C55" t="s">
        <v>33</v>
      </c>
      <c r="D55" t="s">
        <v>129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H41" sqref="H41"/>
    </sheetView>
  </sheetViews>
  <sheetFormatPr defaultColWidth="11" defaultRowHeight="14.25"/>
  <sheetData>
    <row r="1" spans="1:8">
      <c r="A1" s="3" t="s">
        <v>15</v>
      </c>
      <c r="B1" s="3" t="s">
        <v>19</v>
      </c>
      <c r="C1" s="3" t="s">
        <v>20</v>
      </c>
      <c r="D1" s="3" t="s">
        <v>22</v>
      </c>
      <c r="H1" t="s">
        <v>130</v>
      </c>
    </row>
    <row r="2" hidden="1" spans="1:9">
      <c r="A2" t="s">
        <v>24</v>
      </c>
      <c r="B2" t="s">
        <v>27</v>
      </c>
      <c r="C2" t="s">
        <v>28</v>
      </c>
      <c r="D2" s="4">
        <v>630</v>
      </c>
      <c r="E2" t="str">
        <f>VLOOKUP(A2,HOP!A:L,12,0)</f>
        <v>630.00</v>
      </c>
      <c r="F2" t="str">
        <f>VLOOKUP(A2,HOP!A:C,3,0)</f>
        <v>2058963</v>
      </c>
      <c r="G2">
        <f>D2-E2</f>
        <v>0</v>
      </c>
      <c r="H2" t="str">
        <f>$H$1&amp;F2</f>
        <v>，2058963</v>
      </c>
      <c r="I2" t="str">
        <f>VLOOKUP(A2,HOP!A:T,20,0)</f>
        <v>直采</v>
      </c>
    </row>
    <row r="3" hidden="1" spans="1:9">
      <c r="A3" t="s">
        <v>33</v>
      </c>
      <c r="B3" t="s">
        <v>36</v>
      </c>
      <c r="C3" t="s">
        <v>37</v>
      </c>
      <c r="D3" s="4">
        <v>804</v>
      </c>
      <c r="E3" t="str">
        <f>VLOOKUP(A3,HOP!A:L,12,0)</f>
        <v>804.00</v>
      </c>
      <c r="F3" t="str">
        <f>VLOOKUP(A3,HOP!A:C,3,0)</f>
        <v>2072823</v>
      </c>
      <c r="G3">
        <f t="shared" ref="G3:G29" si="0">D3-E3</f>
        <v>0</v>
      </c>
      <c r="H3" t="str">
        <f t="shared" ref="H3:H29" si="1">$H$1&amp;F3</f>
        <v>，2072823</v>
      </c>
      <c r="I3" t="str">
        <f>VLOOKUP(A3,HOP!A:T,20,0)</f>
        <v>直采</v>
      </c>
    </row>
    <row r="4" hidden="1" spans="1:9">
      <c r="A4" t="s">
        <v>41</v>
      </c>
      <c r="B4" t="s">
        <v>27</v>
      </c>
      <c r="C4" t="s">
        <v>44</v>
      </c>
      <c r="D4" s="4">
        <v>1500</v>
      </c>
      <c r="E4" t="str">
        <f>VLOOKUP(A4,HOP!A:L,12,0)</f>
        <v>1500.00</v>
      </c>
      <c r="F4" t="str">
        <f>VLOOKUP(A4,HOP!A:C,3,0)</f>
        <v>2069197</v>
      </c>
      <c r="G4">
        <f t="shared" si="0"/>
        <v>0</v>
      </c>
      <c r="H4" t="str">
        <f t="shared" si="1"/>
        <v>，2069197</v>
      </c>
      <c r="I4" t="str">
        <f>VLOOKUP(A4,HOP!A:T,20,0)</f>
        <v>直采</v>
      </c>
    </row>
    <row r="5" hidden="1" spans="1:9">
      <c r="A5" t="s">
        <v>47</v>
      </c>
      <c r="B5" t="s">
        <v>27</v>
      </c>
      <c r="C5" t="s">
        <v>44</v>
      </c>
      <c r="D5" s="4">
        <v>480</v>
      </c>
      <c r="E5" t="str">
        <f>VLOOKUP(A5,HOP!A:L,12,0)</f>
        <v>480.00</v>
      </c>
      <c r="F5" t="str">
        <f>VLOOKUP(A5,HOP!A:C,3,0)</f>
        <v>2071886</v>
      </c>
      <c r="G5">
        <f t="shared" si="0"/>
        <v>0</v>
      </c>
      <c r="H5" t="str">
        <f t="shared" si="1"/>
        <v>，2071886</v>
      </c>
      <c r="I5" t="str">
        <f>VLOOKUP(A5,HOP!A:T,20,0)</f>
        <v>直采</v>
      </c>
    </row>
    <row r="6" hidden="1" spans="1:9">
      <c r="A6" t="s">
        <v>51</v>
      </c>
      <c r="B6" t="s">
        <v>36</v>
      </c>
      <c r="C6" t="s">
        <v>28</v>
      </c>
      <c r="D6" s="4">
        <v>480</v>
      </c>
      <c r="E6" t="str">
        <f>VLOOKUP(A6,HOP!A:L,12,0)</f>
        <v>480.00</v>
      </c>
      <c r="F6" t="str">
        <f>VLOOKUP(A6,HOP!A:C,3,0)</f>
        <v>2075022</v>
      </c>
      <c r="G6">
        <f t="shared" si="0"/>
        <v>0</v>
      </c>
      <c r="H6" t="str">
        <f t="shared" si="1"/>
        <v>，2075022</v>
      </c>
      <c r="I6" t="str">
        <f>VLOOKUP(A6,HOP!A:T,20,0)</f>
        <v>直采</v>
      </c>
    </row>
    <row r="7" hidden="1" spans="1:9">
      <c r="A7" t="s">
        <v>55</v>
      </c>
      <c r="B7" t="s">
        <v>36</v>
      </c>
      <c r="C7" t="s">
        <v>58</v>
      </c>
      <c r="D7" s="4">
        <v>4400</v>
      </c>
      <c r="E7" t="str">
        <f>VLOOKUP(A7,HOP!A:L,12,0)</f>
        <v>4400.00</v>
      </c>
      <c r="F7" t="str">
        <f>VLOOKUP(A7,HOP!A:C,3,0)</f>
        <v>2072084</v>
      </c>
      <c r="G7">
        <f t="shared" si="0"/>
        <v>0</v>
      </c>
      <c r="H7" t="str">
        <f t="shared" si="1"/>
        <v>，2072084</v>
      </c>
      <c r="I7" t="str">
        <f>VLOOKUP(A7,HOP!A:T,20,0)</f>
        <v>直采</v>
      </c>
    </row>
    <row r="8" spans="1:10">
      <c r="A8">
        <v>969634647</v>
      </c>
      <c r="B8" t="s">
        <v>36</v>
      </c>
      <c r="C8" t="s">
        <v>58</v>
      </c>
      <c r="D8" s="4">
        <v>290</v>
      </c>
      <c r="E8">
        <v>290</v>
      </c>
      <c r="F8" s="8" t="s">
        <v>131</v>
      </c>
      <c r="G8">
        <f t="shared" si="0"/>
        <v>0</v>
      </c>
      <c r="H8" t="str">
        <f t="shared" si="1"/>
        <v>，202104191019380020</v>
      </c>
      <c r="I8" t="e">
        <f>VLOOKUP(A8,HOP!A:T,20,0)</f>
        <v>#N/A</v>
      </c>
      <c r="J8">
        <v>4.19</v>
      </c>
    </row>
    <row r="9" spans="1:10">
      <c r="A9">
        <v>968692900</v>
      </c>
      <c r="B9" t="s">
        <v>27</v>
      </c>
      <c r="C9" t="s">
        <v>44</v>
      </c>
      <c r="D9" s="4">
        <v>377</v>
      </c>
      <c r="E9">
        <v>377</v>
      </c>
      <c r="F9" s="8" t="s">
        <v>132</v>
      </c>
      <c r="G9">
        <f t="shared" si="0"/>
        <v>0</v>
      </c>
      <c r="H9" t="str">
        <f t="shared" si="1"/>
        <v>，202104181445280001</v>
      </c>
      <c r="I9" t="e">
        <f>VLOOKUP(A9,HOP!A:T,20,0)</f>
        <v>#N/A</v>
      </c>
      <c r="J9">
        <v>4.18</v>
      </c>
    </row>
    <row r="10" spans="1:10">
      <c r="A10">
        <v>968714676</v>
      </c>
      <c r="B10" t="s">
        <v>27</v>
      </c>
      <c r="C10" t="s">
        <v>44</v>
      </c>
      <c r="D10" s="4">
        <v>377</v>
      </c>
      <c r="E10">
        <v>377</v>
      </c>
      <c r="F10" s="8" t="s">
        <v>133</v>
      </c>
      <c r="G10">
        <f t="shared" si="0"/>
        <v>0</v>
      </c>
      <c r="H10" t="str">
        <f t="shared" si="1"/>
        <v>，202104181500100001</v>
      </c>
      <c r="I10" t="e">
        <f>VLOOKUP(A10,HOP!A:T,20,0)</f>
        <v>#N/A</v>
      </c>
      <c r="J10">
        <v>4.18</v>
      </c>
    </row>
    <row r="11" spans="1:10">
      <c r="A11">
        <v>970878528</v>
      </c>
      <c r="B11" t="s">
        <v>36</v>
      </c>
      <c r="C11" t="s">
        <v>28</v>
      </c>
      <c r="D11" s="4">
        <v>377</v>
      </c>
      <c r="E11">
        <v>377</v>
      </c>
      <c r="F11" s="8" t="s">
        <v>134</v>
      </c>
      <c r="G11">
        <f t="shared" si="0"/>
        <v>0</v>
      </c>
      <c r="H11" t="str">
        <f t="shared" si="1"/>
        <v>，202104201227160020</v>
      </c>
      <c r="I11" t="e">
        <f>VLOOKUP(A11,HOP!A:T,20,0)</f>
        <v>#N/A</v>
      </c>
      <c r="J11" s="5">
        <v>4.2</v>
      </c>
    </row>
    <row r="12" spans="1:10">
      <c r="A12">
        <v>970034405</v>
      </c>
      <c r="B12" t="s">
        <v>36</v>
      </c>
      <c r="C12" t="s">
        <v>58</v>
      </c>
      <c r="D12" s="4">
        <v>754</v>
      </c>
      <c r="E12">
        <v>754</v>
      </c>
      <c r="F12" s="8" t="s">
        <v>135</v>
      </c>
      <c r="G12">
        <f t="shared" si="0"/>
        <v>0</v>
      </c>
      <c r="H12" t="str">
        <f t="shared" si="1"/>
        <v>，202104191829030021</v>
      </c>
      <c r="I12" t="e">
        <f>VLOOKUP(A12,HOP!A:T,20,0)</f>
        <v>#N/A</v>
      </c>
      <c r="J12">
        <v>4.19</v>
      </c>
    </row>
    <row r="13" spans="1:10">
      <c r="A13">
        <v>970042754</v>
      </c>
      <c r="B13" t="s">
        <v>36</v>
      </c>
      <c r="C13" t="s">
        <v>58</v>
      </c>
      <c r="D13" s="4">
        <v>700</v>
      </c>
      <c r="E13">
        <v>700</v>
      </c>
      <c r="F13" s="8" t="s">
        <v>136</v>
      </c>
      <c r="G13">
        <f t="shared" si="0"/>
        <v>0</v>
      </c>
      <c r="H13" t="str">
        <f t="shared" si="1"/>
        <v>，202104191839320021</v>
      </c>
      <c r="I13" t="e">
        <f>VLOOKUP(A13,HOP!A:T,20,0)</f>
        <v>#N/A</v>
      </c>
      <c r="J13">
        <v>4.19</v>
      </c>
    </row>
    <row r="14" spans="1:10">
      <c r="A14">
        <v>972048451</v>
      </c>
      <c r="B14" t="s">
        <v>28</v>
      </c>
      <c r="C14" t="s">
        <v>58</v>
      </c>
      <c r="D14" s="4">
        <v>376</v>
      </c>
      <c r="E14">
        <v>376</v>
      </c>
      <c r="F14" s="8" t="s">
        <v>137</v>
      </c>
      <c r="G14">
        <f t="shared" si="0"/>
        <v>0</v>
      </c>
      <c r="H14" t="str">
        <f t="shared" si="1"/>
        <v>，202104211248560020</v>
      </c>
      <c r="I14" t="e">
        <f>VLOOKUP(A14,HOP!A:T,20,0)</f>
        <v>#N/A</v>
      </c>
      <c r="J14">
        <v>4.21</v>
      </c>
    </row>
    <row r="15" spans="1:10">
      <c r="A15">
        <v>973525247</v>
      </c>
      <c r="B15" t="s">
        <v>58</v>
      </c>
      <c r="C15" t="s">
        <v>37</v>
      </c>
      <c r="D15" s="4">
        <v>376</v>
      </c>
      <c r="E15">
        <v>376</v>
      </c>
      <c r="F15" s="8" t="s">
        <v>138</v>
      </c>
      <c r="G15">
        <f t="shared" si="0"/>
        <v>0</v>
      </c>
      <c r="H15" t="str">
        <f t="shared" si="1"/>
        <v>，202104221958120001</v>
      </c>
      <c r="I15" t="e">
        <f>VLOOKUP(A15,HOP!A:T,20,0)</f>
        <v>#N/A</v>
      </c>
      <c r="J15">
        <v>4.22</v>
      </c>
    </row>
    <row r="16" spans="1:10">
      <c r="A16">
        <v>973526858</v>
      </c>
      <c r="B16" t="s">
        <v>58</v>
      </c>
      <c r="C16" t="s">
        <v>37</v>
      </c>
      <c r="D16" s="4">
        <v>358</v>
      </c>
      <c r="E16">
        <v>358</v>
      </c>
      <c r="F16" s="8" t="s">
        <v>139</v>
      </c>
      <c r="G16">
        <f t="shared" si="0"/>
        <v>0</v>
      </c>
      <c r="H16" t="str">
        <f t="shared" si="1"/>
        <v>，202104221957340001</v>
      </c>
      <c r="I16" t="e">
        <f>VLOOKUP(A16,HOP!A:T,20,0)</f>
        <v>#N/A</v>
      </c>
      <c r="J16">
        <v>4.22</v>
      </c>
    </row>
    <row r="17" spans="1:10">
      <c r="A17">
        <v>972050141</v>
      </c>
      <c r="B17" t="s">
        <v>37</v>
      </c>
      <c r="C17" t="s">
        <v>96</v>
      </c>
      <c r="D17" s="4">
        <v>853</v>
      </c>
      <c r="E17">
        <v>853</v>
      </c>
      <c r="F17" s="8" t="s">
        <v>140</v>
      </c>
      <c r="G17">
        <f t="shared" si="0"/>
        <v>0</v>
      </c>
      <c r="H17" t="str">
        <f t="shared" si="1"/>
        <v>，202104211250180020</v>
      </c>
      <c r="I17" t="e">
        <f>VLOOKUP(A17,HOP!A:T,20,0)</f>
        <v>#N/A</v>
      </c>
      <c r="J17">
        <v>4.21</v>
      </c>
    </row>
    <row r="18" spans="1:10">
      <c r="A18">
        <v>973744478</v>
      </c>
      <c r="B18" t="s">
        <v>37</v>
      </c>
      <c r="C18" t="s">
        <v>96</v>
      </c>
      <c r="D18" s="4">
        <v>376</v>
      </c>
      <c r="E18">
        <v>376</v>
      </c>
      <c r="F18" s="8" t="s">
        <v>141</v>
      </c>
      <c r="G18">
        <f t="shared" si="0"/>
        <v>0</v>
      </c>
      <c r="H18" t="str">
        <f t="shared" si="1"/>
        <v>，202104230806060020</v>
      </c>
      <c r="I18" t="e">
        <f>VLOOKUP(A18,HOP!A:T,20,0)</f>
        <v>#N/A</v>
      </c>
      <c r="J18">
        <v>4.23</v>
      </c>
    </row>
    <row r="19" spans="1:10">
      <c r="A19">
        <v>974078800</v>
      </c>
      <c r="B19" t="s">
        <v>37</v>
      </c>
      <c r="C19" t="s">
        <v>96</v>
      </c>
      <c r="D19" s="4">
        <v>376</v>
      </c>
      <c r="E19">
        <v>376</v>
      </c>
      <c r="F19" s="8" t="s">
        <v>142</v>
      </c>
      <c r="G19">
        <f t="shared" si="0"/>
        <v>0</v>
      </c>
      <c r="H19" t="str">
        <f t="shared" si="1"/>
        <v>，202104230806270021</v>
      </c>
      <c r="I19" t="e">
        <f>VLOOKUP(A19,HOP!A:T,20,0)</f>
        <v>#N/A</v>
      </c>
      <c r="J19">
        <v>4.23</v>
      </c>
    </row>
    <row r="20" spans="1:10">
      <c r="A20">
        <v>974580394</v>
      </c>
      <c r="B20" t="s">
        <v>37</v>
      </c>
      <c r="C20" t="s">
        <v>96</v>
      </c>
      <c r="D20" s="4">
        <v>752</v>
      </c>
      <c r="E20">
        <v>752</v>
      </c>
      <c r="F20" s="8" t="s">
        <v>143</v>
      </c>
      <c r="G20">
        <f t="shared" si="0"/>
        <v>0</v>
      </c>
      <c r="H20" t="str">
        <f t="shared" si="1"/>
        <v>，202104231745150001</v>
      </c>
      <c r="I20" t="e">
        <f>VLOOKUP(A20,HOP!A:T,20,0)</f>
        <v>#N/A</v>
      </c>
      <c r="J20">
        <v>4.23</v>
      </c>
    </row>
    <row r="21" hidden="1" spans="1:9">
      <c r="A21" t="s">
        <v>108</v>
      </c>
      <c r="B21" t="s">
        <v>44</v>
      </c>
      <c r="C21" t="s">
        <v>36</v>
      </c>
      <c r="D21" s="4">
        <v>510</v>
      </c>
      <c r="E21" t="str">
        <f>VLOOKUP(A21,HOP!A:L,12,0)</f>
        <v>510.00</v>
      </c>
      <c r="F21" t="str">
        <f>VLOOKUP(A21,HOP!A:C,3,0)</f>
        <v>2073516</v>
      </c>
      <c r="G21">
        <f>D21-E21</f>
        <v>0</v>
      </c>
      <c r="H21" t="str">
        <f>$H$1&amp;F21</f>
        <v>，2073516</v>
      </c>
      <c r="I21" t="str">
        <f>VLOOKUP(A21,HOP!A:T,20,0)</f>
        <v>直采</v>
      </c>
    </row>
    <row r="22" spans="1:10">
      <c r="A22" t="s">
        <v>114</v>
      </c>
      <c r="B22" t="s">
        <v>44</v>
      </c>
      <c r="C22" t="s">
        <v>36</v>
      </c>
      <c r="D22" s="4">
        <v>380</v>
      </c>
      <c r="E22">
        <v>380</v>
      </c>
      <c r="F22" s="8" t="s">
        <v>144</v>
      </c>
      <c r="G22">
        <f>D22-E22</f>
        <v>0</v>
      </c>
      <c r="H22" t="str">
        <f>$H$1&amp;F22</f>
        <v>，202104171641190020</v>
      </c>
      <c r="I22" t="e">
        <f>VLOOKUP(A22,HOP!A:T,20,0)</f>
        <v>#N/A</v>
      </c>
      <c r="J22">
        <v>4.17</v>
      </c>
    </row>
    <row r="23" spans="1:10">
      <c r="A23" t="s">
        <v>119</v>
      </c>
      <c r="B23" t="s">
        <v>36</v>
      </c>
      <c r="C23" t="s">
        <v>28</v>
      </c>
      <c r="D23" s="4">
        <v>380</v>
      </c>
      <c r="E23">
        <v>380</v>
      </c>
      <c r="F23" s="8" t="s">
        <v>145</v>
      </c>
      <c r="G23">
        <f>D23-E23</f>
        <v>0</v>
      </c>
      <c r="H23" t="str">
        <f>$H$1&amp;F23</f>
        <v>，202104192343010021</v>
      </c>
      <c r="I23" t="e">
        <f>VLOOKUP(A23,HOP!A:T,20,0)</f>
        <v>#N/A</v>
      </c>
      <c r="J23">
        <v>4.19</v>
      </c>
    </row>
    <row r="24" spans="1:10">
      <c r="A24">
        <v>971399137</v>
      </c>
      <c r="B24" t="s">
        <v>36</v>
      </c>
      <c r="C24" t="s">
        <v>28</v>
      </c>
      <c r="D24" s="4">
        <v>186</v>
      </c>
      <c r="E24">
        <v>186</v>
      </c>
      <c r="F24" s="8" t="s">
        <v>146</v>
      </c>
      <c r="G24">
        <f>D24-E24</f>
        <v>0</v>
      </c>
      <c r="H24" t="str">
        <f>$H$1&amp;F24</f>
        <v>，202104202308000021</v>
      </c>
      <c r="I24" t="e">
        <f>VLOOKUP(A24,HOP!A:T,20,0)</f>
        <v>#N/A</v>
      </c>
      <c r="J24" s="5">
        <v>4.2</v>
      </c>
    </row>
    <row r="25" spans="1:10">
      <c r="A25">
        <v>973591559</v>
      </c>
      <c r="B25" t="s">
        <v>58</v>
      </c>
      <c r="C25" t="s">
        <v>37</v>
      </c>
      <c r="D25" s="4">
        <v>190</v>
      </c>
      <c r="E25">
        <v>190</v>
      </c>
      <c r="F25" s="8" t="s">
        <v>147</v>
      </c>
      <c r="G25">
        <f>D25-E25</f>
        <v>0</v>
      </c>
      <c r="H25" t="str">
        <f>$H$1&amp;F25</f>
        <v>，202104222108220001</v>
      </c>
      <c r="I25" t="e">
        <f>VLOOKUP(A25,HOP!A:T,20,0)</f>
        <v>#N/A</v>
      </c>
      <c r="J25">
        <v>4.22</v>
      </c>
    </row>
    <row r="27" spans="4:4">
      <c r="D27">
        <f>SUM(D2:D26)</f>
        <v>16282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</sheetData>
  <autoFilter ref="A1:I25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8" defaultRowHeight="12.75" outlineLevelRow="7"/>
  <cols>
    <col min="1" max="16383" width="8" style="1"/>
  </cols>
  <sheetData>
    <row r="1" s="1" customFormat="1" spans="1:20">
      <c r="A1" s="2" t="s">
        <v>151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19</v>
      </c>
      <c r="G1" s="2" t="s">
        <v>20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1" t="s">
        <v>51</v>
      </c>
      <c r="B2" s="1" t="s">
        <v>169</v>
      </c>
      <c r="C2" s="1" t="s">
        <v>170</v>
      </c>
      <c r="D2" s="1" t="s">
        <v>39</v>
      </c>
      <c r="E2" s="1" t="s">
        <v>52</v>
      </c>
      <c r="F2" s="1" t="s">
        <v>169</v>
      </c>
      <c r="G2" s="1" t="s">
        <v>171</v>
      </c>
      <c r="H2" s="1" t="s">
        <v>172</v>
      </c>
      <c r="I2" s="1" t="s">
        <v>50</v>
      </c>
      <c r="J2" s="1" t="s">
        <v>173</v>
      </c>
      <c r="K2" s="1" t="s">
        <v>50</v>
      </c>
      <c r="L2" s="1" t="s">
        <v>50</v>
      </c>
      <c r="M2" s="1" t="s">
        <v>174</v>
      </c>
      <c r="N2" s="1" t="s">
        <v>174</v>
      </c>
      <c r="O2" s="1" t="s">
        <v>7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</row>
    <row r="3" s="1" customFormat="1" spans="1:20">
      <c r="A3" s="1" t="s">
        <v>108</v>
      </c>
      <c r="B3" s="1" t="s">
        <v>180</v>
      </c>
      <c r="C3" s="1" t="s">
        <v>181</v>
      </c>
      <c r="D3" s="1" t="s">
        <v>106</v>
      </c>
      <c r="E3" s="1" t="s">
        <v>109</v>
      </c>
      <c r="F3" s="1" t="s">
        <v>180</v>
      </c>
      <c r="G3" s="1" t="s">
        <v>169</v>
      </c>
      <c r="H3" s="1" t="s">
        <v>172</v>
      </c>
      <c r="I3" s="1" t="s">
        <v>111</v>
      </c>
      <c r="J3" s="1" t="s">
        <v>173</v>
      </c>
      <c r="K3" s="1" t="s">
        <v>111</v>
      </c>
      <c r="L3" s="1" t="s">
        <v>111</v>
      </c>
      <c r="M3" s="1" t="s">
        <v>174</v>
      </c>
      <c r="N3" s="1" t="s">
        <v>174</v>
      </c>
      <c r="O3" s="1" t="s">
        <v>7</v>
      </c>
      <c r="P3" s="1" t="s">
        <v>175</v>
      </c>
      <c r="Q3" s="1" t="s">
        <v>182</v>
      </c>
      <c r="R3" s="1" t="s">
        <v>177</v>
      </c>
      <c r="S3" s="1" t="s">
        <v>178</v>
      </c>
      <c r="T3" s="1" t="s">
        <v>179</v>
      </c>
    </row>
    <row r="4" s="1" customFormat="1" spans="1:20">
      <c r="A4" s="1" t="s">
        <v>33</v>
      </c>
      <c r="B4" s="1" t="s">
        <v>183</v>
      </c>
      <c r="C4" s="1" t="s">
        <v>184</v>
      </c>
      <c r="D4" s="1" t="s">
        <v>31</v>
      </c>
      <c r="E4" s="1" t="s">
        <v>34</v>
      </c>
      <c r="F4" s="1" t="s">
        <v>169</v>
      </c>
      <c r="G4" s="1" t="s">
        <v>185</v>
      </c>
      <c r="H4" s="1" t="s">
        <v>172</v>
      </c>
      <c r="I4" s="1" t="s">
        <v>38</v>
      </c>
      <c r="J4" s="1" t="s">
        <v>173</v>
      </c>
      <c r="K4" s="1" t="s">
        <v>38</v>
      </c>
      <c r="L4" s="1" t="s">
        <v>186</v>
      </c>
      <c r="M4" s="1" t="s">
        <v>187</v>
      </c>
      <c r="N4" s="1" t="s">
        <v>187</v>
      </c>
      <c r="O4" s="1" t="s">
        <v>7</v>
      </c>
      <c r="P4" s="1" t="s">
        <v>175</v>
      </c>
      <c r="Q4" s="1" t="s">
        <v>188</v>
      </c>
      <c r="R4" s="1" t="s">
        <v>177</v>
      </c>
      <c r="S4" s="1" t="s">
        <v>178</v>
      </c>
      <c r="T4" s="1" t="s">
        <v>179</v>
      </c>
    </row>
    <row r="5" s="1" customFormat="1" spans="1:20">
      <c r="A5" s="1" t="s">
        <v>55</v>
      </c>
      <c r="B5" s="1" t="s">
        <v>183</v>
      </c>
      <c r="C5" s="1" t="s">
        <v>189</v>
      </c>
      <c r="D5" s="1" t="s">
        <v>53</v>
      </c>
      <c r="E5" s="1" t="s">
        <v>56</v>
      </c>
      <c r="F5" s="1" t="s">
        <v>169</v>
      </c>
      <c r="G5" s="1" t="s">
        <v>190</v>
      </c>
      <c r="H5" s="1" t="s">
        <v>172</v>
      </c>
      <c r="I5" s="1" t="s">
        <v>60</v>
      </c>
      <c r="J5" s="1" t="s">
        <v>173</v>
      </c>
      <c r="K5" s="1" t="s">
        <v>60</v>
      </c>
      <c r="L5" s="1" t="s">
        <v>60</v>
      </c>
      <c r="M5" s="1" t="s">
        <v>174</v>
      </c>
      <c r="N5" s="1" t="s">
        <v>174</v>
      </c>
      <c r="O5" s="1" t="s">
        <v>7</v>
      </c>
      <c r="P5" s="1" t="s">
        <v>175</v>
      </c>
      <c r="Q5" s="1" t="s">
        <v>191</v>
      </c>
      <c r="R5" s="1" t="s">
        <v>177</v>
      </c>
      <c r="S5" s="1" t="s">
        <v>178</v>
      </c>
      <c r="T5" s="1" t="s">
        <v>179</v>
      </c>
    </row>
    <row r="6" s="1" customFormat="1" spans="1:20">
      <c r="A6" s="1" t="s">
        <v>47</v>
      </c>
      <c r="B6" s="1" t="s">
        <v>183</v>
      </c>
      <c r="C6" s="1" t="s">
        <v>192</v>
      </c>
      <c r="D6" s="1" t="s">
        <v>39</v>
      </c>
      <c r="E6" s="1" t="s">
        <v>48</v>
      </c>
      <c r="F6" s="1" t="s">
        <v>183</v>
      </c>
      <c r="G6" s="1" t="s">
        <v>180</v>
      </c>
      <c r="H6" s="1" t="s">
        <v>172</v>
      </c>
      <c r="I6" s="1" t="s">
        <v>50</v>
      </c>
      <c r="J6" s="1" t="s">
        <v>173</v>
      </c>
      <c r="K6" s="1" t="s">
        <v>50</v>
      </c>
      <c r="L6" s="1" t="s">
        <v>50</v>
      </c>
      <c r="M6" s="1" t="s">
        <v>174</v>
      </c>
      <c r="N6" s="1" t="s">
        <v>174</v>
      </c>
      <c r="O6" s="1" t="s">
        <v>7</v>
      </c>
      <c r="P6" s="1" t="s">
        <v>175</v>
      </c>
      <c r="Q6" s="1" t="s">
        <v>193</v>
      </c>
      <c r="R6" s="1" t="s">
        <v>177</v>
      </c>
      <c r="S6" s="1" t="s">
        <v>178</v>
      </c>
      <c r="T6" s="1" t="s">
        <v>179</v>
      </c>
    </row>
    <row r="7" s="1" customFormat="1" spans="1:20">
      <c r="A7" s="1" t="s">
        <v>41</v>
      </c>
      <c r="B7" s="1" t="s">
        <v>194</v>
      </c>
      <c r="C7" s="1" t="s">
        <v>195</v>
      </c>
      <c r="D7" s="1" t="s">
        <v>39</v>
      </c>
      <c r="E7" s="1" t="s">
        <v>42</v>
      </c>
      <c r="F7" s="1" t="s">
        <v>183</v>
      </c>
      <c r="G7" s="1" t="s">
        <v>180</v>
      </c>
      <c r="H7" s="1" t="s">
        <v>172</v>
      </c>
      <c r="I7" s="1" t="s">
        <v>46</v>
      </c>
      <c r="J7" s="1" t="s">
        <v>173</v>
      </c>
      <c r="K7" s="1" t="s">
        <v>46</v>
      </c>
      <c r="L7" s="1" t="s">
        <v>46</v>
      </c>
      <c r="M7" s="1" t="s">
        <v>174</v>
      </c>
      <c r="N7" s="1" t="s">
        <v>174</v>
      </c>
      <c r="O7" s="1" t="s">
        <v>7</v>
      </c>
      <c r="P7" s="1" t="s">
        <v>175</v>
      </c>
      <c r="Q7" s="1" t="s">
        <v>196</v>
      </c>
      <c r="R7" s="1" t="s">
        <v>177</v>
      </c>
      <c r="S7" s="1" t="s">
        <v>178</v>
      </c>
      <c r="T7" s="1" t="s">
        <v>179</v>
      </c>
    </row>
    <row r="8" s="1" customFormat="1" spans="1:20">
      <c r="A8" s="1" t="s">
        <v>24</v>
      </c>
      <c r="B8" s="1" t="s">
        <v>197</v>
      </c>
      <c r="C8" s="1" t="s">
        <v>198</v>
      </c>
      <c r="D8" s="1" t="s">
        <v>11</v>
      </c>
      <c r="E8" s="1" t="s">
        <v>25</v>
      </c>
      <c r="F8" s="1" t="s">
        <v>183</v>
      </c>
      <c r="G8" s="1" t="s">
        <v>171</v>
      </c>
      <c r="H8" s="1" t="s">
        <v>172</v>
      </c>
      <c r="I8" s="1" t="s">
        <v>30</v>
      </c>
      <c r="J8" s="1" t="s">
        <v>173</v>
      </c>
      <c r="K8" s="1" t="s">
        <v>30</v>
      </c>
      <c r="L8" s="1" t="s">
        <v>30</v>
      </c>
      <c r="M8" s="1" t="s">
        <v>174</v>
      </c>
      <c r="N8" s="1" t="s">
        <v>174</v>
      </c>
      <c r="O8" s="1" t="s">
        <v>7</v>
      </c>
      <c r="P8" s="1" t="s">
        <v>175</v>
      </c>
      <c r="Q8" s="1" t="s">
        <v>199</v>
      </c>
      <c r="R8" s="1" t="s">
        <v>177</v>
      </c>
      <c r="S8" s="1" t="s">
        <v>178</v>
      </c>
      <c r="T8" s="1" t="s">
        <v>179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2021-04-27T03:13:02Z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49165342772C4A189C28E9D0C349EA32</vt:lpwstr>
  </property>
  <property fmtid="{D5CDD505-2E9C-101B-9397-08002B2CF9AE}" pid="3" name="KSOProductBuildVer">
    <vt:lpwstr>2052-11.1.0.10463</vt:lpwstr>
  </property>
</Properties>
</file>