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<sst xmlns="http://schemas.openxmlformats.org/spreadsheetml/2006/main" count="306" uniqueCount="124">
  <si>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</si>
  <si>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</si>
  <si>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</si>
  <si>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</si>
  <si>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</si>
  <si>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</si>
  <si>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</si>
  <si>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</si>
  <si>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</si>
  <si>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</si>
  <si>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</si>
  <si>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</si>
  <si>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</si>
  <si>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</si>
  <si>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</si>
  <si>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</si>
  <si>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</si>
  <si>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</si>
  <si>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</si>
  <si>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</si>
  <si>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</si>
  <si>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</si>
  <si>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</si>
  <si>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</si>
  <si>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</si>
  <si>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</si>
  <si>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[丽江]丽江和府洲际度假酒店(64239627)</t>
  </si>
  <si>
    <t>洲际高级房(住2晚或2晚的倍数)&lt;今日特价 &gt;&lt;双人入住&gt;&lt;中宾&gt;&lt;双早&gt;</t>
  </si>
  <si>
    <t>CNY</t>
  </si>
  <si>
    <t>宗瑞梅</t>
  </si>
  <si>
    <t>CA13744210427CNY</t>
  </si>
  <si>
    <t>未提现</t>
  </si>
  <si>
    <t>携程开票</t>
  </si>
  <si>
    <t>[澳门]澳门丽思卡尔顿酒店(The Ritz-Carlton Macau)(67089569)</t>
  </si>
  <si>
    <t>尊贵套房&lt;双人入住&gt;&lt;特价&gt;&lt;无早&gt;</t>
  </si>
  <si>
    <t>lu/jiexuan,He/Yongya</t>
  </si>
  <si>
    <t>[贵阳]贵阳溪山里酒店(64874007)</t>
  </si>
  <si>
    <t>高级双床房&lt;双人入住&gt;&lt;内宾&gt;&lt;双早&gt;&lt; DLTZ &gt;</t>
  </si>
  <si>
    <t>吉庆明</t>
  </si>
  <si>
    <t>[景洪]云南航空西双版纳观光酒店(72237490)</t>
  </si>
  <si>
    <t>经典大床房&lt;双人入住&gt;&lt;双早&gt;&lt;大床&gt;</t>
  </si>
  <si>
    <t>陈玙</t>
  </si>
  <si>
    <t>高级双床房&lt;双人入住&gt;&lt;双早&gt;&lt;双床&gt;</t>
  </si>
  <si>
    <t>宋丹</t>
  </si>
  <si>
    <t>[梅州]梅州英思廷酒店(68034492)</t>
  </si>
  <si>
    <t>廷悦双床房&lt;内宾&gt;&lt;双人入住&gt;&lt;特惠专享&gt;&lt;双早&gt;&lt;双床&gt;</t>
  </si>
  <si>
    <t>张剑升</t>
  </si>
  <si>
    <t>[梅州]梅州麓湖山酒店(62503407)</t>
  </si>
  <si>
    <t>公寓标准大床房&lt;双人入住&gt;&lt;今日特价 &gt;&lt;双早&gt;</t>
  </si>
  <si>
    <t>刘紫玲</t>
  </si>
  <si>
    <t>高级大床房&lt;双人入住&gt;&lt;内宾&gt;&lt;双早&gt;&lt; DLTZ &gt;</t>
  </si>
  <si>
    <t>廖启源</t>
  </si>
  <si>
    <t>朱建林</t>
  </si>
  <si>
    <t>[安顺]安顺豪生温泉度假酒店(71662034)</t>
  </si>
  <si>
    <t>路通</t>
  </si>
  <si>
    <t>[成都]德门仁里酒店(成都宽窄店)(62554428)</t>
  </si>
  <si>
    <t>榻榻米大床房&lt;中宾&gt;&lt;双人入住&gt;&lt;双早&gt;&lt;大床&gt;</t>
  </si>
  <si>
    <t>魏金辉</t>
  </si>
  <si>
    <t>，</t>
  </si>
  <si>
    <t>202104101053260001</t>
  </si>
  <si>
    <t>202104111228240020</t>
  </si>
  <si>
    <t>202104111331270020</t>
  </si>
  <si>
    <t>A210427094641481 HOP：6442.4元</t>
  </si>
  <si>
    <t>i210427094608 房集：1145元</t>
  </si>
  <si>
    <t>总计：7587.4元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</si>
  <si>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</si>
  <si>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</si>
  <si>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</si>
  <si>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</si>
  <si>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</si>
  <si>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</si>
  <si>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</si>
  <si>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</si>
  <si>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</si>
  <si>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</si>
  <si>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</si>
  <si>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</si>
  <si>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</si>
  <si>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</si>
  <si>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</si>
  <si>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</si>
  <si>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</si>
  <si>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2021-04-11</t>
  </si>
  <si>
    <t>2061720</t>
  </si>
  <si>
    <t>德门仁里酒店(成都宽窄店)</t>
  </si>
  <si>
    <t>2021-04-12</t>
  </si>
  <si>
    <t>退房日月结</t>
  </si>
  <si>
    <t>417.00</t>
  </si>
  <si>
    <t>RMB</t>
  </si>
  <si>
    <t>0</t>
  </si>
  <si>
    <t>0.00</t>
  </si>
  <si>
    <t>携程汇登国内直连</t>
  </si>
  <si>
    <t>2021-04-11 15:10:13</t>
  </si>
  <si>
    <t>否</t>
  </si>
  <si>
    <t>广州汇登信息科技有限公司</t>
  </si>
  <si>
    <t>直采</t>
  </si>
  <si>
    <t>2061533</t>
  </si>
  <si>
    <t>梅州麓湖山酒店</t>
  </si>
  <si>
    <t>277.20</t>
  </si>
  <si>
    <t>2021-04-11 13:20:22</t>
  </si>
  <si>
    <t>2061179</t>
  </si>
  <si>
    <t>2021-04-11 09:44:47</t>
  </si>
  <si>
    <t>2021-04-10</t>
  </si>
  <si>
    <t>2060104</t>
  </si>
  <si>
    <t>梅州英思廷酒店</t>
  </si>
  <si>
    <t>496.00</t>
  </si>
  <si>
    <t>--</t>
  </si>
  <si>
    <t>2059495</t>
  </si>
  <si>
    <t>云南航空西双版纳观光酒店</t>
  </si>
  <si>
    <t>610.00</t>
  </si>
  <si>
    <t>2021-04-10 13:47:57</t>
  </si>
  <si>
    <t>2059488</t>
  </si>
  <si>
    <t>775.00</t>
  </si>
  <si>
    <t>2021-04-10 13:48:03</t>
  </si>
  <si>
    <t>2058688</t>
  </si>
  <si>
    <t>澳门丽思卡尔顿酒店</t>
  </si>
  <si>
    <t>lu jiexuan,He Yongya</t>
  </si>
  <si>
    <t>1470.00</t>
  </si>
  <si>
    <t>2021-04-10 08:36:27</t>
  </si>
  <si>
    <t>2021-04-04</t>
  </si>
  <si>
    <t>2050177</t>
  </si>
  <si>
    <t>丽江和府洲际度假酒店</t>
  </si>
  <si>
    <t>2120.00</t>
  </si>
  <si>
    <t>2021-04-05 09:39:57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</si>
</sst>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14814376646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44296</v>
      </c>
      <c r="G2" s="5">
        <v>44298</v>
      </c>
      <c r="H2" s="4">
        <v>1</v>
      </c>
      <c r="I2" s="4">
        <v>2</v>
      </c>
      <c r="J2" s="4">
        <v>2</v>
      </c>
      <c r="K2" s="4" t="s">
        <v>28</v>
      </c>
      <c r="L2" s="4">
        <v>2120</v>
      </c>
      <c r="M2" s="4">
        <v>2120</v>
      </c>
      <c r="N2" s="4" t="s">
        <v>29</v>
      </c>
      <c r="O2" s="4" t="s">
        <v>30</v>
      </c>
      <c r="P2" s="4" t="s">
        <v>31</v>
      </c>
      <c r="Q2" s="4">
        <v>0</v>
      </c>
      <c r="R2" s="7">
        <v>44290</v>
      </c>
      <c r="S2" s="5">
        <v>44313</v>
      </c>
      <c r="T2" s="4" t="s">
        <v>32</v>
      </c>
      <c r="U2" s="4">
        <v>2120</v>
      </c>
      <c r="V2" s="4">
        <v>0</v>
      </c>
      <c r="W2" s="4">
        <v>0</v>
      </c>
      <c r="X2" s="4">
        <v>2050177</v>
      </c>
    </row>
    <row r="3" s="4" customFormat="1" spans="1:24">
      <c r="A3" s="4">
        <v>14870306889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44297</v>
      </c>
      <c r="G3" s="5">
        <v>44298</v>
      </c>
      <c r="H3" s="4">
        <v>1</v>
      </c>
      <c r="I3" s="4">
        <v>1</v>
      </c>
      <c r="J3" s="4">
        <v>1</v>
      </c>
      <c r="K3" s="4" t="s">
        <v>28</v>
      </c>
      <c r="L3" s="4">
        <v>1470</v>
      </c>
      <c r="M3" s="4">
        <v>1470</v>
      </c>
      <c r="N3" s="4" t="s">
        <v>35</v>
      </c>
      <c r="O3" s="4" t="s">
        <v>30</v>
      </c>
      <c r="P3" s="4" t="s">
        <v>31</v>
      </c>
      <c r="Q3" s="4">
        <v>0</v>
      </c>
      <c r="R3" s="7">
        <v>44296</v>
      </c>
      <c r="S3" s="5">
        <v>44313</v>
      </c>
      <c r="T3" s="4" t="s">
        <v>32</v>
      </c>
      <c r="U3" s="4">
        <v>1470</v>
      </c>
      <c r="V3" s="4">
        <v>0</v>
      </c>
      <c r="W3" s="4">
        <v>0</v>
      </c>
      <c r="X3" s="4">
        <v>2058688</v>
      </c>
    </row>
    <row r="4" s="4" customFormat="1" spans="1:23">
      <c r="A4" s="4">
        <v>14870999531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44297</v>
      </c>
      <c r="G4" s="5">
        <v>44298</v>
      </c>
      <c r="H4" s="4">
        <v>1</v>
      </c>
      <c r="I4" s="4">
        <v>1</v>
      </c>
      <c r="J4" s="4">
        <v>1</v>
      </c>
      <c r="K4" s="4" t="s">
        <v>28</v>
      </c>
      <c r="L4" s="4">
        <v>370</v>
      </c>
      <c r="M4" s="4">
        <v>370</v>
      </c>
      <c r="N4" s="4" t="s">
        <v>38</v>
      </c>
      <c r="O4" s="4" t="s">
        <v>30</v>
      </c>
      <c r="P4" s="4" t="s">
        <v>31</v>
      </c>
      <c r="Q4" s="4">
        <v>0</v>
      </c>
      <c r="R4" s="7">
        <v>44296</v>
      </c>
      <c r="S4" s="5">
        <v>44313</v>
      </c>
      <c r="T4" s="4" t="s">
        <v>32</v>
      </c>
      <c r="U4" s="4">
        <v>370</v>
      </c>
      <c r="V4" s="4">
        <v>0</v>
      </c>
      <c r="W4" s="4">
        <v>0</v>
      </c>
    </row>
    <row r="5" s="4" customFormat="1" spans="1:23">
      <c r="A5" s="4">
        <v>14872290087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44296</v>
      </c>
      <c r="G5" s="5">
        <v>44298</v>
      </c>
      <c r="H5" s="4">
        <v>1</v>
      </c>
      <c r="I5" s="4">
        <v>2</v>
      </c>
      <c r="J5" s="4">
        <v>2</v>
      </c>
      <c r="K5" s="4" t="s">
        <v>28</v>
      </c>
      <c r="L5" s="4">
        <v>775</v>
      </c>
      <c r="M5" s="4">
        <v>775</v>
      </c>
      <c r="N5" s="4" t="s">
        <v>41</v>
      </c>
      <c r="O5" s="4" t="s">
        <v>30</v>
      </c>
      <c r="P5" s="4" t="s">
        <v>31</v>
      </c>
      <c r="Q5" s="4">
        <v>0</v>
      </c>
      <c r="R5" s="7">
        <v>44296</v>
      </c>
      <c r="S5" s="5">
        <v>44313</v>
      </c>
      <c r="T5" s="4" t="s">
        <v>32</v>
      </c>
      <c r="U5" s="4">
        <v>775</v>
      </c>
      <c r="V5" s="4">
        <v>0</v>
      </c>
      <c r="W5" s="4">
        <v>0</v>
      </c>
    </row>
    <row r="6" s="4" customFormat="1" spans="1:24">
      <c r="A6" s="4">
        <v>14872300308</v>
      </c>
      <c r="B6" s="4" t="s">
        <v>24</v>
      </c>
      <c r="C6" s="4" t="s">
        <v>25</v>
      </c>
      <c r="D6" s="4" t="s">
        <v>39</v>
      </c>
      <c r="E6" s="4" t="s">
        <v>42</v>
      </c>
      <c r="F6" s="5">
        <v>44296</v>
      </c>
      <c r="G6" s="5">
        <v>44298</v>
      </c>
      <c r="H6" s="4">
        <v>1</v>
      </c>
      <c r="I6" s="4">
        <v>2</v>
      </c>
      <c r="J6" s="4">
        <v>2</v>
      </c>
      <c r="K6" s="4" t="s">
        <v>28</v>
      </c>
      <c r="L6" s="4">
        <v>610</v>
      </c>
      <c r="M6" s="4">
        <v>610</v>
      </c>
      <c r="N6" s="4" t="s">
        <v>43</v>
      </c>
      <c r="O6" s="4" t="s">
        <v>30</v>
      </c>
      <c r="P6" s="4" t="s">
        <v>31</v>
      </c>
      <c r="Q6" s="4">
        <v>0</v>
      </c>
      <c r="R6" s="7">
        <v>44296</v>
      </c>
      <c r="S6" s="5">
        <v>44313</v>
      </c>
      <c r="T6" s="4" t="s">
        <v>32</v>
      </c>
      <c r="U6" s="4">
        <v>610</v>
      </c>
      <c r="V6" s="4">
        <v>0</v>
      </c>
      <c r="W6" s="4">
        <v>0</v>
      </c>
      <c r="X6" s="4">
        <v>2059495</v>
      </c>
    </row>
    <row r="7" s="4" customFormat="1" spans="1:24">
      <c r="A7" s="4">
        <v>14877325499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44296</v>
      </c>
      <c r="G7" s="5">
        <v>44298</v>
      </c>
      <c r="H7" s="4">
        <v>1</v>
      </c>
      <c r="I7" s="4">
        <v>2</v>
      </c>
      <c r="J7" s="4">
        <v>2</v>
      </c>
      <c r="K7" s="4" t="s">
        <v>28</v>
      </c>
      <c r="L7" s="4">
        <v>496</v>
      </c>
      <c r="M7" s="4">
        <v>496</v>
      </c>
      <c r="N7" s="4" t="s">
        <v>46</v>
      </c>
      <c r="O7" s="4" t="s">
        <v>30</v>
      </c>
      <c r="P7" s="4" t="s">
        <v>31</v>
      </c>
      <c r="Q7" s="4">
        <v>0</v>
      </c>
      <c r="R7" s="7">
        <v>44296</v>
      </c>
      <c r="S7" s="5">
        <v>44313</v>
      </c>
      <c r="T7" s="4" t="s">
        <v>32</v>
      </c>
      <c r="U7" s="4">
        <v>496</v>
      </c>
      <c r="V7" s="4">
        <v>0</v>
      </c>
      <c r="W7" s="4">
        <v>0</v>
      </c>
      <c r="X7" s="4">
        <v>2060104</v>
      </c>
    </row>
    <row r="8" s="4" customFormat="1" spans="1:23">
      <c r="A8" s="4">
        <v>14880170899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44297</v>
      </c>
      <c r="G8" s="5">
        <v>44298</v>
      </c>
      <c r="H8" s="4">
        <v>1</v>
      </c>
      <c r="I8" s="4">
        <v>1</v>
      </c>
      <c r="J8" s="4">
        <v>1</v>
      </c>
      <c r="K8" s="4" t="s">
        <v>28</v>
      </c>
      <c r="L8" s="4">
        <v>277.2</v>
      </c>
      <c r="M8" s="4">
        <v>277.2</v>
      </c>
      <c r="N8" s="4" t="s">
        <v>49</v>
      </c>
      <c r="O8" s="4" t="s">
        <v>30</v>
      </c>
      <c r="P8" s="4" t="s">
        <v>31</v>
      </c>
      <c r="Q8" s="4">
        <v>0</v>
      </c>
      <c r="R8" s="7">
        <v>44297</v>
      </c>
      <c r="S8" s="5">
        <v>44313</v>
      </c>
      <c r="T8" s="4" t="s">
        <v>32</v>
      </c>
      <c r="U8" s="4">
        <v>277.2</v>
      </c>
      <c r="V8" s="4">
        <v>0</v>
      </c>
      <c r="W8" s="4">
        <v>0</v>
      </c>
    </row>
    <row r="9" s="4" customFormat="1" spans="1:23">
      <c r="A9" s="4">
        <v>14880852530</v>
      </c>
      <c r="B9" s="4" t="s">
        <v>24</v>
      </c>
      <c r="C9" s="4" t="s">
        <v>25</v>
      </c>
      <c r="D9" s="4" t="s">
        <v>36</v>
      </c>
      <c r="E9" s="4" t="s">
        <v>50</v>
      </c>
      <c r="F9" s="5">
        <v>44297</v>
      </c>
      <c r="G9" s="5">
        <v>44298</v>
      </c>
      <c r="H9" s="4">
        <v>1</v>
      </c>
      <c r="I9" s="4">
        <v>1</v>
      </c>
      <c r="J9" s="4">
        <v>1</v>
      </c>
      <c r="K9" s="4" t="s">
        <v>28</v>
      </c>
      <c r="L9" s="4">
        <v>380</v>
      </c>
      <c r="M9" s="4">
        <v>380</v>
      </c>
      <c r="N9" s="4" t="s">
        <v>51</v>
      </c>
      <c r="O9" s="4" t="s">
        <v>30</v>
      </c>
      <c r="P9" s="4" t="s">
        <v>31</v>
      </c>
      <c r="Q9" s="4">
        <v>0</v>
      </c>
      <c r="R9" s="7">
        <v>44297</v>
      </c>
      <c r="S9" s="5">
        <v>44313</v>
      </c>
      <c r="T9" s="4" t="s">
        <v>32</v>
      </c>
      <c r="U9" s="4">
        <v>380</v>
      </c>
      <c r="V9" s="4">
        <v>0</v>
      </c>
      <c r="W9" s="4">
        <v>0</v>
      </c>
    </row>
    <row r="10" s="4" customFormat="1" spans="1:23">
      <c r="A10" s="4">
        <v>14881055639</v>
      </c>
      <c r="B10" s="4" t="s">
        <v>24</v>
      </c>
      <c r="C10" s="4" t="s">
        <v>25</v>
      </c>
      <c r="D10" s="4" t="s">
        <v>47</v>
      </c>
      <c r="E10" s="4" t="s">
        <v>48</v>
      </c>
      <c r="F10" s="5">
        <v>44297</v>
      </c>
      <c r="G10" s="5">
        <v>44298</v>
      </c>
      <c r="H10" s="4">
        <v>1</v>
      </c>
      <c r="I10" s="4">
        <v>1</v>
      </c>
      <c r="J10" s="4">
        <v>1</v>
      </c>
      <c r="K10" s="4" t="s">
        <v>28</v>
      </c>
      <c r="L10" s="4">
        <v>277.2</v>
      </c>
      <c r="M10" s="4">
        <v>277.2</v>
      </c>
      <c r="N10" s="4" t="s">
        <v>52</v>
      </c>
      <c r="O10" s="4" t="s">
        <v>30</v>
      </c>
      <c r="P10" s="4" t="s">
        <v>31</v>
      </c>
      <c r="Q10" s="4">
        <v>0</v>
      </c>
      <c r="R10" s="7">
        <v>44297</v>
      </c>
      <c r="S10" s="5">
        <v>44313</v>
      </c>
      <c r="T10" s="4" t="s">
        <v>32</v>
      </c>
      <c r="U10" s="4">
        <v>277.2</v>
      </c>
      <c r="V10" s="4">
        <v>0</v>
      </c>
      <c r="W10" s="4">
        <v>0</v>
      </c>
    </row>
    <row r="11" s="4" customFormat="1" spans="1:23">
      <c r="A11" s="4">
        <v>14881149096</v>
      </c>
      <c r="B11" s="4" t="s">
        <v>24</v>
      </c>
      <c r="C11" s="4" t="s">
        <v>25</v>
      </c>
      <c r="D11" s="4" t="s">
        <v>53</v>
      </c>
      <c r="E11" s="4" t="s">
        <v>50</v>
      </c>
      <c r="F11" s="5">
        <v>44297</v>
      </c>
      <c r="G11" s="5">
        <v>44298</v>
      </c>
      <c r="H11" s="4">
        <v>1</v>
      </c>
      <c r="I11" s="4">
        <v>1</v>
      </c>
      <c r="J11" s="4">
        <v>1</v>
      </c>
      <c r="K11" s="4" t="s">
        <v>28</v>
      </c>
      <c r="L11" s="4">
        <v>395</v>
      </c>
      <c r="M11" s="4">
        <v>395</v>
      </c>
      <c r="N11" s="4" t="s">
        <v>54</v>
      </c>
      <c r="O11" s="4" t="s">
        <v>30</v>
      </c>
      <c r="P11" s="4" t="s">
        <v>31</v>
      </c>
      <c r="Q11" s="4">
        <v>0</v>
      </c>
      <c r="R11" s="7">
        <v>44297</v>
      </c>
      <c r="S11" s="5">
        <v>44313</v>
      </c>
      <c r="T11" s="4" t="s">
        <v>32</v>
      </c>
      <c r="U11" s="4">
        <v>395</v>
      </c>
      <c r="V11" s="4">
        <v>0</v>
      </c>
      <c r="W11" s="4">
        <v>0</v>
      </c>
    </row>
    <row r="12" s="4" customFormat="1" spans="1:24">
      <c r="A12" s="4">
        <v>14885008194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44297</v>
      </c>
      <c r="G12" s="5">
        <v>44298</v>
      </c>
      <c r="H12" s="4">
        <v>1</v>
      </c>
      <c r="I12" s="4">
        <v>1</v>
      </c>
      <c r="J12" s="4">
        <v>1</v>
      </c>
      <c r="K12" s="4" t="s">
        <v>28</v>
      </c>
      <c r="L12" s="4">
        <v>417</v>
      </c>
      <c r="M12" s="4">
        <v>417</v>
      </c>
      <c r="N12" s="4" t="s">
        <v>57</v>
      </c>
      <c r="O12" s="4" t="s">
        <v>30</v>
      </c>
      <c r="P12" s="4" t="s">
        <v>31</v>
      </c>
      <c r="Q12" s="4">
        <v>0</v>
      </c>
      <c r="R12" s="7">
        <v>44297</v>
      </c>
      <c r="S12" s="5">
        <v>44313</v>
      </c>
      <c r="T12" s="4" t="s">
        <v>32</v>
      </c>
      <c r="U12" s="4">
        <v>417</v>
      </c>
      <c r="V12" s="4">
        <v>0</v>
      </c>
      <c r="W12" s="4">
        <v>0</v>
      </c>
      <c r="X12" s="4">
        <v>2061720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F28" sqref="F28"/>
    </sheetView>
  </sheetViews>
  <sheetFormatPr defaultColWidth="9" defaultRowHeight="13.5"/>
  <cols>
    <col min="1" max="1" width="15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4">
        <v>14814376646</v>
      </c>
      <c r="B2" s="5">
        <v>44296</v>
      </c>
      <c r="C2" s="5">
        <v>44298</v>
      </c>
      <c r="D2" s="4">
        <v>2120</v>
      </c>
      <c r="E2" s="4" t="str">
        <f>VLOOKUP(A2,HOP!A:L,12,0)</f>
        <v>2120.00</v>
      </c>
      <c r="F2" s="4" t="str">
        <f>VLOOKUP(A2,HOP!A:C,3,0)</f>
        <v>2050177</v>
      </c>
      <c r="G2" s="4">
        <f>D2-E2</f>
        <v>0</v>
      </c>
      <c r="H2" s="4" t="str">
        <f>$H$1&amp;F2</f>
        <v>，2050177</v>
      </c>
      <c r="I2" s="4" t="str">
        <f>VLOOKUP(A2,HOP!A:T,20,0)</f>
        <v>直采</v>
      </c>
    </row>
    <row r="3" s="4" customFormat="1" spans="1:9">
      <c r="A3" s="4">
        <v>14870306889</v>
      </c>
      <c r="B3" s="5">
        <v>44297</v>
      </c>
      <c r="C3" s="5">
        <v>44298</v>
      </c>
      <c r="D3" s="4">
        <v>1470</v>
      </c>
      <c r="E3" s="4" t="str">
        <f>VLOOKUP(A3,HOP!A:L,12,0)</f>
        <v>1470.00</v>
      </c>
      <c r="F3" s="4" t="str">
        <f>VLOOKUP(A3,HOP!A:C,3,0)</f>
        <v>2058688</v>
      </c>
      <c r="G3" s="4">
        <f t="shared" ref="G3:G12" si="0">D3-E3</f>
        <v>0</v>
      </c>
      <c r="H3" s="4" t="str">
        <f t="shared" ref="H3:H12" si="1">$H$1&amp;F3</f>
        <v>，2058688</v>
      </c>
      <c r="I3" s="4" t="str">
        <f>VLOOKUP(A3,HOP!A:T,20,0)</f>
        <v>直采</v>
      </c>
    </row>
    <row r="4" s="4" customFormat="1" hidden="1" spans="1:10">
      <c r="A4" s="4">
        <v>14870999531</v>
      </c>
      <c r="B4" s="5">
        <v>44297</v>
      </c>
      <c r="C4" s="5">
        <v>44298</v>
      </c>
      <c r="D4" s="4">
        <v>370</v>
      </c>
      <c r="E4" s="4">
        <v>370</v>
      </c>
      <c r="F4" s="8" t="s">
        <v>59</v>
      </c>
      <c r="G4" s="4">
        <f t="shared" si="0"/>
        <v>0</v>
      </c>
      <c r="H4" s="4" t="str">
        <f t="shared" si="1"/>
        <v>，202104101053260001</v>
      </c>
      <c r="I4" s="4" t="e">
        <f>VLOOKUP(A4,HOP!A:T,20,0)</f>
        <v>#N/A</v>
      </c>
      <c r="J4" s="6">
        <v>4.1</v>
      </c>
    </row>
    <row r="5" s="4" customFormat="1" spans="1:9">
      <c r="A5" s="4">
        <v>14872290087</v>
      </c>
      <c r="B5" s="5">
        <v>44296</v>
      </c>
      <c r="C5" s="5">
        <v>44298</v>
      </c>
      <c r="D5" s="4">
        <v>775</v>
      </c>
      <c r="E5" s="4" t="str">
        <f>VLOOKUP(A5,HOP!A:L,12,0)</f>
        <v>775.00</v>
      </c>
      <c r="F5" s="4" t="str">
        <f>VLOOKUP(A5,HOP!A:C,3,0)</f>
        <v>2059488</v>
      </c>
      <c r="G5" s="4">
        <f t="shared" si="0"/>
        <v>0</v>
      </c>
      <c r="H5" s="4" t="str">
        <f t="shared" si="1"/>
        <v>，2059488</v>
      </c>
      <c r="I5" s="4" t="str">
        <f>VLOOKUP(A5,HOP!A:T,20,0)</f>
        <v>直采</v>
      </c>
    </row>
    <row r="6" s="4" customFormat="1" spans="1:9">
      <c r="A6" s="4">
        <v>14872300308</v>
      </c>
      <c r="B6" s="5">
        <v>44296</v>
      </c>
      <c r="C6" s="5">
        <v>44298</v>
      </c>
      <c r="D6" s="4">
        <v>610</v>
      </c>
      <c r="E6" s="4" t="str">
        <f>VLOOKUP(A6,HOP!A:L,12,0)</f>
        <v>610.00</v>
      </c>
      <c r="F6" s="4" t="str">
        <f>VLOOKUP(A6,HOP!A:C,3,0)</f>
        <v>2059495</v>
      </c>
      <c r="G6" s="4">
        <f t="shared" si="0"/>
        <v>0</v>
      </c>
      <c r="H6" s="4" t="str">
        <f t="shared" si="1"/>
        <v>，2059495</v>
      </c>
      <c r="I6" s="4" t="str">
        <f>VLOOKUP(A6,HOP!A:T,20,0)</f>
        <v>直采</v>
      </c>
    </row>
    <row r="7" s="4" customFormat="1" spans="1:9">
      <c r="A7" s="4">
        <v>14877325499</v>
      </c>
      <c r="B7" s="5">
        <v>44296</v>
      </c>
      <c r="C7" s="5">
        <v>44298</v>
      </c>
      <c r="D7" s="4">
        <v>496</v>
      </c>
      <c r="E7" s="4" t="str">
        <f>VLOOKUP(A7,HOP!A:L,12,0)</f>
        <v>496.00</v>
      </c>
      <c r="F7" s="4" t="str">
        <f>VLOOKUP(A7,HOP!A:C,3,0)</f>
        <v>2060104</v>
      </c>
      <c r="G7" s="4">
        <f t="shared" si="0"/>
        <v>0</v>
      </c>
      <c r="H7" s="4" t="str">
        <f t="shared" si="1"/>
        <v>，2060104</v>
      </c>
      <c r="I7" s="4" t="str">
        <f>VLOOKUP(A7,HOP!A:T,20,0)</f>
        <v>直采</v>
      </c>
    </row>
    <row r="8" s="4" customFormat="1" spans="1:9">
      <c r="A8" s="4">
        <v>14880170899</v>
      </c>
      <c r="B8" s="5">
        <v>44297</v>
      </c>
      <c r="C8" s="5">
        <v>44298</v>
      </c>
      <c r="D8" s="4">
        <v>277.2</v>
      </c>
      <c r="E8" s="4" t="str">
        <f>VLOOKUP(A8,HOP!A:L,12,0)</f>
        <v>277.20</v>
      </c>
      <c r="F8" s="4" t="str">
        <f>VLOOKUP(A8,HOP!A:C,3,0)</f>
        <v>2061179</v>
      </c>
      <c r="G8" s="4">
        <f t="shared" si="0"/>
        <v>0</v>
      </c>
      <c r="H8" s="4" t="str">
        <f t="shared" si="1"/>
        <v>，2061179</v>
      </c>
      <c r="I8" s="4" t="str">
        <f>VLOOKUP(A8,HOP!A:T,20,0)</f>
        <v>直采</v>
      </c>
    </row>
    <row r="9" s="4" customFormat="1" hidden="1" spans="1:10">
      <c r="A9" s="4">
        <v>14880852530</v>
      </c>
      <c r="B9" s="5">
        <v>44297</v>
      </c>
      <c r="C9" s="5">
        <v>44298</v>
      </c>
      <c r="D9" s="4">
        <v>380</v>
      </c>
      <c r="E9" s="4">
        <v>380</v>
      </c>
      <c r="F9" s="8" t="s">
        <v>60</v>
      </c>
      <c r="G9" s="4">
        <f t="shared" si="0"/>
        <v>0</v>
      </c>
      <c r="H9" s="4" t="str">
        <f t="shared" si="1"/>
        <v>，202104111228240020</v>
      </c>
      <c r="I9" s="4" t="e">
        <f>VLOOKUP(A9,HOP!A:T,20,0)</f>
        <v>#N/A</v>
      </c>
      <c r="J9" s="4">
        <v>4.11</v>
      </c>
    </row>
    <row r="10" s="4" customFormat="1" spans="1:9">
      <c r="A10" s="4">
        <v>14881055639</v>
      </c>
      <c r="B10" s="5">
        <v>44297</v>
      </c>
      <c r="C10" s="5">
        <v>44298</v>
      </c>
      <c r="D10" s="4">
        <v>277.2</v>
      </c>
      <c r="E10" s="4" t="str">
        <f>VLOOKUP(A10,HOP!A:L,12,0)</f>
        <v>277.20</v>
      </c>
      <c r="F10" s="4" t="str">
        <f>VLOOKUP(A10,HOP!A:C,3,0)</f>
        <v>2061533</v>
      </c>
      <c r="G10" s="4">
        <f t="shared" si="0"/>
        <v>0</v>
      </c>
      <c r="H10" s="4" t="str">
        <f t="shared" si="1"/>
        <v>，2061533</v>
      </c>
      <c r="I10" s="4" t="str">
        <f>VLOOKUP(A10,HOP!A:T,20,0)</f>
        <v>直采</v>
      </c>
    </row>
    <row r="11" s="4" customFormat="1" hidden="1" spans="1:10">
      <c r="A11" s="4">
        <v>14881149096</v>
      </c>
      <c r="B11" s="5">
        <v>44297</v>
      </c>
      <c r="C11" s="5">
        <v>44298</v>
      </c>
      <c r="D11" s="4">
        <v>395</v>
      </c>
      <c r="E11" s="4">
        <v>395</v>
      </c>
      <c r="F11" s="8" t="s">
        <v>61</v>
      </c>
      <c r="G11" s="4">
        <f t="shared" si="0"/>
        <v>0</v>
      </c>
      <c r="H11" s="4" t="str">
        <f t="shared" si="1"/>
        <v>，202104111331270020</v>
      </c>
      <c r="I11" s="4" t="e">
        <f>VLOOKUP(A11,HOP!A:T,20,0)</f>
        <v>#N/A</v>
      </c>
      <c r="J11" s="4">
        <v>4.11</v>
      </c>
    </row>
    <row r="12" s="4" customFormat="1" spans="1:9">
      <c r="A12" s="4">
        <v>14885008194</v>
      </c>
      <c r="B12" s="5">
        <v>44297</v>
      </c>
      <c r="C12" s="5">
        <v>44298</v>
      </c>
      <c r="D12" s="4">
        <v>417</v>
      </c>
      <c r="E12" s="4" t="str">
        <f>VLOOKUP(A12,HOP!A:L,12,0)</f>
        <v>417.00</v>
      </c>
      <c r="F12" s="4" t="str">
        <f>VLOOKUP(A12,HOP!A:C,3,0)</f>
        <v>2061720</v>
      </c>
      <c r="G12" s="4">
        <f t="shared" si="0"/>
        <v>0</v>
      </c>
      <c r="H12" s="4" t="str">
        <f t="shared" si="1"/>
        <v>，2061720</v>
      </c>
      <c r="I12" s="4" t="str">
        <f>VLOOKUP(A12,HOP!A:T,20,0)</f>
        <v>直采</v>
      </c>
    </row>
    <row r="14" spans="4:4">
      <c r="D14" s="4">
        <f>SUM(D2:D13)</f>
        <v>7587.4</v>
      </c>
    </row>
    <row r="19" spans="1:1">
      <c r="A19" s="4" t="s">
        <v>62</v>
      </c>
    </row>
    <row r="20" spans="1:1">
      <c r="A20" s="4" t="s">
        <v>63</v>
      </c>
    </row>
    <row r="21" spans="1:1">
      <c r="A21" s="4" t="s">
        <v>64</v>
      </c>
    </row>
  </sheetData>
  <autoFilter ref="A1:XFD14">
    <filterColumn colId="7">
      <filters blank="1">
        <filter val="，2061720"/>
        <filter val="，2061533"/>
        <filter val="，2060104"/>
        <filter val="，2059495"/>
        <filter val="，2050177"/>
        <filter val="，2059488"/>
        <filter val="，2058688"/>
        <filter val="，20611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25" sqref="E2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</row>
    <row r="2" s="1" customFormat="1" spans="1:20">
      <c r="A2" s="3">
        <v>14885008194</v>
      </c>
      <c r="B2" s="1" t="s">
        <v>82</v>
      </c>
      <c r="C2" s="1" t="s">
        <v>83</v>
      </c>
      <c r="D2" s="1" t="s">
        <v>84</v>
      </c>
      <c r="E2" s="1" t="s">
        <v>57</v>
      </c>
      <c r="F2" s="1" t="s">
        <v>82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</row>
    <row r="3" s="1" customFormat="1" spans="1:20">
      <c r="A3" s="3">
        <v>14881055639</v>
      </c>
      <c r="B3" s="1" t="s">
        <v>82</v>
      </c>
      <c r="C3" s="1" t="s">
        <v>96</v>
      </c>
      <c r="D3" s="1" t="s">
        <v>97</v>
      </c>
      <c r="E3" s="1" t="s">
        <v>52</v>
      </c>
      <c r="F3" s="1" t="s">
        <v>82</v>
      </c>
      <c r="G3" s="1" t="s">
        <v>85</v>
      </c>
      <c r="H3" s="1" t="s">
        <v>86</v>
      </c>
      <c r="I3" s="1" t="s">
        <v>98</v>
      </c>
      <c r="J3" s="1" t="s">
        <v>88</v>
      </c>
      <c r="K3" s="1" t="s">
        <v>98</v>
      </c>
      <c r="L3" s="1" t="s">
        <v>98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99</v>
      </c>
      <c r="R3" s="1" t="s">
        <v>93</v>
      </c>
      <c r="S3" s="1" t="s">
        <v>94</v>
      </c>
      <c r="T3" s="1" t="s">
        <v>95</v>
      </c>
    </row>
    <row r="4" s="1" customFormat="1" spans="1:20">
      <c r="A4" s="3">
        <v>14880170899</v>
      </c>
      <c r="B4" s="1" t="s">
        <v>82</v>
      </c>
      <c r="C4" s="1" t="s">
        <v>100</v>
      </c>
      <c r="D4" s="1" t="s">
        <v>97</v>
      </c>
      <c r="E4" s="1" t="s">
        <v>49</v>
      </c>
      <c r="F4" s="1" t="s">
        <v>82</v>
      </c>
      <c r="G4" s="1" t="s">
        <v>85</v>
      </c>
      <c r="H4" s="1" t="s">
        <v>86</v>
      </c>
      <c r="I4" s="1" t="s">
        <v>98</v>
      </c>
      <c r="J4" s="1" t="s">
        <v>88</v>
      </c>
      <c r="K4" s="1" t="s">
        <v>98</v>
      </c>
      <c r="L4" s="1" t="s">
        <v>98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101</v>
      </c>
      <c r="R4" s="1" t="s">
        <v>93</v>
      </c>
      <c r="S4" s="1" t="s">
        <v>94</v>
      </c>
      <c r="T4" s="1" t="s">
        <v>95</v>
      </c>
    </row>
    <row r="5" s="1" customFormat="1" spans="1:20">
      <c r="A5" s="3">
        <v>14877325499</v>
      </c>
      <c r="B5" s="1" t="s">
        <v>102</v>
      </c>
      <c r="C5" s="1" t="s">
        <v>103</v>
      </c>
      <c r="D5" s="1" t="s">
        <v>104</v>
      </c>
      <c r="E5" s="1" t="s">
        <v>46</v>
      </c>
      <c r="F5" s="1" t="s">
        <v>102</v>
      </c>
      <c r="G5" s="1" t="s">
        <v>85</v>
      </c>
      <c r="H5" s="1" t="s">
        <v>86</v>
      </c>
      <c r="I5" s="1" t="s">
        <v>105</v>
      </c>
      <c r="J5" s="1" t="s">
        <v>88</v>
      </c>
      <c r="K5" s="1" t="s">
        <v>105</v>
      </c>
      <c r="L5" s="1" t="s">
        <v>105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106</v>
      </c>
      <c r="R5" s="1" t="s">
        <v>93</v>
      </c>
      <c r="S5" s="1" t="s">
        <v>94</v>
      </c>
      <c r="T5" s="1" t="s">
        <v>95</v>
      </c>
    </row>
    <row r="6" s="1" customFormat="1" spans="1:20">
      <c r="A6" s="3">
        <v>14872300308</v>
      </c>
      <c r="B6" s="1" t="s">
        <v>102</v>
      </c>
      <c r="C6" s="1" t="s">
        <v>107</v>
      </c>
      <c r="D6" s="1" t="s">
        <v>108</v>
      </c>
      <c r="E6" s="1" t="s">
        <v>43</v>
      </c>
      <c r="F6" s="1" t="s">
        <v>102</v>
      </c>
      <c r="G6" s="1" t="s">
        <v>85</v>
      </c>
      <c r="H6" s="1" t="s">
        <v>86</v>
      </c>
      <c r="I6" s="1" t="s">
        <v>109</v>
      </c>
      <c r="J6" s="1" t="s">
        <v>88</v>
      </c>
      <c r="K6" s="1" t="s">
        <v>109</v>
      </c>
      <c r="L6" s="1" t="s">
        <v>109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110</v>
      </c>
      <c r="R6" s="1" t="s">
        <v>93</v>
      </c>
      <c r="S6" s="1" t="s">
        <v>94</v>
      </c>
      <c r="T6" s="1" t="s">
        <v>95</v>
      </c>
    </row>
    <row r="7" s="1" customFormat="1" spans="1:20">
      <c r="A7" s="3">
        <v>14872290087</v>
      </c>
      <c r="B7" s="1" t="s">
        <v>102</v>
      </c>
      <c r="C7" s="1" t="s">
        <v>111</v>
      </c>
      <c r="D7" s="1" t="s">
        <v>108</v>
      </c>
      <c r="E7" s="1" t="s">
        <v>41</v>
      </c>
      <c r="F7" s="1" t="s">
        <v>102</v>
      </c>
      <c r="G7" s="1" t="s">
        <v>85</v>
      </c>
      <c r="H7" s="1" t="s">
        <v>86</v>
      </c>
      <c r="I7" s="1" t="s">
        <v>112</v>
      </c>
      <c r="J7" s="1" t="s">
        <v>88</v>
      </c>
      <c r="K7" s="1" t="s">
        <v>112</v>
      </c>
      <c r="L7" s="1" t="s">
        <v>112</v>
      </c>
      <c r="M7" s="1" t="s">
        <v>89</v>
      </c>
      <c r="N7" s="1" t="s">
        <v>89</v>
      </c>
      <c r="O7" s="1" t="s">
        <v>90</v>
      </c>
      <c r="P7" s="1" t="s">
        <v>91</v>
      </c>
      <c r="Q7" s="1" t="s">
        <v>113</v>
      </c>
      <c r="R7" s="1" t="s">
        <v>93</v>
      </c>
      <c r="S7" s="1" t="s">
        <v>94</v>
      </c>
      <c r="T7" s="1" t="s">
        <v>95</v>
      </c>
    </row>
    <row r="8" s="1" customFormat="1" spans="1:20">
      <c r="A8" s="3">
        <v>14870306889</v>
      </c>
      <c r="B8" s="1" t="s">
        <v>102</v>
      </c>
      <c r="C8" s="1" t="s">
        <v>114</v>
      </c>
      <c r="D8" s="1" t="s">
        <v>115</v>
      </c>
      <c r="E8" s="1" t="s">
        <v>116</v>
      </c>
      <c r="F8" s="1" t="s">
        <v>82</v>
      </c>
      <c r="G8" s="1" t="s">
        <v>85</v>
      </c>
      <c r="H8" s="1" t="s">
        <v>86</v>
      </c>
      <c r="I8" s="1" t="s">
        <v>117</v>
      </c>
      <c r="J8" s="1" t="s">
        <v>88</v>
      </c>
      <c r="K8" s="1" t="s">
        <v>117</v>
      </c>
      <c r="L8" s="1" t="s">
        <v>117</v>
      </c>
      <c r="M8" s="1" t="s">
        <v>89</v>
      </c>
      <c r="N8" s="1" t="s">
        <v>89</v>
      </c>
      <c r="O8" s="1" t="s">
        <v>90</v>
      </c>
      <c r="P8" s="1" t="s">
        <v>91</v>
      </c>
      <c r="Q8" s="1" t="s">
        <v>118</v>
      </c>
      <c r="R8" s="1" t="s">
        <v>93</v>
      </c>
      <c r="S8" s="1" t="s">
        <v>94</v>
      </c>
      <c r="T8" s="1" t="s">
        <v>95</v>
      </c>
    </row>
    <row r="9" s="1" customFormat="1" spans="1:20">
      <c r="A9" s="3">
        <v>14814376646</v>
      </c>
      <c r="B9" s="1" t="s">
        <v>119</v>
      </c>
      <c r="C9" s="1" t="s">
        <v>120</v>
      </c>
      <c r="D9" s="1" t="s">
        <v>121</v>
      </c>
      <c r="E9" s="1" t="s">
        <v>29</v>
      </c>
      <c r="F9" s="1" t="s">
        <v>102</v>
      </c>
      <c r="G9" s="1" t="s">
        <v>85</v>
      </c>
      <c r="H9" s="1" t="s">
        <v>86</v>
      </c>
      <c r="I9" s="1" t="s">
        <v>122</v>
      </c>
      <c r="J9" s="1" t="s">
        <v>88</v>
      </c>
      <c r="K9" s="1" t="s">
        <v>122</v>
      </c>
      <c r="L9" s="1" t="s">
        <v>122</v>
      </c>
      <c r="M9" s="1" t="s">
        <v>89</v>
      </c>
      <c r="N9" s="1" t="s">
        <v>89</v>
      </c>
      <c r="O9" s="1" t="s">
        <v>90</v>
      </c>
      <c r="P9" s="1" t="s">
        <v>91</v>
      </c>
      <c r="Q9" s="1" t="s">
        <v>123</v>
      </c>
      <c r="R9" s="1" t="s">
        <v>93</v>
      </c>
      <c r="S9" s="1" t="s">
        <v>94</v>
      </c>
      <c r="T9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2021-04-27T01:40:25Z</dcterms:created>
  <dcterms:modified xsi:type="dcterms:W3CDTF">2021-04-27T01:46:55Z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F7948EEB0DE3443DA8D73EAD35DCB09C</vt:lpwstr>
  </property>
  <property fmtid="{D5CDD505-2E9C-101B-9397-08002B2CF9AE}" pid="3" name="KSOProductBuildVer">
    <vt:lpwstr>2052-11.1.0.10463</vt:lpwstr>
  </property>
</Properties>
</file>