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对账!$A$1:$XEI$16</definedName>
  </definedNames>
  <calcPr calcId="144525"/>
</workbook>
</file>

<file path=xl/sharedStrings.xml><?xml version="1.0" encoding="utf-8"?>
<sst xmlns="http://schemas.openxmlformats.org/spreadsheetml/2006/main" count="295" uniqueCount="126">
  <si>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</si>
  <si>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</si>
  <si>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</si>
  <si>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</si>
  <si>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</si>
  <si>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</si>
  <si>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</si>
  <si>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</si>
  <si>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</si>
  <si>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</si>
  <si>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</si>
  <si>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</si>
  <si>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</si>
  <si>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</si>
  <si>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</si>
  <si>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</si>
  <si>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</si>
  <si>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</si>
  <si>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</si>
  <si>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</si>
  <si>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</si>
  <si>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</si>
  <si>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</si>
  <si>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</si>
  <si>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</si>
  <si>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</si>
  <si>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[西归浦市]济州神话世界萨默塞特服务公寓(Somerset Jeju Shinhwa World)(15303721)</t>
  </si>
  <si>
    <t>家庭地暖套房&lt;无早&gt;&lt;四人入住&gt;&lt;今日特价 &gt;</t>
  </si>
  <si>
    <t>CNY</t>
  </si>
  <si>
    <t>KIM/NANYOUNG</t>
  </si>
  <si>
    <t>CA2019210503CNY-W</t>
  </si>
  <si>
    <t>未提现</t>
  </si>
  <si>
    <t>携程开票</t>
  </si>
  <si>
    <t>Kang/Bomi,Kang/Hyelim,Kang/Iksoon,Ko/Sukhee</t>
  </si>
  <si>
    <t>[西归浦市]济州神话世界 盛捷服务公寓(Somerset Jeju Shinhwa World)(15303721)</t>
  </si>
  <si>
    <t>CHOI/HYEONJE</t>
  </si>
  <si>
    <t>[西归浦市]济州神话世界度假酒店-蓝鼎(Landing Jeju Shinhwa World Hotels&amp;Resorts)(15303678)</t>
  </si>
  <si>
    <t>高级特大床房&lt;双人入住&gt;&lt;无早&gt;&lt;今日特价 &gt;</t>
  </si>
  <si>
    <t>SEO/YUJIN</t>
  </si>
  <si>
    <t>jang/jaehyuk,park/semi</t>
  </si>
  <si>
    <t>ahn/sanghyun</t>
  </si>
  <si>
    <t>退单</t>
  </si>
  <si>
    <t>家庭套房&lt;无早&gt;&lt;四人入住&gt;&lt;今日特价 &gt;</t>
  </si>
  <si>
    <t>CHOI/RAJIN</t>
  </si>
  <si>
    <t>[曼谷]曼谷优本纳朗双酒店(Urbana Langsuan, Bangkok)(5024292)</t>
  </si>
  <si>
    <t>一室房&lt;双人入住&gt;(提前2天预订)&lt;无早&gt;&lt;今日特价 &gt;</t>
  </si>
  <si>
    <t>LING/HAIHUA</t>
  </si>
  <si>
    <t>取消</t>
  </si>
  <si>
    <t>，</t>
  </si>
  <si>
    <t>原单265，本期结算226.99元，强扣38.01元</t>
  </si>
  <si>
    <t>A210507145802481</t>
  </si>
  <si>
    <t>CNY / HKD 当前参考汇率: 1.203012457</t>
  </si>
  <si>
    <t>总计： 9317.99 CNY/
11209.66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</si>
  <si>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</si>
  <si>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</si>
  <si>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</si>
  <si>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</si>
  <si>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</si>
  <si>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</si>
  <si>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</si>
  <si>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</si>
  <si>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</si>
  <si>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</si>
  <si>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</si>
  <si>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</si>
  <si>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</si>
  <si>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</si>
  <si>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</si>
  <si>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</si>
  <si>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</si>
  <si>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2021-05-01</t>
  </si>
  <si>
    <t>2094792</t>
  </si>
  <si>
    <t>锦江都城酒店（广州番禺万博店）</t>
  </si>
  <si>
    <t>马德堃</t>
  </si>
  <si>
    <t>2021-05-02</t>
  </si>
  <si>
    <t>退房日周结</t>
  </si>
  <si>
    <t>500.00</t>
  </si>
  <si>
    <t>RMB</t>
  </si>
  <si>
    <t>0</t>
  </si>
  <si>
    <t>0.00</t>
  </si>
  <si>
    <t>携程国际直连(DD)</t>
  </si>
  <si>
    <t>2021-05-01 19:36:40</t>
  </si>
  <si>
    <t>否</t>
  </si>
  <si>
    <t>汇智国际旅游发展有限公司</t>
  </si>
  <si>
    <t>直采</t>
  </si>
  <si>
    <t>2021-04-04</t>
  </si>
  <si>
    <t>2050211</t>
  </si>
  <si>
    <t>济州神话世界盛捷服务公寓</t>
  </si>
  <si>
    <t>CHOI RAJIN</t>
  </si>
  <si>
    <t>2021-04-26</t>
  </si>
  <si>
    <t>2021-04-27</t>
  </si>
  <si>
    <t>1489.00</t>
  </si>
  <si>
    <t>2021-04-05 16:02:24</t>
  </si>
  <si>
    <t>2021-04-03</t>
  </si>
  <si>
    <t>2047778</t>
  </si>
  <si>
    <t>济州神话世界度假酒店-蓝鼎</t>
  </si>
  <si>
    <t>ahn sanghyun</t>
  </si>
  <si>
    <t>647.00</t>
  </si>
  <si>
    <t>2021-04-09 14:22:46</t>
  </si>
  <si>
    <t>2021-04-02</t>
  </si>
  <si>
    <t>2045519</t>
  </si>
  <si>
    <t>jang jaehyuk,park semi</t>
  </si>
  <si>
    <t>2021-04-02 20:47:17</t>
  </si>
  <si>
    <t>2044848</t>
  </si>
  <si>
    <t>SEO YUJIN</t>
  </si>
  <si>
    <t>682.00</t>
  </si>
  <si>
    <t>2021-04-02 13:48:28</t>
  </si>
  <si>
    <t>2021-03-23</t>
  </si>
  <si>
    <t>2031328</t>
  </si>
  <si>
    <t>CHOI HYEONJE</t>
  </si>
  <si>
    <t>2021-04-25</t>
  </si>
  <si>
    <t>2652.00</t>
  </si>
  <si>
    <t>265.00</t>
  </si>
  <si>
    <t>-2387</t>
  </si>
  <si>
    <t>2021-03-23 14:33:59</t>
  </si>
  <si>
    <t>2021-03-18</t>
  </si>
  <si>
    <t>2023569</t>
  </si>
  <si>
    <t>Kang Bomi,Kang Hyelim,Kang Iksoon,Ko Sukhee</t>
  </si>
  <si>
    <t>2021-04-29</t>
  </si>
  <si>
    <t>2986.00</t>
  </si>
  <si>
    <t>2021-03-20 16:14:05</t>
  </si>
  <si>
    <t>2021-03-17</t>
  </si>
  <si>
    <t>2021411</t>
  </si>
  <si>
    <t>KIM NANYOUNG</t>
  </si>
  <si>
    <t>2640.00</t>
  </si>
  <si>
    <t>2021-03-17 15:05:22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</si>
</sst>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14626885036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44313</v>
      </c>
      <c r="G2" s="6">
        <v>44315</v>
      </c>
      <c r="H2" s="4">
        <v>1</v>
      </c>
      <c r="I2" s="4">
        <v>2</v>
      </c>
      <c r="J2" s="4">
        <v>2</v>
      </c>
      <c r="K2" s="4" t="s">
        <v>28</v>
      </c>
      <c r="L2" s="4">
        <v>2640</v>
      </c>
      <c r="M2" s="4">
        <v>2640</v>
      </c>
      <c r="N2" s="4" t="s">
        <v>29</v>
      </c>
      <c r="O2" s="4" t="s">
        <v>30</v>
      </c>
      <c r="P2" s="4" t="s">
        <v>31</v>
      </c>
      <c r="Q2" s="4">
        <v>0</v>
      </c>
      <c r="R2" s="7">
        <v>44272</v>
      </c>
      <c r="S2" s="6">
        <v>44319</v>
      </c>
      <c r="T2" s="4" t="s">
        <v>32</v>
      </c>
      <c r="U2" s="4">
        <v>2640</v>
      </c>
      <c r="V2" s="4">
        <v>0</v>
      </c>
      <c r="W2" s="4">
        <v>0</v>
      </c>
      <c r="X2" s="4">
        <v>2021411</v>
      </c>
    </row>
    <row r="3" s="4" customFormat="1" spans="1:24">
      <c r="A3" s="4">
        <v>14637559243</v>
      </c>
      <c r="B3" s="4" t="s">
        <v>24</v>
      </c>
      <c r="C3" s="4" t="s">
        <v>25</v>
      </c>
      <c r="D3" s="4" t="s">
        <v>26</v>
      </c>
      <c r="E3" s="4" t="s">
        <v>27</v>
      </c>
      <c r="F3" s="6">
        <v>44315</v>
      </c>
      <c r="G3" s="6">
        <v>44317</v>
      </c>
      <c r="H3" s="4">
        <v>1</v>
      </c>
      <c r="I3" s="4">
        <v>2</v>
      </c>
      <c r="J3" s="4">
        <v>2</v>
      </c>
      <c r="K3" s="4" t="s">
        <v>28</v>
      </c>
      <c r="L3" s="4">
        <v>2986</v>
      </c>
      <c r="M3" s="4">
        <v>2986</v>
      </c>
      <c r="N3" s="4" t="s">
        <v>33</v>
      </c>
      <c r="O3" s="4" t="s">
        <v>30</v>
      </c>
      <c r="P3" s="4" t="s">
        <v>31</v>
      </c>
      <c r="Q3" s="4">
        <v>0</v>
      </c>
      <c r="R3" s="7">
        <v>44273</v>
      </c>
      <c r="S3" s="6">
        <v>44319</v>
      </c>
      <c r="T3" s="4" t="s">
        <v>32</v>
      </c>
      <c r="U3" s="4">
        <v>2986</v>
      </c>
      <c r="V3" s="4">
        <v>0</v>
      </c>
      <c r="W3" s="4">
        <v>0</v>
      </c>
      <c r="X3" s="4">
        <v>2023569</v>
      </c>
    </row>
    <row r="4" s="4" customFormat="1" spans="1:24">
      <c r="A4" s="4">
        <v>14678470029</v>
      </c>
      <c r="B4" s="4" t="s">
        <v>24</v>
      </c>
      <c r="C4" s="4" t="s">
        <v>25</v>
      </c>
      <c r="D4" s="4" t="s">
        <v>34</v>
      </c>
      <c r="E4" s="4" t="s">
        <v>27</v>
      </c>
      <c r="F4" s="6">
        <v>44311</v>
      </c>
      <c r="G4" s="6">
        <v>44313</v>
      </c>
      <c r="H4" s="4">
        <v>1</v>
      </c>
      <c r="I4" s="4">
        <v>2</v>
      </c>
      <c r="J4" s="4">
        <v>2</v>
      </c>
      <c r="K4" s="4" t="s">
        <v>28</v>
      </c>
      <c r="L4" s="4">
        <v>2652</v>
      </c>
      <c r="M4" s="4">
        <v>2652</v>
      </c>
      <c r="N4" s="4" t="s">
        <v>35</v>
      </c>
      <c r="O4" s="4" t="s">
        <v>30</v>
      </c>
      <c r="P4" s="4" t="s">
        <v>31</v>
      </c>
      <c r="Q4" s="4">
        <v>0</v>
      </c>
      <c r="R4" s="7">
        <v>44278</v>
      </c>
      <c r="S4" s="6">
        <v>44319</v>
      </c>
      <c r="T4" s="4" t="s">
        <v>32</v>
      </c>
      <c r="U4" s="4">
        <v>2652</v>
      </c>
      <c r="V4" s="4">
        <v>0</v>
      </c>
      <c r="W4" s="4">
        <v>0</v>
      </c>
      <c r="X4" s="4">
        <v>2031328</v>
      </c>
    </row>
    <row r="5" s="4" customFormat="1" spans="1:24">
      <c r="A5" s="4">
        <v>14774292117</v>
      </c>
      <c r="B5" s="4" t="s">
        <v>24</v>
      </c>
      <c r="C5" s="4" t="s">
        <v>25</v>
      </c>
      <c r="D5" s="4" t="s">
        <v>36</v>
      </c>
      <c r="E5" s="4" t="s">
        <v>37</v>
      </c>
      <c r="F5" s="6">
        <v>44317</v>
      </c>
      <c r="G5" s="6">
        <v>44318</v>
      </c>
      <c r="H5" s="4">
        <v>1</v>
      </c>
      <c r="I5" s="4">
        <v>1</v>
      </c>
      <c r="J5" s="4">
        <v>1</v>
      </c>
      <c r="K5" s="4" t="s">
        <v>28</v>
      </c>
      <c r="L5" s="4">
        <v>682</v>
      </c>
      <c r="M5" s="4">
        <v>682</v>
      </c>
      <c r="N5" s="4" t="s">
        <v>38</v>
      </c>
      <c r="O5" s="4" t="s">
        <v>30</v>
      </c>
      <c r="P5" s="4" t="s">
        <v>31</v>
      </c>
      <c r="Q5" s="4">
        <v>0</v>
      </c>
      <c r="R5" s="7">
        <v>44288</v>
      </c>
      <c r="S5" s="6">
        <v>44319</v>
      </c>
      <c r="T5" s="4" t="s">
        <v>32</v>
      </c>
      <c r="U5" s="4">
        <v>682</v>
      </c>
      <c r="V5" s="4">
        <v>0</v>
      </c>
      <c r="W5" s="4">
        <v>0</v>
      </c>
      <c r="X5" s="4">
        <v>2044848</v>
      </c>
    </row>
    <row r="6" s="4" customFormat="1" spans="1:24">
      <c r="A6" s="4">
        <v>14781333886</v>
      </c>
      <c r="B6" s="4" t="s">
        <v>24</v>
      </c>
      <c r="C6" s="4" t="s">
        <v>25</v>
      </c>
      <c r="D6" s="4" t="s">
        <v>36</v>
      </c>
      <c r="E6" s="4" t="s">
        <v>37</v>
      </c>
      <c r="F6" s="6">
        <v>44317</v>
      </c>
      <c r="G6" s="6">
        <v>44318</v>
      </c>
      <c r="H6" s="4">
        <v>1</v>
      </c>
      <c r="I6" s="4">
        <v>1</v>
      </c>
      <c r="J6" s="4">
        <v>1</v>
      </c>
      <c r="K6" s="4" t="s">
        <v>28</v>
      </c>
      <c r="L6" s="4">
        <v>647</v>
      </c>
      <c r="M6" s="4">
        <v>647</v>
      </c>
      <c r="N6" s="4" t="s">
        <v>39</v>
      </c>
      <c r="O6" s="4" t="s">
        <v>30</v>
      </c>
      <c r="P6" s="4" t="s">
        <v>31</v>
      </c>
      <c r="Q6" s="4">
        <v>0</v>
      </c>
      <c r="R6" s="7">
        <v>44288</v>
      </c>
      <c r="S6" s="6">
        <v>44319</v>
      </c>
      <c r="T6" s="4" t="s">
        <v>32</v>
      </c>
      <c r="U6" s="4">
        <v>647</v>
      </c>
      <c r="V6" s="4">
        <v>0</v>
      </c>
      <c r="W6" s="4">
        <v>0</v>
      </c>
      <c r="X6" s="4">
        <v>2045519</v>
      </c>
    </row>
    <row r="7" s="4" customFormat="1" spans="1:24">
      <c r="A7" s="4">
        <v>14798097042</v>
      </c>
      <c r="B7" s="4" t="s">
        <v>24</v>
      </c>
      <c r="C7" s="4" t="s">
        <v>25</v>
      </c>
      <c r="D7" s="4" t="s">
        <v>36</v>
      </c>
      <c r="E7" s="4" t="s">
        <v>37</v>
      </c>
      <c r="F7" s="6">
        <v>44317</v>
      </c>
      <c r="G7" s="6">
        <v>44318</v>
      </c>
      <c r="H7" s="4">
        <v>1</v>
      </c>
      <c r="I7" s="4">
        <v>1</v>
      </c>
      <c r="J7" s="4">
        <v>1</v>
      </c>
      <c r="K7" s="4" t="s">
        <v>28</v>
      </c>
      <c r="L7" s="4">
        <v>647</v>
      </c>
      <c r="M7" s="4">
        <v>647</v>
      </c>
      <c r="N7" s="4" t="s">
        <v>40</v>
      </c>
      <c r="O7" s="4" t="s">
        <v>30</v>
      </c>
      <c r="P7" s="4" t="s">
        <v>31</v>
      </c>
      <c r="Q7" s="4">
        <v>0</v>
      </c>
      <c r="R7" s="7">
        <v>44289</v>
      </c>
      <c r="S7" s="6">
        <v>44319</v>
      </c>
      <c r="T7" s="4" t="s">
        <v>32</v>
      </c>
      <c r="U7" s="4">
        <v>647</v>
      </c>
      <c r="V7" s="4">
        <v>0</v>
      </c>
      <c r="W7" s="4">
        <v>0</v>
      </c>
      <c r="X7" s="4">
        <v>2047778</v>
      </c>
    </row>
    <row r="8" s="4" customFormat="1" spans="1:24">
      <c r="A8" s="4">
        <v>14678470029</v>
      </c>
      <c r="B8" s="4" t="s">
        <v>24</v>
      </c>
      <c r="C8" s="4" t="s">
        <v>41</v>
      </c>
      <c r="D8" s="4" t="s">
        <v>34</v>
      </c>
      <c r="E8" s="4" t="s">
        <v>27</v>
      </c>
      <c r="F8" s="6">
        <v>44311</v>
      </c>
      <c r="G8" s="6">
        <v>44313</v>
      </c>
      <c r="H8" s="4">
        <v>1</v>
      </c>
      <c r="I8" s="4">
        <v>2</v>
      </c>
      <c r="J8" s="4">
        <v>2</v>
      </c>
      <c r="K8" s="4" t="s">
        <v>28</v>
      </c>
      <c r="L8" s="4">
        <v>-2425.01</v>
      </c>
      <c r="M8" s="4">
        <v>-2425.01</v>
      </c>
      <c r="N8" s="4" t="s">
        <v>35</v>
      </c>
      <c r="O8" s="4" t="s">
        <v>30</v>
      </c>
      <c r="P8" s="4" t="s">
        <v>31</v>
      </c>
      <c r="Q8" s="4">
        <v>0</v>
      </c>
      <c r="R8" s="7">
        <v>44278</v>
      </c>
      <c r="S8" s="6">
        <v>44319</v>
      </c>
      <c r="T8" s="4" t="s">
        <v>32</v>
      </c>
      <c r="U8" s="4">
        <v>-2425.01</v>
      </c>
      <c r="V8" s="4">
        <v>0</v>
      </c>
      <c r="W8" s="4">
        <v>0</v>
      </c>
      <c r="X8" s="4">
        <v>2031328</v>
      </c>
    </row>
    <row r="9" s="4" customFormat="1" spans="1:24">
      <c r="A9" s="4">
        <v>14814435994</v>
      </c>
      <c r="B9" s="4" t="s">
        <v>24</v>
      </c>
      <c r="C9" s="4" t="s">
        <v>25</v>
      </c>
      <c r="D9" s="4" t="s">
        <v>34</v>
      </c>
      <c r="E9" s="4" t="s">
        <v>42</v>
      </c>
      <c r="F9" s="6">
        <v>44312</v>
      </c>
      <c r="G9" s="6">
        <v>44313</v>
      </c>
      <c r="H9" s="4">
        <v>1</v>
      </c>
      <c r="I9" s="4">
        <v>1</v>
      </c>
      <c r="J9" s="4">
        <v>1</v>
      </c>
      <c r="K9" s="4" t="s">
        <v>28</v>
      </c>
      <c r="L9" s="4">
        <v>1489</v>
      </c>
      <c r="M9" s="4">
        <v>1489</v>
      </c>
      <c r="N9" s="4" t="s">
        <v>43</v>
      </c>
      <c r="O9" s="4" t="s">
        <v>30</v>
      </c>
      <c r="P9" s="4" t="s">
        <v>31</v>
      </c>
      <c r="Q9" s="4">
        <v>0</v>
      </c>
      <c r="R9" s="7">
        <v>44290</v>
      </c>
      <c r="S9" s="6">
        <v>44319</v>
      </c>
      <c r="T9" s="4" t="s">
        <v>32</v>
      </c>
      <c r="U9" s="4">
        <v>1489</v>
      </c>
      <c r="V9" s="4">
        <v>0</v>
      </c>
      <c r="W9" s="4">
        <v>0</v>
      </c>
      <c r="X9" s="4">
        <v>2050211</v>
      </c>
    </row>
    <row r="10" s="4" customFormat="1" spans="1:24">
      <c r="A10" s="4">
        <v>14998734683</v>
      </c>
      <c r="B10" s="4" t="s">
        <v>24</v>
      </c>
      <c r="C10" s="4" t="s">
        <v>25</v>
      </c>
      <c r="D10" s="4" t="s">
        <v>44</v>
      </c>
      <c r="E10" s="4" t="s">
        <v>45</v>
      </c>
      <c r="F10" s="6">
        <v>44312</v>
      </c>
      <c r="G10" s="6">
        <v>44314</v>
      </c>
      <c r="H10" s="4">
        <v>1</v>
      </c>
      <c r="I10" s="4">
        <v>2</v>
      </c>
      <c r="J10" s="4">
        <v>2</v>
      </c>
      <c r="K10" s="4" t="s">
        <v>28</v>
      </c>
      <c r="L10" s="4">
        <v>356</v>
      </c>
      <c r="M10" s="4">
        <v>356</v>
      </c>
      <c r="N10" s="4" t="s">
        <v>46</v>
      </c>
      <c r="O10" s="4" t="s">
        <v>30</v>
      </c>
      <c r="P10" s="4" t="s">
        <v>31</v>
      </c>
      <c r="Q10" s="4">
        <v>0</v>
      </c>
      <c r="R10" s="7">
        <v>44310</v>
      </c>
      <c r="S10" s="6">
        <v>44319</v>
      </c>
      <c r="T10" s="4" t="s">
        <v>32</v>
      </c>
      <c r="U10" s="4">
        <v>356</v>
      </c>
      <c r="V10" s="4">
        <v>0</v>
      </c>
      <c r="W10" s="4">
        <v>0</v>
      </c>
      <c r="X10" s="4">
        <v>2081455</v>
      </c>
    </row>
    <row r="11" s="4" customFormat="1" spans="1:24">
      <c r="A11" s="4">
        <v>14998734683</v>
      </c>
      <c r="B11" s="4" t="s">
        <v>24</v>
      </c>
      <c r="C11" s="4" t="s">
        <v>47</v>
      </c>
      <c r="D11" s="4" t="s">
        <v>44</v>
      </c>
      <c r="E11" s="4" t="s">
        <v>45</v>
      </c>
      <c r="F11" s="6">
        <v>44312</v>
      </c>
      <c r="G11" s="6">
        <v>44314</v>
      </c>
      <c r="H11" s="4">
        <v>1</v>
      </c>
      <c r="I11" s="4">
        <v>2</v>
      </c>
      <c r="J11" s="4">
        <v>2</v>
      </c>
      <c r="K11" s="4" t="s">
        <v>28</v>
      </c>
      <c r="L11" s="4">
        <v>-356</v>
      </c>
      <c r="M11" s="4">
        <v>-356</v>
      </c>
      <c r="N11" s="4" t="s">
        <v>46</v>
      </c>
      <c r="O11" s="4" t="s">
        <v>30</v>
      </c>
      <c r="P11" s="4" t="s">
        <v>31</v>
      </c>
      <c r="Q11" s="4">
        <v>0</v>
      </c>
      <c r="R11" s="7">
        <v>44310</v>
      </c>
      <c r="S11" s="6">
        <v>44319</v>
      </c>
      <c r="T11" s="4" t="s">
        <v>32</v>
      </c>
      <c r="U11" s="4">
        <v>-356</v>
      </c>
      <c r="V11" s="4">
        <v>0</v>
      </c>
      <c r="W11" s="4">
        <v>0</v>
      </c>
      <c r="X11" s="4">
        <v>2081455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D28" sqref="D28"/>
    </sheetView>
  </sheetViews>
  <sheetFormatPr defaultColWidth="9" defaultRowHeight="13.5"/>
  <cols>
    <col min="1" max="1" width="15.25" style="4" customWidth="1"/>
    <col min="2" max="3" width="10.375" style="4"/>
    <col min="4" max="4" width="9.375" style="4"/>
    <col min="5" max="6" width="9" style="4"/>
    <col min="7" max="7" width="9.375" style="4"/>
    <col min="8" max="8" width="9" style="5"/>
    <col min="9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4">
        <v>14626885036</v>
      </c>
      <c r="B2" s="6">
        <v>44313</v>
      </c>
      <c r="C2" s="6">
        <v>44315</v>
      </c>
      <c r="D2" s="4">
        <v>2640</v>
      </c>
      <c r="E2" s="4" t="str">
        <f>VLOOKUP(A2,HOP!A:L,12,0)</f>
        <v>2640.00</v>
      </c>
      <c r="F2" s="4" t="str">
        <f>VLOOKUP(A2,HOP!A:C,3,0)</f>
        <v>2021411</v>
      </c>
      <c r="G2" s="4">
        <f>D2-E2</f>
        <v>0</v>
      </c>
      <c r="H2" s="4" t="str">
        <f>$H$1&amp;F2</f>
        <v>，2021411</v>
      </c>
      <c r="I2" s="4" t="str">
        <f>VLOOKUP(A2,HOP!A:T,20,0)</f>
        <v>直采</v>
      </c>
    </row>
    <row r="3" s="4" customFormat="1" spans="1:9">
      <c r="A3" s="4">
        <v>14637559243</v>
      </c>
      <c r="B3" s="6">
        <v>44315</v>
      </c>
      <c r="C3" s="6">
        <v>44317</v>
      </c>
      <c r="D3" s="4">
        <v>2986</v>
      </c>
      <c r="E3" s="4" t="str">
        <f>VLOOKUP(A3,HOP!A:L,12,0)</f>
        <v>2986.00</v>
      </c>
      <c r="F3" s="4" t="str">
        <f>VLOOKUP(A3,HOP!A:C,3,0)</f>
        <v>2023569</v>
      </c>
      <c r="G3" s="4">
        <f>D3-E3</f>
        <v>0</v>
      </c>
      <c r="H3" s="4" t="str">
        <f>$H$1&amp;F3</f>
        <v>，2023569</v>
      </c>
      <c r="I3" s="4" t="str">
        <f>VLOOKUP(A3,HOP!A:T,20,0)</f>
        <v>直采</v>
      </c>
    </row>
    <row r="4" s="4" customFormat="1" spans="1:10">
      <c r="A4" s="4">
        <v>14678470029</v>
      </c>
      <c r="B4" s="6">
        <v>44311</v>
      </c>
      <c r="C4" s="6">
        <v>44313</v>
      </c>
      <c r="D4" s="4">
        <v>226.99</v>
      </c>
      <c r="E4" s="4" t="str">
        <f>VLOOKUP(A4,HOP!A:L,12,0)</f>
        <v>265.00</v>
      </c>
      <c r="F4" s="4" t="str">
        <f>VLOOKUP(A4,HOP!A:C,3,0)</f>
        <v>2031328</v>
      </c>
      <c r="G4" s="4">
        <f>D4-E4</f>
        <v>-38.01</v>
      </c>
      <c r="H4" s="4" t="str">
        <f>$H$1&amp;F4</f>
        <v>，2031328</v>
      </c>
      <c r="I4" s="4" t="str">
        <f>VLOOKUP(A4,HOP!A:T,20,0)</f>
        <v>直采</v>
      </c>
      <c r="J4" s="4" t="s">
        <v>49</v>
      </c>
    </row>
    <row r="5" s="4" customFormat="1" spans="1:9">
      <c r="A5" s="4">
        <v>14774292117</v>
      </c>
      <c r="B5" s="6">
        <v>44317</v>
      </c>
      <c r="C5" s="6">
        <v>44318</v>
      </c>
      <c r="D5" s="4">
        <v>682</v>
      </c>
      <c r="E5" s="4" t="str">
        <f>VLOOKUP(A5,HOP!A:L,12,0)</f>
        <v>682.00</v>
      </c>
      <c r="F5" s="4" t="str">
        <f>VLOOKUP(A5,HOP!A:C,3,0)</f>
        <v>2044848</v>
      </c>
      <c r="G5" s="4">
        <f>D5-E5</f>
        <v>0</v>
      </c>
      <c r="H5" s="4" t="str">
        <f>$H$1&amp;F5</f>
        <v>，2044848</v>
      </c>
      <c r="I5" s="4" t="str">
        <f>VLOOKUP(A5,HOP!A:T,20,0)</f>
        <v>直采</v>
      </c>
    </row>
    <row r="6" s="4" customFormat="1" spans="1:9">
      <c r="A6" s="4">
        <v>14781333886</v>
      </c>
      <c r="B6" s="6">
        <v>44317</v>
      </c>
      <c r="C6" s="6">
        <v>44318</v>
      </c>
      <c r="D6" s="4">
        <v>647</v>
      </c>
      <c r="E6" s="4" t="str">
        <f>VLOOKUP(A6,HOP!A:L,12,0)</f>
        <v>647.00</v>
      </c>
      <c r="F6" s="4" t="str">
        <f>VLOOKUP(A6,HOP!A:C,3,0)</f>
        <v>2045519</v>
      </c>
      <c r="G6" s="4">
        <f>D6-E6</f>
        <v>0</v>
      </c>
      <c r="H6" s="4" t="str">
        <f>$H$1&amp;F6</f>
        <v>，2045519</v>
      </c>
      <c r="I6" s="4" t="str">
        <f>VLOOKUP(A6,HOP!A:T,20,0)</f>
        <v>直采</v>
      </c>
    </row>
    <row r="7" s="4" customFormat="1" spans="1:9">
      <c r="A7" s="4">
        <v>14798097042</v>
      </c>
      <c r="B7" s="6">
        <v>44317</v>
      </c>
      <c r="C7" s="6">
        <v>44318</v>
      </c>
      <c r="D7" s="4">
        <v>647</v>
      </c>
      <c r="E7" s="4" t="str">
        <f>VLOOKUP(A7,HOP!A:L,12,0)</f>
        <v>647.00</v>
      </c>
      <c r="F7" s="4" t="str">
        <f>VLOOKUP(A7,HOP!A:C,3,0)</f>
        <v>2047778</v>
      </c>
      <c r="G7" s="4">
        <f>D7-E7</f>
        <v>0</v>
      </c>
      <c r="H7" s="4" t="str">
        <f>$H$1&amp;F7</f>
        <v>，2047778</v>
      </c>
      <c r="I7" s="4" t="str">
        <f>VLOOKUP(A7,HOP!A:T,20,0)</f>
        <v>直采</v>
      </c>
    </row>
    <row r="8" s="4" customFormat="1" spans="1:9">
      <c r="A8" s="4">
        <v>14814435994</v>
      </c>
      <c r="B8" s="6">
        <v>44312</v>
      </c>
      <c r="C8" s="6">
        <v>44313</v>
      </c>
      <c r="D8" s="4">
        <v>1489</v>
      </c>
      <c r="E8" s="4" t="str">
        <f>VLOOKUP(A8,HOP!A:L,12,0)</f>
        <v>1489.00</v>
      </c>
      <c r="F8" s="4" t="str">
        <f>VLOOKUP(A8,HOP!A:C,3,0)</f>
        <v>2050211</v>
      </c>
      <c r="G8" s="4">
        <f>D8-E8</f>
        <v>0</v>
      </c>
      <c r="H8" s="4" t="str">
        <f>$H$1&amp;F8</f>
        <v>，2050211</v>
      </c>
      <c r="I8" s="4" t="str">
        <f>VLOOKUP(A8,HOP!A:T,20,0)</f>
        <v>直采</v>
      </c>
    </row>
    <row r="9" s="4" customFormat="1" hidden="1" spans="1:9">
      <c r="A9" s="4">
        <v>14998734683</v>
      </c>
      <c r="B9" s="6">
        <v>44312</v>
      </c>
      <c r="C9" s="6">
        <v>44314</v>
      </c>
      <c r="D9" s="4">
        <v>0</v>
      </c>
      <c r="E9" s="4" t="e">
        <f>VLOOKUP(A9,HOP!A:L,12,0)</f>
        <v>#N/A</v>
      </c>
      <c r="F9" s="4">
        <v>2081455</v>
      </c>
      <c r="G9" s="4" t="e">
        <f>D9-E9</f>
        <v>#N/A</v>
      </c>
      <c r="H9" s="4" t="str">
        <f>$H$1&amp;F9</f>
        <v>，2081455</v>
      </c>
      <c r="I9" s="4" t="e">
        <f>VLOOKUP(A9,HOP!A:T,20,0)</f>
        <v>#N/A</v>
      </c>
    </row>
    <row r="11" spans="4:4">
      <c r="D11" s="4">
        <f>SUM(D2:D10)</f>
        <v>9317.99</v>
      </c>
    </row>
    <row r="14" spans="1:1">
      <c r="A14" s="4" t="s">
        <v>50</v>
      </c>
    </row>
    <row r="15" spans="1:1">
      <c r="A15" s="4" t="s">
        <v>51</v>
      </c>
    </row>
    <row r="16" spans="1:1">
      <c r="A16" s="4" t="s">
        <v>52</v>
      </c>
    </row>
  </sheetData>
  <autoFilter ref="A1:XEI16">
    <filterColumn colId="3">
      <filters blank="1">
        <filter val="2640"/>
        <filter val="682"/>
        <filter val="2986"/>
        <filter val="647"/>
        <filter val="1489"/>
        <filter val="226.99"/>
        <filter val="9317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15064391813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70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14814435994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75</v>
      </c>
      <c r="I3" s="1" t="s">
        <v>91</v>
      </c>
      <c r="J3" s="1" t="s">
        <v>77</v>
      </c>
      <c r="K3" s="1" t="s">
        <v>91</v>
      </c>
      <c r="L3" s="1" t="s">
        <v>91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92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14798097042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70</v>
      </c>
      <c r="G4" s="1" t="s">
        <v>74</v>
      </c>
      <c r="H4" s="1" t="s">
        <v>75</v>
      </c>
      <c r="I4" s="1" t="s">
        <v>97</v>
      </c>
      <c r="J4" s="1" t="s">
        <v>77</v>
      </c>
      <c r="K4" s="1" t="s">
        <v>97</v>
      </c>
      <c r="L4" s="1" t="s">
        <v>97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98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14781333886</v>
      </c>
      <c r="B5" s="1" t="s">
        <v>99</v>
      </c>
      <c r="C5" s="1" t="s">
        <v>100</v>
      </c>
      <c r="D5" s="1" t="s">
        <v>95</v>
      </c>
      <c r="E5" s="1" t="s">
        <v>101</v>
      </c>
      <c r="F5" s="1" t="s">
        <v>70</v>
      </c>
      <c r="G5" s="1" t="s">
        <v>74</v>
      </c>
      <c r="H5" s="1" t="s">
        <v>75</v>
      </c>
      <c r="I5" s="1" t="s">
        <v>97</v>
      </c>
      <c r="J5" s="1" t="s">
        <v>77</v>
      </c>
      <c r="K5" s="1" t="s">
        <v>97</v>
      </c>
      <c r="L5" s="1" t="s">
        <v>97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102</v>
      </c>
      <c r="R5" s="1" t="s">
        <v>82</v>
      </c>
      <c r="S5" s="1" t="s">
        <v>83</v>
      </c>
      <c r="T5" s="1" t="s">
        <v>84</v>
      </c>
    </row>
    <row r="6" s="1" customFormat="1" spans="1:20">
      <c r="A6" s="3">
        <v>14774292117</v>
      </c>
      <c r="B6" s="1" t="s">
        <v>99</v>
      </c>
      <c r="C6" s="1" t="s">
        <v>103</v>
      </c>
      <c r="D6" s="1" t="s">
        <v>95</v>
      </c>
      <c r="E6" s="1" t="s">
        <v>104</v>
      </c>
      <c r="F6" s="1" t="s">
        <v>70</v>
      </c>
      <c r="G6" s="1" t="s">
        <v>74</v>
      </c>
      <c r="H6" s="1" t="s">
        <v>75</v>
      </c>
      <c r="I6" s="1" t="s">
        <v>105</v>
      </c>
      <c r="J6" s="1" t="s">
        <v>77</v>
      </c>
      <c r="K6" s="1" t="s">
        <v>105</v>
      </c>
      <c r="L6" s="1" t="s">
        <v>105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106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14678470029</v>
      </c>
      <c r="B7" s="1" t="s">
        <v>107</v>
      </c>
      <c r="C7" s="1" t="s">
        <v>108</v>
      </c>
      <c r="D7" s="1" t="s">
        <v>87</v>
      </c>
      <c r="E7" s="1" t="s">
        <v>109</v>
      </c>
      <c r="F7" s="1" t="s">
        <v>110</v>
      </c>
      <c r="G7" s="1" t="s">
        <v>90</v>
      </c>
      <c r="H7" s="1" t="s">
        <v>75</v>
      </c>
      <c r="I7" s="1" t="s">
        <v>111</v>
      </c>
      <c r="J7" s="1" t="s">
        <v>77</v>
      </c>
      <c r="K7" s="1" t="s">
        <v>111</v>
      </c>
      <c r="L7" s="1" t="s">
        <v>112</v>
      </c>
      <c r="M7" s="1" t="s">
        <v>113</v>
      </c>
      <c r="N7" s="1" t="s">
        <v>113</v>
      </c>
      <c r="O7" s="1" t="s">
        <v>79</v>
      </c>
      <c r="P7" s="1" t="s">
        <v>80</v>
      </c>
      <c r="Q7" s="1" t="s">
        <v>114</v>
      </c>
      <c r="R7" s="1" t="s">
        <v>82</v>
      </c>
      <c r="S7" s="1" t="s">
        <v>83</v>
      </c>
      <c r="T7" s="1" t="s">
        <v>84</v>
      </c>
    </row>
    <row r="8" s="1" customFormat="1" spans="1:20">
      <c r="A8" s="3">
        <v>14637559243</v>
      </c>
      <c r="B8" s="1" t="s">
        <v>115</v>
      </c>
      <c r="C8" s="1" t="s">
        <v>116</v>
      </c>
      <c r="D8" s="1" t="s">
        <v>87</v>
      </c>
      <c r="E8" s="1" t="s">
        <v>117</v>
      </c>
      <c r="F8" s="1" t="s">
        <v>118</v>
      </c>
      <c r="G8" s="1" t="s">
        <v>70</v>
      </c>
      <c r="H8" s="1" t="s">
        <v>75</v>
      </c>
      <c r="I8" s="1" t="s">
        <v>119</v>
      </c>
      <c r="J8" s="1" t="s">
        <v>77</v>
      </c>
      <c r="K8" s="1" t="s">
        <v>119</v>
      </c>
      <c r="L8" s="1" t="s">
        <v>119</v>
      </c>
      <c r="M8" s="1" t="s">
        <v>78</v>
      </c>
      <c r="N8" s="1" t="s">
        <v>78</v>
      </c>
      <c r="O8" s="1" t="s">
        <v>79</v>
      </c>
      <c r="P8" s="1" t="s">
        <v>80</v>
      </c>
      <c r="Q8" s="1" t="s">
        <v>120</v>
      </c>
      <c r="R8" s="1" t="s">
        <v>82</v>
      </c>
      <c r="S8" s="1" t="s">
        <v>83</v>
      </c>
      <c r="T8" s="1" t="s">
        <v>84</v>
      </c>
    </row>
    <row r="9" s="1" customFormat="1" spans="1:20">
      <c r="A9" s="3">
        <v>14626885036</v>
      </c>
      <c r="B9" s="1" t="s">
        <v>121</v>
      </c>
      <c r="C9" s="1" t="s">
        <v>122</v>
      </c>
      <c r="D9" s="1" t="s">
        <v>87</v>
      </c>
      <c r="E9" s="1" t="s">
        <v>123</v>
      </c>
      <c r="F9" s="1" t="s">
        <v>90</v>
      </c>
      <c r="G9" s="1" t="s">
        <v>118</v>
      </c>
      <c r="H9" s="1" t="s">
        <v>75</v>
      </c>
      <c r="I9" s="1" t="s">
        <v>124</v>
      </c>
      <c r="J9" s="1" t="s">
        <v>77</v>
      </c>
      <c r="K9" s="1" t="s">
        <v>124</v>
      </c>
      <c r="L9" s="1" t="s">
        <v>124</v>
      </c>
      <c r="M9" s="1" t="s">
        <v>78</v>
      </c>
      <c r="N9" s="1" t="s">
        <v>78</v>
      </c>
      <c r="O9" s="1" t="s">
        <v>79</v>
      </c>
      <c r="P9" s="1" t="s">
        <v>80</v>
      </c>
      <c r="Q9" s="1" t="s">
        <v>125</v>
      </c>
      <c r="R9" s="1" t="s">
        <v>82</v>
      </c>
      <c r="S9" s="1" t="s">
        <v>83</v>
      </c>
      <c r="T9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2021-05-07T06:49:57Z</dcterms:created>
  <dcterms:modified xsi:type="dcterms:W3CDTF">2021-05-07T06:59:45Z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D9955C1DEFAB41BE9C1B78FA96096860</vt:lpwstr>
  </property>
  <property fmtid="{D5CDD505-2E9C-101B-9397-08002B2CF9AE}" pid="3" name="KSOProductBuildVer">
    <vt:lpwstr>2052-11.1.0.10463</vt:lpwstr>
  </property>
</Properties>
</file>