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44525"/>
</workbook>
</file>

<file path=xl/sharedStrings.xml><?xml version="1.0" encoding="utf-8"?>
<sst xmlns="http://schemas.openxmlformats.org/spreadsheetml/2006/main" count="268" uniqueCount="120">
  <si>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</si>
  <si>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</si>
  <si>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</si>
  <si>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</si>
  <si>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</si>
  <si>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</si>
  <si>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</si>
  <si>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</si>
  <si>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</si>
  <si>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</si>
  <si>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</si>
  <si>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</si>
  <si>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</si>
  <si>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</si>
  <si>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</si>
  <si>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</si>
  <si>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</si>
  <si>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</si>
  <si>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</si>
  <si>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</si>
  <si>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</si>
  <si>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</si>
  <si>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</si>
  <si>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</si>
  <si>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</si>
  <si>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</si>
  <si>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[丽江]丽江和府洲际度假酒店(64239627)</t>
  </si>
  <si>
    <t>洲际高级房(住2晚或2晚的倍数)&lt;今日特价 &gt;&lt;双人入住&gt;&lt;中宾&gt;&lt;双早&gt;</t>
  </si>
  <si>
    <t>CNY</t>
  </si>
  <si>
    <t>马文益</t>
  </si>
  <si>
    <t>CA13744210511CNY</t>
  </si>
  <si>
    <t>未提现</t>
  </si>
  <si>
    <t>携程开票</t>
  </si>
  <si>
    <t>[梅州]梅州英思廷酒店(68034492)</t>
  </si>
  <si>
    <t>廷悦双床房&lt;内宾&gt;&lt;双人入住&gt;&lt;特惠专享&gt;&lt;双早&gt;&lt;双床&gt;</t>
  </si>
  <si>
    <t>刘凯婷</t>
  </si>
  <si>
    <t>[大理市]大理海湾国际酒店(70914791)</t>
  </si>
  <si>
    <t>精致双床房&lt;双人入住&gt;&lt;特惠专享&gt;&lt;双早&gt;&lt;双床&gt;</t>
  </si>
  <si>
    <t>湛云才,王华</t>
  </si>
  <si>
    <t>[梅州]梅州麓湖山酒店(62503407)</t>
  </si>
  <si>
    <t>公寓标准大床房&lt;双人入住&gt;&lt;双早&gt;&lt;大床&gt;</t>
  </si>
  <si>
    <t>林宇平</t>
  </si>
  <si>
    <t>[大理市]大理古城未迟清舍客栈(64242922)</t>
  </si>
  <si>
    <t>清舍简约双床房&lt;双人入住&gt;&lt;无早&gt;&lt;双床&gt;</t>
  </si>
  <si>
    <t>陈玉龙</t>
  </si>
  <si>
    <t>[景洪]云南航空西双版纳观光酒店(72237490)</t>
  </si>
  <si>
    <t>高级双床房&lt;双人入住&gt;&lt;双早&gt;&lt;双床&gt;</t>
  </si>
  <si>
    <t>罗治平</t>
  </si>
  <si>
    <t>[安顺]安顺豪生温泉度假酒店(71662034)</t>
  </si>
  <si>
    <t>好莱坞双床房&lt;双人入住&gt;&lt;内宾&gt;&lt;双早&gt;&lt; DLTZ &gt;</t>
  </si>
  <si>
    <t>柏方敏,秦宁</t>
  </si>
  <si>
    <t>高级双床房&lt;双人入住&gt;&lt;内宾&gt;&lt;双早&gt;&lt; DLTZ &gt;</t>
  </si>
  <si>
    <t>孙航,孙晓燕</t>
  </si>
  <si>
    <t>[广州]广州奥华国际酒店公寓奥园广场店(70951960)</t>
  </si>
  <si>
    <t>豪华大床房&lt;双人入住&gt;&lt;无早&gt;&lt;今日特价 &gt;</t>
  </si>
  <si>
    <t>刘云涛</t>
  </si>
  <si>
    <t>，</t>
  </si>
  <si>
    <t>202104251525340021</t>
  </si>
  <si>
    <t>202104251706480001</t>
  </si>
  <si>
    <t>A210511093458481 HOP：4189元</t>
  </si>
  <si>
    <t>i210511093622 房集：1514元</t>
  </si>
  <si>
    <t>总计：5703元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</si>
  <si>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</si>
  <si>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</si>
  <si>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</si>
  <si>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</si>
  <si>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</si>
  <si>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</si>
  <si>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</si>
  <si>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</si>
  <si>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</si>
  <si>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</si>
  <si>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</si>
  <si>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</si>
  <si>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</si>
  <si>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</si>
  <si>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</si>
  <si>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</si>
  <si>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</si>
  <si>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2021-04-25</t>
  </si>
  <si>
    <t>2083589</t>
  </si>
  <si>
    <t>广州奥华国际酒店公寓奥园广场店</t>
  </si>
  <si>
    <t>2021-04-26</t>
  </si>
  <si>
    <t>退房日月结</t>
  </si>
  <si>
    <t>193.00</t>
  </si>
  <si>
    <t>RMB</t>
  </si>
  <si>
    <t>0</t>
  </si>
  <si>
    <t>0.00</t>
  </si>
  <si>
    <t>携程汇登国内直连</t>
  </si>
  <si>
    <t>2021-04-25 18:37:56</t>
  </si>
  <si>
    <t>否</t>
  </si>
  <si>
    <t>广州汇登信息科技有限公司</t>
  </si>
  <si>
    <t>直采</t>
  </si>
  <si>
    <t>2082891</t>
  </si>
  <si>
    <t>云南航空西双版纳观光酒店</t>
  </si>
  <si>
    <t>260.00</t>
  </si>
  <si>
    <t>2021-04-25 12:14:00</t>
  </si>
  <si>
    <t>2082726</t>
  </si>
  <si>
    <t>大理古城未迟清舍客栈</t>
  </si>
  <si>
    <t>200.00</t>
  </si>
  <si>
    <t>2021-04-25 10:37:34</t>
  </si>
  <si>
    <t>2082577</t>
  </si>
  <si>
    <t>梅州麓湖山酒店</t>
  </si>
  <si>
    <t>268.00</t>
  </si>
  <si>
    <t>2021-04-25 09:15:43</t>
  </si>
  <si>
    <t>2082384</t>
  </si>
  <si>
    <t>大理海湾国际酒店</t>
  </si>
  <si>
    <t>900.00</t>
  </si>
  <si>
    <t>2021-04-25 08:02:42</t>
  </si>
  <si>
    <t>2021-04-17</t>
  </si>
  <si>
    <t>2071453</t>
  </si>
  <si>
    <t>梅州英思廷酒店</t>
  </si>
  <si>
    <t>248.00</t>
  </si>
  <si>
    <t>2021-04-28 19:52:12</t>
  </si>
  <si>
    <t>2021-03-13</t>
  </si>
  <si>
    <t>2016547</t>
  </si>
  <si>
    <t>丽江和府洲际度假酒店</t>
  </si>
  <si>
    <t>2021-04-24</t>
  </si>
  <si>
    <t>2120.00</t>
  </si>
  <si>
    <t>2021-03-14 09:35:21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</si>
</sst>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4" borderId="3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18" fillId="15" borderId="1" applyNumberFormat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14598544102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44310</v>
      </c>
      <c r="G2" s="5">
        <v>44312</v>
      </c>
      <c r="H2" s="4">
        <v>1</v>
      </c>
      <c r="I2" s="4">
        <v>2</v>
      </c>
      <c r="J2" s="4">
        <v>2</v>
      </c>
      <c r="K2" s="4" t="s">
        <v>28</v>
      </c>
      <c r="L2" s="4">
        <v>2120</v>
      </c>
      <c r="M2" s="4">
        <v>2120</v>
      </c>
      <c r="N2" s="4" t="s">
        <v>29</v>
      </c>
      <c r="O2" s="4" t="s">
        <v>30</v>
      </c>
      <c r="P2" s="4" t="s">
        <v>31</v>
      </c>
      <c r="Q2" s="4">
        <v>0</v>
      </c>
      <c r="R2" s="6">
        <v>44268</v>
      </c>
      <c r="S2" s="5">
        <v>44327</v>
      </c>
      <c r="T2" s="4" t="s">
        <v>32</v>
      </c>
      <c r="U2" s="4">
        <v>2120</v>
      </c>
      <c r="V2" s="4">
        <v>0</v>
      </c>
      <c r="W2" s="4">
        <v>0</v>
      </c>
      <c r="X2" s="4">
        <v>2016547</v>
      </c>
    </row>
    <row r="3" s="4" customFormat="1" spans="1:24">
      <c r="A3" s="4">
        <v>14941314135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44311</v>
      </c>
      <c r="G3" s="5">
        <v>44312</v>
      </c>
      <c r="H3" s="4">
        <v>1</v>
      </c>
      <c r="I3" s="4">
        <v>1</v>
      </c>
      <c r="J3" s="4">
        <v>1</v>
      </c>
      <c r="K3" s="4" t="s">
        <v>28</v>
      </c>
      <c r="L3" s="4">
        <v>248</v>
      </c>
      <c r="M3" s="4">
        <v>248</v>
      </c>
      <c r="N3" s="4" t="s">
        <v>35</v>
      </c>
      <c r="O3" s="4" t="s">
        <v>30</v>
      </c>
      <c r="P3" s="4" t="s">
        <v>31</v>
      </c>
      <c r="Q3" s="4">
        <v>0</v>
      </c>
      <c r="R3" s="6">
        <v>44303</v>
      </c>
      <c r="S3" s="5">
        <v>44327</v>
      </c>
      <c r="T3" s="4" t="s">
        <v>32</v>
      </c>
      <c r="U3" s="4">
        <v>248</v>
      </c>
      <c r="V3" s="4">
        <v>0</v>
      </c>
      <c r="W3" s="4">
        <v>0</v>
      </c>
      <c r="X3" s="4">
        <v>2071453</v>
      </c>
    </row>
    <row r="4" s="4" customFormat="1" spans="1:24">
      <c r="A4" s="4">
        <v>15001237411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44311</v>
      </c>
      <c r="G4" s="5">
        <v>44312</v>
      </c>
      <c r="H4" s="4">
        <v>2</v>
      </c>
      <c r="I4" s="4">
        <v>1</v>
      </c>
      <c r="J4" s="4">
        <v>2</v>
      </c>
      <c r="K4" s="4" t="s">
        <v>28</v>
      </c>
      <c r="L4" s="4">
        <v>900</v>
      </c>
      <c r="M4" s="4">
        <v>900</v>
      </c>
      <c r="N4" s="4" t="s">
        <v>38</v>
      </c>
      <c r="O4" s="4" t="s">
        <v>30</v>
      </c>
      <c r="P4" s="4" t="s">
        <v>31</v>
      </c>
      <c r="Q4" s="4">
        <v>0</v>
      </c>
      <c r="R4" s="6">
        <v>44311</v>
      </c>
      <c r="S4" s="5">
        <v>44327</v>
      </c>
      <c r="T4" s="4" t="s">
        <v>32</v>
      </c>
      <c r="U4" s="4">
        <v>900</v>
      </c>
      <c r="V4" s="4">
        <v>0</v>
      </c>
      <c r="W4" s="4">
        <v>0</v>
      </c>
      <c r="X4" s="4">
        <v>2082384</v>
      </c>
    </row>
    <row r="5" s="4" customFormat="1" spans="1:24">
      <c r="A5" s="4">
        <v>15001594316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44311</v>
      </c>
      <c r="G5" s="5">
        <v>44312</v>
      </c>
      <c r="H5" s="4">
        <v>1</v>
      </c>
      <c r="I5" s="4">
        <v>1</v>
      </c>
      <c r="J5" s="4">
        <v>1</v>
      </c>
      <c r="K5" s="4" t="s">
        <v>28</v>
      </c>
      <c r="L5" s="4">
        <v>268</v>
      </c>
      <c r="M5" s="4">
        <v>268</v>
      </c>
      <c r="N5" s="4" t="s">
        <v>41</v>
      </c>
      <c r="O5" s="4" t="s">
        <v>30</v>
      </c>
      <c r="P5" s="4" t="s">
        <v>31</v>
      </c>
      <c r="Q5" s="4">
        <v>0</v>
      </c>
      <c r="R5" s="6">
        <v>44311</v>
      </c>
      <c r="S5" s="5">
        <v>44327</v>
      </c>
      <c r="T5" s="4" t="s">
        <v>32</v>
      </c>
      <c r="U5" s="4">
        <v>268</v>
      </c>
      <c r="V5" s="4">
        <v>0</v>
      </c>
      <c r="W5" s="4">
        <v>0</v>
      </c>
      <c r="X5" s="4">
        <v>2082577</v>
      </c>
    </row>
    <row r="6" s="4" customFormat="1" spans="1:23">
      <c r="A6" s="4">
        <v>15004690244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44311</v>
      </c>
      <c r="G6" s="5">
        <v>44312</v>
      </c>
      <c r="H6" s="4">
        <v>1</v>
      </c>
      <c r="I6" s="4">
        <v>1</v>
      </c>
      <c r="J6" s="4">
        <v>1</v>
      </c>
      <c r="K6" s="4" t="s">
        <v>28</v>
      </c>
      <c r="L6" s="4">
        <v>200</v>
      </c>
      <c r="M6" s="4">
        <v>200</v>
      </c>
      <c r="N6" s="4" t="s">
        <v>44</v>
      </c>
      <c r="O6" s="4" t="s">
        <v>30</v>
      </c>
      <c r="P6" s="4" t="s">
        <v>31</v>
      </c>
      <c r="Q6" s="4">
        <v>0</v>
      </c>
      <c r="R6" s="6">
        <v>44311</v>
      </c>
      <c r="S6" s="5">
        <v>44327</v>
      </c>
      <c r="T6" s="4" t="s">
        <v>32</v>
      </c>
      <c r="U6" s="4">
        <v>200</v>
      </c>
      <c r="V6" s="4">
        <v>0</v>
      </c>
      <c r="W6" s="4">
        <v>0</v>
      </c>
    </row>
    <row r="7" s="4" customFormat="1" spans="1:24">
      <c r="A7" s="4">
        <v>15005392211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44311</v>
      </c>
      <c r="G7" s="5">
        <v>44312</v>
      </c>
      <c r="H7" s="4">
        <v>1</v>
      </c>
      <c r="I7" s="4">
        <v>1</v>
      </c>
      <c r="J7" s="4">
        <v>1</v>
      </c>
      <c r="K7" s="4" t="s">
        <v>28</v>
      </c>
      <c r="L7" s="4">
        <v>260</v>
      </c>
      <c r="M7" s="4">
        <v>260</v>
      </c>
      <c r="N7" s="4" t="s">
        <v>47</v>
      </c>
      <c r="O7" s="4" t="s">
        <v>30</v>
      </c>
      <c r="P7" s="4" t="s">
        <v>31</v>
      </c>
      <c r="Q7" s="4">
        <v>0</v>
      </c>
      <c r="R7" s="6">
        <v>44311</v>
      </c>
      <c r="S7" s="5">
        <v>44327</v>
      </c>
      <c r="T7" s="4" t="s">
        <v>32</v>
      </c>
      <c r="U7" s="4">
        <v>260</v>
      </c>
      <c r="V7" s="4">
        <v>0</v>
      </c>
      <c r="W7" s="4">
        <v>0</v>
      </c>
      <c r="X7" s="4">
        <v>2082891</v>
      </c>
    </row>
    <row r="8" s="4" customFormat="1" spans="1:23">
      <c r="A8" s="4">
        <v>15006402092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44311</v>
      </c>
      <c r="G8" s="5">
        <v>44312</v>
      </c>
      <c r="H8" s="4">
        <v>2</v>
      </c>
      <c r="I8" s="4">
        <v>1</v>
      </c>
      <c r="J8" s="4">
        <v>2</v>
      </c>
      <c r="K8" s="4" t="s">
        <v>28</v>
      </c>
      <c r="L8" s="4">
        <v>734</v>
      </c>
      <c r="M8" s="4">
        <v>734</v>
      </c>
      <c r="N8" s="4" t="s">
        <v>50</v>
      </c>
      <c r="O8" s="4" t="s">
        <v>30</v>
      </c>
      <c r="P8" s="4" t="s">
        <v>31</v>
      </c>
      <c r="Q8" s="4">
        <v>0</v>
      </c>
      <c r="R8" s="6">
        <v>44311</v>
      </c>
      <c r="S8" s="5">
        <v>44327</v>
      </c>
      <c r="T8" s="4" t="s">
        <v>32</v>
      </c>
      <c r="U8" s="4">
        <v>734</v>
      </c>
      <c r="V8" s="4">
        <v>0</v>
      </c>
      <c r="W8" s="4">
        <v>0</v>
      </c>
    </row>
    <row r="9" s="4" customFormat="1" spans="1:23">
      <c r="A9" s="4">
        <v>15006766765</v>
      </c>
      <c r="B9" s="4" t="s">
        <v>24</v>
      </c>
      <c r="C9" s="4" t="s">
        <v>25</v>
      </c>
      <c r="D9" s="4" t="s">
        <v>48</v>
      </c>
      <c r="E9" s="4" t="s">
        <v>51</v>
      </c>
      <c r="F9" s="5">
        <v>44311</v>
      </c>
      <c r="G9" s="5">
        <v>44312</v>
      </c>
      <c r="H9" s="4">
        <v>2</v>
      </c>
      <c r="I9" s="4">
        <v>1</v>
      </c>
      <c r="J9" s="4">
        <v>2</v>
      </c>
      <c r="K9" s="4" t="s">
        <v>28</v>
      </c>
      <c r="L9" s="4">
        <v>780</v>
      </c>
      <c r="M9" s="4">
        <v>780</v>
      </c>
      <c r="N9" s="4" t="s">
        <v>52</v>
      </c>
      <c r="O9" s="4" t="s">
        <v>30</v>
      </c>
      <c r="P9" s="4" t="s">
        <v>31</v>
      </c>
      <c r="Q9" s="4">
        <v>0</v>
      </c>
      <c r="R9" s="6">
        <v>44311</v>
      </c>
      <c r="S9" s="5">
        <v>44327</v>
      </c>
      <c r="T9" s="4" t="s">
        <v>32</v>
      </c>
      <c r="U9" s="4">
        <v>780</v>
      </c>
      <c r="V9" s="4">
        <v>0</v>
      </c>
      <c r="W9" s="4">
        <v>0</v>
      </c>
    </row>
    <row r="10" s="4" customFormat="1" spans="1:24">
      <c r="A10" s="4">
        <v>15007449594</v>
      </c>
      <c r="B10" s="4" t="s">
        <v>24</v>
      </c>
      <c r="C10" s="4" t="s">
        <v>25</v>
      </c>
      <c r="D10" s="4" t="s">
        <v>53</v>
      </c>
      <c r="E10" s="4" t="s">
        <v>54</v>
      </c>
      <c r="F10" s="5">
        <v>44311</v>
      </c>
      <c r="G10" s="5">
        <v>44312</v>
      </c>
      <c r="H10" s="4">
        <v>1</v>
      </c>
      <c r="I10" s="4">
        <v>1</v>
      </c>
      <c r="J10" s="4">
        <v>1</v>
      </c>
      <c r="K10" s="4" t="s">
        <v>28</v>
      </c>
      <c r="L10" s="4">
        <v>193</v>
      </c>
      <c r="M10" s="4">
        <v>193</v>
      </c>
      <c r="N10" s="4" t="s">
        <v>55</v>
      </c>
      <c r="O10" s="4" t="s">
        <v>30</v>
      </c>
      <c r="P10" s="4" t="s">
        <v>31</v>
      </c>
      <c r="Q10" s="4">
        <v>0</v>
      </c>
      <c r="R10" s="6">
        <v>44311</v>
      </c>
      <c r="S10" s="5">
        <v>44327</v>
      </c>
      <c r="T10" s="4" t="s">
        <v>32</v>
      </c>
      <c r="U10" s="4">
        <v>193</v>
      </c>
      <c r="V10" s="4">
        <v>0</v>
      </c>
      <c r="W10" s="4">
        <v>0</v>
      </c>
      <c r="X10" s="4">
        <v>2083589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D17" sqref="D17"/>
    </sheetView>
  </sheetViews>
  <sheetFormatPr defaultColWidth="9" defaultRowHeight="13.5"/>
  <cols>
    <col min="1" max="1" width="1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56</v>
      </c>
    </row>
    <row r="2" s="4" customFormat="1" spans="1:9">
      <c r="A2" s="4">
        <v>14598544102</v>
      </c>
      <c r="B2" s="5">
        <v>44310</v>
      </c>
      <c r="C2" s="5">
        <v>44312</v>
      </c>
      <c r="D2" s="4">
        <v>2120</v>
      </c>
      <c r="E2" s="4" t="str">
        <f>VLOOKUP(A2,HOP!A:L,12,0)</f>
        <v>2120.00</v>
      </c>
      <c r="F2" s="4" t="str">
        <f>VLOOKUP(A2,HOP!A:C,3,0)</f>
        <v>2016547</v>
      </c>
      <c r="G2" s="4">
        <f>D2-E2</f>
        <v>0</v>
      </c>
      <c r="H2" s="4" t="str">
        <f>$H$1&amp;F2</f>
        <v>，2016547</v>
      </c>
      <c r="I2" s="4" t="str">
        <f>VLOOKUP(A2,HOP!A:T,20,0)</f>
        <v>直采</v>
      </c>
    </row>
    <row r="3" s="4" customFormat="1" spans="1:9">
      <c r="A3" s="4">
        <v>14941314135</v>
      </c>
      <c r="B3" s="5">
        <v>44311</v>
      </c>
      <c r="C3" s="5">
        <v>44312</v>
      </c>
      <c r="D3" s="4">
        <v>248</v>
      </c>
      <c r="E3" s="4" t="str">
        <f>VLOOKUP(A3,HOP!A:L,12,0)</f>
        <v>248.00</v>
      </c>
      <c r="F3" s="4" t="str">
        <f>VLOOKUP(A3,HOP!A:C,3,0)</f>
        <v>2071453</v>
      </c>
      <c r="G3" s="4">
        <f t="shared" ref="G3:G10" si="0">D3-E3</f>
        <v>0</v>
      </c>
      <c r="H3" s="4" t="str">
        <f t="shared" ref="H3:H10" si="1">$H$1&amp;F3</f>
        <v>，2071453</v>
      </c>
      <c r="I3" s="4" t="str">
        <f>VLOOKUP(A3,HOP!A:T,20,0)</f>
        <v>直采</v>
      </c>
    </row>
    <row r="4" s="4" customFormat="1" spans="1:9">
      <c r="A4" s="4">
        <v>15001237411</v>
      </c>
      <c r="B4" s="5">
        <v>44311</v>
      </c>
      <c r="C4" s="5">
        <v>44312</v>
      </c>
      <c r="D4" s="4">
        <v>900</v>
      </c>
      <c r="E4" s="4" t="str">
        <f>VLOOKUP(A4,HOP!A:L,12,0)</f>
        <v>900.00</v>
      </c>
      <c r="F4" s="4" t="str">
        <f>VLOOKUP(A4,HOP!A:C,3,0)</f>
        <v>2082384</v>
      </c>
      <c r="G4" s="4">
        <f t="shared" si="0"/>
        <v>0</v>
      </c>
      <c r="H4" s="4" t="str">
        <f t="shared" si="1"/>
        <v>，2082384</v>
      </c>
      <c r="I4" s="4" t="str">
        <f>VLOOKUP(A4,HOP!A:T,20,0)</f>
        <v>直采</v>
      </c>
    </row>
    <row r="5" s="4" customFormat="1" spans="1:9">
      <c r="A5" s="4">
        <v>15001594316</v>
      </c>
      <c r="B5" s="5">
        <v>44311</v>
      </c>
      <c r="C5" s="5">
        <v>44312</v>
      </c>
      <c r="D5" s="4">
        <v>268</v>
      </c>
      <c r="E5" s="4" t="str">
        <f>VLOOKUP(A5,HOP!A:L,12,0)</f>
        <v>268.00</v>
      </c>
      <c r="F5" s="4" t="str">
        <f>VLOOKUP(A5,HOP!A:C,3,0)</f>
        <v>2082577</v>
      </c>
      <c r="G5" s="4">
        <f t="shared" si="0"/>
        <v>0</v>
      </c>
      <c r="H5" s="4" t="str">
        <f t="shared" si="1"/>
        <v>，2082577</v>
      </c>
      <c r="I5" s="4" t="str">
        <f>VLOOKUP(A5,HOP!A:T,20,0)</f>
        <v>直采</v>
      </c>
    </row>
    <row r="6" s="4" customFormat="1" spans="1:9">
      <c r="A6" s="4">
        <v>15004690244</v>
      </c>
      <c r="B6" s="5">
        <v>44311</v>
      </c>
      <c r="C6" s="5">
        <v>44312</v>
      </c>
      <c r="D6" s="4">
        <v>200</v>
      </c>
      <c r="E6" s="4" t="str">
        <f>VLOOKUP(A6,HOP!A:L,12,0)</f>
        <v>200.00</v>
      </c>
      <c r="F6" s="4" t="str">
        <f>VLOOKUP(A6,HOP!A:C,3,0)</f>
        <v>2082726</v>
      </c>
      <c r="G6" s="4">
        <f t="shared" si="0"/>
        <v>0</v>
      </c>
      <c r="H6" s="4" t="str">
        <f t="shared" si="1"/>
        <v>，2082726</v>
      </c>
      <c r="I6" s="4" t="str">
        <f>VLOOKUP(A6,HOP!A:T,20,0)</f>
        <v>直采</v>
      </c>
    </row>
    <row r="7" s="4" customFormat="1" spans="1:9">
      <c r="A7" s="4">
        <v>15005392211</v>
      </c>
      <c r="B7" s="5">
        <v>44311</v>
      </c>
      <c r="C7" s="5">
        <v>44312</v>
      </c>
      <c r="D7" s="4">
        <v>260</v>
      </c>
      <c r="E7" s="4" t="str">
        <f>VLOOKUP(A7,HOP!A:L,12,0)</f>
        <v>260.00</v>
      </c>
      <c r="F7" s="4" t="str">
        <f>VLOOKUP(A7,HOP!A:C,3,0)</f>
        <v>2082891</v>
      </c>
      <c r="G7" s="4">
        <f t="shared" si="0"/>
        <v>0</v>
      </c>
      <c r="H7" s="4" t="str">
        <f t="shared" si="1"/>
        <v>，2082891</v>
      </c>
      <c r="I7" s="4" t="str">
        <f>VLOOKUP(A7,HOP!A:T,20,0)</f>
        <v>直采</v>
      </c>
    </row>
    <row r="8" s="4" customFormat="1" spans="1:10">
      <c r="A8" s="4">
        <v>15006402092</v>
      </c>
      <c r="B8" s="5">
        <v>44311</v>
      </c>
      <c r="C8" s="5">
        <v>44312</v>
      </c>
      <c r="D8" s="4">
        <v>734</v>
      </c>
      <c r="E8" s="4">
        <v>734</v>
      </c>
      <c r="F8" s="7" t="s">
        <v>57</v>
      </c>
      <c r="G8" s="4">
        <f t="shared" si="0"/>
        <v>0</v>
      </c>
      <c r="H8" s="4" t="str">
        <f t="shared" si="1"/>
        <v>，202104251525340021</v>
      </c>
      <c r="I8" s="4" t="e">
        <f>VLOOKUP(A8,HOP!A:T,20,0)</f>
        <v>#N/A</v>
      </c>
      <c r="J8" s="4">
        <v>4.25</v>
      </c>
    </row>
    <row r="9" s="4" customFormat="1" spans="1:10">
      <c r="A9" s="4">
        <v>15006766765</v>
      </c>
      <c r="B9" s="5">
        <v>44311</v>
      </c>
      <c r="C9" s="5">
        <v>44312</v>
      </c>
      <c r="D9" s="4">
        <v>780</v>
      </c>
      <c r="E9" s="4">
        <v>780</v>
      </c>
      <c r="F9" s="7" t="s">
        <v>58</v>
      </c>
      <c r="G9" s="4">
        <f t="shared" si="0"/>
        <v>0</v>
      </c>
      <c r="H9" s="4" t="str">
        <f t="shared" si="1"/>
        <v>，202104251706480001</v>
      </c>
      <c r="I9" s="4" t="e">
        <f>VLOOKUP(A9,HOP!A:T,20,0)</f>
        <v>#N/A</v>
      </c>
      <c r="J9" s="4">
        <v>4.25</v>
      </c>
    </row>
    <row r="10" s="4" customFormat="1" spans="1:9">
      <c r="A10" s="4">
        <v>15007449594</v>
      </c>
      <c r="B10" s="5">
        <v>44311</v>
      </c>
      <c r="C10" s="5">
        <v>44312</v>
      </c>
      <c r="D10" s="4">
        <v>193</v>
      </c>
      <c r="E10" s="4" t="str">
        <f>VLOOKUP(A10,HOP!A:L,12,0)</f>
        <v>193.00</v>
      </c>
      <c r="F10" s="4" t="str">
        <f>VLOOKUP(A10,HOP!A:C,3,0)</f>
        <v>2083589</v>
      </c>
      <c r="G10" s="4">
        <f t="shared" si="0"/>
        <v>0</v>
      </c>
      <c r="H10" s="4" t="str">
        <f t="shared" si="1"/>
        <v>，2083589</v>
      </c>
      <c r="I10" s="4" t="str">
        <f>VLOOKUP(A10,HOP!A:T,20,0)</f>
        <v>直采</v>
      </c>
    </row>
    <row r="12" spans="4:4">
      <c r="D12" s="4">
        <f>SUM(D2:D11)</f>
        <v>5703</v>
      </c>
    </row>
    <row r="15" spans="1:1">
      <c r="A15" s="4" t="s">
        <v>59</v>
      </c>
    </row>
    <row r="16" spans="1:1">
      <c r="A16" s="4" t="s">
        <v>60</v>
      </c>
    </row>
    <row r="17" spans="1:1">
      <c r="A17" s="4" t="s">
        <v>61</v>
      </c>
    </row>
  </sheetData>
  <autoFilter ref="A1:XFD15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0">
      <c r="A1" s="2" t="s">
        <v>62</v>
      </c>
      <c r="B1" s="2" t="s">
        <v>63</v>
      </c>
      <c r="C1" s="2" t="s">
        <v>64</v>
      </c>
      <c r="D1" s="2" t="s">
        <v>65</v>
      </c>
      <c r="E1" s="2" t="s">
        <v>13</v>
      </c>
      <c r="F1" s="2" t="s">
        <v>5</v>
      </c>
      <c r="G1" s="2" t="s">
        <v>6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72</v>
      </c>
      <c r="O1" s="2" t="s">
        <v>73</v>
      </c>
      <c r="P1" s="2" t="s">
        <v>74</v>
      </c>
      <c r="Q1" s="2" t="s">
        <v>75</v>
      </c>
      <c r="R1" s="2" t="s">
        <v>76</v>
      </c>
      <c r="S1" s="2" t="s">
        <v>77</v>
      </c>
      <c r="T1" s="2" t="s">
        <v>78</v>
      </c>
    </row>
    <row r="2" s="1" customFormat="1" spans="1:20">
      <c r="A2" s="3">
        <v>15007449594</v>
      </c>
      <c r="B2" s="1" t="s">
        <v>79</v>
      </c>
      <c r="C2" s="1" t="s">
        <v>80</v>
      </c>
      <c r="D2" s="1" t="s">
        <v>81</v>
      </c>
      <c r="E2" s="1" t="s">
        <v>55</v>
      </c>
      <c r="F2" s="1" t="s">
        <v>79</v>
      </c>
      <c r="G2" s="1" t="s">
        <v>82</v>
      </c>
      <c r="H2" s="1" t="s">
        <v>83</v>
      </c>
      <c r="I2" s="1" t="s">
        <v>84</v>
      </c>
      <c r="J2" s="1" t="s">
        <v>85</v>
      </c>
      <c r="K2" s="1" t="s">
        <v>84</v>
      </c>
      <c r="L2" s="1" t="s">
        <v>84</v>
      </c>
      <c r="M2" s="1" t="s">
        <v>86</v>
      </c>
      <c r="N2" s="1" t="s">
        <v>86</v>
      </c>
      <c r="O2" s="1" t="s">
        <v>87</v>
      </c>
      <c r="P2" s="1" t="s">
        <v>88</v>
      </c>
      <c r="Q2" s="1" t="s">
        <v>89</v>
      </c>
      <c r="R2" s="1" t="s">
        <v>90</v>
      </c>
      <c r="S2" s="1" t="s">
        <v>91</v>
      </c>
      <c r="T2" s="1" t="s">
        <v>92</v>
      </c>
    </row>
    <row r="3" s="1" customFormat="1" spans="1:20">
      <c r="A3" s="3">
        <v>15005392211</v>
      </c>
      <c r="B3" s="1" t="s">
        <v>79</v>
      </c>
      <c r="C3" s="1" t="s">
        <v>93</v>
      </c>
      <c r="D3" s="1" t="s">
        <v>94</v>
      </c>
      <c r="E3" s="1" t="s">
        <v>47</v>
      </c>
      <c r="F3" s="1" t="s">
        <v>79</v>
      </c>
      <c r="G3" s="1" t="s">
        <v>82</v>
      </c>
      <c r="H3" s="1" t="s">
        <v>83</v>
      </c>
      <c r="I3" s="1" t="s">
        <v>95</v>
      </c>
      <c r="J3" s="1" t="s">
        <v>85</v>
      </c>
      <c r="K3" s="1" t="s">
        <v>95</v>
      </c>
      <c r="L3" s="1" t="s">
        <v>95</v>
      </c>
      <c r="M3" s="1" t="s">
        <v>86</v>
      </c>
      <c r="N3" s="1" t="s">
        <v>86</v>
      </c>
      <c r="O3" s="1" t="s">
        <v>87</v>
      </c>
      <c r="P3" s="1" t="s">
        <v>88</v>
      </c>
      <c r="Q3" s="1" t="s">
        <v>96</v>
      </c>
      <c r="R3" s="1" t="s">
        <v>90</v>
      </c>
      <c r="S3" s="1" t="s">
        <v>91</v>
      </c>
      <c r="T3" s="1" t="s">
        <v>92</v>
      </c>
    </row>
    <row r="4" s="1" customFormat="1" spans="1:20">
      <c r="A4" s="3">
        <v>15004690244</v>
      </c>
      <c r="B4" s="1" t="s">
        <v>79</v>
      </c>
      <c r="C4" s="1" t="s">
        <v>97</v>
      </c>
      <c r="D4" s="1" t="s">
        <v>98</v>
      </c>
      <c r="E4" s="1" t="s">
        <v>44</v>
      </c>
      <c r="F4" s="1" t="s">
        <v>79</v>
      </c>
      <c r="G4" s="1" t="s">
        <v>82</v>
      </c>
      <c r="H4" s="1" t="s">
        <v>83</v>
      </c>
      <c r="I4" s="1" t="s">
        <v>99</v>
      </c>
      <c r="J4" s="1" t="s">
        <v>85</v>
      </c>
      <c r="K4" s="1" t="s">
        <v>99</v>
      </c>
      <c r="L4" s="1" t="s">
        <v>99</v>
      </c>
      <c r="M4" s="1" t="s">
        <v>86</v>
      </c>
      <c r="N4" s="1" t="s">
        <v>86</v>
      </c>
      <c r="O4" s="1" t="s">
        <v>87</v>
      </c>
      <c r="P4" s="1" t="s">
        <v>88</v>
      </c>
      <c r="Q4" s="1" t="s">
        <v>100</v>
      </c>
      <c r="R4" s="1" t="s">
        <v>90</v>
      </c>
      <c r="S4" s="1" t="s">
        <v>91</v>
      </c>
      <c r="T4" s="1" t="s">
        <v>92</v>
      </c>
    </row>
    <row r="5" s="1" customFormat="1" spans="1:20">
      <c r="A5" s="3">
        <v>15001594316</v>
      </c>
      <c r="B5" s="1" t="s">
        <v>79</v>
      </c>
      <c r="C5" s="1" t="s">
        <v>101</v>
      </c>
      <c r="D5" s="1" t="s">
        <v>102</v>
      </c>
      <c r="E5" s="1" t="s">
        <v>41</v>
      </c>
      <c r="F5" s="1" t="s">
        <v>79</v>
      </c>
      <c r="G5" s="1" t="s">
        <v>82</v>
      </c>
      <c r="H5" s="1" t="s">
        <v>83</v>
      </c>
      <c r="I5" s="1" t="s">
        <v>103</v>
      </c>
      <c r="J5" s="1" t="s">
        <v>85</v>
      </c>
      <c r="K5" s="1" t="s">
        <v>103</v>
      </c>
      <c r="L5" s="1" t="s">
        <v>103</v>
      </c>
      <c r="M5" s="1" t="s">
        <v>86</v>
      </c>
      <c r="N5" s="1" t="s">
        <v>86</v>
      </c>
      <c r="O5" s="1" t="s">
        <v>87</v>
      </c>
      <c r="P5" s="1" t="s">
        <v>88</v>
      </c>
      <c r="Q5" s="1" t="s">
        <v>104</v>
      </c>
      <c r="R5" s="1" t="s">
        <v>90</v>
      </c>
      <c r="S5" s="1" t="s">
        <v>91</v>
      </c>
      <c r="T5" s="1" t="s">
        <v>92</v>
      </c>
    </row>
    <row r="6" s="1" customFormat="1" spans="1:20">
      <c r="A6" s="3">
        <v>15001237411</v>
      </c>
      <c r="B6" s="1" t="s">
        <v>79</v>
      </c>
      <c r="C6" s="1" t="s">
        <v>105</v>
      </c>
      <c r="D6" s="1" t="s">
        <v>106</v>
      </c>
      <c r="E6" s="1" t="s">
        <v>38</v>
      </c>
      <c r="F6" s="1" t="s">
        <v>79</v>
      </c>
      <c r="G6" s="1" t="s">
        <v>82</v>
      </c>
      <c r="H6" s="1" t="s">
        <v>83</v>
      </c>
      <c r="I6" s="1" t="s">
        <v>107</v>
      </c>
      <c r="J6" s="1" t="s">
        <v>85</v>
      </c>
      <c r="K6" s="1" t="s">
        <v>107</v>
      </c>
      <c r="L6" s="1" t="s">
        <v>107</v>
      </c>
      <c r="M6" s="1" t="s">
        <v>86</v>
      </c>
      <c r="N6" s="1" t="s">
        <v>86</v>
      </c>
      <c r="O6" s="1" t="s">
        <v>87</v>
      </c>
      <c r="P6" s="1" t="s">
        <v>88</v>
      </c>
      <c r="Q6" s="1" t="s">
        <v>108</v>
      </c>
      <c r="R6" s="1" t="s">
        <v>90</v>
      </c>
      <c r="S6" s="1" t="s">
        <v>91</v>
      </c>
      <c r="T6" s="1" t="s">
        <v>92</v>
      </c>
    </row>
    <row r="7" s="1" customFormat="1" spans="1:20">
      <c r="A7" s="3">
        <v>14941314135</v>
      </c>
      <c r="B7" s="1" t="s">
        <v>109</v>
      </c>
      <c r="C7" s="1" t="s">
        <v>110</v>
      </c>
      <c r="D7" s="1" t="s">
        <v>111</v>
      </c>
      <c r="E7" s="1" t="s">
        <v>35</v>
      </c>
      <c r="F7" s="1" t="s">
        <v>79</v>
      </c>
      <c r="G7" s="1" t="s">
        <v>82</v>
      </c>
      <c r="H7" s="1" t="s">
        <v>83</v>
      </c>
      <c r="I7" s="1" t="s">
        <v>112</v>
      </c>
      <c r="J7" s="1" t="s">
        <v>85</v>
      </c>
      <c r="K7" s="1" t="s">
        <v>112</v>
      </c>
      <c r="L7" s="1" t="s">
        <v>112</v>
      </c>
      <c r="M7" s="1" t="s">
        <v>86</v>
      </c>
      <c r="N7" s="1" t="s">
        <v>86</v>
      </c>
      <c r="O7" s="1" t="s">
        <v>87</v>
      </c>
      <c r="P7" s="1" t="s">
        <v>88</v>
      </c>
      <c r="Q7" s="1" t="s">
        <v>113</v>
      </c>
      <c r="R7" s="1" t="s">
        <v>90</v>
      </c>
      <c r="S7" s="1" t="s">
        <v>91</v>
      </c>
      <c r="T7" s="1" t="s">
        <v>92</v>
      </c>
    </row>
    <row r="8" s="1" customFormat="1" spans="1:20">
      <c r="A8" s="3">
        <v>14598544102</v>
      </c>
      <c r="B8" s="1" t="s">
        <v>114</v>
      </c>
      <c r="C8" s="1" t="s">
        <v>115</v>
      </c>
      <c r="D8" s="1" t="s">
        <v>116</v>
      </c>
      <c r="E8" s="1" t="s">
        <v>29</v>
      </c>
      <c r="F8" s="1" t="s">
        <v>117</v>
      </c>
      <c r="G8" s="1" t="s">
        <v>82</v>
      </c>
      <c r="H8" s="1" t="s">
        <v>83</v>
      </c>
      <c r="I8" s="1" t="s">
        <v>118</v>
      </c>
      <c r="J8" s="1" t="s">
        <v>85</v>
      </c>
      <c r="K8" s="1" t="s">
        <v>118</v>
      </c>
      <c r="L8" s="1" t="s">
        <v>118</v>
      </c>
      <c r="M8" s="1" t="s">
        <v>86</v>
      </c>
      <c r="N8" s="1" t="s">
        <v>86</v>
      </c>
      <c r="O8" s="1" t="s">
        <v>87</v>
      </c>
      <c r="P8" s="1" t="s">
        <v>88</v>
      </c>
      <c r="Q8" s="1" t="s">
        <v>119</v>
      </c>
      <c r="R8" s="1" t="s">
        <v>90</v>
      </c>
      <c r="S8" s="1" t="s">
        <v>91</v>
      </c>
      <c r="T8" s="1" t="s">
        <v>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2021-05-11T01:23:19Z</dcterms:created>
  <dcterms:modified xsi:type="dcterms:W3CDTF">2021-05-11T01:36:39Z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4A5254C5DDFA4640ADEB7DD913731546</vt:lpwstr>
  </property>
  <property fmtid="{D5CDD505-2E9C-101B-9397-08002B2CF9AE}" pid="3" name="KSOProductBuildVer">
    <vt:lpwstr>2052-11.1.0.10463</vt:lpwstr>
  </property>
</Properties>
</file>