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Sheet2" sheetId="2" r:id="rId2"/>
    <sheet name="HOP" sheetId="3" r:id="rId3"/>
  </sheets>
  <definedNames>
    <definedName name="_xlnm._FilterDatabase" localSheetId="1" hidden="1">Sheet2!$1:$16</definedName>
  </definedNames>
  <calcPr calcId="144525"/>
</workbook>
</file>

<file path=xl/sharedStrings.xml><?xml version="1.0" encoding="utf-8"?>
<sst xmlns="http://schemas.openxmlformats.org/spreadsheetml/2006/main" count="213" uniqueCount="104">
  <si>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</si>
  <si>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</si>
  <si>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</si>
  <si>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</si>
  <si>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</si>
  <si>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</si>
  <si>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</si>
  <si>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</si>
  <si>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</si>
  <si>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</si>
  <si>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</si>
  <si>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</si>
  <si>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</si>
  <si>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</si>
  <si>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</si>
  <si>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</si>
  <si>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</si>
  <si>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</si>
  <si>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</si>
  <si>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</si>
  <si>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</si>
  <si>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</si>
  <si>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</si>
  <si>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</si>
  <si>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</si>
  <si>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取消</t>
  </si>
  <si>
    <t>[安顺]安顺豪生温泉度假酒店(71662034)</t>
  </si>
  <si>
    <t>豪华庭院大床房&lt;双人入住&gt;&lt;中宾&gt;&lt;双早&gt;&lt; DLTZ &gt;</t>
  </si>
  <si>
    <t>CNY</t>
  </si>
  <si>
    <t>谢婕</t>
  </si>
  <si>
    <t>CA13744210521CNY</t>
  </si>
  <si>
    <t>未提现</t>
  </si>
  <si>
    <t>携程开票</t>
  </si>
  <si>
    <t>正常</t>
  </si>
  <si>
    <t>[梅州]梅州麓湖山酒店(62503407)</t>
  </si>
  <si>
    <t>公寓标准双人房&lt;双早&gt;&lt;双床&gt;</t>
  </si>
  <si>
    <t>曾燕</t>
  </si>
  <si>
    <t>公寓标准大床房&lt;双人入住&gt;&lt;双早&gt;&lt;大床&gt;</t>
  </si>
  <si>
    <t>陈序铭</t>
  </si>
  <si>
    <t>[贵阳]贵阳溪山里酒店(64874007)</t>
  </si>
  <si>
    <t>高级大床房&lt;中宾&gt;&lt;双人入住&gt;&lt;双早&gt;</t>
  </si>
  <si>
    <t>张文卓</t>
  </si>
  <si>
    <t>豪华大床房&lt;特惠价&gt;&lt;双人入住&gt;&lt;双早&gt;</t>
  </si>
  <si>
    <t>周新娥</t>
  </si>
  <si>
    <t>好莱坞双床房&lt;双人入住&gt;&lt;内宾&gt;&lt;双早&gt;&lt; DLTZ &gt;</t>
  </si>
  <si>
    <t>王炳琛</t>
  </si>
  <si>
    <t>豪华大床房&lt;双人入住&gt;&lt;内宾&gt;&lt;双早&gt;&lt; DLTZ &gt;</t>
  </si>
  <si>
    <t>孙佳锋</t>
  </si>
  <si>
    <t>[广州]锦江都城酒店（广州番禺万博店）(73663791)</t>
  </si>
  <si>
    <t>风雅双床房&lt;双人入住&gt;&lt;无早&gt;</t>
  </si>
  <si>
    <t>郭晓雷</t>
  </si>
  <si>
    <t>，</t>
  </si>
  <si>
    <t>202105051254590001</t>
  </si>
  <si>
    <t>202105051919540021</t>
  </si>
  <si>
    <t>202105051959250021</t>
  </si>
  <si>
    <t>A210521100602481 直采：1625元</t>
  </si>
  <si>
    <t>A210521100631481 SAAS：960元</t>
  </si>
  <si>
    <t>i210521100518 房集：1151元</t>
  </si>
  <si>
    <t>总计：3736元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</si>
  <si>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</si>
  <si>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</si>
  <si>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</si>
  <si>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</si>
  <si>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</si>
  <si>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</si>
  <si>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</si>
  <si>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</si>
  <si>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</si>
  <si>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</si>
  <si>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</si>
  <si>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</si>
  <si>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</si>
  <si>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</si>
  <si>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</si>
  <si>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</si>
  <si>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</si>
  <si>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2021-05-05</t>
  </si>
  <si>
    <t>2100612</t>
  </si>
  <si>
    <t>梅州麓湖山酒店</t>
  </si>
  <si>
    <t>2021-05-06</t>
  </si>
  <si>
    <t>退房日月结</t>
  </si>
  <si>
    <t>420.00</t>
  </si>
  <si>
    <t>RMB</t>
  </si>
  <si>
    <t>0</t>
  </si>
  <si>
    <t>0.00</t>
  </si>
  <si>
    <t>携程汇登国内直连</t>
  </si>
  <si>
    <t>2021-05-05 16:06:47</t>
  </si>
  <si>
    <t>否</t>
  </si>
  <si>
    <t>广州汇登信息科技有限公司</t>
  </si>
  <si>
    <t>Saas酒店</t>
  </si>
  <si>
    <t>2021-05-03</t>
  </si>
  <si>
    <t>2097910</t>
  </si>
  <si>
    <t>272.00</t>
  </si>
  <si>
    <t>2021-05-03 19:39:42</t>
  </si>
  <si>
    <t>2097907</t>
  </si>
  <si>
    <t>268.00</t>
  </si>
  <si>
    <t>2021-05-03 19:39:45</t>
  </si>
  <si>
    <t>2021-04-23</t>
  </si>
  <si>
    <t>2079402</t>
  </si>
  <si>
    <t>锦江都城酒店（广州番禺万博店）</t>
  </si>
  <si>
    <t>2021-05-02</t>
  </si>
  <si>
    <t>1625.00</t>
  </si>
  <si>
    <t>2021-04-23 15:21:57</t>
  </si>
  <si>
    <t>直采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</si>
</sst>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15021451262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44320</v>
      </c>
      <c r="G2" s="5">
        <v>44322</v>
      </c>
      <c r="H2" s="4">
        <v>1</v>
      </c>
      <c r="I2" s="4">
        <v>2</v>
      </c>
      <c r="J2" s="4">
        <v>2</v>
      </c>
      <c r="K2" s="4" t="s">
        <v>28</v>
      </c>
      <c r="L2" s="4">
        <v>-856</v>
      </c>
      <c r="M2" s="4">
        <v>-856</v>
      </c>
      <c r="N2" s="4" t="s">
        <v>29</v>
      </c>
      <c r="O2" s="4" t="s">
        <v>30</v>
      </c>
      <c r="P2" s="4" t="s">
        <v>31</v>
      </c>
      <c r="Q2" s="4">
        <v>0</v>
      </c>
      <c r="R2" s="7">
        <v>44313</v>
      </c>
      <c r="S2" s="5">
        <v>44337</v>
      </c>
      <c r="T2" s="4" t="s">
        <v>32</v>
      </c>
      <c r="U2" s="4">
        <v>-856</v>
      </c>
      <c r="V2" s="4">
        <v>0</v>
      </c>
      <c r="W2" s="4">
        <v>0</v>
      </c>
    </row>
    <row r="3" s="4" customFormat="1" spans="1:24">
      <c r="A3" s="4">
        <v>15087502610</v>
      </c>
      <c r="B3" s="4" t="s">
        <v>24</v>
      </c>
      <c r="C3" s="4" t="s">
        <v>33</v>
      </c>
      <c r="D3" s="4" t="s">
        <v>34</v>
      </c>
      <c r="E3" s="4" t="s">
        <v>35</v>
      </c>
      <c r="F3" s="5">
        <v>44321</v>
      </c>
      <c r="G3" s="5">
        <v>44322</v>
      </c>
      <c r="H3" s="4">
        <v>1</v>
      </c>
      <c r="I3" s="4">
        <v>1</v>
      </c>
      <c r="J3" s="4">
        <v>1</v>
      </c>
      <c r="K3" s="4" t="s">
        <v>28</v>
      </c>
      <c r="L3" s="4">
        <v>272</v>
      </c>
      <c r="M3" s="4">
        <v>272</v>
      </c>
      <c r="N3" s="4" t="s">
        <v>36</v>
      </c>
      <c r="O3" s="4" t="s">
        <v>30</v>
      </c>
      <c r="P3" s="4" t="s">
        <v>31</v>
      </c>
      <c r="Q3" s="4">
        <v>0</v>
      </c>
      <c r="R3" s="7">
        <v>44319</v>
      </c>
      <c r="S3" s="5">
        <v>44337</v>
      </c>
      <c r="T3" s="4" t="s">
        <v>32</v>
      </c>
      <c r="U3" s="4">
        <v>272</v>
      </c>
      <c r="V3" s="4">
        <v>0</v>
      </c>
      <c r="W3" s="4">
        <v>0</v>
      </c>
      <c r="X3" s="4">
        <v>2097910</v>
      </c>
    </row>
    <row r="4" s="4" customFormat="1" spans="1:24">
      <c r="A4" s="4">
        <v>15087491688</v>
      </c>
      <c r="B4" s="4" t="s">
        <v>24</v>
      </c>
      <c r="C4" s="4" t="s">
        <v>33</v>
      </c>
      <c r="D4" s="4" t="s">
        <v>34</v>
      </c>
      <c r="E4" s="4" t="s">
        <v>37</v>
      </c>
      <c r="F4" s="5">
        <v>44321</v>
      </c>
      <c r="G4" s="5">
        <v>44322</v>
      </c>
      <c r="H4" s="4">
        <v>1</v>
      </c>
      <c r="I4" s="4">
        <v>1</v>
      </c>
      <c r="J4" s="4">
        <v>1</v>
      </c>
      <c r="K4" s="4" t="s">
        <v>28</v>
      </c>
      <c r="L4" s="4">
        <v>268</v>
      </c>
      <c r="M4" s="4">
        <v>268</v>
      </c>
      <c r="N4" s="4" t="s">
        <v>38</v>
      </c>
      <c r="O4" s="4" t="s">
        <v>30</v>
      </c>
      <c r="P4" s="4" t="s">
        <v>31</v>
      </c>
      <c r="Q4" s="4">
        <v>0</v>
      </c>
      <c r="R4" s="7">
        <v>44319</v>
      </c>
      <c r="S4" s="5">
        <v>44337</v>
      </c>
      <c r="T4" s="4" t="s">
        <v>32</v>
      </c>
      <c r="U4" s="4">
        <v>268</v>
      </c>
      <c r="V4" s="4">
        <v>0</v>
      </c>
      <c r="W4" s="4">
        <v>0</v>
      </c>
      <c r="X4" s="4">
        <v>2097907</v>
      </c>
    </row>
    <row r="5" s="4" customFormat="1" spans="1:23">
      <c r="A5" s="4">
        <v>15102260753</v>
      </c>
      <c r="B5" s="4" t="s">
        <v>24</v>
      </c>
      <c r="C5" s="4" t="s">
        <v>33</v>
      </c>
      <c r="D5" s="4" t="s">
        <v>39</v>
      </c>
      <c r="E5" s="4" t="s">
        <v>40</v>
      </c>
      <c r="F5" s="5">
        <v>44321</v>
      </c>
      <c r="G5" s="5">
        <v>44322</v>
      </c>
      <c r="H5" s="4">
        <v>1</v>
      </c>
      <c r="I5" s="4">
        <v>1</v>
      </c>
      <c r="J5" s="4">
        <v>1</v>
      </c>
      <c r="K5" s="4" t="s">
        <v>28</v>
      </c>
      <c r="L5" s="4">
        <v>394</v>
      </c>
      <c r="M5" s="4">
        <v>394</v>
      </c>
      <c r="N5" s="4" t="s">
        <v>41</v>
      </c>
      <c r="O5" s="4" t="s">
        <v>30</v>
      </c>
      <c r="P5" s="4" t="s">
        <v>31</v>
      </c>
      <c r="Q5" s="4">
        <v>0</v>
      </c>
      <c r="R5" s="7">
        <v>44321</v>
      </c>
      <c r="S5" s="5">
        <v>44337</v>
      </c>
      <c r="T5" s="4" t="s">
        <v>32</v>
      </c>
      <c r="U5" s="4">
        <v>394</v>
      </c>
      <c r="V5" s="4">
        <v>0</v>
      </c>
      <c r="W5" s="4">
        <v>0</v>
      </c>
    </row>
    <row r="6" s="4" customFormat="1" spans="1:24">
      <c r="A6" s="4">
        <v>15103662274</v>
      </c>
      <c r="B6" s="4" t="s">
        <v>24</v>
      </c>
      <c r="C6" s="4" t="s">
        <v>33</v>
      </c>
      <c r="D6" s="4" t="s">
        <v>34</v>
      </c>
      <c r="E6" s="4" t="s">
        <v>42</v>
      </c>
      <c r="F6" s="5">
        <v>44321</v>
      </c>
      <c r="G6" s="5">
        <v>44322</v>
      </c>
      <c r="H6" s="4">
        <v>1</v>
      </c>
      <c r="I6" s="4">
        <v>1</v>
      </c>
      <c r="J6" s="4">
        <v>1</v>
      </c>
      <c r="K6" s="4" t="s">
        <v>28</v>
      </c>
      <c r="L6" s="4">
        <v>420</v>
      </c>
      <c r="M6" s="4">
        <v>420</v>
      </c>
      <c r="N6" s="4" t="s">
        <v>43</v>
      </c>
      <c r="O6" s="4" t="s">
        <v>30</v>
      </c>
      <c r="P6" s="4" t="s">
        <v>31</v>
      </c>
      <c r="Q6" s="4">
        <v>0</v>
      </c>
      <c r="R6" s="7">
        <v>44321</v>
      </c>
      <c r="S6" s="5">
        <v>44337</v>
      </c>
      <c r="T6" s="4" t="s">
        <v>32</v>
      </c>
      <c r="U6" s="4">
        <v>420</v>
      </c>
      <c r="V6" s="4">
        <v>0</v>
      </c>
      <c r="W6" s="4">
        <v>0</v>
      </c>
      <c r="X6" s="4">
        <v>2100612</v>
      </c>
    </row>
    <row r="7" s="4" customFormat="1" spans="1:23">
      <c r="A7" s="4">
        <v>15104459745</v>
      </c>
      <c r="B7" s="4" t="s">
        <v>24</v>
      </c>
      <c r="C7" s="4" t="s">
        <v>33</v>
      </c>
      <c r="D7" s="4" t="s">
        <v>26</v>
      </c>
      <c r="E7" s="4" t="s">
        <v>44</v>
      </c>
      <c r="F7" s="5">
        <v>44321</v>
      </c>
      <c r="G7" s="5">
        <v>44322</v>
      </c>
      <c r="H7" s="4">
        <v>1</v>
      </c>
      <c r="I7" s="4">
        <v>1</v>
      </c>
      <c r="J7" s="4">
        <v>1</v>
      </c>
      <c r="K7" s="4" t="s">
        <v>28</v>
      </c>
      <c r="L7" s="4">
        <v>360</v>
      </c>
      <c r="M7" s="4">
        <v>360</v>
      </c>
      <c r="N7" s="4" t="s">
        <v>45</v>
      </c>
      <c r="O7" s="4" t="s">
        <v>30</v>
      </c>
      <c r="P7" s="4" t="s">
        <v>31</v>
      </c>
      <c r="Q7" s="4">
        <v>0</v>
      </c>
      <c r="R7" s="7">
        <v>44321</v>
      </c>
      <c r="S7" s="5">
        <v>44337</v>
      </c>
      <c r="T7" s="4" t="s">
        <v>32</v>
      </c>
      <c r="U7" s="4">
        <v>360</v>
      </c>
      <c r="V7" s="4">
        <v>0</v>
      </c>
      <c r="W7" s="4">
        <v>0</v>
      </c>
    </row>
    <row r="8" s="4" customFormat="1" spans="1:23">
      <c r="A8" s="4">
        <v>15104637473</v>
      </c>
      <c r="B8" s="4" t="s">
        <v>24</v>
      </c>
      <c r="C8" s="4" t="s">
        <v>33</v>
      </c>
      <c r="D8" s="4" t="s">
        <v>26</v>
      </c>
      <c r="E8" s="4" t="s">
        <v>46</v>
      </c>
      <c r="F8" s="5">
        <v>44321</v>
      </c>
      <c r="G8" s="5">
        <v>44322</v>
      </c>
      <c r="H8" s="4">
        <v>1</v>
      </c>
      <c r="I8" s="4">
        <v>1</v>
      </c>
      <c r="J8" s="4">
        <v>1</v>
      </c>
      <c r="K8" s="4" t="s">
        <v>28</v>
      </c>
      <c r="L8" s="4">
        <v>397</v>
      </c>
      <c r="M8" s="4">
        <v>397</v>
      </c>
      <c r="N8" s="4" t="s">
        <v>47</v>
      </c>
      <c r="O8" s="4" t="s">
        <v>30</v>
      </c>
      <c r="P8" s="4" t="s">
        <v>31</v>
      </c>
      <c r="Q8" s="4">
        <v>0</v>
      </c>
      <c r="R8" s="7">
        <v>44321</v>
      </c>
      <c r="S8" s="5">
        <v>44337</v>
      </c>
      <c r="T8" s="4" t="s">
        <v>32</v>
      </c>
      <c r="U8" s="4">
        <v>397</v>
      </c>
      <c r="V8" s="4">
        <v>0</v>
      </c>
      <c r="W8" s="4">
        <v>0</v>
      </c>
    </row>
    <row r="9" s="4" customFormat="1" spans="1:23">
      <c r="A9" s="4">
        <v>14990238407</v>
      </c>
      <c r="B9" s="4" t="s">
        <v>24</v>
      </c>
      <c r="C9" s="4" t="s">
        <v>33</v>
      </c>
      <c r="D9" s="4" t="s">
        <v>48</v>
      </c>
      <c r="E9" s="4" t="s">
        <v>49</v>
      </c>
      <c r="F9" s="5">
        <v>44318</v>
      </c>
      <c r="G9" s="5">
        <v>44322</v>
      </c>
      <c r="H9" s="4">
        <v>1</v>
      </c>
      <c r="I9" s="4">
        <v>4</v>
      </c>
      <c r="J9" s="4">
        <v>4</v>
      </c>
      <c r="K9" s="4" t="s">
        <v>28</v>
      </c>
      <c r="L9" s="4">
        <v>1625</v>
      </c>
      <c r="M9" s="4">
        <v>1625</v>
      </c>
      <c r="N9" s="4" t="s">
        <v>50</v>
      </c>
      <c r="O9" s="4" t="s">
        <v>30</v>
      </c>
      <c r="P9" s="4" t="s">
        <v>31</v>
      </c>
      <c r="Q9" s="4">
        <v>0</v>
      </c>
      <c r="R9" s="7">
        <v>44309</v>
      </c>
      <c r="S9" s="5">
        <v>44337</v>
      </c>
      <c r="T9" s="4" t="s">
        <v>32</v>
      </c>
      <c r="U9" s="4">
        <v>1625</v>
      </c>
      <c r="V9" s="4">
        <v>0</v>
      </c>
      <c r="W9" s="4">
        <v>0</v>
      </c>
    </row>
    <row r="10" s="4" customFormat="1" spans="1:23">
      <c r="A10" s="4">
        <v>15021451262</v>
      </c>
      <c r="B10" s="4" t="s">
        <v>24</v>
      </c>
      <c r="C10" s="4" t="s">
        <v>33</v>
      </c>
      <c r="D10" s="4" t="s">
        <v>26</v>
      </c>
      <c r="E10" s="4" t="s">
        <v>27</v>
      </c>
      <c r="F10" s="5">
        <v>44320</v>
      </c>
      <c r="G10" s="5">
        <v>44322</v>
      </c>
      <c r="H10" s="4">
        <v>1</v>
      </c>
      <c r="I10" s="4">
        <v>2</v>
      </c>
      <c r="J10" s="4">
        <v>2</v>
      </c>
      <c r="K10" s="4" t="s">
        <v>28</v>
      </c>
      <c r="L10" s="4">
        <v>856</v>
      </c>
      <c r="M10" s="4">
        <v>856</v>
      </c>
      <c r="N10" s="4" t="s">
        <v>29</v>
      </c>
      <c r="O10" s="4" t="s">
        <v>30</v>
      </c>
      <c r="P10" s="4" t="s">
        <v>31</v>
      </c>
      <c r="Q10" s="4">
        <v>0</v>
      </c>
      <c r="R10" s="7">
        <v>44313</v>
      </c>
      <c r="S10" s="5">
        <v>44337</v>
      </c>
      <c r="T10" s="4" t="s">
        <v>32</v>
      </c>
      <c r="U10" s="4">
        <v>856</v>
      </c>
      <c r="V10" s="4">
        <v>0</v>
      </c>
      <c r="W1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F31" sqref="F31"/>
    </sheetView>
  </sheetViews>
  <sheetFormatPr defaultColWidth="9" defaultRowHeight="13.5"/>
  <cols>
    <col min="1" max="1" width="12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hidden="1" spans="1:9">
      <c r="A2" s="4">
        <v>15021451262</v>
      </c>
      <c r="B2" s="5">
        <v>44320</v>
      </c>
      <c r="C2" s="5">
        <v>44322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15087502610</v>
      </c>
      <c r="B3" s="5">
        <v>44321</v>
      </c>
      <c r="C3" s="5">
        <v>44322</v>
      </c>
      <c r="D3" s="4">
        <v>272</v>
      </c>
      <c r="E3" s="4" t="str">
        <f>VLOOKUP(A3,HOP!A:L,12,0)</f>
        <v>272.00</v>
      </c>
      <c r="F3" s="4" t="str">
        <f>VLOOKUP(A3,HOP!A:C,3,0)</f>
        <v>2097910</v>
      </c>
      <c r="G3" s="4">
        <f t="shared" ref="G3:G10" si="0">D3-E3</f>
        <v>0</v>
      </c>
      <c r="H3" s="4" t="str">
        <f t="shared" ref="H3:H10" si="1">$H$1&amp;F3</f>
        <v>，2097910</v>
      </c>
      <c r="I3" s="4" t="str">
        <f>VLOOKUP(A3,HOP!A:T,20,0)</f>
        <v>Saas酒店</v>
      </c>
    </row>
    <row r="4" s="4" customFormat="1" spans="1:9">
      <c r="A4" s="4">
        <v>15087491688</v>
      </c>
      <c r="B4" s="5">
        <v>44321</v>
      </c>
      <c r="C4" s="5">
        <v>44322</v>
      </c>
      <c r="D4" s="4">
        <v>268</v>
      </c>
      <c r="E4" s="4" t="str">
        <f>VLOOKUP(A4,HOP!A:L,12,0)</f>
        <v>268.00</v>
      </c>
      <c r="F4" s="4" t="str">
        <f>VLOOKUP(A4,HOP!A:C,3,0)</f>
        <v>2097907</v>
      </c>
      <c r="G4" s="4">
        <f t="shared" si="0"/>
        <v>0</v>
      </c>
      <c r="H4" s="4" t="str">
        <f t="shared" si="1"/>
        <v>，2097907</v>
      </c>
      <c r="I4" s="4" t="str">
        <f>VLOOKUP(A4,HOP!A:T,20,0)</f>
        <v>Saas酒店</v>
      </c>
    </row>
    <row r="5" s="4" customFormat="1" hidden="1" spans="1:10">
      <c r="A5" s="4">
        <v>15102260753</v>
      </c>
      <c r="B5" s="5">
        <v>44321</v>
      </c>
      <c r="C5" s="5">
        <v>44322</v>
      </c>
      <c r="D5" s="4">
        <v>394</v>
      </c>
      <c r="E5" s="4">
        <v>394</v>
      </c>
      <c r="F5" s="8" t="s">
        <v>52</v>
      </c>
      <c r="G5" s="4">
        <f t="shared" si="0"/>
        <v>0</v>
      </c>
      <c r="H5" s="4" t="str">
        <f t="shared" si="1"/>
        <v>，202105051254590001</v>
      </c>
      <c r="I5" s="4" t="e">
        <f>VLOOKUP(A5,HOP!A:T,20,0)</f>
        <v>#N/A</v>
      </c>
      <c r="J5" s="4">
        <v>5.5</v>
      </c>
    </row>
    <row r="6" s="4" customFormat="1" spans="1:9">
      <c r="A6" s="4">
        <v>15103662274</v>
      </c>
      <c r="B6" s="5">
        <v>44321</v>
      </c>
      <c r="C6" s="5">
        <v>44322</v>
      </c>
      <c r="D6" s="4">
        <v>420</v>
      </c>
      <c r="E6" s="4" t="str">
        <f>VLOOKUP(A6,HOP!A:L,12,0)</f>
        <v>420.00</v>
      </c>
      <c r="F6" s="4" t="str">
        <f>VLOOKUP(A6,HOP!A:C,3,0)</f>
        <v>2100612</v>
      </c>
      <c r="G6" s="4">
        <f t="shared" si="0"/>
        <v>0</v>
      </c>
      <c r="H6" s="4" t="str">
        <f t="shared" si="1"/>
        <v>，2100612</v>
      </c>
      <c r="I6" s="4" t="str">
        <f>VLOOKUP(A6,HOP!A:T,20,0)</f>
        <v>Saas酒店</v>
      </c>
    </row>
    <row r="7" s="4" customFormat="1" hidden="1" spans="1:10">
      <c r="A7" s="4">
        <v>15104459745</v>
      </c>
      <c r="B7" s="5">
        <v>44321</v>
      </c>
      <c r="C7" s="5">
        <v>44322</v>
      </c>
      <c r="D7" s="4">
        <v>360</v>
      </c>
      <c r="E7" s="4">
        <v>360</v>
      </c>
      <c r="F7" s="8" t="s">
        <v>53</v>
      </c>
      <c r="G7" s="4">
        <f t="shared" si="0"/>
        <v>0</v>
      </c>
      <c r="H7" s="4" t="str">
        <f t="shared" si="1"/>
        <v>，202105051919540021</v>
      </c>
      <c r="I7" s="4" t="e">
        <f>VLOOKUP(A7,HOP!A:T,20,0)</f>
        <v>#N/A</v>
      </c>
      <c r="J7" s="4">
        <v>5.5</v>
      </c>
    </row>
    <row r="8" s="4" customFormat="1" hidden="1" spans="1:10">
      <c r="A8" s="4">
        <v>15104637473</v>
      </c>
      <c r="B8" s="5">
        <v>44321</v>
      </c>
      <c r="C8" s="5">
        <v>44322</v>
      </c>
      <c r="D8" s="4">
        <v>397</v>
      </c>
      <c r="E8" s="4">
        <v>397</v>
      </c>
      <c r="F8" s="8" t="s">
        <v>54</v>
      </c>
      <c r="G8" s="4">
        <f t="shared" si="0"/>
        <v>0</v>
      </c>
      <c r="H8" s="4" t="str">
        <f t="shared" si="1"/>
        <v>，202105051959250021</v>
      </c>
      <c r="I8" s="4" t="e">
        <f>VLOOKUP(A8,HOP!A:T,20,0)</f>
        <v>#N/A</v>
      </c>
      <c r="J8" s="4">
        <v>5.5</v>
      </c>
    </row>
    <row r="9" s="4" customFormat="1" spans="1:9">
      <c r="A9" s="4">
        <v>14990238407</v>
      </c>
      <c r="B9" s="5">
        <v>44318</v>
      </c>
      <c r="C9" s="5">
        <v>44322</v>
      </c>
      <c r="D9" s="4">
        <v>1625</v>
      </c>
      <c r="E9" s="4" t="str">
        <f>VLOOKUP(A9,HOP!A:L,12,0)</f>
        <v>1625.00</v>
      </c>
      <c r="F9" s="4" t="str">
        <f>VLOOKUP(A9,HOP!A:C,3,0)</f>
        <v>2079402</v>
      </c>
      <c r="G9" s="4">
        <f t="shared" si="0"/>
        <v>0</v>
      </c>
      <c r="H9" s="4" t="str">
        <f t="shared" si="1"/>
        <v>，2079402</v>
      </c>
      <c r="I9" s="4" t="str">
        <f>VLOOKUP(A9,HOP!A:T,20,0)</f>
        <v>直采</v>
      </c>
    </row>
    <row r="11" spans="4:4">
      <c r="D11" s="4">
        <f>SUM(D2:D10)</f>
        <v>3736</v>
      </c>
    </row>
    <row r="12" spans="4:4">
      <c r="D12" s="6"/>
    </row>
    <row r="14" spans="1:1">
      <c r="A14" s="4" t="s">
        <v>55</v>
      </c>
    </row>
    <row r="15" spans="1:1">
      <c r="A15" s="4" t="s">
        <v>56</v>
      </c>
    </row>
    <row r="16" spans="1:1">
      <c r="A16" s="4" t="s">
        <v>57</v>
      </c>
    </row>
    <row r="17" spans="1:1">
      <c r="A17" s="4" t="s">
        <v>58</v>
      </c>
    </row>
  </sheetData>
  <autoFilter ref="A1:XFD16">
    <filterColumn colId="3">
      <filters blank="1">
        <filter val="360"/>
        <filter val="420"/>
        <filter val="272"/>
        <filter val="394"/>
        <filter val="1625"/>
        <filter val="3736"/>
        <filter val="397"/>
        <filter val="268"/>
        <filter val="3736 CNY"/>
      </filters>
    </filterColumn>
    <filterColumn colId="8">
      <filters blank="1">
        <filter val="直采"/>
        <filter val="Saas酒店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E26" sqref="E26"/>
    </sheetView>
  </sheetViews>
  <sheetFormatPr defaultColWidth="8" defaultRowHeight="12.75" outlineLevelRow="4"/>
  <cols>
    <col min="1" max="1" width="11.125" style="1"/>
    <col min="2" max="2" width="8" style="1"/>
    <col min="3" max="3" width="9" style="1" customWidth="1"/>
    <col min="4" max="16383" width="8" style="1"/>
  </cols>
  <sheetData>
    <row r="1" s="1" customFormat="1" spans="1:20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="1" customFormat="1" spans="1:20">
      <c r="A2" s="3">
        <v>15103662274</v>
      </c>
      <c r="B2" s="1" t="s">
        <v>76</v>
      </c>
      <c r="C2" s="1" t="s">
        <v>77</v>
      </c>
      <c r="D2" s="1" t="s">
        <v>78</v>
      </c>
      <c r="E2" s="1" t="s">
        <v>43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</row>
    <row r="3" s="1" customFormat="1" spans="1:20">
      <c r="A3" s="3">
        <v>15087502610</v>
      </c>
      <c r="B3" s="1" t="s">
        <v>90</v>
      </c>
      <c r="C3" s="1" t="s">
        <v>91</v>
      </c>
      <c r="D3" s="1" t="s">
        <v>78</v>
      </c>
      <c r="E3" s="1" t="s">
        <v>36</v>
      </c>
      <c r="F3" s="1" t="s">
        <v>76</v>
      </c>
      <c r="G3" s="1" t="s">
        <v>79</v>
      </c>
      <c r="H3" s="1" t="s">
        <v>80</v>
      </c>
      <c r="I3" s="1" t="s">
        <v>92</v>
      </c>
      <c r="J3" s="1" t="s">
        <v>82</v>
      </c>
      <c r="K3" s="1" t="s">
        <v>92</v>
      </c>
      <c r="L3" s="1" t="s">
        <v>92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93</v>
      </c>
      <c r="R3" s="1" t="s">
        <v>87</v>
      </c>
      <c r="S3" s="1" t="s">
        <v>88</v>
      </c>
      <c r="T3" s="1" t="s">
        <v>89</v>
      </c>
    </row>
    <row r="4" s="1" customFormat="1" spans="1:20">
      <c r="A4" s="3">
        <v>15087491688</v>
      </c>
      <c r="B4" s="1" t="s">
        <v>90</v>
      </c>
      <c r="C4" s="1" t="s">
        <v>94</v>
      </c>
      <c r="D4" s="1" t="s">
        <v>78</v>
      </c>
      <c r="E4" s="1" t="s">
        <v>38</v>
      </c>
      <c r="F4" s="1" t="s">
        <v>76</v>
      </c>
      <c r="G4" s="1" t="s">
        <v>79</v>
      </c>
      <c r="H4" s="1" t="s">
        <v>80</v>
      </c>
      <c r="I4" s="1" t="s">
        <v>95</v>
      </c>
      <c r="J4" s="1" t="s">
        <v>82</v>
      </c>
      <c r="K4" s="1" t="s">
        <v>95</v>
      </c>
      <c r="L4" s="1" t="s">
        <v>95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96</v>
      </c>
      <c r="R4" s="1" t="s">
        <v>87</v>
      </c>
      <c r="S4" s="1" t="s">
        <v>88</v>
      </c>
      <c r="T4" s="1" t="s">
        <v>89</v>
      </c>
    </row>
    <row r="5" s="1" customFormat="1" spans="1:20">
      <c r="A5" s="3">
        <v>14990238407</v>
      </c>
      <c r="B5" s="1" t="s">
        <v>97</v>
      </c>
      <c r="C5" s="1" t="s">
        <v>98</v>
      </c>
      <c r="D5" s="1" t="s">
        <v>99</v>
      </c>
      <c r="E5" s="1" t="s">
        <v>50</v>
      </c>
      <c r="F5" s="1" t="s">
        <v>100</v>
      </c>
      <c r="G5" s="1" t="s">
        <v>79</v>
      </c>
      <c r="H5" s="1" t="s">
        <v>80</v>
      </c>
      <c r="I5" s="1" t="s">
        <v>101</v>
      </c>
      <c r="J5" s="1" t="s">
        <v>82</v>
      </c>
      <c r="K5" s="1" t="s">
        <v>101</v>
      </c>
      <c r="L5" s="1" t="s">
        <v>101</v>
      </c>
      <c r="M5" s="1" t="s">
        <v>83</v>
      </c>
      <c r="N5" s="1" t="s">
        <v>83</v>
      </c>
      <c r="O5" s="1" t="s">
        <v>84</v>
      </c>
      <c r="P5" s="1" t="s">
        <v>85</v>
      </c>
      <c r="Q5" s="1" t="s">
        <v>102</v>
      </c>
      <c r="R5" s="1" t="s">
        <v>87</v>
      </c>
      <c r="S5" s="1" t="s">
        <v>88</v>
      </c>
      <c r="T5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2021-05-21T01:55:44Z</dcterms:created>
  <dcterms:modified xsi:type="dcterms:W3CDTF">2021-05-21T02:07:03Z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90C70CB99E514AB58552FA9B39802449</vt:lpwstr>
  </property>
  <property fmtid="{D5CDD505-2E9C-101B-9397-08002B2CF9AE}" pid="3" name="KSOProductBuildVer">
    <vt:lpwstr>2052-11.1.0.10495</vt:lpwstr>
  </property>
</Properties>
</file>