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 " sheetId="2" r:id="rId2"/>
    <sheet name="HOP" sheetId="3" r:id="rId3"/>
  </sheets>
  <definedNames>
    <definedName name="_xlnm._FilterDatabase" localSheetId="1" hidden="1">'对账 '!$1:$23</definedName>
  </definedNames>
  <calcPr calcId="144525"/>
</workbook>
</file>

<file path=xl/sharedStrings.xml><?xml version="1.0" encoding="utf-8"?>
<sst xmlns="http://schemas.openxmlformats.org/spreadsheetml/2006/main" count="402" uniqueCount="148">
  <si>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</si>
  <si>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</si>
  <si>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</si>
  <si>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</si>
  <si>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</si>
  <si>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</si>
  <si>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</si>
  <si>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</si>
  <si>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</si>
  <si>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</si>
  <si>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</si>
  <si>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</si>
  <si>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</si>
  <si>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</si>
  <si>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</si>
  <si>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</si>
  <si>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</si>
  <si>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</si>
  <si>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</si>
  <si>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</si>
  <si>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</si>
  <si>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</si>
  <si>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</si>
  <si>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</si>
  <si>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</si>
  <si>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</si>
  <si>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[广州]锦江都城酒店（广州番禺万博店）(73663791)</t>
  </si>
  <si>
    <t>时尚双床房&lt;双人入住&gt;&lt;双早&gt;&lt;双床&gt;</t>
  </si>
  <si>
    <t>CNY</t>
  </si>
  <si>
    <t>吴日强</t>
  </si>
  <si>
    <t>CA13744210530CNY</t>
  </si>
  <si>
    <t>未提现</t>
  </si>
  <si>
    <t>携程开票</t>
  </si>
  <si>
    <t>[上海]上海镛舍酒店(67670413)</t>
  </si>
  <si>
    <t>60平开间&lt;大床&gt;(至少连住2晚及以上)&lt;双人入住&gt;&lt;双早&gt;</t>
  </si>
  <si>
    <t>孙傲</t>
  </si>
  <si>
    <t>[澳门]澳门丽思卡尔顿酒店(The Ritz-Carlton, Macau)(67089569)</t>
  </si>
  <si>
    <t>尊贵套房&lt;双人入住&gt;&lt;特价&gt;&lt;无早&gt;</t>
  </si>
  <si>
    <t>Leung/Hiu Man,Cheung/Cheung Chun</t>
  </si>
  <si>
    <t>[梅州]梅州英思廷酒店(68034492)</t>
  </si>
  <si>
    <t>廷悦大床房&lt;内宾&gt;&lt;双人入住&gt;&lt;特惠专享&gt;&lt;双早&gt;&lt;大床&gt;</t>
  </si>
  <si>
    <t>李志雄,陈艺强,王瑞媚,董桂光,黄观磷</t>
  </si>
  <si>
    <t>[大理市]大理古城未迟清舍客栈(64242922)</t>
  </si>
  <si>
    <t>清舍观景大床房&lt;双人入住&gt;&lt;无早&gt;&lt;大床&gt;</t>
  </si>
  <si>
    <t>左鹏</t>
  </si>
  <si>
    <t>取消</t>
  </si>
  <si>
    <t>DLT6640798</t>
  </si>
  <si>
    <t>代分销</t>
  </si>
  <si>
    <t>[大邑]德门仁里精品酒店(大邑安仁古镇店)(62555384)</t>
  </si>
  <si>
    <t>大床房&lt;中宾&gt;&lt;双人入住&gt;&lt;双早&gt;&lt;大床&gt;</t>
  </si>
  <si>
    <t>张柳</t>
  </si>
  <si>
    <t>DFXA13744210531CNY</t>
  </si>
  <si>
    <t>DLT6644140</t>
  </si>
  <si>
    <t>秦永生</t>
  </si>
  <si>
    <t>DLT6644215</t>
  </si>
  <si>
    <t>曹珀琳</t>
  </si>
  <si>
    <t>[梅州]梅州麓湖山酒店(62503407)</t>
  </si>
  <si>
    <t>公寓标准大床房&lt;双人入住&gt;&lt;双早&gt;&lt;大床&gt;</t>
  </si>
  <si>
    <t>杨海柱,陈长荣</t>
  </si>
  <si>
    <t>CA13744210531CNY</t>
  </si>
  <si>
    <t>双床房&lt;中宾&gt;&lt;双人入住&gt;&lt;双早&gt;&lt;双床&gt;</t>
  </si>
  <si>
    <t>李祖信,孙威,汪鸿</t>
  </si>
  <si>
    <t>何红箭</t>
  </si>
  <si>
    <t>清舍简约双床房&lt;双人入住&gt;&lt;无早&gt;&lt;双床&gt;</t>
  </si>
  <si>
    <t>吴自露</t>
  </si>
  <si>
    <t>王汝娟</t>
  </si>
  <si>
    <t>廷逸大床房&lt;内宾&gt;&lt;双人入住&gt;&lt;特惠专享&gt;&lt;双早&gt;&lt;大床&gt;</t>
  </si>
  <si>
    <t>蓝敏</t>
  </si>
  <si>
    <t>清舍简约大床房&lt;双人入住&gt;&lt;无早&gt;&lt;大床&gt;</t>
  </si>
  <si>
    <t>沈金龙</t>
  </si>
  <si>
    <t>[安顺]安顺豪生温泉度假酒店(71662034)</t>
  </si>
  <si>
    <t>好莱坞双床房&lt;双人入住&gt;&lt;内宾&gt;&lt;双早&gt;&lt; DLTZ &gt;</t>
  </si>
  <si>
    <t>李张炜</t>
  </si>
  <si>
    <t>，</t>
  </si>
  <si>
    <t>202105152225230020</t>
  </si>
  <si>
    <t>A210531104016481</t>
  </si>
  <si>
    <t>A210531104103481</t>
  </si>
  <si>
    <t>i210531104254</t>
  </si>
  <si>
    <t>总计：11235元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</si>
  <si>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</si>
  <si>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</si>
  <si>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</si>
  <si>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</si>
  <si>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</si>
  <si>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</si>
  <si>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</si>
  <si>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</si>
  <si>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</si>
  <si>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</si>
  <si>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</si>
  <si>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</si>
  <si>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</si>
  <si>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</si>
  <si>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</si>
  <si>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</si>
  <si>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</si>
  <si>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2021-05-15</t>
  </si>
  <si>
    <t>2116638</t>
  </si>
  <si>
    <t>梅州英思廷酒店</t>
  </si>
  <si>
    <t>2021-05-16</t>
  </si>
  <si>
    <t>退房日月结</t>
  </si>
  <si>
    <t>245.00</t>
  </si>
  <si>
    <t>RMB</t>
  </si>
  <si>
    <t>0</t>
  </si>
  <si>
    <t>0.00</t>
  </si>
  <si>
    <t>携程汇登国内直连</t>
  </si>
  <si>
    <t>2021-05-15 13:10:49</t>
  </si>
  <si>
    <t>否</t>
  </si>
  <si>
    <t>广州汇登信息科技有限公司</t>
  </si>
  <si>
    <t>直采</t>
  </si>
  <si>
    <t>2021-05-14</t>
  </si>
  <si>
    <t>2115907</t>
  </si>
  <si>
    <t>大理古城未迟清舍客栈</t>
  </si>
  <si>
    <t>230.00</t>
  </si>
  <si>
    <t>2021-05-14 22:25:50</t>
  </si>
  <si>
    <t>2115577</t>
  </si>
  <si>
    <t>德门仁里精品酒店(大邑安仁古镇店)</t>
  </si>
  <si>
    <t>328.00</t>
  </si>
  <si>
    <t>2021-05-14 19:48:35</t>
  </si>
  <si>
    <t>2114692</t>
  </si>
  <si>
    <t>1225.00</t>
  </si>
  <si>
    <t>2021-05-14 13:20:15</t>
  </si>
  <si>
    <t>2021-05-13</t>
  </si>
  <si>
    <t>2112493</t>
  </si>
  <si>
    <t>澳门丽思卡尔顿酒店</t>
  </si>
  <si>
    <t>Leung Hiu Man,Cheung Cheung Chun</t>
  </si>
  <si>
    <t>1578.00</t>
  </si>
  <si>
    <t>2021-05-13 11:34:21</t>
  </si>
  <si>
    <t>2021-05-11</t>
  </si>
  <si>
    <t>2109505</t>
  </si>
  <si>
    <t>984.00</t>
  </si>
  <si>
    <t>2021-05-11 14:10:48</t>
  </si>
  <si>
    <t>2021-05-10</t>
  </si>
  <si>
    <t>2108890</t>
  </si>
  <si>
    <t>上海镛舍酒店</t>
  </si>
  <si>
    <t>4400.00</t>
  </si>
  <si>
    <t>2021-05-11 10:52:58</t>
  </si>
  <si>
    <t>2021-05-06</t>
  </si>
  <si>
    <t>2102225</t>
  </si>
  <si>
    <t>锦江都城酒店（广州番禺万博店）</t>
  </si>
  <si>
    <t>369.00</t>
  </si>
  <si>
    <t>2021-05-06 18:38:17</t>
  </si>
  <si>
    <t>2021-05-05</t>
  </si>
  <si>
    <t>2101089</t>
  </si>
  <si>
    <t>梅州麓湖山酒店</t>
  </si>
  <si>
    <t>536.00</t>
  </si>
  <si>
    <t>2021-05-06 09:20:37</t>
  </si>
  <si>
    <t>Saas酒店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</si>
</sst>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15112612991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44330</v>
      </c>
      <c r="G2" s="5">
        <v>44331</v>
      </c>
      <c r="H2" s="4">
        <v>1</v>
      </c>
      <c r="I2" s="4">
        <v>1</v>
      </c>
      <c r="J2" s="4">
        <v>1</v>
      </c>
      <c r="K2" s="4" t="s">
        <v>28</v>
      </c>
      <c r="L2" s="4">
        <v>369</v>
      </c>
      <c r="M2" s="4">
        <v>369</v>
      </c>
      <c r="N2" s="4" t="s">
        <v>29</v>
      </c>
      <c r="O2" s="4" t="s">
        <v>30</v>
      </c>
      <c r="P2" s="4" t="s">
        <v>31</v>
      </c>
      <c r="Q2" s="4">
        <v>0</v>
      </c>
      <c r="R2" s="6">
        <v>44322</v>
      </c>
      <c r="S2" s="5">
        <v>44346</v>
      </c>
      <c r="T2" s="4" t="s">
        <v>32</v>
      </c>
      <c r="U2" s="4">
        <v>369</v>
      </c>
      <c r="V2" s="4">
        <v>0</v>
      </c>
      <c r="W2" s="4">
        <v>0</v>
      </c>
      <c r="X2" s="4">
        <v>2102225</v>
      </c>
    </row>
    <row r="3" s="4" customFormat="1" spans="1:24">
      <c r="A3" s="4">
        <v>15181889023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44329</v>
      </c>
      <c r="G3" s="5">
        <v>44331</v>
      </c>
      <c r="H3" s="4">
        <v>1</v>
      </c>
      <c r="I3" s="4">
        <v>2</v>
      </c>
      <c r="J3" s="4">
        <v>2</v>
      </c>
      <c r="K3" s="4" t="s">
        <v>28</v>
      </c>
      <c r="L3" s="4">
        <v>4400</v>
      </c>
      <c r="M3" s="4">
        <v>4400</v>
      </c>
      <c r="N3" s="4" t="s">
        <v>35</v>
      </c>
      <c r="O3" s="4" t="s">
        <v>30</v>
      </c>
      <c r="P3" s="4" t="s">
        <v>31</v>
      </c>
      <c r="Q3" s="4">
        <v>0</v>
      </c>
      <c r="R3" s="6">
        <v>44326</v>
      </c>
      <c r="S3" s="5">
        <v>44346</v>
      </c>
      <c r="T3" s="4" t="s">
        <v>32</v>
      </c>
      <c r="U3" s="4">
        <v>4400</v>
      </c>
      <c r="V3" s="4">
        <v>0</v>
      </c>
      <c r="W3" s="4">
        <v>0</v>
      </c>
      <c r="X3" s="4">
        <v>2108890</v>
      </c>
    </row>
    <row r="4" s="4" customFormat="1" spans="1:24">
      <c r="A4" s="4">
        <v>15195669858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44330</v>
      </c>
      <c r="G4" s="5">
        <v>44331</v>
      </c>
      <c r="H4" s="4">
        <v>1</v>
      </c>
      <c r="I4" s="4">
        <v>1</v>
      </c>
      <c r="J4" s="4">
        <v>1</v>
      </c>
      <c r="K4" s="4" t="s">
        <v>28</v>
      </c>
      <c r="L4" s="4">
        <v>1578</v>
      </c>
      <c r="M4" s="4">
        <v>1578</v>
      </c>
      <c r="N4" s="4" t="s">
        <v>38</v>
      </c>
      <c r="O4" s="4" t="s">
        <v>30</v>
      </c>
      <c r="P4" s="4" t="s">
        <v>31</v>
      </c>
      <c r="Q4" s="4">
        <v>0</v>
      </c>
      <c r="R4" s="6">
        <v>44329</v>
      </c>
      <c r="S4" s="5">
        <v>44346</v>
      </c>
      <c r="T4" s="4" t="s">
        <v>32</v>
      </c>
      <c r="U4" s="4">
        <v>1578</v>
      </c>
      <c r="V4" s="4">
        <v>0</v>
      </c>
      <c r="W4" s="4">
        <v>0</v>
      </c>
      <c r="X4" s="4">
        <v>2112493</v>
      </c>
    </row>
    <row r="5" s="4" customFormat="1" spans="1:24">
      <c r="A5" s="4">
        <v>15199824494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44330</v>
      </c>
      <c r="G5" s="5">
        <v>44331</v>
      </c>
      <c r="H5" s="4">
        <v>5</v>
      </c>
      <c r="I5" s="4">
        <v>1</v>
      </c>
      <c r="J5" s="4">
        <v>5</v>
      </c>
      <c r="K5" s="4" t="s">
        <v>28</v>
      </c>
      <c r="L5" s="4">
        <v>1225</v>
      </c>
      <c r="M5" s="4">
        <v>1225</v>
      </c>
      <c r="N5" s="4" t="s">
        <v>41</v>
      </c>
      <c r="O5" s="4" t="s">
        <v>30</v>
      </c>
      <c r="P5" s="4" t="s">
        <v>31</v>
      </c>
      <c r="Q5" s="4">
        <v>0</v>
      </c>
      <c r="R5" s="6">
        <v>44330</v>
      </c>
      <c r="S5" s="5">
        <v>44346</v>
      </c>
      <c r="T5" s="4" t="s">
        <v>32</v>
      </c>
      <c r="U5" s="4">
        <v>1225</v>
      </c>
      <c r="V5" s="4">
        <v>0</v>
      </c>
      <c r="W5" s="4">
        <v>0</v>
      </c>
      <c r="X5" s="4">
        <v>2114692</v>
      </c>
    </row>
    <row r="6" s="4" customFormat="1" spans="1:23">
      <c r="A6" s="4">
        <v>15200297647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44330</v>
      </c>
      <c r="G6" s="5">
        <v>44331</v>
      </c>
      <c r="H6" s="4">
        <v>1</v>
      </c>
      <c r="I6" s="4">
        <v>1</v>
      </c>
      <c r="J6" s="4">
        <v>1</v>
      </c>
      <c r="K6" s="4" t="s">
        <v>28</v>
      </c>
      <c r="L6" s="4">
        <v>270</v>
      </c>
      <c r="M6" s="4">
        <v>270</v>
      </c>
      <c r="N6" s="4" t="s">
        <v>44</v>
      </c>
      <c r="O6" s="4" t="s">
        <v>30</v>
      </c>
      <c r="P6" s="4" t="s">
        <v>31</v>
      </c>
      <c r="Q6" s="4">
        <v>0</v>
      </c>
      <c r="R6" s="6">
        <v>44330</v>
      </c>
      <c r="S6" s="5">
        <v>44346</v>
      </c>
      <c r="T6" s="4" t="s">
        <v>32</v>
      </c>
      <c r="U6" s="4">
        <v>270</v>
      </c>
      <c r="V6" s="4">
        <v>0</v>
      </c>
      <c r="W6" s="4">
        <v>0</v>
      </c>
    </row>
    <row r="7" s="4" customFormat="1" spans="1:23">
      <c r="A7" s="4">
        <v>15200297647</v>
      </c>
      <c r="B7" s="4" t="s">
        <v>24</v>
      </c>
      <c r="C7" s="4" t="s">
        <v>45</v>
      </c>
      <c r="D7" s="4" t="s">
        <v>42</v>
      </c>
      <c r="E7" s="4" t="s">
        <v>43</v>
      </c>
      <c r="F7" s="5">
        <v>44330</v>
      </c>
      <c r="G7" s="5">
        <v>44331</v>
      </c>
      <c r="H7" s="4">
        <v>1</v>
      </c>
      <c r="I7" s="4">
        <v>1</v>
      </c>
      <c r="J7" s="4">
        <v>1</v>
      </c>
      <c r="K7" s="4" t="s">
        <v>28</v>
      </c>
      <c r="L7" s="4">
        <v>-270</v>
      </c>
      <c r="M7" s="4">
        <v>-270</v>
      </c>
      <c r="N7" s="4" t="s">
        <v>44</v>
      </c>
      <c r="O7" s="4" t="s">
        <v>30</v>
      </c>
      <c r="P7" s="4" t="s">
        <v>31</v>
      </c>
      <c r="Q7" s="4">
        <v>0</v>
      </c>
      <c r="R7" s="6">
        <v>44330</v>
      </c>
      <c r="S7" s="5">
        <v>44346</v>
      </c>
      <c r="T7" s="4" t="s">
        <v>32</v>
      </c>
      <c r="U7" s="4">
        <v>-270</v>
      </c>
      <c r="V7" s="4">
        <v>0</v>
      </c>
      <c r="W7" s="4">
        <v>0</v>
      </c>
    </row>
    <row r="8" s="4" customFormat="1" spans="1:23">
      <c r="A8" s="4" t="s">
        <v>46</v>
      </c>
      <c r="B8" s="4" t="s">
        <v>47</v>
      </c>
      <c r="C8" s="4" t="s">
        <v>25</v>
      </c>
      <c r="D8" s="4" t="s">
        <v>48</v>
      </c>
      <c r="E8" s="4" t="s">
        <v>49</v>
      </c>
      <c r="F8" s="5">
        <v>44345</v>
      </c>
      <c r="G8" s="5">
        <v>44346</v>
      </c>
      <c r="H8" s="4">
        <v>1</v>
      </c>
      <c r="I8" s="4">
        <v>1</v>
      </c>
      <c r="J8" s="4">
        <v>1</v>
      </c>
      <c r="K8" s="4" t="s">
        <v>28</v>
      </c>
      <c r="L8" s="4">
        <v>328</v>
      </c>
      <c r="M8" s="4">
        <v>328</v>
      </c>
      <c r="N8" s="4" t="s">
        <v>50</v>
      </c>
      <c r="O8" s="4" t="s">
        <v>51</v>
      </c>
      <c r="P8" s="4" t="s">
        <v>31</v>
      </c>
      <c r="Q8" s="4">
        <v>0</v>
      </c>
      <c r="R8" s="6">
        <v>44344.6049537037</v>
      </c>
      <c r="S8" s="5">
        <v>44347</v>
      </c>
      <c r="T8" s="4" t="s">
        <v>32</v>
      </c>
      <c r="U8" s="4">
        <v>328</v>
      </c>
      <c r="V8" s="4">
        <v>0</v>
      </c>
      <c r="W8" s="4">
        <v>0</v>
      </c>
    </row>
    <row r="9" s="4" customFormat="1" spans="1:23">
      <c r="A9" s="4" t="s">
        <v>52</v>
      </c>
      <c r="B9" s="4" t="s">
        <v>47</v>
      </c>
      <c r="C9" s="4" t="s">
        <v>25</v>
      </c>
      <c r="D9" s="4" t="s">
        <v>48</v>
      </c>
      <c r="E9" s="4" t="s">
        <v>49</v>
      </c>
      <c r="F9" s="5">
        <v>44345</v>
      </c>
      <c r="G9" s="5">
        <v>44346</v>
      </c>
      <c r="H9" s="4">
        <v>1</v>
      </c>
      <c r="I9" s="4">
        <v>1</v>
      </c>
      <c r="J9" s="4">
        <v>1</v>
      </c>
      <c r="K9" s="4" t="s">
        <v>28</v>
      </c>
      <c r="L9" s="4">
        <v>328</v>
      </c>
      <c r="M9" s="4">
        <v>328</v>
      </c>
      <c r="N9" s="4" t="s">
        <v>53</v>
      </c>
      <c r="O9" s="4" t="s">
        <v>51</v>
      </c>
      <c r="P9" s="4" t="s">
        <v>31</v>
      </c>
      <c r="Q9" s="4">
        <v>0</v>
      </c>
      <c r="R9" s="6">
        <v>44345.7021064815</v>
      </c>
      <c r="S9" s="5">
        <v>44347</v>
      </c>
      <c r="T9" s="4" t="s">
        <v>32</v>
      </c>
      <c r="U9" s="4">
        <v>328</v>
      </c>
      <c r="V9" s="4">
        <v>0</v>
      </c>
      <c r="W9" s="4">
        <v>0</v>
      </c>
    </row>
    <row r="10" s="4" customFormat="1" spans="1:23">
      <c r="A10" s="4" t="s">
        <v>54</v>
      </c>
      <c r="B10" s="4" t="s">
        <v>47</v>
      </c>
      <c r="C10" s="4" t="s">
        <v>25</v>
      </c>
      <c r="D10" s="4" t="s">
        <v>48</v>
      </c>
      <c r="E10" s="4" t="s">
        <v>49</v>
      </c>
      <c r="F10" s="5">
        <v>44345</v>
      </c>
      <c r="G10" s="5">
        <v>44346</v>
      </c>
      <c r="H10" s="4">
        <v>1</v>
      </c>
      <c r="I10" s="4">
        <v>1</v>
      </c>
      <c r="J10" s="4">
        <v>1</v>
      </c>
      <c r="K10" s="4" t="s">
        <v>28</v>
      </c>
      <c r="L10" s="4">
        <v>328</v>
      </c>
      <c r="M10" s="4">
        <v>328</v>
      </c>
      <c r="N10" s="4" t="s">
        <v>55</v>
      </c>
      <c r="O10" s="4" t="s">
        <v>51</v>
      </c>
      <c r="P10" s="4" t="s">
        <v>31</v>
      </c>
      <c r="Q10" s="4">
        <v>0</v>
      </c>
      <c r="R10" s="6">
        <v>44345.7186226852</v>
      </c>
      <c r="S10" s="5">
        <v>44347</v>
      </c>
      <c r="T10" s="4" t="s">
        <v>32</v>
      </c>
      <c r="U10" s="4">
        <v>328</v>
      </c>
      <c r="V10" s="4">
        <v>0</v>
      </c>
      <c r="W10" s="4">
        <v>0</v>
      </c>
    </row>
    <row r="11" s="4" customFormat="1" spans="1:24">
      <c r="A11" s="4">
        <v>15105450414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44331</v>
      </c>
      <c r="G11" s="5">
        <v>44332</v>
      </c>
      <c r="H11" s="4">
        <v>2</v>
      </c>
      <c r="I11" s="4">
        <v>1</v>
      </c>
      <c r="J11" s="4">
        <v>2</v>
      </c>
      <c r="K11" s="4" t="s">
        <v>28</v>
      </c>
      <c r="L11" s="4">
        <v>536</v>
      </c>
      <c r="M11" s="4">
        <v>536</v>
      </c>
      <c r="N11" s="4" t="s">
        <v>58</v>
      </c>
      <c r="O11" s="4" t="s">
        <v>59</v>
      </c>
      <c r="P11" s="4" t="s">
        <v>31</v>
      </c>
      <c r="Q11" s="4">
        <v>0</v>
      </c>
      <c r="R11" s="6">
        <v>44321</v>
      </c>
      <c r="S11" s="5">
        <v>44347</v>
      </c>
      <c r="T11" s="4" t="s">
        <v>32</v>
      </c>
      <c r="U11" s="4">
        <v>536</v>
      </c>
      <c r="V11" s="4">
        <v>0</v>
      </c>
      <c r="W11" s="4">
        <v>0</v>
      </c>
      <c r="X11" s="4">
        <v>2101089</v>
      </c>
    </row>
    <row r="12" s="4" customFormat="1" spans="1:24">
      <c r="A12" s="4">
        <v>15185437289</v>
      </c>
      <c r="B12" s="4" t="s">
        <v>24</v>
      </c>
      <c r="C12" s="4" t="s">
        <v>25</v>
      </c>
      <c r="D12" s="4" t="s">
        <v>48</v>
      </c>
      <c r="E12" s="4" t="s">
        <v>60</v>
      </c>
      <c r="F12" s="5">
        <v>44331</v>
      </c>
      <c r="G12" s="5">
        <v>44332</v>
      </c>
      <c r="H12" s="4">
        <v>3</v>
      </c>
      <c r="I12" s="4">
        <v>1</v>
      </c>
      <c r="J12" s="4">
        <v>3</v>
      </c>
      <c r="K12" s="4" t="s">
        <v>28</v>
      </c>
      <c r="L12" s="4">
        <v>984</v>
      </c>
      <c r="M12" s="4">
        <v>984</v>
      </c>
      <c r="N12" s="4" t="s">
        <v>61</v>
      </c>
      <c r="O12" s="4" t="s">
        <v>59</v>
      </c>
      <c r="P12" s="4" t="s">
        <v>31</v>
      </c>
      <c r="Q12" s="4">
        <v>0</v>
      </c>
      <c r="R12" s="6">
        <v>44327</v>
      </c>
      <c r="S12" s="5">
        <v>44347</v>
      </c>
      <c r="T12" s="4" t="s">
        <v>32</v>
      </c>
      <c r="U12" s="4">
        <v>984</v>
      </c>
      <c r="V12" s="4">
        <v>0</v>
      </c>
      <c r="W12" s="4">
        <v>0</v>
      </c>
      <c r="X12" s="4">
        <v>2109505</v>
      </c>
    </row>
    <row r="13" s="4" customFormat="1" spans="1:23">
      <c r="A13" s="4">
        <v>15201025777</v>
      </c>
      <c r="B13" s="4" t="s">
        <v>24</v>
      </c>
      <c r="C13" s="4" t="s">
        <v>25</v>
      </c>
      <c r="D13" s="4" t="s">
        <v>48</v>
      </c>
      <c r="E13" s="4" t="s">
        <v>49</v>
      </c>
      <c r="F13" s="5">
        <v>44331</v>
      </c>
      <c r="G13" s="5">
        <v>44332</v>
      </c>
      <c r="H13" s="4">
        <v>1</v>
      </c>
      <c r="I13" s="4">
        <v>1</v>
      </c>
      <c r="J13" s="4">
        <v>1</v>
      </c>
      <c r="K13" s="4" t="s">
        <v>28</v>
      </c>
      <c r="L13" s="4">
        <v>328</v>
      </c>
      <c r="M13" s="4">
        <v>328</v>
      </c>
      <c r="N13" s="4" t="s">
        <v>62</v>
      </c>
      <c r="O13" s="4" t="s">
        <v>59</v>
      </c>
      <c r="P13" s="4" t="s">
        <v>31</v>
      </c>
      <c r="Q13" s="4">
        <v>0</v>
      </c>
      <c r="R13" s="6">
        <v>44330</v>
      </c>
      <c r="S13" s="5">
        <v>44347</v>
      </c>
      <c r="T13" s="4" t="s">
        <v>32</v>
      </c>
      <c r="U13" s="4">
        <v>328</v>
      </c>
      <c r="V13" s="4">
        <v>0</v>
      </c>
      <c r="W13" s="4">
        <v>0</v>
      </c>
    </row>
    <row r="14" s="4" customFormat="1" spans="1:24">
      <c r="A14" s="4">
        <v>15201464518</v>
      </c>
      <c r="B14" s="4" t="s">
        <v>24</v>
      </c>
      <c r="C14" s="4" t="s">
        <v>25</v>
      </c>
      <c r="D14" s="4" t="s">
        <v>42</v>
      </c>
      <c r="E14" s="4" t="s">
        <v>63</v>
      </c>
      <c r="F14" s="5">
        <v>44331</v>
      </c>
      <c r="G14" s="5">
        <v>44332</v>
      </c>
      <c r="H14" s="4">
        <v>1</v>
      </c>
      <c r="I14" s="4">
        <v>1</v>
      </c>
      <c r="J14" s="4">
        <v>1</v>
      </c>
      <c r="K14" s="4" t="s">
        <v>28</v>
      </c>
      <c r="L14" s="4">
        <v>230</v>
      </c>
      <c r="M14" s="4">
        <v>230</v>
      </c>
      <c r="N14" s="4" t="s">
        <v>64</v>
      </c>
      <c r="O14" s="4" t="s">
        <v>59</v>
      </c>
      <c r="P14" s="4" t="s">
        <v>31</v>
      </c>
      <c r="Q14" s="4">
        <v>0</v>
      </c>
      <c r="R14" s="6">
        <v>44330</v>
      </c>
      <c r="S14" s="5">
        <v>44347</v>
      </c>
      <c r="T14" s="4" t="s">
        <v>32</v>
      </c>
      <c r="U14" s="4">
        <v>230</v>
      </c>
      <c r="V14" s="4">
        <v>0</v>
      </c>
      <c r="W14" s="4">
        <v>0</v>
      </c>
      <c r="X14" s="4">
        <v>2115907</v>
      </c>
    </row>
    <row r="15" s="4" customFormat="1" spans="1:24">
      <c r="A15" s="4">
        <v>15202494175</v>
      </c>
      <c r="B15" s="4" t="s">
        <v>24</v>
      </c>
      <c r="C15" s="4" t="s">
        <v>25</v>
      </c>
      <c r="D15" s="4" t="s">
        <v>42</v>
      </c>
      <c r="E15" s="4" t="s">
        <v>63</v>
      </c>
      <c r="F15" s="5">
        <v>44331</v>
      </c>
      <c r="G15" s="5">
        <v>44332</v>
      </c>
      <c r="H15" s="4">
        <v>1</v>
      </c>
      <c r="I15" s="4">
        <v>1</v>
      </c>
      <c r="J15" s="4">
        <v>1</v>
      </c>
      <c r="K15" s="4" t="s">
        <v>28</v>
      </c>
      <c r="L15" s="4">
        <v>230</v>
      </c>
      <c r="M15" s="4">
        <v>230</v>
      </c>
      <c r="N15" s="4" t="s">
        <v>65</v>
      </c>
      <c r="O15" s="4" t="s">
        <v>59</v>
      </c>
      <c r="P15" s="4" t="s">
        <v>31</v>
      </c>
      <c r="Q15" s="4">
        <v>0</v>
      </c>
      <c r="R15" s="6">
        <v>44331</v>
      </c>
      <c r="S15" s="5">
        <v>44347</v>
      </c>
      <c r="T15" s="4" t="s">
        <v>32</v>
      </c>
      <c r="U15" s="4">
        <v>230</v>
      </c>
      <c r="V15" s="4">
        <v>0</v>
      </c>
      <c r="W15" s="4">
        <v>0</v>
      </c>
      <c r="X15" s="4">
        <v>2116573</v>
      </c>
    </row>
    <row r="16" s="4" customFormat="1" spans="1:24">
      <c r="A16" s="4">
        <v>15202494175</v>
      </c>
      <c r="B16" s="4" t="s">
        <v>24</v>
      </c>
      <c r="C16" s="4" t="s">
        <v>45</v>
      </c>
      <c r="D16" s="4" t="s">
        <v>42</v>
      </c>
      <c r="E16" s="4" t="s">
        <v>63</v>
      </c>
      <c r="F16" s="5">
        <v>44331</v>
      </c>
      <c r="G16" s="5">
        <v>44332</v>
      </c>
      <c r="H16" s="4">
        <v>1</v>
      </c>
      <c r="I16" s="4">
        <v>1</v>
      </c>
      <c r="J16" s="4">
        <v>1</v>
      </c>
      <c r="K16" s="4" t="s">
        <v>28</v>
      </c>
      <c r="L16" s="4">
        <v>-230</v>
      </c>
      <c r="M16" s="4">
        <v>-230</v>
      </c>
      <c r="N16" s="4" t="s">
        <v>65</v>
      </c>
      <c r="O16" s="4" t="s">
        <v>59</v>
      </c>
      <c r="P16" s="4" t="s">
        <v>31</v>
      </c>
      <c r="Q16" s="4">
        <v>0</v>
      </c>
      <c r="R16" s="6">
        <v>44331</v>
      </c>
      <c r="S16" s="5">
        <v>44347</v>
      </c>
      <c r="T16" s="4" t="s">
        <v>32</v>
      </c>
      <c r="U16" s="4">
        <v>-230</v>
      </c>
      <c r="V16" s="4">
        <v>0</v>
      </c>
      <c r="W16" s="4">
        <v>0</v>
      </c>
      <c r="X16" s="4">
        <v>2116573</v>
      </c>
    </row>
    <row r="17" s="4" customFormat="1" spans="1:24">
      <c r="A17" s="4">
        <v>15202582295</v>
      </c>
      <c r="B17" s="4" t="s">
        <v>24</v>
      </c>
      <c r="C17" s="4" t="s">
        <v>25</v>
      </c>
      <c r="D17" s="4" t="s">
        <v>39</v>
      </c>
      <c r="E17" s="4" t="s">
        <v>66</v>
      </c>
      <c r="F17" s="5">
        <v>44331</v>
      </c>
      <c r="G17" s="5">
        <v>44332</v>
      </c>
      <c r="H17" s="4">
        <v>1</v>
      </c>
      <c r="I17" s="4">
        <v>1</v>
      </c>
      <c r="J17" s="4">
        <v>1</v>
      </c>
      <c r="K17" s="4" t="s">
        <v>28</v>
      </c>
      <c r="L17" s="4">
        <v>245</v>
      </c>
      <c r="M17" s="4">
        <v>245</v>
      </c>
      <c r="N17" s="4" t="s">
        <v>67</v>
      </c>
      <c r="O17" s="4" t="s">
        <v>59</v>
      </c>
      <c r="P17" s="4" t="s">
        <v>31</v>
      </c>
      <c r="Q17" s="4">
        <v>0</v>
      </c>
      <c r="R17" s="6">
        <v>44331</v>
      </c>
      <c r="S17" s="5">
        <v>44347</v>
      </c>
      <c r="T17" s="4" t="s">
        <v>32</v>
      </c>
      <c r="U17" s="4">
        <v>245</v>
      </c>
      <c r="V17" s="4">
        <v>0</v>
      </c>
      <c r="W17" s="4">
        <v>0</v>
      </c>
      <c r="X17" s="4">
        <v>2116638</v>
      </c>
    </row>
    <row r="18" s="4" customFormat="1" spans="1:23">
      <c r="A18" s="4">
        <v>15203500796</v>
      </c>
      <c r="B18" s="4" t="s">
        <v>24</v>
      </c>
      <c r="C18" s="4" t="s">
        <v>25</v>
      </c>
      <c r="D18" s="4" t="s">
        <v>42</v>
      </c>
      <c r="E18" s="4" t="s">
        <v>68</v>
      </c>
      <c r="F18" s="5">
        <v>44331</v>
      </c>
      <c r="G18" s="5">
        <v>44332</v>
      </c>
      <c r="H18" s="4">
        <v>1</v>
      </c>
      <c r="I18" s="4">
        <v>1</v>
      </c>
      <c r="J18" s="4">
        <v>1</v>
      </c>
      <c r="K18" s="4" t="s">
        <v>28</v>
      </c>
      <c r="L18" s="4">
        <v>230</v>
      </c>
      <c r="M18" s="4">
        <v>230</v>
      </c>
      <c r="N18" s="4" t="s">
        <v>69</v>
      </c>
      <c r="O18" s="4" t="s">
        <v>59</v>
      </c>
      <c r="P18" s="4" t="s">
        <v>31</v>
      </c>
      <c r="Q18" s="4">
        <v>0</v>
      </c>
      <c r="R18" s="6">
        <v>44331</v>
      </c>
      <c r="S18" s="5">
        <v>44347</v>
      </c>
      <c r="T18" s="4" t="s">
        <v>32</v>
      </c>
      <c r="U18" s="4">
        <v>230</v>
      </c>
      <c r="V18" s="4">
        <v>0</v>
      </c>
      <c r="W18" s="4">
        <v>0</v>
      </c>
    </row>
    <row r="19" s="4" customFormat="1" spans="1:23">
      <c r="A19" s="4">
        <v>15203500796</v>
      </c>
      <c r="B19" s="4" t="s">
        <v>24</v>
      </c>
      <c r="C19" s="4" t="s">
        <v>45</v>
      </c>
      <c r="D19" s="4" t="s">
        <v>42</v>
      </c>
      <c r="E19" s="4" t="s">
        <v>68</v>
      </c>
      <c r="F19" s="5">
        <v>44331</v>
      </c>
      <c r="G19" s="5">
        <v>44332</v>
      </c>
      <c r="H19" s="4">
        <v>1</v>
      </c>
      <c r="I19" s="4">
        <v>1</v>
      </c>
      <c r="J19" s="4">
        <v>1</v>
      </c>
      <c r="K19" s="4" t="s">
        <v>28</v>
      </c>
      <c r="L19" s="4">
        <v>-230</v>
      </c>
      <c r="M19" s="4">
        <v>-230</v>
      </c>
      <c r="N19" s="4" t="s">
        <v>69</v>
      </c>
      <c r="O19" s="4" t="s">
        <v>59</v>
      </c>
      <c r="P19" s="4" t="s">
        <v>31</v>
      </c>
      <c r="Q19" s="4">
        <v>0</v>
      </c>
      <c r="R19" s="6">
        <v>44331</v>
      </c>
      <c r="S19" s="5">
        <v>44347</v>
      </c>
      <c r="T19" s="4" t="s">
        <v>32</v>
      </c>
      <c r="U19" s="4">
        <v>-230</v>
      </c>
      <c r="V19" s="4">
        <v>0</v>
      </c>
      <c r="W19" s="4">
        <v>0</v>
      </c>
    </row>
    <row r="20" s="4" customFormat="1" spans="1:23">
      <c r="A20" s="4">
        <v>15203709046</v>
      </c>
      <c r="B20" s="4" t="s">
        <v>24</v>
      </c>
      <c r="C20" s="4" t="s">
        <v>25</v>
      </c>
      <c r="D20" s="4" t="s">
        <v>70</v>
      </c>
      <c r="E20" s="4" t="s">
        <v>71</v>
      </c>
      <c r="F20" s="5">
        <v>44331</v>
      </c>
      <c r="G20" s="5">
        <v>44332</v>
      </c>
      <c r="H20" s="4">
        <v>1</v>
      </c>
      <c r="I20" s="4">
        <v>1</v>
      </c>
      <c r="J20" s="4">
        <v>1</v>
      </c>
      <c r="K20" s="4" t="s">
        <v>28</v>
      </c>
      <c r="L20" s="4">
        <v>356</v>
      </c>
      <c r="M20" s="4">
        <v>356</v>
      </c>
      <c r="N20" s="4" t="s">
        <v>72</v>
      </c>
      <c r="O20" s="4" t="s">
        <v>59</v>
      </c>
      <c r="P20" s="4" t="s">
        <v>31</v>
      </c>
      <c r="Q20" s="4">
        <v>0</v>
      </c>
      <c r="R20" s="6">
        <v>44331</v>
      </c>
      <c r="S20" s="5">
        <v>44347</v>
      </c>
      <c r="T20" s="4" t="s">
        <v>32</v>
      </c>
      <c r="U20" s="4">
        <v>356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H39" sqref="H39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4">
        <v>15112612991</v>
      </c>
      <c r="B2" s="5">
        <v>44330</v>
      </c>
      <c r="C2" s="5">
        <v>44331</v>
      </c>
      <c r="D2" s="4">
        <v>369</v>
      </c>
      <c r="E2" s="4" t="str">
        <f>VLOOKUP(A2,HOP!A:L,12,0)</f>
        <v>369.00</v>
      </c>
      <c r="F2" s="4" t="str">
        <f>VLOOKUP(A2,HOP!A:C,3,0)</f>
        <v>2102225</v>
      </c>
      <c r="G2" s="4">
        <f>D2-E2</f>
        <v>0</v>
      </c>
      <c r="H2" s="4" t="str">
        <f>$H$1&amp;F2</f>
        <v>，2102225</v>
      </c>
      <c r="I2" s="4" t="str">
        <f>VLOOKUP(A2,HOP!A:T,20,0)</f>
        <v>直采</v>
      </c>
    </row>
    <row r="3" s="4" customFormat="1" spans="1:9">
      <c r="A3" s="4">
        <v>15181889023</v>
      </c>
      <c r="B3" s="5">
        <v>44329</v>
      </c>
      <c r="C3" s="5">
        <v>44331</v>
      </c>
      <c r="D3" s="4">
        <v>4400</v>
      </c>
      <c r="E3" s="4" t="str">
        <f>VLOOKUP(A3,HOP!A:L,12,0)</f>
        <v>4400.00</v>
      </c>
      <c r="F3" s="4" t="str">
        <f>VLOOKUP(A3,HOP!A:C,3,0)</f>
        <v>2108890</v>
      </c>
      <c r="G3" s="4">
        <f>D3-E3</f>
        <v>0</v>
      </c>
      <c r="H3" s="4" t="str">
        <f>$H$1&amp;F3</f>
        <v>，2108890</v>
      </c>
      <c r="I3" s="4" t="str">
        <f>VLOOKUP(A3,HOP!A:T,20,0)</f>
        <v>直采</v>
      </c>
    </row>
    <row r="4" s="4" customFormat="1" spans="1:9">
      <c r="A4" s="4">
        <v>15195669858</v>
      </c>
      <c r="B4" s="5">
        <v>44330</v>
      </c>
      <c r="C4" s="5">
        <v>44331</v>
      </c>
      <c r="D4" s="4">
        <v>1578</v>
      </c>
      <c r="E4" s="4" t="str">
        <f>VLOOKUP(A4,HOP!A:L,12,0)</f>
        <v>1578.00</v>
      </c>
      <c r="F4" s="4" t="str">
        <f>VLOOKUP(A4,HOP!A:C,3,0)</f>
        <v>2112493</v>
      </c>
      <c r="G4" s="4">
        <f>D4-E4</f>
        <v>0</v>
      </c>
      <c r="H4" s="4" t="str">
        <f>$H$1&amp;F4</f>
        <v>，2112493</v>
      </c>
      <c r="I4" s="4" t="str">
        <f>VLOOKUP(A4,HOP!A:T,20,0)</f>
        <v>直采</v>
      </c>
    </row>
    <row r="5" s="4" customFormat="1" spans="1:9">
      <c r="A5" s="4">
        <v>15199824494</v>
      </c>
      <c r="B5" s="5">
        <v>44330</v>
      </c>
      <c r="C5" s="5">
        <v>44331</v>
      </c>
      <c r="D5" s="4">
        <v>1225</v>
      </c>
      <c r="E5" s="4" t="str">
        <f>VLOOKUP(A5,HOP!A:L,12,0)</f>
        <v>1225.00</v>
      </c>
      <c r="F5" s="4" t="str">
        <f>VLOOKUP(A5,HOP!A:C,3,0)</f>
        <v>2114692</v>
      </c>
      <c r="G5" s="4">
        <f>D5-E5</f>
        <v>0</v>
      </c>
      <c r="H5" s="4" t="str">
        <f>$H$1&amp;F5</f>
        <v>，2114692</v>
      </c>
      <c r="I5" s="4" t="str">
        <f>VLOOKUP(A5,HOP!A:T,20,0)</f>
        <v>直采</v>
      </c>
    </row>
    <row r="6" s="4" customFormat="1" hidden="1" spans="1:9">
      <c r="A6" s="4">
        <v>15200297647</v>
      </c>
      <c r="B6" s="5">
        <v>44330</v>
      </c>
      <c r="C6" s="5">
        <v>44331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 t="s">
        <v>46</v>
      </c>
      <c r="B7" s="5">
        <v>44345</v>
      </c>
      <c r="C7" s="5">
        <v>44346</v>
      </c>
      <c r="D7" s="4">
        <v>328</v>
      </c>
      <c r="E7" s="4">
        <v>328</v>
      </c>
      <c r="F7" s="4">
        <v>2136912</v>
      </c>
      <c r="G7" s="4">
        <f t="shared" ref="G7:G19" si="0">D7-E7</f>
        <v>0</v>
      </c>
      <c r="H7" s="4" t="str">
        <f t="shared" ref="H7:H19" si="1">$H$1&amp;F7</f>
        <v>，2136912</v>
      </c>
      <c r="I7" s="4" t="e">
        <f>VLOOKUP(A7,HOP!A:T,20,0)</f>
        <v>#N/A</v>
      </c>
    </row>
    <row r="8" s="4" customFormat="1" spans="1:9">
      <c r="A8" s="4" t="s">
        <v>52</v>
      </c>
      <c r="B8" s="5">
        <v>44345</v>
      </c>
      <c r="C8" s="5">
        <v>44346</v>
      </c>
      <c r="D8" s="4">
        <v>328</v>
      </c>
      <c r="E8" s="4">
        <v>328</v>
      </c>
      <c r="F8" s="4">
        <v>2136918</v>
      </c>
      <c r="G8" s="4">
        <f t="shared" si="0"/>
        <v>0</v>
      </c>
      <c r="H8" s="4" t="str">
        <f t="shared" si="1"/>
        <v>，2136918</v>
      </c>
      <c r="I8" s="4" t="e">
        <f>VLOOKUP(A8,HOP!A:T,20,0)</f>
        <v>#N/A</v>
      </c>
    </row>
    <row r="9" s="4" customFormat="1" spans="1:9">
      <c r="A9" s="4" t="s">
        <v>54</v>
      </c>
      <c r="B9" s="5">
        <v>44345</v>
      </c>
      <c r="C9" s="5">
        <v>44346</v>
      </c>
      <c r="D9" s="4">
        <v>328</v>
      </c>
      <c r="E9" s="4">
        <v>328</v>
      </c>
      <c r="F9" s="4">
        <v>2136964</v>
      </c>
      <c r="G9" s="4">
        <f t="shared" si="0"/>
        <v>0</v>
      </c>
      <c r="H9" s="4" t="str">
        <f t="shared" si="1"/>
        <v>，2136964</v>
      </c>
      <c r="I9" s="4" t="e">
        <f>VLOOKUP(A9,HOP!A:T,20,0)</f>
        <v>#N/A</v>
      </c>
    </row>
    <row r="10" s="4" customFormat="1" spans="1:9">
      <c r="A10" s="4">
        <v>15105450414</v>
      </c>
      <c r="B10" s="5">
        <v>44331</v>
      </c>
      <c r="C10" s="5">
        <v>44332</v>
      </c>
      <c r="D10" s="4">
        <v>536</v>
      </c>
      <c r="E10" s="4" t="str">
        <f>VLOOKUP(A10,HOP!A:L,12,0)</f>
        <v>536.00</v>
      </c>
      <c r="F10" s="4" t="str">
        <f>VLOOKUP(A10,HOP!A:C,3,0)</f>
        <v>2101089</v>
      </c>
      <c r="G10" s="4">
        <f t="shared" si="0"/>
        <v>0</v>
      </c>
      <c r="H10" s="4" t="str">
        <f t="shared" si="1"/>
        <v>，2101089</v>
      </c>
      <c r="I10" s="4" t="str">
        <f>VLOOKUP(A10,HOP!A:T,20,0)</f>
        <v>Saas酒店</v>
      </c>
    </row>
    <row r="11" s="4" customFormat="1" spans="1:9">
      <c r="A11" s="4">
        <v>15185437289</v>
      </c>
      <c r="B11" s="5">
        <v>44331</v>
      </c>
      <c r="C11" s="5">
        <v>44332</v>
      </c>
      <c r="D11" s="4">
        <v>984</v>
      </c>
      <c r="E11" s="4" t="str">
        <f>VLOOKUP(A11,HOP!A:L,12,0)</f>
        <v>984.00</v>
      </c>
      <c r="F11" s="4" t="str">
        <f>VLOOKUP(A11,HOP!A:C,3,0)</f>
        <v>2109505</v>
      </c>
      <c r="G11" s="4">
        <f t="shared" si="0"/>
        <v>0</v>
      </c>
      <c r="H11" s="4" t="str">
        <f t="shared" si="1"/>
        <v>，2109505</v>
      </c>
      <c r="I11" s="4" t="str">
        <f>VLOOKUP(A11,HOP!A:T,20,0)</f>
        <v>直采</v>
      </c>
    </row>
    <row r="12" s="4" customFormat="1" spans="1:9">
      <c r="A12" s="4">
        <v>15201025777</v>
      </c>
      <c r="B12" s="5">
        <v>44331</v>
      </c>
      <c r="C12" s="5">
        <v>44332</v>
      </c>
      <c r="D12" s="4">
        <v>328</v>
      </c>
      <c r="E12" s="4" t="str">
        <f>VLOOKUP(A12,HOP!A:L,12,0)</f>
        <v>328.00</v>
      </c>
      <c r="F12" s="4" t="str">
        <f>VLOOKUP(A12,HOP!A:C,3,0)</f>
        <v>2115577</v>
      </c>
      <c r="G12" s="4">
        <f t="shared" si="0"/>
        <v>0</v>
      </c>
      <c r="H12" s="4" t="str">
        <f t="shared" si="1"/>
        <v>，2115577</v>
      </c>
      <c r="I12" s="4" t="str">
        <f>VLOOKUP(A12,HOP!A:T,20,0)</f>
        <v>直采</v>
      </c>
    </row>
    <row r="13" s="4" customFormat="1" spans="1:9">
      <c r="A13" s="4">
        <v>15201464518</v>
      </c>
      <c r="B13" s="5">
        <v>44331</v>
      </c>
      <c r="C13" s="5">
        <v>44332</v>
      </c>
      <c r="D13" s="4">
        <v>230</v>
      </c>
      <c r="E13" s="4" t="str">
        <f>VLOOKUP(A13,HOP!A:L,12,0)</f>
        <v>230.00</v>
      </c>
      <c r="F13" s="4" t="str">
        <f>VLOOKUP(A13,HOP!A:C,3,0)</f>
        <v>2115907</v>
      </c>
      <c r="G13" s="4">
        <f t="shared" si="0"/>
        <v>0</v>
      </c>
      <c r="H13" s="4" t="str">
        <f t="shared" si="1"/>
        <v>，2115907</v>
      </c>
      <c r="I13" s="4" t="str">
        <f>VLOOKUP(A13,HOP!A:T,20,0)</f>
        <v>直采</v>
      </c>
    </row>
    <row r="14" s="4" customFormat="1" hidden="1" spans="1:9">
      <c r="A14" s="4">
        <v>15202494175</v>
      </c>
      <c r="B14" s="5">
        <v>44331</v>
      </c>
      <c r="C14" s="5">
        <v>44332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15202582295</v>
      </c>
      <c r="B15" s="5">
        <v>44331</v>
      </c>
      <c r="C15" s="5">
        <v>44332</v>
      </c>
      <c r="D15" s="4">
        <v>245</v>
      </c>
      <c r="E15" s="4" t="str">
        <f>VLOOKUP(A15,HOP!A:L,12,0)</f>
        <v>245.00</v>
      </c>
      <c r="F15" s="4" t="str">
        <f>VLOOKUP(A15,HOP!A:C,3,0)</f>
        <v>2116638</v>
      </c>
      <c r="G15" s="4">
        <f>D15-E15</f>
        <v>0</v>
      </c>
      <c r="H15" s="4" t="str">
        <f>$H$1&amp;F15</f>
        <v>，2116638</v>
      </c>
      <c r="I15" s="4" t="str">
        <f>VLOOKUP(A15,HOP!A:T,20,0)</f>
        <v>直采</v>
      </c>
    </row>
    <row r="16" s="4" customFormat="1" hidden="1" spans="1:9">
      <c r="A16" s="4">
        <v>15203500796</v>
      </c>
      <c r="B16" s="5">
        <v>44331</v>
      </c>
      <c r="C16" s="5">
        <v>44332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spans="1:10">
      <c r="A17" s="4">
        <v>15203709046</v>
      </c>
      <c r="B17" s="5">
        <v>44331</v>
      </c>
      <c r="C17" s="5">
        <v>44332</v>
      </c>
      <c r="D17" s="4">
        <v>356</v>
      </c>
      <c r="E17" s="4">
        <v>356</v>
      </c>
      <c r="F17" s="7" t="s">
        <v>74</v>
      </c>
      <c r="G17" s="4">
        <f>D17-E17</f>
        <v>0</v>
      </c>
      <c r="H17" s="4" t="str">
        <f>$H$1&amp;F17</f>
        <v>，202105152225230020</v>
      </c>
      <c r="I17" s="4" t="e">
        <f>VLOOKUP(A17,HOP!A:T,20,0)</f>
        <v>#N/A</v>
      </c>
      <c r="J17" s="4">
        <v>5.15</v>
      </c>
    </row>
    <row r="19" spans="4:4">
      <c r="D19" s="4">
        <f>SUM(D2:D18)</f>
        <v>11235</v>
      </c>
    </row>
    <row r="22" spans="1:2">
      <c r="A22" s="4" t="s">
        <v>75</v>
      </c>
      <c r="B22" s="4">
        <v>10343</v>
      </c>
    </row>
    <row r="23" spans="1:2">
      <c r="A23" s="4" t="s">
        <v>76</v>
      </c>
      <c r="B23" s="4">
        <v>536</v>
      </c>
    </row>
    <row r="24" spans="1:2">
      <c r="A24" s="4" t="s">
        <v>77</v>
      </c>
      <c r="B24" s="4">
        <v>356</v>
      </c>
    </row>
    <row r="25" spans="1:2">
      <c r="A25" s="4" t="s">
        <v>78</v>
      </c>
      <c r="B25" s="4">
        <f>SUBTOTAL(9,B22:B24)</f>
        <v>11235</v>
      </c>
    </row>
  </sheetData>
  <autoFilter ref="A1:XFD23">
    <filterColumn colId="3">
      <filters blank="1">
        <filter val="230"/>
        <filter val="4400"/>
        <filter val="984"/>
        <filter val="245"/>
        <filter val="1225"/>
        <filter val="11235"/>
        <filter val="356"/>
        <filter val="536"/>
        <filter val="328"/>
        <filter val="1578"/>
        <filter val="3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15202582295</v>
      </c>
      <c r="B2" s="1" t="s">
        <v>96</v>
      </c>
      <c r="C2" s="1" t="s">
        <v>97</v>
      </c>
      <c r="D2" s="1" t="s">
        <v>98</v>
      </c>
      <c r="E2" s="1" t="s">
        <v>67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15201464518</v>
      </c>
      <c r="B3" s="1" t="s">
        <v>110</v>
      </c>
      <c r="C3" s="1" t="s">
        <v>111</v>
      </c>
      <c r="D3" s="1" t="s">
        <v>112</v>
      </c>
      <c r="E3" s="1" t="s">
        <v>64</v>
      </c>
      <c r="F3" s="1" t="s">
        <v>96</v>
      </c>
      <c r="G3" s="1" t="s">
        <v>99</v>
      </c>
      <c r="H3" s="1" t="s">
        <v>100</v>
      </c>
      <c r="I3" s="1" t="s">
        <v>113</v>
      </c>
      <c r="J3" s="1" t="s">
        <v>102</v>
      </c>
      <c r="K3" s="1" t="s">
        <v>113</v>
      </c>
      <c r="L3" s="1" t="s">
        <v>113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114</v>
      </c>
      <c r="R3" s="1" t="s">
        <v>107</v>
      </c>
      <c r="S3" s="1" t="s">
        <v>108</v>
      </c>
      <c r="T3" s="1" t="s">
        <v>109</v>
      </c>
    </row>
    <row r="4" s="1" customFormat="1" spans="1:20">
      <c r="A4" s="3">
        <v>15201025777</v>
      </c>
      <c r="B4" s="1" t="s">
        <v>110</v>
      </c>
      <c r="C4" s="1" t="s">
        <v>115</v>
      </c>
      <c r="D4" s="1" t="s">
        <v>116</v>
      </c>
      <c r="E4" s="1" t="s">
        <v>62</v>
      </c>
      <c r="F4" s="1" t="s">
        <v>96</v>
      </c>
      <c r="G4" s="1" t="s">
        <v>99</v>
      </c>
      <c r="H4" s="1" t="s">
        <v>100</v>
      </c>
      <c r="I4" s="1" t="s">
        <v>117</v>
      </c>
      <c r="J4" s="1" t="s">
        <v>102</v>
      </c>
      <c r="K4" s="1" t="s">
        <v>117</v>
      </c>
      <c r="L4" s="1" t="s">
        <v>117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118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15199824494</v>
      </c>
      <c r="B5" s="1" t="s">
        <v>110</v>
      </c>
      <c r="C5" s="1" t="s">
        <v>119</v>
      </c>
      <c r="D5" s="1" t="s">
        <v>98</v>
      </c>
      <c r="E5" s="1" t="s">
        <v>41</v>
      </c>
      <c r="F5" s="1" t="s">
        <v>110</v>
      </c>
      <c r="G5" s="1" t="s">
        <v>96</v>
      </c>
      <c r="H5" s="1" t="s">
        <v>100</v>
      </c>
      <c r="I5" s="1" t="s">
        <v>120</v>
      </c>
      <c r="J5" s="1" t="s">
        <v>102</v>
      </c>
      <c r="K5" s="1" t="s">
        <v>120</v>
      </c>
      <c r="L5" s="1" t="s">
        <v>120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121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15195669858</v>
      </c>
      <c r="B6" s="1" t="s">
        <v>122</v>
      </c>
      <c r="C6" s="1" t="s">
        <v>123</v>
      </c>
      <c r="D6" s="1" t="s">
        <v>124</v>
      </c>
      <c r="E6" s="1" t="s">
        <v>125</v>
      </c>
      <c r="F6" s="1" t="s">
        <v>110</v>
      </c>
      <c r="G6" s="1" t="s">
        <v>96</v>
      </c>
      <c r="H6" s="1" t="s">
        <v>100</v>
      </c>
      <c r="I6" s="1" t="s">
        <v>126</v>
      </c>
      <c r="J6" s="1" t="s">
        <v>102</v>
      </c>
      <c r="K6" s="1" t="s">
        <v>126</v>
      </c>
      <c r="L6" s="1" t="s">
        <v>126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127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15185437289</v>
      </c>
      <c r="B7" s="1" t="s">
        <v>128</v>
      </c>
      <c r="C7" s="1" t="s">
        <v>129</v>
      </c>
      <c r="D7" s="1" t="s">
        <v>116</v>
      </c>
      <c r="E7" s="1" t="s">
        <v>61</v>
      </c>
      <c r="F7" s="1" t="s">
        <v>96</v>
      </c>
      <c r="G7" s="1" t="s">
        <v>99</v>
      </c>
      <c r="H7" s="1" t="s">
        <v>100</v>
      </c>
      <c r="I7" s="1" t="s">
        <v>130</v>
      </c>
      <c r="J7" s="1" t="s">
        <v>102</v>
      </c>
      <c r="K7" s="1" t="s">
        <v>130</v>
      </c>
      <c r="L7" s="1" t="s">
        <v>130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131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15181889023</v>
      </c>
      <c r="B8" s="1" t="s">
        <v>132</v>
      </c>
      <c r="C8" s="1" t="s">
        <v>133</v>
      </c>
      <c r="D8" s="1" t="s">
        <v>134</v>
      </c>
      <c r="E8" s="1" t="s">
        <v>35</v>
      </c>
      <c r="F8" s="1" t="s">
        <v>122</v>
      </c>
      <c r="G8" s="1" t="s">
        <v>96</v>
      </c>
      <c r="H8" s="1" t="s">
        <v>100</v>
      </c>
      <c r="I8" s="1" t="s">
        <v>135</v>
      </c>
      <c r="J8" s="1" t="s">
        <v>102</v>
      </c>
      <c r="K8" s="1" t="s">
        <v>135</v>
      </c>
      <c r="L8" s="1" t="s">
        <v>135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136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15112612991</v>
      </c>
      <c r="B9" s="1" t="s">
        <v>137</v>
      </c>
      <c r="C9" s="1" t="s">
        <v>138</v>
      </c>
      <c r="D9" s="1" t="s">
        <v>139</v>
      </c>
      <c r="E9" s="1" t="s">
        <v>29</v>
      </c>
      <c r="F9" s="1" t="s">
        <v>110</v>
      </c>
      <c r="G9" s="1" t="s">
        <v>96</v>
      </c>
      <c r="H9" s="1" t="s">
        <v>100</v>
      </c>
      <c r="I9" s="1" t="s">
        <v>140</v>
      </c>
      <c r="J9" s="1" t="s">
        <v>102</v>
      </c>
      <c r="K9" s="1" t="s">
        <v>140</v>
      </c>
      <c r="L9" s="1" t="s">
        <v>140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141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15105450414</v>
      </c>
      <c r="B10" s="1" t="s">
        <v>142</v>
      </c>
      <c r="C10" s="1" t="s">
        <v>143</v>
      </c>
      <c r="D10" s="1" t="s">
        <v>144</v>
      </c>
      <c r="E10" s="1" t="s">
        <v>58</v>
      </c>
      <c r="F10" s="1" t="s">
        <v>96</v>
      </c>
      <c r="G10" s="1" t="s">
        <v>99</v>
      </c>
      <c r="H10" s="1" t="s">
        <v>100</v>
      </c>
      <c r="I10" s="1" t="s">
        <v>145</v>
      </c>
      <c r="J10" s="1" t="s">
        <v>102</v>
      </c>
      <c r="K10" s="1" t="s">
        <v>145</v>
      </c>
      <c r="L10" s="1" t="s">
        <v>145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146</v>
      </c>
      <c r="R10" s="1" t="s">
        <v>107</v>
      </c>
      <c r="S10" s="1" t="s">
        <v>108</v>
      </c>
      <c r="T10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2021-05-31T02:29:04Z</dcterms:created>
  <dcterms:modified xsi:type="dcterms:W3CDTF">2021-05-31T02:42:57Z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D603C8628A99436C92B7CA9C3B29E20E</vt:lpwstr>
  </property>
  <property fmtid="{D5CDD505-2E9C-101B-9397-08002B2CF9AE}" pid="3" name="KSOProductBuildVer">
    <vt:lpwstr>2052-11.1.0.10495</vt:lpwstr>
  </property>
</Properties>
</file>