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tabRatio="500" activeTab="1"/>
  </bookViews>
  <sheets>
    <sheet name="billdetail" sheetId="1" r:id="rId1"/>
    <sheet name="对账" sheetId="2" r:id="rId2"/>
    <sheet name="HOP" sheetId="3" r:id="rId3"/>
  </sheets>
  <definedNames>
    <definedName name="_xlnm._FilterDatabase" localSheetId="1" hidden="1">对账!$A$1:$K$22</definedName>
  </definedNames>
  <calcPr calcId="144525" concurrentCalc="0"/>
</workbook>
</file>

<file path=xl/sharedStrings.xml><?xml version="1.0" encoding="utf-8"?>
<sst xmlns="http://schemas.openxmlformats.org/spreadsheetml/2006/main" count="601" uniqueCount="187">
  <si>
    <t>同程旅行对账单
(账期：20210524-20210530)</t>
  </si>
  <si>
    <t>应付房费总金额</t>
  </si>
  <si>
    <t>应付罚金总金额</t>
  </si>
  <si>
    <t>调整项</t>
  </si>
  <si>
    <t>币种</t>
  </si>
  <si>
    <t>应付合计</t>
  </si>
  <si>
    <t>12446.00</t>
  </si>
  <si>
    <t>0.00</t>
  </si>
  <si>
    <t>CNY</t>
  </si>
  <si>
    <t>苏州金鸡湖安榭度假酒店</t>
  </si>
  <si>
    <t/>
  </si>
  <si>
    <t>小计:1040.00</t>
  </si>
  <si>
    <t>代收代付业务</t>
  </si>
  <si>
    <t>订单号</t>
  </si>
  <si>
    <t>确认号</t>
  </si>
  <si>
    <t>客人姓名</t>
  </si>
  <si>
    <t>房型</t>
  </si>
  <si>
    <t>入住日期</t>
  </si>
  <si>
    <t>离店日期</t>
  </si>
  <si>
    <t>间夜</t>
  </si>
  <si>
    <t>协议结算价</t>
  </si>
  <si>
    <t>应付房费</t>
  </si>
  <si>
    <t>1008647743</t>
  </si>
  <si>
    <t>2105220008</t>
  </si>
  <si>
    <t>姚水军</t>
  </si>
  <si>
    <t>豪华园景房</t>
  </si>
  <si>
    <t>2021/05/23</t>
  </si>
  <si>
    <t>2021/05/25</t>
  </si>
  <si>
    <t>2.00</t>
  </si>
  <si>
    <t>1040.00</t>
  </si>
  <si>
    <t>南京熊猫金陵大酒店</t>
  </si>
  <si>
    <t>小计:2520.00</t>
  </si>
  <si>
    <t>994367581</t>
  </si>
  <si>
    <t>2105100007</t>
  </si>
  <si>
    <t>李瑞兴</t>
  </si>
  <si>
    <t>高级大床间</t>
  </si>
  <si>
    <t>2021/05/22</t>
  </si>
  <si>
    <t>3.00</t>
  </si>
  <si>
    <t>1080.00</t>
  </si>
  <si>
    <t>994381157</t>
  </si>
  <si>
    <t>2105100009</t>
  </si>
  <si>
    <t>郭雨</t>
  </si>
  <si>
    <t>1010444117</t>
  </si>
  <si>
    <t>李涛涛</t>
  </si>
  <si>
    <t>2021/05/24</t>
  </si>
  <si>
    <t>1.00</t>
  </si>
  <si>
    <t>360.00</t>
  </si>
  <si>
    <t>张家界京武铂尔曼酒店</t>
  </si>
  <si>
    <t>小计:1740.00</t>
  </si>
  <si>
    <t>991088674</t>
  </si>
  <si>
    <t>石焱</t>
  </si>
  <si>
    <t>高级双床房</t>
  </si>
  <si>
    <t>2021/05/26</t>
  </si>
  <si>
    <t>4.00</t>
  </si>
  <si>
    <t>1740.00</t>
  </si>
  <si>
    <t>安顺豪生温泉度假酒店</t>
  </si>
  <si>
    <t>小计:3130.00</t>
  </si>
  <si>
    <t>1009665563</t>
  </si>
  <si>
    <t>龙相成</t>
  </si>
  <si>
    <t>高级大床房</t>
  </si>
  <si>
    <t>376.00</t>
  </si>
  <si>
    <t>1012778789</t>
  </si>
  <si>
    <t>817506</t>
  </si>
  <si>
    <t>黄红梅</t>
  </si>
  <si>
    <t>豪生商务套房</t>
  </si>
  <si>
    <t>2021/05/27</t>
  </si>
  <si>
    <t>853.00</t>
  </si>
  <si>
    <t>1014351498</t>
  </si>
  <si>
    <t>李尧</t>
  </si>
  <si>
    <t>2021/05/28</t>
  </si>
  <si>
    <t>358.00</t>
  </si>
  <si>
    <t>1014136484</t>
  </si>
  <si>
    <t>821364</t>
  </si>
  <si>
    <t>李明</t>
  </si>
  <si>
    <t>2021/05/29</t>
  </si>
  <si>
    <t>809.00</t>
  </si>
  <si>
    <t>1016554179</t>
  </si>
  <si>
    <t>吴国斌</t>
  </si>
  <si>
    <t>豪华大床房</t>
  </si>
  <si>
    <t>2021/05/30</t>
  </si>
  <si>
    <t>1016667497</t>
  </si>
  <si>
    <t>李梦颖</t>
  </si>
  <si>
    <t>广州奥华国际酒店公寓奥园广场店</t>
  </si>
  <si>
    <t>小计:860.00</t>
  </si>
  <si>
    <t>1009614506</t>
  </si>
  <si>
    <t>柯錫漳</t>
  </si>
  <si>
    <t>行政商务双床房</t>
  </si>
  <si>
    <t>266.00</t>
  </si>
  <si>
    <t>1015192328</t>
  </si>
  <si>
    <t>周伟鹏</t>
  </si>
  <si>
    <t>198.00</t>
  </si>
  <si>
    <t>1016237297</t>
  </si>
  <si>
    <t>刘娟</t>
  </si>
  <si>
    <t>1016259938</t>
  </si>
  <si>
    <t>王新星</t>
  </si>
  <si>
    <t>贵阳溪山里酒店</t>
  </si>
  <si>
    <t>小计:1688.00</t>
  </si>
  <si>
    <t>1010769283</t>
  </si>
  <si>
    <t>146290</t>
  </si>
  <si>
    <t>何勇村</t>
  </si>
  <si>
    <t>422.00</t>
  </si>
  <si>
    <t>1010871663</t>
  </si>
  <si>
    <t>146296</t>
  </si>
  <si>
    <t>林娟霞</t>
  </si>
  <si>
    <t>1011602540</t>
  </si>
  <si>
    <t>146318</t>
  </si>
  <si>
    <t>廖毅</t>
  </si>
  <si>
    <t>1008730761</t>
  </si>
  <si>
    <t>146248</t>
  </si>
  <si>
    <t>左国强</t>
  </si>
  <si>
    <t>香格里拉悦柱柱精品度假民宿</t>
  </si>
  <si>
    <t>小计:270.00</t>
  </si>
  <si>
    <t>1010468625</t>
  </si>
  <si>
    <t>王彬彬</t>
  </si>
  <si>
    <t>轻奢智能侘寂风大床房</t>
  </si>
  <si>
    <t>270.00</t>
  </si>
  <si>
    <t>广州白云宾馆</t>
  </si>
  <si>
    <t>小计:1198.00</t>
  </si>
  <si>
    <t>1006449055</t>
  </si>
  <si>
    <t>王娜娜</t>
  </si>
  <si>
    <t>商务双床房</t>
  </si>
  <si>
    <t>1198.00</t>
  </si>
  <si>
    <t>，</t>
  </si>
  <si>
    <t>202105231941420022</t>
  </si>
  <si>
    <t>202105261238070020</t>
  </si>
  <si>
    <t>202105272130060020</t>
  </si>
  <si>
    <t>202105271659560020</t>
  </si>
  <si>
    <t>202105292003120022</t>
  </si>
  <si>
    <t>202105292202030022</t>
  </si>
  <si>
    <t>202105231836280022</t>
  </si>
  <si>
    <t>202105281511250025</t>
  </si>
  <si>
    <t>202105291259100025</t>
  </si>
  <si>
    <t>202105291323550021</t>
  </si>
  <si>
    <t>202105241843370022</t>
  </si>
  <si>
    <t>202105242053310022</t>
  </si>
  <si>
    <t>202105251205560020</t>
  </si>
  <si>
    <t>202105222345430022</t>
  </si>
  <si>
    <t>1010468625此单免费取消多收270元待退回</t>
  </si>
  <si>
    <t>A210601114739481 HOP：6498元</t>
  </si>
  <si>
    <t>A2106011148553703</t>
  </si>
  <si>
    <t>i210601115202 房集：5678元</t>
  </si>
  <si>
    <t>总计：12446元</t>
  </si>
  <si>
    <t>渠道单号</t>
  </si>
  <si>
    <t>下单日期</t>
  </si>
  <si>
    <t>单号</t>
  </si>
  <si>
    <t>酒店名称</t>
  </si>
  <si>
    <t>入住人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</si>
  <si>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</si>
  <si>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</si>
  <si>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</si>
  <si>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</si>
  <si>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</si>
  <si>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</si>
  <si>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</si>
  <si>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</si>
  <si>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</si>
  <si>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</si>
  <si>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</si>
  <si>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</si>
  <si>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</si>
  <si>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2021-05-07</t>
  </si>
  <si>
    <t>2103206</t>
  </si>
  <si>
    <t>2021-05-22</t>
  </si>
  <si>
    <t>2021-05-26</t>
  </si>
  <si>
    <t>退房日周结</t>
  </si>
  <si>
    <t>RMB</t>
  </si>
  <si>
    <t>0</t>
  </si>
  <si>
    <t>同程艺龙国内酒店EBK</t>
  </si>
  <si>
    <t>2021-05-07 14:18:12</t>
  </si>
  <si>
    <t>否</t>
  </si>
  <si>
    <t>广州汇登信息科技有限公司</t>
  </si>
  <si>
    <t>直采</t>
  </si>
  <si>
    <t>2021-05-10</t>
  </si>
  <si>
    <t>2107658</t>
  </si>
  <si>
    <t>2021-05-25</t>
  </si>
  <si>
    <t>2021-05-10 10:54:47</t>
  </si>
  <si>
    <t>2107701</t>
  </si>
  <si>
    <t>2021-05-10 11:25:42</t>
  </si>
  <si>
    <t>2021-05-20</t>
  </si>
  <si>
    <t>2125181</t>
  </si>
  <si>
    <t>2021-05-24</t>
  </si>
  <si>
    <t>2021-05-21 08:19:23</t>
  </si>
  <si>
    <t>2127960</t>
  </si>
  <si>
    <t>2021-05-23</t>
  </si>
  <si>
    <t>2021-05-22 22:55:00</t>
  </si>
  <si>
    <t>2129343</t>
  </si>
  <si>
    <t>2021-05-24 12:02:31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</si>
</sst>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4">
    <font>
      <sz val="12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30"/>
      <name val="Calibri"/>
      <charset val="134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5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8" fillId="6" borderId="2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5" fillId="14" borderId="3" applyNumberFormat="0" applyFont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22" fillId="3" borderId="8" applyNumberFormat="0" applyAlignment="0" applyProtection="0">
      <alignment vertical="center"/>
    </xf>
    <xf numFmtId="0" fontId="4" fillId="3" borderId="2" applyNumberFormat="0" applyAlignment="0" applyProtection="0">
      <alignment vertical="center"/>
    </xf>
    <xf numFmtId="0" fontId="20" fillId="20" borderId="5" applyNumberFormat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</cellStyleXfs>
  <cellXfs count="7">
    <xf numFmtId="0" fontId="0" fillId="0" borderId="0" xfId="0"/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0" fillId="2" borderId="1" xfId="0" applyFill="1" applyBorder="1"/>
    <xf numFmtId="0" fontId="0" fillId="0" borderId="0" xfId="0" applyNumberFormat="1"/>
    <xf numFmtId="0" fontId="3" fillId="0" borderId="0" xfId="0" applyFont="1"/>
    <xf numFmtId="0" fontId="0" fillId="0" borderId="1" xfId="0" applyBorder="1"/>
    <xf numFmtId="0" fontId="0" fillId="0" borderId="0" xfId="0" quotePrefix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L45"/>
  <sheetViews>
    <sheetView workbookViewId="0">
      <selection activeCell="A1" sqref="$A1:$XFD1048576"/>
    </sheetView>
  </sheetViews>
  <sheetFormatPr defaultColWidth="11" defaultRowHeight="14.25"/>
  <sheetData>
    <row r="1" ht="39" spans="2:2">
      <c r="B1" s="5" t="s">
        <v>0</v>
      </c>
    </row>
    <row r="5" spans="2:6"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</row>
    <row r="6" spans="2:6">
      <c r="B6" s="6" t="s">
        <v>6</v>
      </c>
      <c r="C6" s="6" t="s">
        <v>7</v>
      </c>
      <c r="D6" s="6" t="s">
        <v>7</v>
      </c>
      <c r="E6" s="6" t="s">
        <v>8</v>
      </c>
      <c r="F6" s="6" t="s">
        <v>6</v>
      </c>
    </row>
    <row r="9" spans="2:12">
      <c r="B9" s="3" t="s">
        <v>9</v>
      </c>
      <c r="C9" s="3" t="s">
        <v>10</v>
      </c>
      <c r="D9" s="3" t="s">
        <v>10</v>
      </c>
      <c r="E9" s="3" t="s">
        <v>10</v>
      </c>
      <c r="F9" s="3" t="s">
        <v>11</v>
      </c>
      <c r="G9" s="3" t="s">
        <v>10</v>
      </c>
      <c r="H9" s="3" t="s">
        <v>10</v>
      </c>
      <c r="I9" s="3" t="s">
        <v>10</v>
      </c>
      <c r="J9" s="3" t="s">
        <v>10</v>
      </c>
      <c r="K9" s="3" t="s">
        <v>10</v>
      </c>
      <c r="L9" s="3" t="s">
        <v>10</v>
      </c>
    </row>
    <row r="10" spans="2:11">
      <c r="B10" s="3" t="s">
        <v>12</v>
      </c>
      <c r="C10" s="3" t="s">
        <v>13</v>
      </c>
      <c r="D10" s="3" t="s">
        <v>14</v>
      </c>
      <c r="E10" s="3" t="s">
        <v>15</v>
      </c>
      <c r="F10" s="3" t="s">
        <v>16</v>
      </c>
      <c r="G10" s="3" t="s">
        <v>17</v>
      </c>
      <c r="H10" s="3" t="s">
        <v>18</v>
      </c>
      <c r="I10" s="3" t="s">
        <v>19</v>
      </c>
      <c r="J10" s="3" t="s">
        <v>4</v>
      </c>
      <c r="K10" s="3" t="s">
        <v>20</v>
      </c>
    </row>
    <row r="11" spans="2:11">
      <c r="B11" t="s">
        <v>21</v>
      </c>
      <c r="C11" t="s">
        <v>22</v>
      </c>
      <c r="D11" t="s">
        <v>23</v>
      </c>
      <c r="E11" t="s">
        <v>24</v>
      </c>
      <c r="F11" t="s">
        <v>25</v>
      </c>
      <c r="G11" t="s">
        <v>26</v>
      </c>
      <c r="H11" t="s">
        <v>27</v>
      </c>
      <c r="I11" t="s">
        <v>28</v>
      </c>
      <c r="J11" t="s">
        <v>8</v>
      </c>
      <c r="K11" t="s">
        <v>29</v>
      </c>
    </row>
    <row r="12" spans="2:12">
      <c r="B12" s="3" t="s">
        <v>30</v>
      </c>
      <c r="C12" s="3" t="s">
        <v>10</v>
      </c>
      <c r="D12" s="3" t="s">
        <v>10</v>
      </c>
      <c r="E12" s="3" t="s">
        <v>10</v>
      </c>
      <c r="F12" s="3" t="s">
        <v>31</v>
      </c>
      <c r="G12" s="3" t="s">
        <v>10</v>
      </c>
      <c r="H12" s="3" t="s">
        <v>10</v>
      </c>
      <c r="I12" s="3" t="s">
        <v>10</v>
      </c>
      <c r="J12" s="3" t="s">
        <v>10</v>
      </c>
      <c r="K12" s="3" t="s">
        <v>10</v>
      </c>
      <c r="L12" s="3" t="s">
        <v>10</v>
      </c>
    </row>
    <row r="13" spans="2:11">
      <c r="B13" s="3" t="s">
        <v>12</v>
      </c>
      <c r="C13" s="3" t="s">
        <v>13</v>
      </c>
      <c r="D13" s="3" t="s">
        <v>14</v>
      </c>
      <c r="E13" s="3" t="s">
        <v>15</v>
      </c>
      <c r="F13" s="3" t="s">
        <v>16</v>
      </c>
      <c r="G13" s="3" t="s">
        <v>17</v>
      </c>
      <c r="H13" s="3" t="s">
        <v>18</v>
      </c>
      <c r="I13" s="3" t="s">
        <v>19</v>
      </c>
      <c r="J13" s="3" t="s">
        <v>4</v>
      </c>
      <c r="K13" s="3" t="s">
        <v>20</v>
      </c>
    </row>
    <row r="14" spans="2:11">
      <c r="B14" t="s">
        <v>21</v>
      </c>
      <c r="C14" t="s">
        <v>32</v>
      </c>
      <c r="D14" t="s">
        <v>33</v>
      </c>
      <c r="E14" t="s">
        <v>34</v>
      </c>
      <c r="F14" t="s">
        <v>35</v>
      </c>
      <c r="G14" t="s">
        <v>36</v>
      </c>
      <c r="H14" t="s">
        <v>27</v>
      </c>
      <c r="I14" t="s">
        <v>37</v>
      </c>
      <c r="J14" t="s">
        <v>8</v>
      </c>
      <c r="K14" t="s">
        <v>38</v>
      </c>
    </row>
    <row r="15" spans="2:11">
      <c r="B15" t="s">
        <v>21</v>
      </c>
      <c r="C15" t="s">
        <v>39</v>
      </c>
      <c r="D15" t="s">
        <v>40</v>
      </c>
      <c r="E15" t="s">
        <v>41</v>
      </c>
      <c r="F15" t="s">
        <v>35</v>
      </c>
      <c r="G15" t="s">
        <v>36</v>
      </c>
      <c r="H15" t="s">
        <v>27</v>
      </c>
      <c r="I15" t="s">
        <v>37</v>
      </c>
      <c r="J15" t="s">
        <v>8</v>
      </c>
      <c r="K15" t="s">
        <v>38</v>
      </c>
    </row>
    <row r="16" spans="2:11">
      <c r="B16" t="s">
        <v>21</v>
      </c>
      <c r="C16" t="s">
        <v>42</v>
      </c>
      <c r="D16" t="s">
        <v>10</v>
      </c>
      <c r="E16" t="s">
        <v>43</v>
      </c>
      <c r="F16" t="s">
        <v>35</v>
      </c>
      <c r="G16" t="s">
        <v>44</v>
      </c>
      <c r="H16" t="s">
        <v>27</v>
      </c>
      <c r="I16" t="s">
        <v>45</v>
      </c>
      <c r="J16" t="s">
        <v>8</v>
      </c>
      <c r="K16" t="s">
        <v>46</v>
      </c>
    </row>
    <row r="17" spans="2:12">
      <c r="B17" s="3" t="s">
        <v>47</v>
      </c>
      <c r="C17" s="3" t="s">
        <v>10</v>
      </c>
      <c r="D17" s="3" t="s">
        <v>10</v>
      </c>
      <c r="E17" s="3" t="s">
        <v>10</v>
      </c>
      <c r="F17" s="3" t="s">
        <v>48</v>
      </c>
      <c r="G17" s="3" t="s">
        <v>10</v>
      </c>
      <c r="H17" s="3" t="s">
        <v>10</v>
      </c>
      <c r="I17" s="3" t="s">
        <v>10</v>
      </c>
      <c r="J17" s="3" t="s">
        <v>10</v>
      </c>
      <c r="K17" s="3" t="s">
        <v>10</v>
      </c>
      <c r="L17" s="3" t="s">
        <v>10</v>
      </c>
    </row>
    <row r="18" spans="2:11">
      <c r="B18" s="3" t="s">
        <v>12</v>
      </c>
      <c r="C18" s="3" t="s">
        <v>13</v>
      </c>
      <c r="D18" s="3" t="s">
        <v>14</v>
      </c>
      <c r="E18" s="3" t="s">
        <v>15</v>
      </c>
      <c r="F18" s="3" t="s">
        <v>16</v>
      </c>
      <c r="G18" s="3" t="s">
        <v>17</v>
      </c>
      <c r="H18" s="3" t="s">
        <v>18</v>
      </c>
      <c r="I18" s="3" t="s">
        <v>19</v>
      </c>
      <c r="J18" s="3" t="s">
        <v>4</v>
      </c>
      <c r="K18" s="3" t="s">
        <v>20</v>
      </c>
    </row>
    <row r="19" spans="2:11">
      <c r="B19" t="s">
        <v>21</v>
      </c>
      <c r="C19" t="s">
        <v>49</v>
      </c>
      <c r="D19" t="s">
        <v>10</v>
      </c>
      <c r="E19" t="s">
        <v>50</v>
      </c>
      <c r="F19" t="s">
        <v>51</v>
      </c>
      <c r="G19" t="s">
        <v>36</v>
      </c>
      <c r="H19" t="s">
        <v>52</v>
      </c>
      <c r="I19" t="s">
        <v>53</v>
      </c>
      <c r="J19" t="s">
        <v>8</v>
      </c>
      <c r="K19" t="s">
        <v>54</v>
      </c>
    </row>
    <row r="20" spans="2:12">
      <c r="B20" s="3" t="s">
        <v>55</v>
      </c>
      <c r="C20" s="3" t="s">
        <v>10</v>
      </c>
      <c r="D20" s="3" t="s">
        <v>10</v>
      </c>
      <c r="E20" s="3" t="s">
        <v>10</v>
      </c>
      <c r="F20" s="3" t="s">
        <v>56</v>
      </c>
      <c r="G20" s="3" t="s">
        <v>10</v>
      </c>
      <c r="H20" s="3" t="s">
        <v>10</v>
      </c>
      <c r="I20" s="3" t="s">
        <v>10</v>
      </c>
      <c r="J20" s="3" t="s">
        <v>10</v>
      </c>
      <c r="K20" s="3" t="s">
        <v>10</v>
      </c>
      <c r="L20" s="3" t="s">
        <v>10</v>
      </c>
    </row>
    <row r="21" spans="2:11">
      <c r="B21" s="3" t="s">
        <v>12</v>
      </c>
      <c r="C21" s="3" t="s">
        <v>13</v>
      </c>
      <c r="D21" s="3" t="s">
        <v>14</v>
      </c>
      <c r="E21" s="3" t="s">
        <v>15</v>
      </c>
      <c r="F21" s="3" t="s">
        <v>16</v>
      </c>
      <c r="G21" s="3" t="s">
        <v>17</v>
      </c>
      <c r="H21" s="3" t="s">
        <v>18</v>
      </c>
      <c r="I21" s="3" t="s">
        <v>19</v>
      </c>
      <c r="J21" s="3" t="s">
        <v>4</v>
      </c>
      <c r="K21" s="3" t="s">
        <v>20</v>
      </c>
    </row>
    <row r="22" spans="2:11">
      <c r="B22" t="s">
        <v>21</v>
      </c>
      <c r="C22" t="s">
        <v>57</v>
      </c>
      <c r="D22" t="s">
        <v>10</v>
      </c>
      <c r="E22" t="s">
        <v>58</v>
      </c>
      <c r="F22" t="s">
        <v>59</v>
      </c>
      <c r="G22" t="s">
        <v>26</v>
      </c>
      <c r="H22" t="s">
        <v>44</v>
      </c>
      <c r="I22" t="s">
        <v>45</v>
      </c>
      <c r="J22" t="s">
        <v>8</v>
      </c>
      <c r="K22" t="s">
        <v>60</v>
      </c>
    </row>
    <row r="23" spans="2:11">
      <c r="B23" t="s">
        <v>21</v>
      </c>
      <c r="C23" t="s">
        <v>61</v>
      </c>
      <c r="D23" t="s">
        <v>62</v>
      </c>
      <c r="E23" t="s">
        <v>63</v>
      </c>
      <c r="F23" t="s">
        <v>64</v>
      </c>
      <c r="G23" t="s">
        <v>52</v>
      </c>
      <c r="H23" t="s">
        <v>65</v>
      </c>
      <c r="I23" t="s">
        <v>45</v>
      </c>
      <c r="J23" t="s">
        <v>8</v>
      </c>
      <c r="K23" t="s">
        <v>66</v>
      </c>
    </row>
    <row r="24" spans="2:11">
      <c r="B24" t="s">
        <v>21</v>
      </c>
      <c r="C24" t="s">
        <v>67</v>
      </c>
      <c r="D24" t="s">
        <v>10</v>
      </c>
      <c r="E24" t="s">
        <v>68</v>
      </c>
      <c r="F24" t="s">
        <v>59</v>
      </c>
      <c r="G24" t="s">
        <v>65</v>
      </c>
      <c r="H24" t="s">
        <v>69</v>
      </c>
      <c r="I24" t="s">
        <v>45</v>
      </c>
      <c r="J24" t="s">
        <v>8</v>
      </c>
      <c r="K24" t="s">
        <v>70</v>
      </c>
    </row>
    <row r="25" spans="2:11">
      <c r="B25" t="s">
        <v>21</v>
      </c>
      <c r="C25" t="s">
        <v>71</v>
      </c>
      <c r="D25" t="s">
        <v>72</v>
      </c>
      <c r="E25" t="s">
        <v>73</v>
      </c>
      <c r="F25" t="s">
        <v>64</v>
      </c>
      <c r="G25" t="s">
        <v>69</v>
      </c>
      <c r="H25" t="s">
        <v>74</v>
      </c>
      <c r="I25" t="s">
        <v>45</v>
      </c>
      <c r="J25" t="s">
        <v>8</v>
      </c>
      <c r="K25" t="s">
        <v>75</v>
      </c>
    </row>
    <row r="26" spans="2:11">
      <c r="B26" t="s">
        <v>21</v>
      </c>
      <c r="C26" t="s">
        <v>76</v>
      </c>
      <c r="D26" t="s">
        <v>10</v>
      </c>
      <c r="E26" t="s">
        <v>77</v>
      </c>
      <c r="F26" t="s">
        <v>78</v>
      </c>
      <c r="G26" t="s">
        <v>74</v>
      </c>
      <c r="H26" t="s">
        <v>79</v>
      </c>
      <c r="I26" t="s">
        <v>45</v>
      </c>
      <c r="J26" t="s">
        <v>8</v>
      </c>
      <c r="K26" t="s">
        <v>60</v>
      </c>
    </row>
    <row r="27" spans="2:11">
      <c r="B27" t="s">
        <v>21</v>
      </c>
      <c r="C27" t="s">
        <v>80</v>
      </c>
      <c r="D27" t="s">
        <v>10</v>
      </c>
      <c r="E27" t="s">
        <v>81</v>
      </c>
      <c r="F27" t="s">
        <v>59</v>
      </c>
      <c r="G27" t="s">
        <v>74</v>
      </c>
      <c r="H27" t="s">
        <v>79</v>
      </c>
      <c r="I27" t="s">
        <v>45</v>
      </c>
      <c r="J27" t="s">
        <v>8</v>
      </c>
      <c r="K27" t="s">
        <v>70</v>
      </c>
    </row>
    <row r="28" spans="2:12">
      <c r="B28" s="3" t="s">
        <v>82</v>
      </c>
      <c r="C28" s="3" t="s">
        <v>10</v>
      </c>
      <c r="D28" s="3" t="s">
        <v>10</v>
      </c>
      <c r="E28" s="3" t="s">
        <v>10</v>
      </c>
      <c r="F28" s="3" t="s">
        <v>83</v>
      </c>
      <c r="G28" s="3" t="s">
        <v>10</v>
      </c>
      <c r="H28" s="3" t="s">
        <v>10</v>
      </c>
      <c r="I28" s="3" t="s">
        <v>10</v>
      </c>
      <c r="J28" s="3" t="s">
        <v>10</v>
      </c>
      <c r="K28" s="3" t="s">
        <v>10</v>
      </c>
      <c r="L28" s="3" t="s">
        <v>10</v>
      </c>
    </row>
    <row r="29" spans="2:11">
      <c r="B29" s="3" t="s">
        <v>12</v>
      </c>
      <c r="C29" s="3" t="s">
        <v>13</v>
      </c>
      <c r="D29" s="3" t="s">
        <v>14</v>
      </c>
      <c r="E29" s="3" t="s">
        <v>15</v>
      </c>
      <c r="F29" s="3" t="s">
        <v>16</v>
      </c>
      <c r="G29" s="3" t="s">
        <v>17</v>
      </c>
      <c r="H29" s="3" t="s">
        <v>18</v>
      </c>
      <c r="I29" s="3" t="s">
        <v>19</v>
      </c>
      <c r="J29" s="3" t="s">
        <v>4</v>
      </c>
      <c r="K29" s="3" t="s">
        <v>20</v>
      </c>
    </row>
    <row r="30" spans="2:11">
      <c r="B30" t="s">
        <v>21</v>
      </c>
      <c r="C30" t="s">
        <v>84</v>
      </c>
      <c r="D30" t="s">
        <v>10</v>
      </c>
      <c r="E30" t="s">
        <v>85</v>
      </c>
      <c r="F30" t="s">
        <v>86</v>
      </c>
      <c r="G30" t="s">
        <v>26</v>
      </c>
      <c r="H30" t="s">
        <v>44</v>
      </c>
      <c r="I30" t="s">
        <v>45</v>
      </c>
      <c r="J30" t="s">
        <v>8</v>
      </c>
      <c r="K30" t="s">
        <v>87</v>
      </c>
    </row>
    <row r="31" spans="2:11">
      <c r="B31" t="s">
        <v>21</v>
      </c>
      <c r="C31" t="s">
        <v>88</v>
      </c>
      <c r="D31" t="s">
        <v>10</v>
      </c>
      <c r="E31" t="s">
        <v>89</v>
      </c>
      <c r="F31" t="s">
        <v>78</v>
      </c>
      <c r="G31" t="s">
        <v>69</v>
      </c>
      <c r="H31" t="s">
        <v>74</v>
      </c>
      <c r="I31" t="s">
        <v>45</v>
      </c>
      <c r="J31" t="s">
        <v>8</v>
      </c>
      <c r="K31" t="s">
        <v>90</v>
      </c>
    </row>
    <row r="32" spans="2:11">
      <c r="B32" t="s">
        <v>21</v>
      </c>
      <c r="C32" t="s">
        <v>91</v>
      </c>
      <c r="D32" t="s">
        <v>10</v>
      </c>
      <c r="E32" t="s">
        <v>92</v>
      </c>
      <c r="F32" t="s">
        <v>78</v>
      </c>
      <c r="G32" t="s">
        <v>74</v>
      </c>
      <c r="H32" t="s">
        <v>79</v>
      </c>
      <c r="I32" t="s">
        <v>45</v>
      </c>
      <c r="J32" t="s">
        <v>8</v>
      </c>
      <c r="K32" t="s">
        <v>90</v>
      </c>
    </row>
    <row r="33" spans="2:11">
      <c r="B33" t="s">
        <v>21</v>
      </c>
      <c r="C33" t="s">
        <v>93</v>
      </c>
      <c r="D33" t="s">
        <v>10</v>
      </c>
      <c r="E33" t="s">
        <v>94</v>
      </c>
      <c r="F33" t="s">
        <v>78</v>
      </c>
      <c r="G33" t="s">
        <v>74</v>
      </c>
      <c r="H33" t="s">
        <v>79</v>
      </c>
      <c r="I33" t="s">
        <v>45</v>
      </c>
      <c r="J33" t="s">
        <v>8</v>
      </c>
      <c r="K33" t="s">
        <v>90</v>
      </c>
    </row>
    <row r="34" spans="2:12">
      <c r="B34" s="3" t="s">
        <v>95</v>
      </c>
      <c r="C34" s="3" t="s">
        <v>10</v>
      </c>
      <c r="D34" s="3" t="s">
        <v>10</v>
      </c>
      <c r="E34" s="3" t="s">
        <v>10</v>
      </c>
      <c r="F34" s="3" t="s">
        <v>96</v>
      </c>
      <c r="G34" s="3" t="s">
        <v>10</v>
      </c>
      <c r="H34" s="3" t="s">
        <v>10</v>
      </c>
      <c r="I34" s="3" t="s">
        <v>10</v>
      </c>
      <c r="J34" s="3" t="s">
        <v>10</v>
      </c>
      <c r="K34" s="3" t="s">
        <v>10</v>
      </c>
      <c r="L34" s="3" t="s">
        <v>10</v>
      </c>
    </row>
    <row r="35" spans="2:11">
      <c r="B35" s="3" t="s">
        <v>12</v>
      </c>
      <c r="C35" s="3" t="s">
        <v>13</v>
      </c>
      <c r="D35" s="3" t="s">
        <v>14</v>
      </c>
      <c r="E35" s="3" t="s">
        <v>15</v>
      </c>
      <c r="F35" s="3" t="s">
        <v>16</v>
      </c>
      <c r="G35" s="3" t="s">
        <v>17</v>
      </c>
      <c r="H35" s="3" t="s">
        <v>18</v>
      </c>
      <c r="I35" s="3" t="s">
        <v>19</v>
      </c>
      <c r="J35" s="3" t="s">
        <v>4</v>
      </c>
      <c r="K35" s="3" t="s">
        <v>20</v>
      </c>
    </row>
    <row r="36" spans="2:11">
      <c r="B36" t="s">
        <v>21</v>
      </c>
      <c r="C36" t="s">
        <v>97</v>
      </c>
      <c r="D36" t="s">
        <v>98</v>
      </c>
      <c r="E36" t="s">
        <v>99</v>
      </c>
      <c r="F36" t="s">
        <v>59</v>
      </c>
      <c r="G36" t="s">
        <v>44</v>
      </c>
      <c r="H36" t="s">
        <v>27</v>
      </c>
      <c r="I36" t="s">
        <v>45</v>
      </c>
      <c r="J36" t="s">
        <v>8</v>
      </c>
      <c r="K36" t="s">
        <v>100</v>
      </c>
    </row>
    <row r="37" spans="2:11">
      <c r="B37" t="s">
        <v>21</v>
      </c>
      <c r="C37" t="s">
        <v>101</v>
      </c>
      <c r="D37" t="s">
        <v>102</v>
      </c>
      <c r="E37" t="s">
        <v>103</v>
      </c>
      <c r="F37" t="s">
        <v>59</v>
      </c>
      <c r="G37" t="s">
        <v>44</v>
      </c>
      <c r="H37" t="s">
        <v>27</v>
      </c>
      <c r="I37" t="s">
        <v>45</v>
      </c>
      <c r="J37" t="s">
        <v>8</v>
      </c>
      <c r="K37" t="s">
        <v>100</v>
      </c>
    </row>
    <row r="38" spans="2:11">
      <c r="B38" t="s">
        <v>21</v>
      </c>
      <c r="C38" t="s">
        <v>104</v>
      </c>
      <c r="D38" t="s">
        <v>105</v>
      </c>
      <c r="E38" t="s">
        <v>106</v>
      </c>
      <c r="F38" t="s">
        <v>59</v>
      </c>
      <c r="G38" t="s">
        <v>27</v>
      </c>
      <c r="H38" t="s">
        <v>52</v>
      </c>
      <c r="I38" t="s">
        <v>45</v>
      </c>
      <c r="J38" t="s">
        <v>8</v>
      </c>
      <c r="K38" t="s">
        <v>100</v>
      </c>
    </row>
    <row r="39" spans="2:11">
      <c r="B39" t="s">
        <v>21</v>
      </c>
      <c r="C39" t="s">
        <v>107</v>
      </c>
      <c r="D39" t="s">
        <v>108</v>
      </c>
      <c r="E39" t="s">
        <v>109</v>
      </c>
      <c r="F39" t="s">
        <v>59</v>
      </c>
      <c r="G39" t="s">
        <v>74</v>
      </c>
      <c r="H39" t="s">
        <v>79</v>
      </c>
      <c r="I39" t="s">
        <v>45</v>
      </c>
      <c r="J39" t="s">
        <v>8</v>
      </c>
      <c r="K39" t="s">
        <v>100</v>
      </c>
    </row>
    <row r="40" spans="2:12">
      <c r="B40" s="3" t="s">
        <v>110</v>
      </c>
      <c r="C40" s="3" t="s">
        <v>10</v>
      </c>
      <c r="D40" s="3" t="s">
        <v>10</v>
      </c>
      <c r="E40" s="3" t="s">
        <v>10</v>
      </c>
      <c r="F40" s="3" t="s">
        <v>111</v>
      </c>
      <c r="G40" s="3" t="s">
        <v>10</v>
      </c>
      <c r="H40" s="3" t="s">
        <v>10</v>
      </c>
      <c r="I40" s="3" t="s">
        <v>10</v>
      </c>
      <c r="J40" s="3" t="s">
        <v>10</v>
      </c>
      <c r="K40" s="3" t="s">
        <v>10</v>
      </c>
      <c r="L40" s="3" t="s">
        <v>10</v>
      </c>
    </row>
    <row r="41" spans="2:11">
      <c r="B41" s="3" t="s">
        <v>12</v>
      </c>
      <c r="C41" s="3" t="s">
        <v>13</v>
      </c>
      <c r="D41" s="3" t="s">
        <v>14</v>
      </c>
      <c r="E41" s="3" t="s">
        <v>15</v>
      </c>
      <c r="F41" s="3" t="s">
        <v>16</v>
      </c>
      <c r="G41" s="3" t="s">
        <v>17</v>
      </c>
      <c r="H41" s="3" t="s">
        <v>18</v>
      </c>
      <c r="I41" s="3" t="s">
        <v>19</v>
      </c>
      <c r="J41" s="3" t="s">
        <v>4</v>
      </c>
      <c r="K41" s="3" t="s">
        <v>20</v>
      </c>
    </row>
    <row r="42" spans="2:11">
      <c r="B42" t="s">
        <v>21</v>
      </c>
      <c r="C42" t="s">
        <v>112</v>
      </c>
      <c r="D42" t="s">
        <v>10</v>
      </c>
      <c r="E42" t="s">
        <v>113</v>
      </c>
      <c r="F42" t="s">
        <v>114</v>
      </c>
      <c r="G42" t="s">
        <v>44</v>
      </c>
      <c r="H42" t="s">
        <v>27</v>
      </c>
      <c r="I42" t="s">
        <v>45</v>
      </c>
      <c r="J42" t="s">
        <v>8</v>
      </c>
      <c r="K42" t="s">
        <v>115</v>
      </c>
    </row>
    <row r="43" spans="2:12">
      <c r="B43" s="3" t="s">
        <v>116</v>
      </c>
      <c r="C43" s="3" t="s">
        <v>10</v>
      </c>
      <c r="D43" s="3" t="s">
        <v>10</v>
      </c>
      <c r="E43" s="3" t="s">
        <v>10</v>
      </c>
      <c r="F43" s="3" t="s">
        <v>117</v>
      </c>
      <c r="G43" s="3" t="s">
        <v>10</v>
      </c>
      <c r="H43" s="3" t="s">
        <v>10</v>
      </c>
      <c r="I43" s="3" t="s">
        <v>10</v>
      </c>
      <c r="J43" s="3" t="s">
        <v>10</v>
      </c>
      <c r="K43" s="3" t="s">
        <v>10</v>
      </c>
      <c r="L43" s="3" t="s">
        <v>10</v>
      </c>
    </row>
    <row r="44" spans="2:11">
      <c r="B44" s="3" t="s">
        <v>12</v>
      </c>
      <c r="C44" s="3" t="s">
        <v>13</v>
      </c>
      <c r="D44" s="3" t="s">
        <v>14</v>
      </c>
      <c r="E44" s="3" t="s">
        <v>15</v>
      </c>
      <c r="F44" s="3" t="s">
        <v>16</v>
      </c>
      <c r="G44" s="3" t="s">
        <v>17</v>
      </c>
      <c r="H44" s="3" t="s">
        <v>18</v>
      </c>
      <c r="I44" s="3" t="s">
        <v>19</v>
      </c>
      <c r="J44" s="3" t="s">
        <v>4</v>
      </c>
      <c r="K44" s="3" t="s">
        <v>20</v>
      </c>
    </row>
    <row r="45" spans="2:11">
      <c r="B45" t="s">
        <v>21</v>
      </c>
      <c r="C45" t="s">
        <v>118</v>
      </c>
      <c r="D45" t="s">
        <v>10</v>
      </c>
      <c r="E45" t="s">
        <v>119</v>
      </c>
      <c r="F45" t="s">
        <v>120</v>
      </c>
      <c r="G45" t="s">
        <v>36</v>
      </c>
      <c r="H45" t="s">
        <v>44</v>
      </c>
      <c r="I45" t="s">
        <v>28</v>
      </c>
      <c r="J45" t="s">
        <v>8</v>
      </c>
      <c r="K45" t="s">
        <v>121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K30"/>
  <sheetViews>
    <sheetView tabSelected="1" workbookViewId="0">
      <selection activeCell="E36" sqref="E36"/>
    </sheetView>
  </sheetViews>
  <sheetFormatPr defaultColWidth="11" defaultRowHeight="14.25"/>
  <cols>
    <col min="1" max="1" width="11.5"/>
  </cols>
  <sheetData>
    <row r="1" spans="1:8">
      <c r="A1" s="3" t="s">
        <v>13</v>
      </c>
      <c r="B1" s="3" t="s">
        <v>17</v>
      </c>
      <c r="C1" s="3" t="s">
        <v>18</v>
      </c>
      <c r="D1" s="3" t="s">
        <v>20</v>
      </c>
      <c r="H1" t="s">
        <v>122</v>
      </c>
    </row>
    <row r="2" hidden="1" spans="1:9">
      <c r="A2" t="s">
        <v>22</v>
      </c>
      <c r="B2" t="s">
        <v>26</v>
      </c>
      <c r="C2" t="s">
        <v>27</v>
      </c>
      <c r="D2" s="4">
        <v>1040</v>
      </c>
      <c r="E2" t="str">
        <f>VLOOKUP(A2,HOP!A:L,12,0)</f>
        <v>1040.00</v>
      </c>
      <c r="F2" t="str">
        <f>VLOOKUP(A2,HOP!A:C,3,0)</f>
        <v>2127960</v>
      </c>
      <c r="G2">
        <f>D2-E2</f>
        <v>0</v>
      </c>
      <c r="H2" t="str">
        <f>$H$1&amp;F2</f>
        <v>，2127960</v>
      </c>
      <c r="I2" t="str">
        <f>VLOOKUP(A2,HOP!A:T,20,0)</f>
        <v>直采</v>
      </c>
    </row>
    <row r="3" hidden="1" spans="1:9">
      <c r="A3" t="s">
        <v>32</v>
      </c>
      <c r="B3" t="s">
        <v>36</v>
      </c>
      <c r="C3" t="s">
        <v>27</v>
      </c>
      <c r="D3" s="4">
        <v>1080</v>
      </c>
      <c r="E3" t="str">
        <f>VLOOKUP(A3,HOP!A:L,12,0)</f>
        <v>1080.00</v>
      </c>
      <c r="F3" t="str">
        <f>VLOOKUP(A3,HOP!A:C,3,0)</f>
        <v>2107658</v>
      </c>
      <c r="G3">
        <f t="shared" ref="G3:G22" si="0">D3-E3</f>
        <v>0</v>
      </c>
      <c r="H3" t="str">
        <f t="shared" ref="H3:H22" si="1">$H$1&amp;F3</f>
        <v>，2107658</v>
      </c>
      <c r="I3" t="str">
        <f>VLOOKUP(A3,HOP!A:T,20,0)</f>
        <v>直采</v>
      </c>
    </row>
    <row r="4" hidden="1" spans="1:9">
      <c r="A4" t="s">
        <v>39</v>
      </c>
      <c r="B4" t="s">
        <v>36</v>
      </c>
      <c r="C4" t="s">
        <v>27</v>
      </c>
      <c r="D4" s="4">
        <v>1080</v>
      </c>
      <c r="E4" t="str">
        <f>VLOOKUP(A4,HOP!A:L,12,0)</f>
        <v>1080.00</v>
      </c>
      <c r="F4" t="str">
        <f>VLOOKUP(A4,HOP!A:C,3,0)</f>
        <v>2107701</v>
      </c>
      <c r="G4">
        <f t="shared" si="0"/>
        <v>0</v>
      </c>
      <c r="H4" t="str">
        <f t="shared" si="1"/>
        <v>，2107701</v>
      </c>
      <c r="I4" t="str">
        <f>VLOOKUP(A4,HOP!A:T,20,0)</f>
        <v>直采</v>
      </c>
    </row>
    <row r="5" hidden="1" spans="1:9">
      <c r="A5" t="s">
        <v>42</v>
      </c>
      <c r="B5" t="s">
        <v>44</v>
      </c>
      <c r="C5" t="s">
        <v>27</v>
      </c>
      <c r="D5" s="4">
        <v>360</v>
      </c>
      <c r="E5" t="str">
        <f>VLOOKUP(A5,HOP!A:L,12,0)</f>
        <v>360.00</v>
      </c>
      <c r="F5" t="str">
        <f>VLOOKUP(A5,HOP!A:C,3,0)</f>
        <v>2129343</v>
      </c>
      <c r="G5">
        <f t="shared" si="0"/>
        <v>0</v>
      </c>
      <c r="H5" t="str">
        <f t="shared" si="1"/>
        <v>，2129343</v>
      </c>
      <c r="I5" t="str">
        <f>VLOOKUP(A5,HOP!A:T,20,0)</f>
        <v>直采</v>
      </c>
    </row>
    <row r="6" hidden="1" spans="1:9">
      <c r="A6" t="s">
        <v>49</v>
      </c>
      <c r="B6" t="s">
        <v>36</v>
      </c>
      <c r="C6" t="s">
        <v>52</v>
      </c>
      <c r="D6" s="4">
        <v>1740</v>
      </c>
      <c r="E6" t="str">
        <f>VLOOKUP(A6,HOP!A:L,12,0)</f>
        <v>1740.00</v>
      </c>
      <c r="F6" t="str">
        <f>VLOOKUP(A6,HOP!A:C,3,0)</f>
        <v>2103206</v>
      </c>
      <c r="G6">
        <f t="shared" si="0"/>
        <v>0</v>
      </c>
      <c r="H6" t="str">
        <f t="shared" si="1"/>
        <v>，2103206</v>
      </c>
      <c r="I6" t="str">
        <f>VLOOKUP(A6,HOP!A:T,20,0)</f>
        <v>直采</v>
      </c>
    </row>
    <row r="7" spans="1:10">
      <c r="A7">
        <v>1009665563</v>
      </c>
      <c r="B7" t="s">
        <v>26</v>
      </c>
      <c r="C7" t="s">
        <v>44</v>
      </c>
      <c r="D7" s="4">
        <v>376</v>
      </c>
      <c r="E7">
        <v>376</v>
      </c>
      <c r="F7" s="7" t="s">
        <v>123</v>
      </c>
      <c r="G7">
        <f t="shared" si="0"/>
        <v>0</v>
      </c>
      <c r="H7" t="str">
        <f t="shared" si="1"/>
        <v>，202105231941420022</v>
      </c>
      <c r="I7" t="e">
        <f>VLOOKUP(A7,HOP!A:T,20,0)</f>
        <v>#N/A</v>
      </c>
      <c r="J7">
        <v>5.23</v>
      </c>
    </row>
    <row r="8" spans="1:10">
      <c r="A8">
        <v>1012778789</v>
      </c>
      <c r="B8" t="s">
        <v>52</v>
      </c>
      <c r="C8" t="s">
        <v>65</v>
      </c>
      <c r="D8" s="4">
        <v>853</v>
      </c>
      <c r="E8">
        <v>853</v>
      </c>
      <c r="F8" s="7" t="s">
        <v>124</v>
      </c>
      <c r="G8">
        <f t="shared" si="0"/>
        <v>0</v>
      </c>
      <c r="H8" t="str">
        <f t="shared" si="1"/>
        <v>，202105261238070020</v>
      </c>
      <c r="I8" t="e">
        <f>VLOOKUP(A8,HOP!A:T,20,0)</f>
        <v>#N/A</v>
      </c>
      <c r="J8">
        <v>5.26</v>
      </c>
    </row>
    <row r="9" spans="1:10">
      <c r="A9">
        <v>1014351498</v>
      </c>
      <c r="B9" t="s">
        <v>65</v>
      </c>
      <c r="C9" t="s">
        <v>69</v>
      </c>
      <c r="D9" s="4">
        <v>358</v>
      </c>
      <c r="E9">
        <v>358</v>
      </c>
      <c r="F9" s="7" t="s">
        <v>125</v>
      </c>
      <c r="G9">
        <f t="shared" si="0"/>
        <v>0</v>
      </c>
      <c r="H9" t="str">
        <f t="shared" si="1"/>
        <v>，202105272130060020</v>
      </c>
      <c r="I9" t="e">
        <f>VLOOKUP(A9,HOP!A:T,20,0)</f>
        <v>#N/A</v>
      </c>
      <c r="J9">
        <v>5.27</v>
      </c>
    </row>
    <row r="10" spans="1:10">
      <c r="A10">
        <v>1014136484</v>
      </c>
      <c r="B10" t="s">
        <v>69</v>
      </c>
      <c r="C10" t="s">
        <v>74</v>
      </c>
      <c r="D10" s="4">
        <v>809</v>
      </c>
      <c r="E10">
        <v>809</v>
      </c>
      <c r="F10" s="7" t="s">
        <v>126</v>
      </c>
      <c r="G10">
        <f t="shared" si="0"/>
        <v>0</v>
      </c>
      <c r="H10" t="str">
        <f t="shared" si="1"/>
        <v>，202105271659560020</v>
      </c>
      <c r="I10" t="e">
        <f>VLOOKUP(A10,HOP!A:T,20,0)</f>
        <v>#N/A</v>
      </c>
      <c r="J10">
        <v>5.27</v>
      </c>
    </row>
    <row r="11" spans="1:10">
      <c r="A11">
        <v>1016554179</v>
      </c>
      <c r="B11" t="s">
        <v>74</v>
      </c>
      <c r="C11" t="s">
        <v>79</v>
      </c>
      <c r="D11" s="4">
        <v>376</v>
      </c>
      <c r="E11">
        <v>376</v>
      </c>
      <c r="F11" s="7" t="s">
        <v>127</v>
      </c>
      <c r="G11">
        <f t="shared" si="0"/>
        <v>0</v>
      </c>
      <c r="H11" t="str">
        <f t="shared" si="1"/>
        <v>，202105292003120022</v>
      </c>
      <c r="I11" t="e">
        <f>VLOOKUP(A11,HOP!A:T,20,0)</f>
        <v>#N/A</v>
      </c>
      <c r="J11">
        <v>5.29</v>
      </c>
    </row>
    <row r="12" spans="1:10">
      <c r="A12">
        <v>1016667497</v>
      </c>
      <c r="B12" t="s">
        <v>74</v>
      </c>
      <c r="C12" t="s">
        <v>79</v>
      </c>
      <c r="D12" s="4">
        <v>358</v>
      </c>
      <c r="E12">
        <v>358</v>
      </c>
      <c r="F12" s="7" t="s">
        <v>128</v>
      </c>
      <c r="G12">
        <f t="shared" si="0"/>
        <v>0</v>
      </c>
      <c r="H12" t="str">
        <f t="shared" si="1"/>
        <v>，202105292202030022</v>
      </c>
      <c r="I12" t="e">
        <f>VLOOKUP(A12,HOP!A:T,20,0)</f>
        <v>#N/A</v>
      </c>
      <c r="J12">
        <v>5.29</v>
      </c>
    </row>
    <row r="13" spans="1:10">
      <c r="A13">
        <v>1009614506</v>
      </c>
      <c r="B13" t="s">
        <v>26</v>
      </c>
      <c r="C13" t="s">
        <v>44</v>
      </c>
      <c r="D13" s="4">
        <v>266</v>
      </c>
      <c r="E13">
        <v>266</v>
      </c>
      <c r="F13" s="7" t="s">
        <v>129</v>
      </c>
      <c r="G13">
        <f t="shared" si="0"/>
        <v>0</v>
      </c>
      <c r="H13" t="str">
        <f t="shared" si="1"/>
        <v>，202105231836280022</v>
      </c>
      <c r="I13" t="e">
        <f>VLOOKUP(A13,HOP!A:T,20,0)</f>
        <v>#N/A</v>
      </c>
      <c r="J13">
        <v>5.23</v>
      </c>
    </row>
    <row r="14" spans="1:10">
      <c r="A14">
        <v>1015192328</v>
      </c>
      <c r="B14" t="s">
        <v>69</v>
      </c>
      <c r="C14" t="s">
        <v>74</v>
      </c>
      <c r="D14" s="4">
        <v>198</v>
      </c>
      <c r="E14">
        <v>198</v>
      </c>
      <c r="F14" s="7" t="s">
        <v>130</v>
      </c>
      <c r="G14">
        <f t="shared" si="0"/>
        <v>0</v>
      </c>
      <c r="H14" t="str">
        <f t="shared" si="1"/>
        <v>，202105281511250025</v>
      </c>
      <c r="I14" t="e">
        <f>VLOOKUP(A14,HOP!A:T,20,0)</f>
        <v>#N/A</v>
      </c>
      <c r="J14">
        <v>5.28</v>
      </c>
    </row>
    <row r="15" spans="1:10">
      <c r="A15">
        <v>1016237297</v>
      </c>
      <c r="B15" t="s">
        <v>74</v>
      </c>
      <c r="C15" t="s">
        <v>79</v>
      </c>
      <c r="D15" s="4">
        <v>198</v>
      </c>
      <c r="E15">
        <v>198</v>
      </c>
      <c r="F15" s="7" t="s">
        <v>131</v>
      </c>
      <c r="G15">
        <f t="shared" si="0"/>
        <v>0</v>
      </c>
      <c r="H15" t="str">
        <f t="shared" si="1"/>
        <v>，202105291259100025</v>
      </c>
      <c r="I15" t="e">
        <f>VLOOKUP(A15,HOP!A:T,20,0)</f>
        <v>#N/A</v>
      </c>
      <c r="J15">
        <v>5.29</v>
      </c>
    </row>
    <row r="16" spans="1:10">
      <c r="A16">
        <v>1016259938</v>
      </c>
      <c r="B16" t="s">
        <v>74</v>
      </c>
      <c r="C16" t="s">
        <v>79</v>
      </c>
      <c r="D16" s="4">
        <v>198</v>
      </c>
      <c r="E16">
        <v>198</v>
      </c>
      <c r="F16" s="7" t="s">
        <v>132</v>
      </c>
      <c r="G16">
        <f t="shared" si="0"/>
        <v>0</v>
      </c>
      <c r="H16" t="str">
        <f t="shared" si="1"/>
        <v>，202105291323550021</v>
      </c>
      <c r="I16" t="e">
        <f>VLOOKUP(A16,HOP!A:T,20,0)</f>
        <v>#N/A</v>
      </c>
      <c r="J16">
        <v>5.29</v>
      </c>
    </row>
    <row r="17" spans="1:10">
      <c r="A17">
        <v>1010769283</v>
      </c>
      <c r="B17" t="s">
        <v>44</v>
      </c>
      <c r="C17" t="s">
        <v>27</v>
      </c>
      <c r="D17" s="4">
        <v>422</v>
      </c>
      <c r="E17">
        <v>422</v>
      </c>
      <c r="F17" s="7" t="s">
        <v>133</v>
      </c>
      <c r="G17">
        <f t="shared" si="0"/>
        <v>0</v>
      </c>
      <c r="H17" t="str">
        <f t="shared" si="1"/>
        <v>，202105241843370022</v>
      </c>
      <c r="I17" t="e">
        <f>VLOOKUP(A17,HOP!A:T,20,0)</f>
        <v>#N/A</v>
      </c>
      <c r="J17">
        <v>5.24</v>
      </c>
    </row>
    <row r="18" spans="1:10">
      <c r="A18">
        <v>1010871663</v>
      </c>
      <c r="B18" t="s">
        <v>44</v>
      </c>
      <c r="C18" t="s">
        <v>27</v>
      </c>
      <c r="D18" s="4">
        <v>422</v>
      </c>
      <c r="E18">
        <v>422</v>
      </c>
      <c r="F18" s="7" t="s">
        <v>134</v>
      </c>
      <c r="G18">
        <f t="shared" si="0"/>
        <v>0</v>
      </c>
      <c r="H18" t="str">
        <f t="shared" si="1"/>
        <v>，202105242053310022</v>
      </c>
      <c r="I18" t="e">
        <f>VLOOKUP(A18,HOP!A:T,20,0)</f>
        <v>#N/A</v>
      </c>
      <c r="J18">
        <v>5.24</v>
      </c>
    </row>
    <row r="19" spans="1:10">
      <c r="A19">
        <v>1011602540</v>
      </c>
      <c r="B19" t="s">
        <v>27</v>
      </c>
      <c r="C19" t="s">
        <v>52</v>
      </c>
      <c r="D19" s="4">
        <v>422</v>
      </c>
      <c r="E19">
        <v>422</v>
      </c>
      <c r="F19" s="7" t="s">
        <v>135</v>
      </c>
      <c r="G19">
        <f t="shared" si="0"/>
        <v>0</v>
      </c>
      <c r="H19" t="str">
        <f t="shared" si="1"/>
        <v>，202105251205560020</v>
      </c>
      <c r="I19" t="e">
        <f>VLOOKUP(A19,HOP!A:T,20,0)</f>
        <v>#N/A</v>
      </c>
      <c r="J19">
        <v>5.25</v>
      </c>
    </row>
    <row r="20" spans="1:10">
      <c r="A20">
        <v>1008730761</v>
      </c>
      <c r="B20" t="s">
        <v>74</v>
      </c>
      <c r="C20" t="s">
        <v>79</v>
      </c>
      <c r="D20" s="4">
        <v>422</v>
      </c>
      <c r="E20">
        <v>422</v>
      </c>
      <c r="F20" s="7" t="s">
        <v>136</v>
      </c>
      <c r="G20">
        <f t="shared" si="0"/>
        <v>0</v>
      </c>
      <c r="H20" t="str">
        <f t="shared" si="1"/>
        <v>，202105222345430022</v>
      </c>
      <c r="I20" t="e">
        <f>VLOOKUP(A20,HOP!A:T,20,0)</f>
        <v>#N/A</v>
      </c>
      <c r="J20">
        <v>5.22</v>
      </c>
    </row>
    <row r="21" spans="1:11">
      <c r="A21">
        <v>1010468625</v>
      </c>
      <c r="B21" t="s">
        <v>44</v>
      </c>
      <c r="C21" t="s">
        <v>27</v>
      </c>
      <c r="D21" s="4">
        <v>270</v>
      </c>
      <c r="E21" t="e">
        <f>VLOOKUP(A21,HOP!A:L,12,0)</f>
        <v>#N/A</v>
      </c>
      <c r="F21">
        <v>2129401</v>
      </c>
      <c r="G21" t="e">
        <f t="shared" si="0"/>
        <v>#N/A</v>
      </c>
      <c r="H21" t="str">
        <f t="shared" si="1"/>
        <v>，2129401</v>
      </c>
      <c r="I21" t="e">
        <f>VLOOKUP(A21,HOP!A:T,20,0)</f>
        <v>#N/A</v>
      </c>
      <c r="K21" t="s">
        <v>137</v>
      </c>
    </row>
    <row r="22" hidden="1" spans="1:9">
      <c r="A22" t="s">
        <v>118</v>
      </c>
      <c r="B22" t="s">
        <v>36</v>
      </c>
      <c r="C22" t="s">
        <v>44</v>
      </c>
      <c r="D22" s="4">
        <v>1198</v>
      </c>
      <c r="E22" t="str">
        <f>VLOOKUP(A22,HOP!A:L,12,0)</f>
        <v>1198.00</v>
      </c>
      <c r="F22" t="str">
        <f>VLOOKUP(A22,HOP!A:C,3,0)</f>
        <v>2125181</v>
      </c>
      <c r="G22">
        <f t="shared" si="0"/>
        <v>0</v>
      </c>
      <c r="H22" t="str">
        <f t="shared" si="1"/>
        <v>，2125181</v>
      </c>
      <c r="I22" t="str">
        <f>VLOOKUP(A22,HOP!A:T,20,0)</f>
        <v>直采</v>
      </c>
    </row>
    <row r="24" spans="4:4">
      <c r="D24">
        <f>SUM(D2:D23)</f>
        <v>12446</v>
      </c>
    </row>
    <row r="27" spans="1:1">
      <c r="A27" t="s">
        <v>138</v>
      </c>
    </row>
    <row r="28" spans="1:1">
      <c r="A28" t="s">
        <v>139</v>
      </c>
    </row>
    <row r="29" spans="1:1">
      <c r="A29" t="s">
        <v>140</v>
      </c>
    </row>
    <row r="30" spans="1:1">
      <c r="A30" t="s">
        <v>141</v>
      </c>
    </row>
  </sheetData>
  <autoFilter ref="A1:K22">
    <filterColumn colId="8">
      <customFilters>
        <customFilter operator="equal" val="#N/A"/>
      </customFilters>
    </filterColumn>
    <extLst/>
  </autoFilter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7"/>
  <sheetViews>
    <sheetView workbookViewId="0">
      <selection activeCell="D1" sqref="D$1:D$1048576"/>
    </sheetView>
  </sheetViews>
  <sheetFormatPr defaultColWidth="8" defaultRowHeight="12.75" outlineLevelRow="6"/>
  <cols>
    <col min="1" max="16383" width="8" style="1"/>
  </cols>
  <sheetData>
    <row r="1" s="1" customFormat="1" spans="1:20">
      <c r="A1" s="2" t="s">
        <v>142</v>
      </c>
      <c r="B1" s="2" t="s">
        <v>143</v>
      </c>
      <c r="C1" s="2" t="s">
        <v>144</v>
      </c>
      <c r="D1" s="2" t="s">
        <v>145</v>
      </c>
      <c r="E1" s="2" t="s">
        <v>146</v>
      </c>
      <c r="F1" s="2" t="s">
        <v>17</v>
      </c>
      <c r="G1" s="2" t="s">
        <v>18</v>
      </c>
      <c r="H1" s="2" t="s">
        <v>147</v>
      </c>
      <c r="I1" s="2" t="s">
        <v>148</v>
      </c>
      <c r="J1" s="2" t="s">
        <v>149</v>
      </c>
      <c r="K1" s="2" t="s">
        <v>150</v>
      </c>
      <c r="L1" s="2" t="s">
        <v>151</v>
      </c>
      <c r="M1" s="2" t="s">
        <v>152</v>
      </c>
      <c r="N1" s="2" t="s">
        <v>153</v>
      </c>
      <c r="O1" s="2" t="s">
        <v>154</v>
      </c>
      <c r="P1" s="2" t="s">
        <v>155</v>
      </c>
      <c r="Q1" s="2" t="s">
        <v>156</v>
      </c>
      <c r="R1" s="2" t="s">
        <v>157</v>
      </c>
      <c r="S1" s="2" t="s">
        <v>158</v>
      </c>
      <c r="T1" s="2" t="s">
        <v>159</v>
      </c>
    </row>
    <row r="2" s="1" customFormat="1" spans="1:20">
      <c r="A2" s="1" t="s">
        <v>49</v>
      </c>
      <c r="B2" s="1" t="s">
        <v>160</v>
      </c>
      <c r="C2" s="1" t="s">
        <v>161</v>
      </c>
      <c r="D2" s="1" t="s">
        <v>47</v>
      </c>
      <c r="E2" s="1" t="s">
        <v>50</v>
      </c>
      <c r="F2" s="1" t="s">
        <v>162</v>
      </c>
      <c r="G2" s="1" t="s">
        <v>163</v>
      </c>
      <c r="H2" s="1" t="s">
        <v>164</v>
      </c>
      <c r="I2" s="1" t="s">
        <v>54</v>
      </c>
      <c r="J2" s="1" t="s">
        <v>165</v>
      </c>
      <c r="K2" s="1" t="s">
        <v>54</v>
      </c>
      <c r="L2" s="1" t="s">
        <v>54</v>
      </c>
      <c r="M2" s="1" t="s">
        <v>166</v>
      </c>
      <c r="N2" s="1" t="s">
        <v>166</v>
      </c>
      <c r="O2" s="1" t="s">
        <v>7</v>
      </c>
      <c r="P2" s="1" t="s">
        <v>167</v>
      </c>
      <c r="Q2" s="1" t="s">
        <v>168</v>
      </c>
      <c r="R2" s="1" t="s">
        <v>169</v>
      </c>
      <c r="S2" s="1" t="s">
        <v>170</v>
      </c>
      <c r="T2" s="1" t="s">
        <v>171</v>
      </c>
    </row>
    <row r="3" s="1" customFormat="1" spans="1:20">
      <c r="A3" s="1" t="s">
        <v>32</v>
      </c>
      <c r="B3" s="1" t="s">
        <v>172</v>
      </c>
      <c r="C3" s="1" t="s">
        <v>173</v>
      </c>
      <c r="D3" s="1" t="s">
        <v>30</v>
      </c>
      <c r="E3" s="1" t="s">
        <v>34</v>
      </c>
      <c r="F3" s="1" t="s">
        <v>162</v>
      </c>
      <c r="G3" s="1" t="s">
        <v>174</v>
      </c>
      <c r="H3" s="1" t="s">
        <v>164</v>
      </c>
      <c r="I3" s="1" t="s">
        <v>38</v>
      </c>
      <c r="J3" s="1" t="s">
        <v>165</v>
      </c>
      <c r="K3" s="1" t="s">
        <v>38</v>
      </c>
      <c r="L3" s="1" t="s">
        <v>38</v>
      </c>
      <c r="M3" s="1" t="s">
        <v>166</v>
      </c>
      <c r="N3" s="1" t="s">
        <v>166</v>
      </c>
      <c r="O3" s="1" t="s">
        <v>7</v>
      </c>
      <c r="P3" s="1" t="s">
        <v>167</v>
      </c>
      <c r="Q3" s="1" t="s">
        <v>175</v>
      </c>
      <c r="R3" s="1" t="s">
        <v>169</v>
      </c>
      <c r="S3" s="1" t="s">
        <v>170</v>
      </c>
      <c r="T3" s="1" t="s">
        <v>171</v>
      </c>
    </row>
    <row r="4" s="1" customFormat="1" spans="1:20">
      <c r="A4" s="1" t="s">
        <v>39</v>
      </c>
      <c r="B4" s="1" t="s">
        <v>172</v>
      </c>
      <c r="C4" s="1" t="s">
        <v>176</v>
      </c>
      <c r="D4" s="1" t="s">
        <v>30</v>
      </c>
      <c r="E4" s="1" t="s">
        <v>41</v>
      </c>
      <c r="F4" s="1" t="s">
        <v>162</v>
      </c>
      <c r="G4" s="1" t="s">
        <v>174</v>
      </c>
      <c r="H4" s="1" t="s">
        <v>164</v>
      </c>
      <c r="I4" s="1" t="s">
        <v>38</v>
      </c>
      <c r="J4" s="1" t="s">
        <v>165</v>
      </c>
      <c r="K4" s="1" t="s">
        <v>38</v>
      </c>
      <c r="L4" s="1" t="s">
        <v>38</v>
      </c>
      <c r="M4" s="1" t="s">
        <v>166</v>
      </c>
      <c r="N4" s="1" t="s">
        <v>166</v>
      </c>
      <c r="O4" s="1" t="s">
        <v>7</v>
      </c>
      <c r="P4" s="1" t="s">
        <v>167</v>
      </c>
      <c r="Q4" s="1" t="s">
        <v>177</v>
      </c>
      <c r="R4" s="1" t="s">
        <v>169</v>
      </c>
      <c r="S4" s="1" t="s">
        <v>170</v>
      </c>
      <c r="T4" s="1" t="s">
        <v>171</v>
      </c>
    </row>
    <row r="5" s="1" customFormat="1" spans="1:20">
      <c r="A5" s="1" t="s">
        <v>118</v>
      </c>
      <c r="B5" s="1" t="s">
        <v>178</v>
      </c>
      <c r="C5" s="1" t="s">
        <v>179</v>
      </c>
      <c r="D5" s="1" t="s">
        <v>116</v>
      </c>
      <c r="E5" s="1" t="s">
        <v>119</v>
      </c>
      <c r="F5" s="1" t="s">
        <v>162</v>
      </c>
      <c r="G5" s="1" t="s">
        <v>180</v>
      </c>
      <c r="H5" s="1" t="s">
        <v>164</v>
      </c>
      <c r="I5" s="1" t="s">
        <v>121</v>
      </c>
      <c r="J5" s="1" t="s">
        <v>165</v>
      </c>
      <c r="K5" s="1" t="s">
        <v>121</v>
      </c>
      <c r="L5" s="1" t="s">
        <v>121</v>
      </c>
      <c r="M5" s="1" t="s">
        <v>166</v>
      </c>
      <c r="N5" s="1" t="s">
        <v>166</v>
      </c>
      <c r="O5" s="1" t="s">
        <v>7</v>
      </c>
      <c r="P5" s="1" t="s">
        <v>167</v>
      </c>
      <c r="Q5" s="1" t="s">
        <v>181</v>
      </c>
      <c r="R5" s="1" t="s">
        <v>169</v>
      </c>
      <c r="S5" s="1" t="s">
        <v>170</v>
      </c>
      <c r="T5" s="1" t="s">
        <v>171</v>
      </c>
    </row>
    <row r="6" s="1" customFormat="1" spans="1:20">
      <c r="A6" s="1" t="s">
        <v>22</v>
      </c>
      <c r="B6" s="1" t="s">
        <v>162</v>
      </c>
      <c r="C6" s="1" t="s">
        <v>182</v>
      </c>
      <c r="D6" s="1" t="s">
        <v>9</v>
      </c>
      <c r="E6" s="1" t="s">
        <v>24</v>
      </c>
      <c r="F6" s="1" t="s">
        <v>183</v>
      </c>
      <c r="G6" s="1" t="s">
        <v>174</v>
      </c>
      <c r="H6" s="1" t="s">
        <v>164</v>
      </c>
      <c r="I6" s="1" t="s">
        <v>29</v>
      </c>
      <c r="J6" s="1" t="s">
        <v>165</v>
      </c>
      <c r="K6" s="1" t="s">
        <v>29</v>
      </c>
      <c r="L6" s="1" t="s">
        <v>29</v>
      </c>
      <c r="M6" s="1" t="s">
        <v>166</v>
      </c>
      <c r="N6" s="1" t="s">
        <v>166</v>
      </c>
      <c r="O6" s="1" t="s">
        <v>7</v>
      </c>
      <c r="P6" s="1" t="s">
        <v>167</v>
      </c>
      <c r="Q6" s="1" t="s">
        <v>184</v>
      </c>
      <c r="R6" s="1" t="s">
        <v>169</v>
      </c>
      <c r="S6" s="1" t="s">
        <v>170</v>
      </c>
      <c r="T6" s="1" t="s">
        <v>171</v>
      </c>
    </row>
    <row r="7" s="1" customFormat="1" spans="1:20">
      <c r="A7" s="1" t="s">
        <v>42</v>
      </c>
      <c r="B7" s="1" t="s">
        <v>180</v>
      </c>
      <c r="C7" s="1" t="s">
        <v>185</v>
      </c>
      <c r="D7" s="1" t="s">
        <v>30</v>
      </c>
      <c r="E7" s="1" t="s">
        <v>43</v>
      </c>
      <c r="F7" s="1" t="s">
        <v>180</v>
      </c>
      <c r="G7" s="1" t="s">
        <v>174</v>
      </c>
      <c r="H7" s="1" t="s">
        <v>164</v>
      </c>
      <c r="I7" s="1" t="s">
        <v>46</v>
      </c>
      <c r="J7" s="1" t="s">
        <v>165</v>
      </c>
      <c r="K7" s="1" t="s">
        <v>46</v>
      </c>
      <c r="L7" s="1" t="s">
        <v>46</v>
      </c>
      <c r="M7" s="1" t="s">
        <v>166</v>
      </c>
      <c r="N7" s="1" t="s">
        <v>166</v>
      </c>
      <c r="O7" s="1" t="s">
        <v>7</v>
      </c>
      <c r="P7" s="1" t="s">
        <v>167</v>
      </c>
      <c r="Q7" s="1" t="s">
        <v>186</v>
      </c>
      <c r="R7" s="1" t="s">
        <v>169</v>
      </c>
      <c r="S7" s="1" t="s">
        <v>170</v>
      </c>
      <c r="T7" s="1" t="s">
        <v>171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elong</Company>
  <Application>Microsoft Macintosh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billdetail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shouwei zhang</dc:creator>
  <cp:lastModifiedBy>Administrator</cp:lastModifiedBy>
  <dcterms:created xsi:type="dcterms:W3CDTF">2019-12-12T11:53:00Z</dcterms:created>
  <dcterms:modified xsi:type="dcterms:W3CDTF">2021-06-01T03:52:11Z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6B2934CDA6F5497182F41A8C2E44719A</vt:lpwstr>
  </property>
  <property fmtid="{D5CDD505-2E9C-101B-9397-08002B2CF9AE}" pid="3" name="KSOProductBuildVer">
    <vt:lpwstr>2052-11.1.0.10495</vt:lpwstr>
  </property>
</Properties>
</file>