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<sst xmlns="http://schemas.openxmlformats.org/spreadsheetml/2006/main" count="611" uniqueCount="228">
  <si>
    <t>去哪儿网酒店预付对账单</t>
  </si>
  <si>
    <t>供应商名称：</t>
  </si>
  <si>
    <t>港丰国际</t>
  </si>
  <si>
    <t>结算周期：</t>
  </si>
  <si>
    <t>2021-05-31至2021-06-06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</si>
  <si>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</si>
  <si>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</si>
  <si>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</si>
  <si>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</si>
  <si>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</si>
  <si>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</si>
  <si>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</si>
  <si>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</si>
  <si>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</si>
  <si>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</si>
  <si>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</si>
  <si>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</si>
  <si>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</si>
  <si>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</si>
  <si>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</si>
  <si>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¥6,899.00</t>
  </si>
  <si>
    <t>¥3,486.00</t>
  </si>
  <si>
    <t>¥288.00</t>
  </si>
  <si>
    <t>-¥972.00</t>
  </si>
  <si>
    <t>¥2,153.00</t>
  </si>
  <si>
    <t>分类信息</t>
  </si>
  <si>
    <t>业务类型</t>
  </si>
  <si>
    <t>酒店预付（点击查看明细）</t>
  </si>
  <si>
    <t>¥3,125.00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</si>
  <si>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</si>
  <si>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</si>
  <si>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</si>
  <si>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</si>
  <si>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</si>
  <si>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</si>
  <si>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</si>
  <si>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</si>
  <si>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</si>
  <si>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</si>
  <si>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</si>
  <si>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</si>
  <si>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</si>
  <si>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</si>
  <si>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</si>
  <si>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</si>
  <si>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</si>
  <si>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</si>
  <si>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</si>
  <si>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</si>
  <si>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</si>
  <si>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</si>
  <si>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</si>
  <si>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</si>
  <si>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</si>
  <si>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</si>
  <si>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</si>
  <si>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</si>
  <si>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</si>
  <si>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</si>
  <si>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</si>
  <si>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</si>
  <si>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</si>
  <si>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</si>
  <si>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</si>
  <si>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</si>
  <si>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</si>
  <si>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</si>
  <si>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</si>
  <si>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</si>
  <si>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</si>
  <si>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</si>
  <si>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</si>
  <si>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702648257303</t>
  </si>
  <si>
    <t>2138523</t>
  </si>
  <si>
    <t>酒店预付</t>
  </si>
  <si>
    <t>否</t>
  </si>
  <si>
    <t>普通</t>
  </si>
  <si>
    <t>189425186</t>
  </si>
  <si>
    <t>迪拜奥酷瑞中庭酒店</t>
  </si>
  <si>
    <t>1619975</t>
  </si>
  <si>
    <t>LI/MENG</t>
  </si>
  <si>
    <t>2021-05-30</t>
  </si>
  <si>
    <t>2021-05-31</t>
  </si>
  <si>
    <t>¥233.00</t>
  </si>
  <si>
    <t>¥19.00</t>
  </si>
  <si>
    <t>¥214.00</t>
  </si>
  <si>
    <t>deluxe double or twin room</t>
  </si>
  <si>
    <t>WEBSITE</t>
  </si>
  <si>
    <t>702648858946</t>
  </si>
  <si>
    <t>2138675</t>
  </si>
  <si>
    <t>239190614</t>
  </si>
  <si>
    <t>沙迦城市麦克斯酒店</t>
  </si>
  <si>
    <t>CHANG/YUWEI|CHEN/YIAN|JHANG/KAICIAO|CHANG/YUMING|JIANG/KUN|HU/KANG</t>
  </si>
  <si>
    <t>2021-06-07</t>
  </si>
  <si>
    <t>2021-06-14</t>
  </si>
  <si>
    <t>2021-05-31 17:59:55</t>
  </si>
  <si>
    <t>double room</t>
  </si>
  <si>
    <t>702650582653</t>
  </si>
  <si>
    <t>2139912</t>
  </si>
  <si>
    <t>179514578</t>
  </si>
  <si>
    <t>温哥华喜来登华尔中心酒店</t>
  </si>
  <si>
    <t>CHEN/JIANAN|WANG/TONGOU</t>
  </si>
  <si>
    <t>2021-06-01</t>
  </si>
  <si>
    <t>2021-06-02</t>
  </si>
  <si>
    <t>¥1,212.00</t>
  </si>
  <si>
    <t>¥112.00</t>
  </si>
  <si>
    <t>¥1,100.00</t>
  </si>
  <si>
    <t>city view traditional king room</t>
  </si>
  <si>
    <t>702632687344</t>
  </si>
  <si>
    <t>2115873</t>
  </si>
  <si>
    <t>221904998</t>
  </si>
  <si>
    <t>澳门银河酒店</t>
  </si>
  <si>
    <t>SHU/YAO|YANG/XIULAN</t>
  </si>
  <si>
    <t>2021-05-14</t>
  </si>
  <si>
    <t>2021-06-03</t>
  </si>
  <si>
    <t>¥706.00</t>
  </si>
  <si>
    <t>¥53.00</t>
  </si>
  <si>
    <t>¥653.00</t>
  </si>
  <si>
    <t>Deluxe City King</t>
  </si>
  <si>
    <t>702651131019</t>
  </si>
  <si>
    <t>2141598</t>
  </si>
  <si>
    <t>221905967</t>
  </si>
  <si>
    <t>香港都会海逸酒店</t>
  </si>
  <si>
    <t>GAO/YUQI</t>
  </si>
  <si>
    <t>¥341.00</t>
  </si>
  <si>
    <t>¥27.00</t>
  </si>
  <si>
    <t>¥314.00</t>
  </si>
  <si>
    <t>Superior  Room</t>
  </si>
  <si>
    <t>702651719227</t>
  </si>
  <si>
    <t>2142240</t>
  </si>
  <si>
    <t>221930108</t>
  </si>
  <si>
    <t>晋逸精品酒店尖沙咀</t>
  </si>
  <si>
    <t>HAN/XIAOZHOU|LEE/NGACHI</t>
  </si>
  <si>
    <t>¥227.00</t>
  </si>
  <si>
    <t>¥17.00</t>
  </si>
  <si>
    <t>¥210.00</t>
  </si>
  <si>
    <t>Superior Room</t>
  </si>
  <si>
    <t>702652957776</t>
  </si>
  <si>
    <t>2142820</t>
  </si>
  <si>
    <t>808806745</t>
  </si>
  <si>
    <t>香港富荟旺角酒店</t>
  </si>
  <si>
    <t>WU/HIUFAIJOHNSON</t>
  </si>
  <si>
    <t>2021-06-04</t>
  </si>
  <si>
    <t>2021-06-05</t>
  </si>
  <si>
    <t>¥275.00</t>
  </si>
  <si>
    <t>¥21.00</t>
  </si>
  <si>
    <t>¥254.00</t>
  </si>
  <si>
    <t>ISelect Room</t>
  </si>
  <si>
    <t>702654999733</t>
  </si>
  <si>
    <t>2146466</t>
  </si>
  <si>
    <t>179513999</t>
  </si>
  <si>
    <t>迪拜克里克喜来登酒店</t>
  </si>
  <si>
    <t>GE/FENGLING</t>
  </si>
  <si>
    <t>2021-06-06</t>
  </si>
  <si>
    <t>¥419.00</t>
  </si>
  <si>
    <t>¥39.00</t>
  </si>
  <si>
    <t>¥380.00</t>
  </si>
  <si>
    <t>deluxe king room with city view</t>
  </si>
  <si>
    <t>合计</t>
  </si>
  <si>
    <t/>
  </si>
  <si>
    <t>¥3,413.00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</si>
  <si>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</si>
  <si>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</si>
  <si>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</si>
  <si>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</si>
  <si>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</si>
  <si>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</si>
  <si>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</si>
  <si>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chase_deduct_FTVI210605154401056</t>
  </si>
  <si>
    <t>702649672640</t>
  </si>
  <si>
    <t>1150251</t>
  </si>
  <si>
    <t>赔付-房费追回</t>
  </si>
  <si>
    <t>--</t>
  </si>
  <si>
    <t>生成追赔task#追赔系统-预付扣款直连#</t>
  </si>
  <si>
    <t>NIMH20210604223352879394</t>
  </si>
  <si>
    <t>返现日期</t>
  </si>
  <si>
    <t>，</t>
  </si>
  <si>
    <r>
      <t>原单未结算，本期扣款</t>
    </r>
    <r>
      <rPr>
        <sz val="10"/>
        <rFont val="Arial"/>
        <charset val="134"/>
      </rPr>
      <t>972</t>
    </r>
    <r>
      <rPr>
        <sz val="10"/>
        <rFont val="宋体"/>
        <charset val="134"/>
      </rPr>
      <t>元</t>
    </r>
  </si>
  <si>
    <t>A210608150635481</t>
  </si>
  <si>
    <t>A210608150711481</t>
  </si>
  <si>
    <r>
      <t>总计：</t>
    </r>
    <r>
      <rPr>
        <sz val="10"/>
        <rFont val="Arial"/>
        <charset val="134"/>
      </rPr>
      <t>2153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</si>
  <si>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</si>
  <si>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</si>
  <si>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</si>
  <si>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</si>
  <si>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</si>
  <si>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</si>
  <si>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</si>
  <si>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</si>
  <si>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</si>
  <si>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</si>
  <si>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</si>
  <si>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</si>
  <si>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</si>
  <si>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</si>
  <si>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</si>
  <si>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</si>
  <si>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SHU YAO,YANG XIULAN</t>
  </si>
  <si>
    <t>退房日周结</t>
  </si>
  <si>
    <t>653.00</t>
  </si>
  <si>
    <t>RMB</t>
  </si>
  <si>
    <t>0</t>
  </si>
  <si>
    <t>0.00</t>
  </si>
  <si>
    <t>去哪儿直连</t>
  </si>
  <si>
    <t>2021-05-15 09:31:00</t>
  </si>
  <si>
    <t>汇智国际旅游发展有限公司</t>
  </si>
  <si>
    <t>直采</t>
  </si>
  <si>
    <t>奥酷瑞中庭酒店</t>
  </si>
  <si>
    <t>LI MENG</t>
  </si>
  <si>
    <t>214.00</t>
  </si>
  <si>
    <t>2021-05-30 22:25:32</t>
  </si>
  <si>
    <t>直连</t>
  </si>
  <si>
    <t>CHEN JIANAN,WANG TONGOU</t>
  </si>
  <si>
    <t>1100.00</t>
  </si>
  <si>
    <t>2021-06-01 02:17:56</t>
  </si>
  <si>
    <t>GAO YUQI</t>
  </si>
  <si>
    <t>314.00</t>
  </si>
  <si>
    <t>2021-06-02 12:30:20</t>
  </si>
  <si>
    <t>HAN XIAOZHOU,LEE NGACHI</t>
  </si>
  <si>
    <t>210.00</t>
  </si>
  <si>
    <t>2021-06-02 20:18:53</t>
  </si>
  <si>
    <t>WU HIUFAIJOHNSON</t>
  </si>
  <si>
    <t>254.00</t>
  </si>
  <si>
    <t>2021-06-03 10:06:23</t>
  </si>
  <si>
    <t>迪拜河喜来登大酒店</t>
  </si>
  <si>
    <t>GE FENGLING</t>
  </si>
  <si>
    <t>380.00</t>
  </si>
  <si>
    <t>2021-06-05 20:40:46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</si>
</sst>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5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3</v>
      </c>
      <c r="M3" s="7">
        <v>7</v>
      </c>
      <c r="N3" s="7" t="s">
        <v>82</v>
      </c>
      <c r="O3" s="7" t="s">
        <v>93</v>
      </c>
      <c r="P3" s="7" t="s">
        <v>94</v>
      </c>
      <c r="Q3" s="7"/>
      <c r="R3" s="11" t="s">
        <v>21</v>
      </c>
      <c r="S3" s="13" t="s">
        <v>21</v>
      </c>
      <c r="T3" s="7" t="s">
        <v>95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82</v>
      </c>
      <c r="P4" s="7" t="s">
        <v>103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103</v>
      </c>
      <c r="P5" s="7" t="s">
        <v>114</v>
      </c>
      <c r="Q5" s="7"/>
      <c r="R5" s="11" t="s">
        <v>115</v>
      </c>
      <c r="S5" s="13" t="s">
        <v>19</v>
      </c>
      <c r="T5" s="7"/>
      <c r="U5" s="11" t="s">
        <v>19</v>
      </c>
      <c r="V5" s="11" t="s">
        <v>115</v>
      </c>
      <c r="W5" s="13" t="s">
        <v>116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121</v>
      </c>
      <c r="H6" s="7" t="s">
        <v>122</v>
      </c>
      <c r="I6" s="7" t="s">
        <v>79</v>
      </c>
      <c r="J6" s="7" t="s">
        <v>2</v>
      </c>
      <c r="K6" s="7" t="s">
        <v>123</v>
      </c>
      <c r="L6" s="7">
        <v>1</v>
      </c>
      <c r="M6" s="7">
        <v>1</v>
      </c>
      <c r="N6" s="7" t="s">
        <v>103</v>
      </c>
      <c r="O6" s="7" t="s">
        <v>103</v>
      </c>
      <c r="P6" s="7" t="s">
        <v>114</v>
      </c>
      <c r="Q6" s="7"/>
      <c r="R6" s="11" t="s">
        <v>124</v>
      </c>
      <c r="S6" s="13" t="s">
        <v>19</v>
      </c>
      <c r="T6" s="7"/>
      <c r="U6" s="11" t="s">
        <v>19</v>
      </c>
      <c r="V6" s="11" t="s">
        <v>124</v>
      </c>
      <c r="W6" s="13" t="s">
        <v>125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1</v>
      </c>
      <c r="N7" s="7" t="s">
        <v>103</v>
      </c>
      <c r="O7" s="7" t="s">
        <v>103</v>
      </c>
      <c r="P7" s="7" t="s">
        <v>114</v>
      </c>
      <c r="Q7" s="7"/>
      <c r="R7" s="11" t="s">
        <v>133</v>
      </c>
      <c r="S7" s="13" t="s">
        <v>19</v>
      </c>
      <c r="T7" s="7"/>
      <c r="U7" s="11" t="s">
        <v>19</v>
      </c>
      <c r="V7" s="11" t="s">
        <v>133</v>
      </c>
      <c r="W7" s="13" t="s">
        <v>134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1</v>
      </c>
      <c r="N8" s="7" t="s">
        <v>114</v>
      </c>
      <c r="O8" s="7" t="s">
        <v>142</v>
      </c>
      <c r="P8" s="7" t="s">
        <v>143</v>
      </c>
      <c r="Q8" s="7"/>
      <c r="R8" s="11" t="s">
        <v>144</v>
      </c>
      <c r="S8" s="13" t="s">
        <v>19</v>
      </c>
      <c r="T8" s="7"/>
      <c r="U8" s="11" t="s">
        <v>19</v>
      </c>
      <c r="V8" s="11" t="s">
        <v>144</v>
      </c>
      <c r="W8" s="13" t="s">
        <v>145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143</v>
      </c>
      <c r="O9" s="7" t="s">
        <v>143</v>
      </c>
      <c r="P9" s="7" t="s">
        <v>153</v>
      </c>
      <c r="Q9" s="7"/>
      <c r="R9" s="11" t="s">
        <v>154</v>
      </c>
      <c r="S9" s="13" t="s">
        <v>19</v>
      </c>
      <c r="T9" s="7"/>
      <c r="U9" s="11" t="s">
        <v>19</v>
      </c>
      <c r="V9" s="11" t="s">
        <v>154</v>
      </c>
      <c r="W9" s="13" t="s">
        <v>155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customHeight="1" spans="1:32">
      <c r="A10" s="9" t="s">
        <v>158</v>
      </c>
      <c r="B10" s="9"/>
      <c r="C10" s="9" t="s">
        <v>159</v>
      </c>
      <c r="D10" s="9"/>
      <c r="E10" s="9"/>
      <c r="F10" s="9"/>
      <c r="G10" s="9" t="s">
        <v>159</v>
      </c>
      <c r="H10" s="9" t="s">
        <v>159</v>
      </c>
      <c r="I10" s="9" t="s">
        <v>159</v>
      </c>
      <c r="J10" s="9" t="s">
        <v>159</v>
      </c>
      <c r="K10" s="9" t="s">
        <v>159</v>
      </c>
      <c r="L10" s="9" t="s">
        <v>159</v>
      </c>
      <c r="M10" s="9" t="s">
        <v>159</v>
      </c>
      <c r="N10" s="9" t="s">
        <v>159</v>
      </c>
      <c r="O10" s="9" t="s">
        <v>159</v>
      </c>
      <c r="P10" s="9" t="s">
        <v>159</v>
      </c>
      <c r="Q10" s="9"/>
      <c r="R10" s="12" t="s">
        <v>20</v>
      </c>
      <c r="S10" s="12" t="s">
        <v>21</v>
      </c>
      <c r="T10" s="9" t="s">
        <v>159</v>
      </c>
      <c r="U10" s="12"/>
      <c r="V10" s="12" t="s">
        <v>160</v>
      </c>
      <c r="W10" s="12" t="s">
        <v>22</v>
      </c>
      <c r="X10" s="12"/>
      <c r="Y10" s="12"/>
      <c r="Z10" s="12"/>
      <c r="AA10" s="9"/>
      <c r="AB10" s="12"/>
      <c r="AC10" s="9"/>
      <c r="AD10" s="9" t="s">
        <v>159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H17" sqref="H17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161</v>
      </c>
      <c r="B1" s="4" t="s">
        <v>162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163</v>
      </c>
      <c r="H1" s="4" t="s">
        <v>164</v>
      </c>
      <c r="I1" s="4" t="s">
        <v>13</v>
      </c>
      <c r="J1" s="4" t="s">
        <v>17</v>
      </c>
      <c r="K1" s="4" t="s">
        <v>18</v>
      </c>
      <c r="L1" s="10" t="s">
        <v>165</v>
      </c>
      <c r="M1" s="4" t="s">
        <v>166</v>
      </c>
      <c r="N1" s="4" t="s">
        <v>167</v>
      </c>
    </row>
    <row r="2" ht="14.25" customHeight="1" spans="1:256">
      <c r="A2" s="6" t="s">
        <v>168</v>
      </c>
      <c r="B2" s="7" t="s">
        <v>169</v>
      </c>
      <c r="C2" s="7" t="s">
        <v>170</v>
      </c>
      <c r="D2" s="7" t="s">
        <v>2</v>
      </c>
      <c r="E2" s="7" t="s">
        <v>76</v>
      </c>
      <c r="F2" s="7" t="s">
        <v>75</v>
      </c>
      <c r="G2" s="7" t="s">
        <v>143</v>
      </c>
      <c r="H2" s="7" t="s">
        <v>171</v>
      </c>
      <c r="I2" s="11" t="s">
        <v>23</v>
      </c>
      <c r="J2" s="11" t="s">
        <v>19</v>
      </c>
      <c r="K2" s="11" t="s">
        <v>23</v>
      </c>
      <c r="L2" s="7" t="s">
        <v>172</v>
      </c>
      <c r="M2" s="7" t="s">
        <v>173</v>
      </c>
      <c r="N2" s="7" t="s">
        <v>174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158</v>
      </c>
      <c r="B3" s="9" t="s">
        <v>159</v>
      </c>
      <c r="C3" s="9" t="s">
        <v>159</v>
      </c>
      <c r="D3" s="9" t="s">
        <v>159</v>
      </c>
      <c r="E3" s="9"/>
      <c r="F3" s="9"/>
      <c r="G3" s="9" t="s">
        <v>159</v>
      </c>
      <c r="H3" s="9" t="s">
        <v>159</v>
      </c>
      <c r="I3" s="12" t="s">
        <v>23</v>
      </c>
      <c r="J3" s="12"/>
      <c r="K3" s="12"/>
      <c r="L3" s="9"/>
      <c r="M3" s="9" t="s">
        <v>159</v>
      </c>
      <c r="N3" t="s">
        <v>159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I25" sqref="I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176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214</v>
      </c>
      <c r="E2" t="str">
        <f>VLOOKUP(A2,HOP!A:L,12,0)</f>
        <v>214.00</v>
      </c>
      <c r="F2" t="str">
        <f>VLOOKUP(A2,HOP!A:C,3,0)</f>
        <v>2138523</v>
      </c>
      <c r="G2">
        <f>D2-E2</f>
        <v>0</v>
      </c>
      <c r="H2" t="str">
        <f>$H$1&amp;F2</f>
        <v>，2138523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0" si="0">D3-E3</f>
        <v>#N/A</v>
      </c>
      <c r="H3" t="e">
        <f t="shared" ref="H3:H10" si="1">$H$1&amp;F3</f>
        <v>#N/A</v>
      </c>
      <c r="I3" t="e">
        <f>VLOOKUP(A3,HOP!A:T,20,0)</f>
        <v>#N/A</v>
      </c>
    </row>
    <row r="4" ht="14.25" customHeight="1" spans="1:9">
      <c r="A4" s="6" t="s">
        <v>97</v>
      </c>
      <c r="B4" s="7" t="s">
        <v>82</v>
      </c>
      <c r="C4" s="7" t="s">
        <v>103</v>
      </c>
      <c r="D4" s="3">
        <v>1100</v>
      </c>
      <c r="E4" t="str">
        <f>VLOOKUP(A4,HOP!A:L,12,0)</f>
        <v>1100.00</v>
      </c>
      <c r="F4" t="str">
        <f>VLOOKUP(A4,HOP!A:C,3,0)</f>
        <v>2139912</v>
      </c>
      <c r="G4">
        <f t="shared" si="0"/>
        <v>0</v>
      </c>
      <c r="H4" t="str">
        <f t="shared" si="1"/>
        <v>，2139912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103</v>
      </c>
      <c r="C5" s="7" t="s">
        <v>114</v>
      </c>
      <c r="D5" s="3">
        <v>653</v>
      </c>
      <c r="E5" t="str">
        <f>VLOOKUP(A5,HOP!A:L,12,0)</f>
        <v>653.00</v>
      </c>
      <c r="F5" t="str">
        <f>VLOOKUP(A5,HOP!A:C,3,0)</f>
        <v>2115873</v>
      </c>
      <c r="G5">
        <f t="shared" si="0"/>
        <v>0</v>
      </c>
      <c r="H5" t="str">
        <f t="shared" si="1"/>
        <v>，2115873</v>
      </c>
      <c r="I5" t="str">
        <f>VLOOKUP(A5,HOP!A:T,20,0)</f>
        <v>直采</v>
      </c>
    </row>
    <row r="6" ht="14.25" customHeight="1" spans="1:9">
      <c r="A6" s="6" t="s">
        <v>119</v>
      </c>
      <c r="B6" s="7" t="s">
        <v>103</v>
      </c>
      <c r="C6" s="7" t="s">
        <v>114</v>
      </c>
      <c r="D6" s="3">
        <v>314</v>
      </c>
      <c r="E6" t="str">
        <f>VLOOKUP(A6,HOP!A:L,12,0)</f>
        <v>314.00</v>
      </c>
      <c r="F6" t="str">
        <f>VLOOKUP(A6,HOP!A:C,3,0)</f>
        <v>2141598</v>
      </c>
      <c r="G6">
        <f t="shared" si="0"/>
        <v>0</v>
      </c>
      <c r="H6" t="str">
        <f t="shared" si="1"/>
        <v>，2141598</v>
      </c>
      <c r="I6" t="str">
        <f>VLOOKUP(A6,HOP!A:T,20,0)</f>
        <v>直连</v>
      </c>
    </row>
    <row r="7" ht="14.25" customHeight="1" spans="1:9">
      <c r="A7" s="6" t="s">
        <v>128</v>
      </c>
      <c r="B7" s="7" t="s">
        <v>103</v>
      </c>
      <c r="C7" s="7" t="s">
        <v>114</v>
      </c>
      <c r="D7" s="3">
        <v>210</v>
      </c>
      <c r="E7" t="str">
        <f>VLOOKUP(A7,HOP!A:L,12,0)</f>
        <v>210.00</v>
      </c>
      <c r="F7" t="str">
        <f>VLOOKUP(A7,HOP!A:C,3,0)</f>
        <v>2142240</v>
      </c>
      <c r="G7">
        <f t="shared" si="0"/>
        <v>0</v>
      </c>
      <c r="H7" t="str">
        <f t="shared" si="1"/>
        <v>，2142240</v>
      </c>
      <c r="I7" t="str">
        <f>VLOOKUP(A7,HOP!A:T,20,0)</f>
        <v>直连</v>
      </c>
    </row>
    <row r="8" ht="14.25" customHeight="1" spans="1:9">
      <c r="A8" s="6" t="s">
        <v>137</v>
      </c>
      <c r="B8" s="7" t="s">
        <v>142</v>
      </c>
      <c r="C8" s="7" t="s">
        <v>143</v>
      </c>
      <c r="D8" s="3">
        <v>254</v>
      </c>
      <c r="E8" t="str">
        <f>VLOOKUP(A8,HOP!A:L,12,0)</f>
        <v>254.00</v>
      </c>
      <c r="F8" t="str">
        <f>VLOOKUP(A8,HOP!A:C,3,0)</f>
        <v>2142820</v>
      </c>
      <c r="G8">
        <f t="shared" si="0"/>
        <v>0</v>
      </c>
      <c r="H8" t="str">
        <f t="shared" si="1"/>
        <v>，2142820</v>
      </c>
      <c r="I8" t="str">
        <f>VLOOKUP(A8,HOP!A:T,20,0)</f>
        <v>直连</v>
      </c>
    </row>
    <row r="9" ht="14.25" customHeight="1" spans="1:9">
      <c r="A9" s="6" t="s">
        <v>148</v>
      </c>
      <c r="B9" s="7" t="s">
        <v>143</v>
      </c>
      <c r="C9" s="7" t="s">
        <v>153</v>
      </c>
      <c r="D9" s="3">
        <v>380</v>
      </c>
      <c r="E9" t="str">
        <f>VLOOKUP(A9,HOP!A:L,12,0)</f>
        <v>380.00</v>
      </c>
      <c r="F9" t="str">
        <f>VLOOKUP(A9,HOP!A:C,3,0)</f>
        <v>2146466</v>
      </c>
      <c r="G9">
        <f t="shared" si="0"/>
        <v>0</v>
      </c>
      <c r="H9" t="str">
        <f t="shared" si="1"/>
        <v>，2146466</v>
      </c>
      <c r="I9" t="str">
        <f>VLOOKUP(A9,HOP!A:T,20,0)</f>
        <v>直连</v>
      </c>
    </row>
    <row r="10" spans="1:10">
      <c r="A10" s="43" t="s">
        <v>169</v>
      </c>
      <c r="D10" s="8">
        <v>-972</v>
      </c>
      <c r="E10" t="e">
        <f>VLOOKUP(A10,HOP!A:L,12,0)</f>
        <v>#N/A</v>
      </c>
      <c r="F10">
        <v>2138674</v>
      </c>
      <c r="G10" t="e">
        <f t="shared" si="0"/>
        <v>#N/A</v>
      </c>
      <c r="H10" t="str">
        <f t="shared" si="1"/>
        <v>，2138674</v>
      </c>
      <c r="I10" t="e">
        <f>VLOOKUP(A10,HOP!A:T,20,0)</f>
        <v>#N/A</v>
      </c>
      <c r="J10" s="5" t="s">
        <v>177</v>
      </c>
    </row>
    <row r="12" spans="4:4">
      <c r="D12" s="3">
        <f>SUM(D2:D11)</f>
        <v>2153</v>
      </c>
    </row>
    <row r="15" spans="1:1">
      <c r="A15" t="s">
        <v>178</v>
      </c>
    </row>
    <row r="16" spans="1:1">
      <c r="A16" t="s">
        <v>179</v>
      </c>
    </row>
    <row r="17" spans="1:1">
      <c r="A17" s="5" t="s">
        <v>180</v>
      </c>
    </row>
  </sheetData>
  <autoFilter ref="A1:I10">
    <filterColumn colId="3">
      <filters>
        <filter val="-972.00"/>
        <filter val="210.00"/>
        <filter val="214.00"/>
        <filter val="254.00"/>
        <filter val="314.00"/>
        <filter val="380.00"/>
        <filter val="653.00"/>
        <filter val="1,10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181</v>
      </c>
      <c r="B1" s="2" t="s">
        <v>182</v>
      </c>
      <c r="C1" s="2" t="s">
        <v>183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</row>
    <row r="2" s="1" customFormat="1" spans="1:20">
      <c r="A2" s="1" t="s">
        <v>108</v>
      </c>
      <c r="B2" s="1" t="s">
        <v>113</v>
      </c>
      <c r="C2" s="1" t="s">
        <v>109</v>
      </c>
      <c r="D2" s="1" t="s">
        <v>111</v>
      </c>
      <c r="E2" s="1" t="s">
        <v>197</v>
      </c>
      <c r="F2" s="1" t="s">
        <v>103</v>
      </c>
      <c r="G2" s="1" t="s">
        <v>114</v>
      </c>
      <c r="H2" s="1" t="s">
        <v>198</v>
      </c>
      <c r="I2" s="1" t="s">
        <v>199</v>
      </c>
      <c r="J2" s="1" t="s">
        <v>200</v>
      </c>
      <c r="K2" s="1" t="s">
        <v>199</v>
      </c>
      <c r="L2" s="1" t="s">
        <v>199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75</v>
      </c>
      <c r="S2" s="1" t="s">
        <v>205</v>
      </c>
      <c r="T2" s="1" t="s">
        <v>206</v>
      </c>
    </row>
    <row r="3" s="1" customFormat="1" spans="1:20">
      <c r="A3" s="1" t="s">
        <v>72</v>
      </c>
      <c r="B3" s="1" t="s">
        <v>81</v>
      </c>
      <c r="C3" s="1" t="s">
        <v>73</v>
      </c>
      <c r="D3" s="1" t="s">
        <v>207</v>
      </c>
      <c r="E3" s="1" t="s">
        <v>208</v>
      </c>
      <c r="F3" s="1" t="s">
        <v>81</v>
      </c>
      <c r="G3" s="1" t="s">
        <v>82</v>
      </c>
      <c r="H3" s="1" t="s">
        <v>198</v>
      </c>
      <c r="I3" s="1" t="s">
        <v>209</v>
      </c>
      <c r="J3" s="1" t="s">
        <v>200</v>
      </c>
      <c r="K3" s="1" t="s">
        <v>209</v>
      </c>
      <c r="L3" s="1" t="s">
        <v>209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210</v>
      </c>
      <c r="R3" s="1" t="s">
        <v>75</v>
      </c>
      <c r="S3" s="1" t="s">
        <v>205</v>
      </c>
      <c r="T3" s="1" t="s">
        <v>211</v>
      </c>
    </row>
    <row r="4" s="1" customFormat="1" spans="1:20">
      <c r="A4" s="1" t="s">
        <v>97</v>
      </c>
      <c r="B4" s="1" t="s">
        <v>102</v>
      </c>
      <c r="C4" s="1" t="s">
        <v>98</v>
      </c>
      <c r="D4" s="1" t="s">
        <v>100</v>
      </c>
      <c r="E4" s="1" t="s">
        <v>212</v>
      </c>
      <c r="F4" s="1" t="s">
        <v>82</v>
      </c>
      <c r="G4" s="1" t="s">
        <v>103</v>
      </c>
      <c r="H4" s="1" t="s">
        <v>198</v>
      </c>
      <c r="I4" s="1" t="s">
        <v>213</v>
      </c>
      <c r="J4" s="1" t="s">
        <v>200</v>
      </c>
      <c r="K4" s="1" t="s">
        <v>213</v>
      </c>
      <c r="L4" s="1" t="s">
        <v>213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214</v>
      </c>
      <c r="R4" s="1" t="s">
        <v>75</v>
      </c>
      <c r="S4" s="1" t="s">
        <v>205</v>
      </c>
      <c r="T4" s="1" t="s">
        <v>211</v>
      </c>
    </row>
    <row r="5" s="1" customFormat="1" spans="1:20">
      <c r="A5" s="1" t="s">
        <v>119</v>
      </c>
      <c r="B5" s="1" t="s">
        <v>103</v>
      </c>
      <c r="C5" s="1" t="s">
        <v>120</v>
      </c>
      <c r="D5" s="1" t="s">
        <v>122</v>
      </c>
      <c r="E5" s="1" t="s">
        <v>215</v>
      </c>
      <c r="F5" s="1" t="s">
        <v>103</v>
      </c>
      <c r="G5" s="1" t="s">
        <v>114</v>
      </c>
      <c r="H5" s="1" t="s">
        <v>198</v>
      </c>
      <c r="I5" s="1" t="s">
        <v>216</v>
      </c>
      <c r="J5" s="1" t="s">
        <v>200</v>
      </c>
      <c r="K5" s="1" t="s">
        <v>216</v>
      </c>
      <c r="L5" s="1" t="s">
        <v>216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217</v>
      </c>
      <c r="R5" s="1" t="s">
        <v>75</v>
      </c>
      <c r="S5" s="1" t="s">
        <v>205</v>
      </c>
      <c r="T5" s="1" t="s">
        <v>211</v>
      </c>
    </row>
    <row r="6" s="1" customFormat="1" spans="1:20">
      <c r="A6" s="1" t="s">
        <v>128</v>
      </c>
      <c r="B6" s="1" t="s">
        <v>103</v>
      </c>
      <c r="C6" s="1" t="s">
        <v>129</v>
      </c>
      <c r="D6" s="1" t="s">
        <v>131</v>
      </c>
      <c r="E6" s="1" t="s">
        <v>218</v>
      </c>
      <c r="F6" s="1" t="s">
        <v>103</v>
      </c>
      <c r="G6" s="1" t="s">
        <v>114</v>
      </c>
      <c r="H6" s="1" t="s">
        <v>198</v>
      </c>
      <c r="I6" s="1" t="s">
        <v>219</v>
      </c>
      <c r="J6" s="1" t="s">
        <v>200</v>
      </c>
      <c r="K6" s="1" t="s">
        <v>219</v>
      </c>
      <c r="L6" s="1" t="s">
        <v>219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220</v>
      </c>
      <c r="R6" s="1" t="s">
        <v>75</v>
      </c>
      <c r="S6" s="1" t="s">
        <v>205</v>
      </c>
      <c r="T6" s="1" t="s">
        <v>211</v>
      </c>
    </row>
    <row r="7" s="1" customFormat="1" spans="1:20">
      <c r="A7" s="1" t="s">
        <v>137</v>
      </c>
      <c r="B7" s="1" t="s">
        <v>114</v>
      </c>
      <c r="C7" s="1" t="s">
        <v>138</v>
      </c>
      <c r="D7" s="1" t="s">
        <v>140</v>
      </c>
      <c r="E7" s="1" t="s">
        <v>221</v>
      </c>
      <c r="F7" s="1" t="s">
        <v>142</v>
      </c>
      <c r="G7" s="1" t="s">
        <v>143</v>
      </c>
      <c r="H7" s="1" t="s">
        <v>198</v>
      </c>
      <c r="I7" s="1" t="s">
        <v>222</v>
      </c>
      <c r="J7" s="1" t="s">
        <v>200</v>
      </c>
      <c r="K7" s="1" t="s">
        <v>222</v>
      </c>
      <c r="L7" s="1" t="s">
        <v>222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223</v>
      </c>
      <c r="R7" s="1" t="s">
        <v>75</v>
      </c>
      <c r="S7" s="1" t="s">
        <v>205</v>
      </c>
      <c r="T7" s="1" t="s">
        <v>211</v>
      </c>
    </row>
    <row r="8" s="1" customFormat="1" spans="1:20">
      <c r="A8" s="1" t="s">
        <v>148</v>
      </c>
      <c r="B8" s="1" t="s">
        <v>143</v>
      </c>
      <c r="C8" s="1" t="s">
        <v>149</v>
      </c>
      <c r="D8" s="1" t="s">
        <v>224</v>
      </c>
      <c r="E8" s="1" t="s">
        <v>225</v>
      </c>
      <c r="F8" s="1" t="s">
        <v>143</v>
      </c>
      <c r="G8" s="1" t="s">
        <v>153</v>
      </c>
      <c r="H8" s="1" t="s">
        <v>198</v>
      </c>
      <c r="I8" s="1" t="s">
        <v>226</v>
      </c>
      <c r="J8" s="1" t="s">
        <v>200</v>
      </c>
      <c r="K8" s="1" t="s">
        <v>226</v>
      </c>
      <c r="L8" s="1" t="s">
        <v>226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227</v>
      </c>
      <c r="R8" s="1" t="s">
        <v>75</v>
      </c>
      <c r="S8" s="1" t="s">
        <v>205</v>
      </c>
      <c r="T8" s="1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2021-06-08T07:08:14Z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C7DD1FBC494C4F53942BD8AF0B82CB0B</vt:lpwstr>
  </property>
</Properties>
</file>