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<sst xmlns="http://schemas.openxmlformats.org/spreadsheetml/2006/main" count="817" uniqueCount="248">
  <si>
    <t>去哪儿网酒店预付对账单</t>
  </si>
  <si>
    <t>供应商名称：</t>
  </si>
  <si>
    <t>趣悠游</t>
  </si>
  <si>
    <t>结算周期：</t>
  </si>
  <si>
    <t>2021-05-31至2021-06-06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</si>
  <si>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</si>
  <si>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</si>
  <si>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</si>
  <si>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</si>
  <si>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</si>
  <si>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</si>
  <si>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</si>
  <si>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</si>
  <si>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</si>
  <si>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</si>
  <si>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</si>
  <si>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</si>
  <si>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</si>
  <si>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</si>
  <si>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</si>
  <si>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¥8,526.00</t>
  </si>
  <si>
    <t>¥788.00</t>
  </si>
  <si>
    <t>¥7,738.00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</si>
  <si>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</si>
  <si>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</si>
  <si>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</si>
  <si>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</si>
  <si>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</si>
  <si>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</si>
  <si>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</si>
  <si>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</si>
  <si>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</si>
  <si>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</si>
  <si>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</si>
  <si>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</si>
  <si>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</si>
  <si>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</si>
  <si>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</si>
  <si>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</si>
  <si>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</si>
  <si>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</si>
  <si>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</si>
  <si>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</si>
  <si>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</si>
  <si>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</si>
  <si>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</si>
  <si>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</si>
  <si>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</si>
  <si>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</si>
  <si>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</si>
  <si>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</si>
  <si>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</si>
  <si>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</si>
  <si>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</si>
  <si>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</si>
  <si>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</si>
  <si>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</si>
  <si>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</si>
  <si>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</si>
  <si>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</si>
  <si>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</si>
  <si>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</si>
  <si>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</si>
  <si>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</si>
  <si>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</si>
  <si>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</si>
  <si>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</si>
  <si>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</si>
  <si>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</si>
  <si>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702648360363</t>
  </si>
  <si>
    <t>2138121</t>
  </si>
  <si>
    <t>酒店预付</t>
  </si>
  <si>
    <t>否</t>
  </si>
  <si>
    <t>普通</t>
  </si>
  <si>
    <t>800115865</t>
  </si>
  <si>
    <t>澳门JW万豪酒店</t>
  </si>
  <si>
    <t>1626188</t>
  </si>
  <si>
    <t>LIU/JIANCONG</t>
  </si>
  <si>
    <t>2021-05-30</t>
  </si>
  <si>
    <t>2021-05-31</t>
  </si>
  <si>
    <t>¥699.00</t>
  </si>
  <si>
    <t>¥53.00</t>
  </si>
  <si>
    <t>¥646.00</t>
  </si>
  <si>
    <t>Deluxe Queen Room</t>
  </si>
  <si>
    <t>WEBSITE</t>
  </si>
  <si>
    <t>702648018656</t>
  </si>
  <si>
    <t>2138976</t>
  </si>
  <si>
    <t>221856539</t>
  </si>
  <si>
    <t>香港云浦酒店</t>
  </si>
  <si>
    <t>AU/KWENSHAN</t>
  </si>
  <si>
    <t>2021-06-03</t>
  </si>
  <si>
    <t>¥573.00</t>
  </si>
  <si>
    <t>¥45.00</t>
  </si>
  <si>
    <t>¥528.00</t>
  </si>
  <si>
    <t>Standard room</t>
  </si>
  <si>
    <t>702648131978</t>
  </si>
  <si>
    <t>2139379</t>
  </si>
  <si>
    <t>221838068</t>
  </si>
  <si>
    <t>澳门凯旋门酒店</t>
  </si>
  <si>
    <t>ZHANG/KAI|QU/CHUANXIU</t>
  </si>
  <si>
    <t>¥1,161.00</t>
  </si>
  <si>
    <t>¥130.00</t>
  </si>
  <si>
    <t>¥1,031.00</t>
  </si>
  <si>
    <t>premier twin room</t>
  </si>
  <si>
    <t>702648800756</t>
  </si>
  <si>
    <t>2139377</t>
  </si>
  <si>
    <t>702650478723</t>
  </si>
  <si>
    <t>2140961</t>
  </si>
  <si>
    <t>221835671</t>
  </si>
  <si>
    <t>粤海华美湾际酒店</t>
  </si>
  <si>
    <t>LI/ZHIBANG</t>
  </si>
  <si>
    <t>2021-06-01</t>
  </si>
  <si>
    <t>2021-06-02</t>
  </si>
  <si>
    <t>¥214.00</t>
  </si>
  <si>
    <t>¥17.00</t>
  </si>
  <si>
    <t>¥197.00</t>
  </si>
  <si>
    <t>Wharney Deluxe Double Room</t>
  </si>
  <si>
    <t>702651984001</t>
  </si>
  <si>
    <t>2141889</t>
  </si>
  <si>
    <t>197586344</t>
  </si>
  <si>
    <t>曼谷盛泰澜中央世界商业中心酒店</t>
  </si>
  <si>
    <t>CHEN/WULIANG</t>
  </si>
  <si>
    <t>¥414.00</t>
  </si>
  <si>
    <t>¥40.00</t>
  </si>
  <si>
    <t>¥374.00</t>
  </si>
  <si>
    <t>Deluxe Hollywood Room</t>
  </si>
  <si>
    <t>702651455045</t>
  </si>
  <si>
    <t>2141843</t>
  </si>
  <si>
    <t>197334215</t>
  </si>
  <si>
    <t>迪拜阿尔巴沙希尔顿逸林酒店</t>
  </si>
  <si>
    <t>WANG/FENG|YU/HAONAN</t>
  </si>
  <si>
    <t>¥786.00</t>
  </si>
  <si>
    <t>¥72.00</t>
  </si>
  <si>
    <t>¥714.00</t>
  </si>
  <si>
    <t>King Bed room</t>
  </si>
  <si>
    <t>702646379313</t>
  </si>
  <si>
    <t>2135142</t>
  </si>
  <si>
    <t>201787865</t>
  </si>
  <si>
    <t>首尔东大门家温高金园通酒店</t>
  </si>
  <si>
    <t>XING/SITING</t>
  </si>
  <si>
    <t>2021-05-28</t>
  </si>
  <si>
    <t>2021-05-29</t>
  </si>
  <si>
    <t>2021-06-04</t>
  </si>
  <si>
    <t>Standard Twin</t>
  </si>
  <si>
    <t>702652965185</t>
  </si>
  <si>
    <t>2143707</t>
  </si>
  <si>
    <t>WANG/FENG</t>
  </si>
  <si>
    <t>¥385.00</t>
  </si>
  <si>
    <t>¥36.00</t>
  </si>
  <si>
    <t>¥349.00</t>
  </si>
  <si>
    <t>702653177776</t>
  </si>
  <si>
    <t>2145100</t>
  </si>
  <si>
    <t>ZHAO/CHENXI</t>
  </si>
  <si>
    <t>2021-06-05</t>
  </si>
  <si>
    <t>¥256.00</t>
  </si>
  <si>
    <t>¥28.00</t>
  </si>
  <si>
    <t>¥228.00</t>
  </si>
  <si>
    <t>premier king-size room</t>
  </si>
  <si>
    <t>702651130701</t>
  </si>
  <si>
    <t>2141744</t>
  </si>
  <si>
    <t>221838017</t>
  </si>
  <si>
    <t>澳门银河酒店</t>
  </si>
  <si>
    <t>FANG/WENXIN</t>
  </si>
  <si>
    <t>2021-06-06</t>
  </si>
  <si>
    <t>¥1,658.00</t>
  </si>
  <si>
    <t>¥123.00</t>
  </si>
  <si>
    <t>¥1,535.00</t>
  </si>
  <si>
    <t>Galaxy Suite</t>
  </si>
  <si>
    <t>702653949438</t>
  </si>
  <si>
    <t>2144970</t>
  </si>
  <si>
    <t>197289815</t>
  </si>
  <si>
    <t>索菲特曼谷素坤逸酒店</t>
  </si>
  <si>
    <t>ZHU/WEIJIA</t>
  </si>
  <si>
    <t>¥433.00</t>
  </si>
  <si>
    <t>¥42.00</t>
  </si>
  <si>
    <t>¥391.00</t>
  </si>
  <si>
    <t>Luxury King Size Bed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</si>
  <si>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</si>
  <si>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</si>
  <si>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</si>
  <si>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</si>
  <si>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</si>
  <si>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</si>
  <si>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</si>
  <si>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</si>
  <si>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</si>
  <si>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</si>
  <si>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</si>
  <si>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A210608151458481</t>
  </si>
  <si>
    <t>A210608151533481</t>
  </si>
  <si>
    <r>
      <t>总计：</t>
    </r>
    <r>
      <rPr>
        <sz val="10"/>
        <rFont val="Arial"/>
        <charset val="134"/>
      </rPr>
      <t>7738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</si>
  <si>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</si>
  <si>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</si>
  <si>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</si>
  <si>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</si>
  <si>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</si>
  <si>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</si>
  <si>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</si>
  <si>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</si>
  <si>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</si>
  <si>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</si>
  <si>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</si>
  <si>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</si>
  <si>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</si>
  <si>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</si>
  <si>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</si>
  <si>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</si>
  <si>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XING SITING</t>
  </si>
  <si>
    <t>退房日周结</t>
  </si>
  <si>
    <t>714.00</t>
  </si>
  <si>
    <t>RMB</t>
  </si>
  <si>
    <t>0</t>
  </si>
  <si>
    <t>0.00</t>
  </si>
  <si>
    <t>趣悠游国际直连</t>
  </si>
  <si>
    <t>2021-05-28 12:41:35</t>
  </si>
  <si>
    <t>广州汇登信息科技有限公司</t>
  </si>
  <si>
    <t>直连</t>
  </si>
  <si>
    <t>LIU JIANCONG</t>
  </si>
  <si>
    <t>646.00</t>
  </si>
  <si>
    <t>2021-05-30 16:42:11</t>
  </si>
  <si>
    <t>AU KWENSHAN</t>
  </si>
  <si>
    <t>528.00</t>
  </si>
  <si>
    <t>2021-05-31 11:48:58</t>
  </si>
  <si>
    <t>ZHANG KAI,QU CHUANXIU</t>
  </si>
  <si>
    <t>1031.00</t>
  </si>
  <si>
    <t>2021-05-31 17:14:21</t>
  </si>
  <si>
    <t>直采</t>
  </si>
  <si>
    <t>2021-05-31 17:18:27</t>
  </si>
  <si>
    <t>LI ZHIBANG</t>
  </si>
  <si>
    <t>197.00</t>
  </si>
  <si>
    <t>2021-06-01 21:58:14</t>
  </si>
  <si>
    <t>FANG WENXIN</t>
  </si>
  <si>
    <t>1535.00</t>
  </si>
  <si>
    <t>2021-06-02 14:18:13</t>
  </si>
  <si>
    <t>WANG FENG,YU HAONAN</t>
  </si>
  <si>
    <t>2021-06-02 15:38:11</t>
  </si>
  <si>
    <t>CHEN WULIANG</t>
  </si>
  <si>
    <t>374.00</t>
  </si>
  <si>
    <t>2021-06-02 16:11:49</t>
  </si>
  <si>
    <t>WANG FENG</t>
  </si>
  <si>
    <t>349.00</t>
  </si>
  <si>
    <t>2021-06-03 20:19:56</t>
  </si>
  <si>
    <t>ZHU WEIJIA</t>
  </si>
  <si>
    <t>391.00</t>
  </si>
  <si>
    <t>2021-06-04 19:00:34</t>
  </si>
  <si>
    <t>ZHAO CHENXI</t>
  </si>
  <si>
    <t>228.00</t>
  </si>
  <si>
    <t>2021-06-04 20:17:26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</si>
</sst>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1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6" borderId="16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0" fillId="15" borderId="14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79</v>
      </c>
      <c r="O3" s="7" t="s">
        <v>79</v>
      </c>
      <c r="P3" s="7" t="s">
        <v>90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3</v>
      </c>
      <c r="N4" s="7" t="s">
        <v>79</v>
      </c>
      <c r="O4" s="7" t="s">
        <v>79</v>
      </c>
      <c r="P4" s="7" t="s">
        <v>90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97</v>
      </c>
      <c r="H5" s="7" t="s">
        <v>98</v>
      </c>
      <c r="I5" s="7" t="s">
        <v>76</v>
      </c>
      <c r="J5" s="7" t="s">
        <v>2</v>
      </c>
      <c r="K5" s="7" t="s">
        <v>99</v>
      </c>
      <c r="L5" s="7">
        <v>1</v>
      </c>
      <c r="M5" s="7">
        <v>3</v>
      </c>
      <c r="N5" s="7" t="s">
        <v>79</v>
      </c>
      <c r="O5" s="7" t="s">
        <v>79</v>
      </c>
      <c r="P5" s="7" t="s">
        <v>90</v>
      </c>
      <c r="Q5" s="7"/>
      <c r="R5" s="10" t="s">
        <v>100</v>
      </c>
      <c r="S5" s="11" t="s">
        <v>19</v>
      </c>
      <c r="T5" s="7"/>
      <c r="U5" s="10" t="s">
        <v>19</v>
      </c>
      <c r="V5" s="10" t="s">
        <v>100</v>
      </c>
      <c r="W5" s="11" t="s">
        <v>101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102</v>
      </c>
      <c r="AD5" t="s">
        <v>6</v>
      </c>
      <c r="AE5" t="s">
        <v>103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106</v>
      </c>
      <c r="B6" s="6" t="s">
        <v>107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108</v>
      </c>
      <c r="H6" s="7" t="s">
        <v>109</v>
      </c>
      <c r="I6" s="7" t="s">
        <v>76</v>
      </c>
      <c r="J6" s="7" t="s">
        <v>2</v>
      </c>
      <c r="K6" s="7" t="s">
        <v>110</v>
      </c>
      <c r="L6" s="7">
        <v>1</v>
      </c>
      <c r="M6" s="7">
        <v>1</v>
      </c>
      <c r="N6" s="7" t="s">
        <v>111</v>
      </c>
      <c r="O6" s="7" t="s">
        <v>112</v>
      </c>
      <c r="P6" s="7" t="s">
        <v>90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 t="s">
        <v>118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112</v>
      </c>
      <c r="O7" s="7" t="s">
        <v>112</v>
      </c>
      <c r="P7" s="7" t="s">
        <v>90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 t="s">
        <v>127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2</v>
      </c>
      <c r="M8" s="7">
        <v>1</v>
      </c>
      <c r="N8" s="7" t="s">
        <v>112</v>
      </c>
      <c r="O8" s="7" t="s">
        <v>112</v>
      </c>
      <c r="P8" s="7" t="s">
        <v>90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 t="s">
        <v>136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6</v>
      </c>
      <c r="N9" s="7" t="s">
        <v>140</v>
      </c>
      <c r="O9" s="7" t="s">
        <v>141</v>
      </c>
      <c r="P9" s="7" t="s">
        <v>142</v>
      </c>
      <c r="Q9" s="7"/>
      <c r="R9" s="10" t="s">
        <v>131</v>
      </c>
      <c r="S9" s="11" t="s">
        <v>19</v>
      </c>
      <c r="T9" s="7"/>
      <c r="U9" s="10" t="s">
        <v>19</v>
      </c>
      <c r="V9" s="10" t="s">
        <v>131</v>
      </c>
      <c r="W9" s="11" t="s">
        <v>132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133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 t="s">
        <v>145</v>
      </c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128</v>
      </c>
      <c r="H10" s="7" t="s">
        <v>129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90</v>
      </c>
      <c r="O10" s="7" t="s">
        <v>90</v>
      </c>
      <c r="P10" s="7" t="s">
        <v>142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149</v>
      </c>
      <c r="AD10" t="s">
        <v>6</v>
      </c>
      <c r="AE10" t="s">
        <v>134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150</v>
      </c>
      <c r="B11" s="6" t="s">
        <v>151</v>
      </c>
      <c r="C11" s="6" t="s">
        <v>71</v>
      </c>
      <c r="D11" s="6" t="s">
        <v>72</v>
      </c>
      <c r="E11" s="6" t="s">
        <v>73</v>
      </c>
      <c r="F11" s="6" t="s">
        <v>72</v>
      </c>
      <c r="G11" s="6" t="s">
        <v>97</v>
      </c>
      <c r="H11" s="7" t="s">
        <v>98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142</v>
      </c>
      <c r="O11" s="7" t="s">
        <v>142</v>
      </c>
      <c r="P11" s="7" t="s">
        <v>153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158</v>
      </c>
      <c r="B12" s="6" t="s">
        <v>159</v>
      </c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112</v>
      </c>
      <c r="O12" s="7" t="s">
        <v>153</v>
      </c>
      <c r="P12" s="7" t="s">
        <v>163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168</v>
      </c>
      <c r="B13" s="6" t="s">
        <v>169</v>
      </c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142</v>
      </c>
      <c r="O13" s="7" t="s">
        <v>153</v>
      </c>
      <c r="P13" s="7" t="s">
        <v>163</v>
      </c>
      <c r="Q13" s="7"/>
      <c r="R13" s="10" t="s">
        <v>173</v>
      </c>
      <c r="S13" s="11" t="s">
        <v>19</v>
      </c>
      <c r="T13" s="7"/>
      <c r="U13" s="10" t="s">
        <v>19</v>
      </c>
      <c r="V13" s="10" t="s">
        <v>173</v>
      </c>
      <c r="W13" s="11" t="s">
        <v>174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84</v>
      </c>
      <c r="AG13" t="s">
        <v>72</v>
      </c>
      <c r="AH13" t="s">
        <v>19</v>
      </c>
    </row>
    <row r="14" customHeight="1" spans="1:32">
      <c r="A14" s="9" t="s">
        <v>177</v>
      </c>
      <c r="B14" s="9"/>
      <c r="C14" s="9" t="s">
        <v>178</v>
      </c>
      <c r="D14" s="9"/>
      <c r="E14" s="9"/>
      <c r="F14" s="9"/>
      <c r="G14" s="9" t="s">
        <v>178</v>
      </c>
      <c r="H14" s="9" t="s">
        <v>178</v>
      </c>
      <c r="I14" s="9" t="s">
        <v>178</v>
      </c>
      <c r="J14" s="9" t="s">
        <v>178</v>
      </c>
      <c r="K14" s="9" t="s">
        <v>178</v>
      </c>
      <c r="L14" s="9" t="s">
        <v>178</v>
      </c>
      <c r="M14" s="9" t="s">
        <v>178</v>
      </c>
      <c r="N14" s="9" t="s">
        <v>178</v>
      </c>
      <c r="O14" s="9" t="s">
        <v>178</v>
      </c>
      <c r="P14" s="9" t="s">
        <v>178</v>
      </c>
      <c r="Q14" s="9"/>
      <c r="R14" s="12" t="s">
        <v>20</v>
      </c>
      <c r="S14" s="12" t="s">
        <v>19</v>
      </c>
      <c r="T14" s="9" t="s">
        <v>178</v>
      </c>
      <c r="U14" s="12"/>
      <c r="V14" s="12" t="s">
        <v>20</v>
      </c>
      <c r="W14" s="12" t="s">
        <v>21</v>
      </c>
      <c r="X14" s="12"/>
      <c r="Y14" s="12"/>
      <c r="Z14" s="12"/>
      <c r="AA14" s="9"/>
      <c r="AB14" s="12"/>
      <c r="AC14" s="9"/>
      <c r="AD14" s="9" t="s">
        <v>178</v>
      </c>
      <c r="AE14" s="9"/>
      <c r="AF1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179</v>
      </c>
      <c r="B1" s="4" t="s">
        <v>180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181</v>
      </c>
      <c r="H1" s="4" t="s">
        <v>182</v>
      </c>
      <c r="I1" s="4" t="s">
        <v>13</v>
      </c>
      <c r="J1" s="4" t="s">
        <v>17</v>
      </c>
      <c r="K1" s="4" t="s">
        <v>18</v>
      </c>
      <c r="L1" s="8" t="s">
        <v>183</v>
      </c>
      <c r="M1" s="4" t="s">
        <v>184</v>
      </c>
      <c r="N1" s="4" t="s">
        <v>185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186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28" sqref="D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187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646</v>
      </c>
      <c r="E2" t="str">
        <f>VLOOKUP(A2,HOP!A:L,12,0)</f>
        <v>646.00</v>
      </c>
      <c r="F2" t="str">
        <f>VLOOKUP(A2,HOP!A:C,3,0)</f>
        <v>2138121</v>
      </c>
      <c r="G2">
        <f>D2-E2</f>
        <v>0</v>
      </c>
      <c r="H2" t="str">
        <f>$H$1&amp;F2</f>
        <v>，2138121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79</v>
      </c>
      <c r="C3" s="7" t="s">
        <v>90</v>
      </c>
      <c r="D3" s="3">
        <v>528</v>
      </c>
      <c r="E3" t="str">
        <f>VLOOKUP(A3,HOP!A:L,12,0)</f>
        <v>528.00</v>
      </c>
      <c r="F3" t="str">
        <f>VLOOKUP(A3,HOP!A:C,3,0)</f>
        <v>2138976</v>
      </c>
      <c r="G3">
        <f t="shared" ref="G3:G13" si="0">D3-E3</f>
        <v>0</v>
      </c>
      <c r="H3" t="str">
        <f t="shared" ref="H3:H13" si="1">$H$1&amp;F3</f>
        <v>，2138976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90</v>
      </c>
      <c r="D4" s="3">
        <v>1031</v>
      </c>
      <c r="E4" t="str">
        <f>VLOOKUP(A4,HOP!A:L,12,0)</f>
        <v>1031.00</v>
      </c>
      <c r="F4" t="str">
        <f>VLOOKUP(A4,HOP!A:C,3,0)</f>
        <v>2139379</v>
      </c>
      <c r="G4">
        <f t="shared" si="0"/>
        <v>0</v>
      </c>
      <c r="H4" t="str">
        <f t="shared" si="1"/>
        <v>，2139379</v>
      </c>
      <c r="I4" t="str">
        <f>VLOOKUP(A4,HOP!A:T,20,0)</f>
        <v>直采</v>
      </c>
    </row>
    <row r="5" ht="14.25" customHeight="1" spans="1:9">
      <c r="A5" s="6" t="s">
        <v>104</v>
      </c>
      <c r="B5" s="7" t="s">
        <v>79</v>
      </c>
      <c r="C5" s="7" t="s">
        <v>90</v>
      </c>
      <c r="D5" s="3">
        <v>1031</v>
      </c>
      <c r="E5" t="str">
        <f>VLOOKUP(A5,HOP!A:L,12,0)</f>
        <v>1031.00</v>
      </c>
      <c r="F5" t="str">
        <f>VLOOKUP(A5,HOP!A:C,3,0)</f>
        <v>2139377</v>
      </c>
      <c r="G5">
        <f t="shared" si="0"/>
        <v>0</v>
      </c>
      <c r="H5" t="str">
        <f t="shared" si="1"/>
        <v>，2139377</v>
      </c>
      <c r="I5" t="str">
        <f>VLOOKUP(A5,HOP!A:T,20,0)</f>
        <v>直采</v>
      </c>
    </row>
    <row r="6" ht="14.25" customHeight="1" spans="1:9">
      <c r="A6" s="6" t="s">
        <v>106</v>
      </c>
      <c r="B6" s="7" t="s">
        <v>112</v>
      </c>
      <c r="C6" s="7" t="s">
        <v>90</v>
      </c>
      <c r="D6" s="3">
        <v>197</v>
      </c>
      <c r="E6" t="str">
        <f>VLOOKUP(A6,HOP!A:L,12,0)</f>
        <v>197.00</v>
      </c>
      <c r="F6" t="str">
        <f>VLOOKUP(A6,HOP!A:C,3,0)</f>
        <v>2140961</v>
      </c>
      <c r="G6">
        <f t="shared" si="0"/>
        <v>0</v>
      </c>
      <c r="H6" t="str">
        <f t="shared" si="1"/>
        <v>，2140961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112</v>
      </c>
      <c r="C7" s="7" t="s">
        <v>90</v>
      </c>
      <c r="D7" s="3">
        <v>374</v>
      </c>
      <c r="E7" t="str">
        <f>VLOOKUP(A7,HOP!A:L,12,0)</f>
        <v>374.00</v>
      </c>
      <c r="F7" t="str">
        <f>VLOOKUP(A7,HOP!A:C,3,0)</f>
        <v>2141889</v>
      </c>
      <c r="G7">
        <f t="shared" si="0"/>
        <v>0</v>
      </c>
      <c r="H7" t="str">
        <f t="shared" si="1"/>
        <v>，2141889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112</v>
      </c>
      <c r="C8" s="7" t="s">
        <v>90</v>
      </c>
      <c r="D8" s="3">
        <v>714</v>
      </c>
      <c r="E8" t="str">
        <f>VLOOKUP(A8,HOP!A:L,12,0)</f>
        <v>714.00</v>
      </c>
      <c r="F8" t="str">
        <f>VLOOKUP(A8,HOP!A:C,3,0)</f>
        <v>2141843</v>
      </c>
      <c r="G8">
        <f t="shared" si="0"/>
        <v>0</v>
      </c>
      <c r="H8" t="str">
        <f t="shared" si="1"/>
        <v>，2141843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141</v>
      </c>
      <c r="C9" s="7" t="s">
        <v>142</v>
      </c>
      <c r="D9" s="3">
        <v>714</v>
      </c>
      <c r="E9" t="str">
        <f>VLOOKUP(A9,HOP!A:L,12,0)</f>
        <v>714.00</v>
      </c>
      <c r="F9" t="str">
        <f>VLOOKUP(A9,HOP!A:C,3,0)</f>
        <v>2135142</v>
      </c>
      <c r="G9">
        <f t="shared" si="0"/>
        <v>0</v>
      </c>
      <c r="H9" t="str">
        <f t="shared" si="1"/>
        <v>，2135142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90</v>
      </c>
      <c r="C10" s="7" t="s">
        <v>142</v>
      </c>
      <c r="D10" s="3">
        <v>349</v>
      </c>
      <c r="E10" t="str">
        <f>VLOOKUP(A10,HOP!A:L,12,0)</f>
        <v>349.00</v>
      </c>
      <c r="F10" t="str">
        <f>VLOOKUP(A10,HOP!A:C,3,0)</f>
        <v>2143707</v>
      </c>
      <c r="G10">
        <f t="shared" si="0"/>
        <v>0</v>
      </c>
      <c r="H10" t="str">
        <f t="shared" si="1"/>
        <v>，2143707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142</v>
      </c>
      <c r="C11" s="7" t="s">
        <v>153</v>
      </c>
      <c r="D11" s="3">
        <v>228</v>
      </c>
      <c r="E11" t="str">
        <f>VLOOKUP(A11,HOP!A:L,12,0)</f>
        <v>228.00</v>
      </c>
      <c r="F11" t="str">
        <f>VLOOKUP(A11,HOP!A:C,3,0)</f>
        <v>2145100</v>
      </c>
      <c r="G11">
        <f t="shared" si="0"/>
        <v>0</v>
      </c>
      <c r="H11" t="str">
        <f t="shared" si="1"/>
        <v>，2145100</v>
      </c>
      <c r="I11" t="str">
        <f>VLOOKUP(A11,HOP!A:T,20,0)</f>
        <v>直采</v>
      </c>
    </row>
    <row r="12" ht="14.25" customHeight="1" spans="1:9">
      <c r="A12" s="6" t="s">
        <v>158</v>
      </c>
      <c r="B12" s="7" t="s">
        <v>153</v>
      </c>
      <c r="C12" s="7" t="s">
        <v>163</v>
      </c>
      <c r="D12" s="3">
        <v>1535</v>
      </c>
      <c r="E12" t="str">
        <f>VLOOKUP(A12,HOP!A:L,12,0)</f>
        <v>1535.00</v>
      </c>
      <c r="F12" t="str">
        <f>VLOOKUP(A12,HOP!A:C,3,0)</f>
        <v>2141744</v>
      </c>
      <c r="G12">
        <f t="shared" si="0"/>
        <v>0</v>
      </c>
      <c r="H12" t="str">
        <f t="shared" si="1"/>
        <v>，2141744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153</v>
      </c>
      <c r="C13" s="7" t="s">
        <v>163</v>
      </c>
      <c r="D13" s="3">
        <v>391</v>
      </c>
      <c r="E13" t="str">
        <f>VLOOKUP(A13,HOP!A:L,12,0)</f>
        <v>391.00</v>
      </c>
      <c r="F13" t="str">
        <f>VLOOKUP(A13,HOP!A:C,3,0)</f>
        <v>2144970</v>
      </c>
      <c r="G13">
        <f t="shared" si="0"/>
        <v>0</v>
      </c>
      <c r="H13" t="str">
        <f t="shared" si="1"/>
        <v>，2144970</v>
      </c>
      <c r="I13" t="str">
        <f>VLOOKUP(A13,HOP!A:T,20,0)</f>
        <v>直采</v>
      </c>
    </row>
    <row r="15" spans="4:4">
      <c r="D15" s="3">
        <f>SUM(D2:D14)</f>
        <v>7738</v>
      </c>
    </row>
    <row r="18" spans="1:1">
      <c r="A18" t="s">
        <v>188</v>
      </c>
    </row>
    <row r="19" spans="1:1">
      <c r="A19" t="s">
        <v>189</v>
      </c>
    </row>
    <row r="20" spans="1:1">
      <c r="A20" s="5" t="s">
        <v>190</v>
      </c>
    </row>
  </sheetData>
  <autoFilter ref="A1:I1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191</v>
      </c>
      <c r="B1" s="2" t="s">
        <v>192</v>
      </c>
      <c r="C1" s="2" t="s">
        <v>193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194</v>
      </c>
      <c r="I1" s="2" t="s">
        <v>195</v>
      </c>
      <c r="J1" s="2" t="s">
        <v>196</v>
      </c>
      <c r="K1" s="2" t="s">
        <v>197</v>
      </c>
      <c r="L1" s="2" t="s">
        <v>198</v>
      </c>
      <c r="M1" s="2" t="s">
        <v>199</v>
      </c>
      <c r="N1" s="2" t="s">
        <v>200</v>
      </c>
      <c r="O1" s="2" t="s">
        <v>201</v>
      </c>
      <c r="P1" s="2" t="s">
        <v>202</v>
      </c>
      <c r="Q1" s="2" t="s">
        <v>203</v>
      </c>
      <c r="R1" s="2" t="s">
        <v>204</v>
      </c>
      <c r="S1" s="2" t="s">
        <v>205</v>
      </c>
      <c r="T1" s="2" t="s">
        <v>206</v>
      </c>
    </row>
    <row r="2" s="1" customFormat="1" spans="1:20">
      <c r="A2" s="1" t="s">
        <v>135</v>
      </c>
      <c r="B2" s="1" t="s">
        <v>140</v>
      </c>
      <c r="C2" s="1" t="s">
        <v>136</v>
      </c>
      <c r="D2" s="1" t="s">
        <v>138</v>
      </c>
      <c r="E2" s="1" t="s">
        <v>207</v>
      </c>
      <c r="F2" s="1" t="s">
        <v>141</v>
      </c>
      <c r="G2" s="1" t="s">
        <v>142</v>
      </c>
      <c r="H2" s="1" t="s">
        <v>208</v>
      </c>
      <c r="I2" s="1" t="s">
        <v>209</v>
      </c>
      <c r="J2" s="1" t="s">
        <v>210</v>
      </c>
      <c r="K2" s="1" t="s">
        <v>209</v>
      </c>
      <c r="L2" s="1" t="s">
        <v>209</v>
      </c>
      <c r="M2" s="1" t="s">
        <v>211</v>
      </c>
      <c r="N2" s="1" t="s">
        <v>211</v>
      </c>
      <c r="O2" s="1" t="s">
        <v>212</v>
      </c>
      <c r="P2" s="1" t="s">
        <v>213</v>
      </c>
      <c r="Q2" s="1" t="s">
        <v>214</v>
      </c>
      <c r="R2" s="1" t="s">
        <v>72</v>
      </c>
      <c r="S2" s="1" t="s">
        <v>215</v>
      </c>
      <c r="T2" s="1" t="s">
        <v>216</v>
      </c>
    </row>
    <row r="3" s="1" customFormat="1" spans="1:20">
      <c r="A3" s="1" t="s">
        <v>69</v>
      </c>
      <c r="B3" s="1" t="s">
        <v>78</v>
      </c>
      <c r="C3" s="1" t="s">
        <v>70</v>
      </c>
      <c r="D3" s="1" t="s">
        <v>75</v>
      </c>
      <c r="E3" s="1" t="s">
        <v>217</v>
      </c>
      <c r="F3" s="1" t="s">
        <v>78</v>
      </c>
      <c r="G3" s="1" t="s">
        <v>79</v>
      </c>
      <c r="H3" s="1" t="s">
        <v>208</v>
      </c>
      <c r="I3" s="1" t="s">
        <v>218</v>
      </c>
      <c r="J3" s="1" t="s">
        <v>210</v>
      </c>
      <c r="K3" s="1" t="s">
        <v>218</v>
      </c>
      <c r="L3" s="1" t="s">
        <v>218</v>
      </c>
      <c r="M3" s="1" t="s">
        <v>211</v>
      </c>
      <c r="N3" s="1" t="s">
        <v>211</v>
      </c>
      <c r="O3" s="1" t="s">
        <v>212</v>
      </c>
      <c r="P3" s="1" t="s">
        <v>213</v>
      </c>
      <c r="Q3" s="1" t="s">
        <v>219</v>
      </c>
      <c r="R3" s="1" t="s">
        <v>72</v>
      </c>
      <c r="S3" s="1" t="s">
        <v>215</v>
      </c>
      <c r="T3" s="1" t="s">
        <v>216</v>
      </c>
    </row>
    <row r="4" s="1" customFormat="1" spans="1:20">
      <c r="A4" s="1" t="s">
        <v>85</v>
      </c>
      <c r="B4" s="1" t="s">
        <v>79</v>
      </c>
      <c r="C4" s="1" t="s">
        <v>86</v>
      </c>
      <c r="D4" s="1" t="s">
        <v>88</v>
      </c>
      <c r="E4" s="1" t="s">
        <v>220</v>
      </c>
      <c r="F4" s="1" t="s">
        <v>79</v>
      </c>
      <c r="G4" s="1" t="s">
        <v>90</v>
      </c>
      <c r="H4" s="1" t="s">
        <v>208</v>
      </c>
      <c r="I4" s="1" t="s">
        <v>221</v>
      </c>
      <c r="J4" s="1" t="s">
        <v>210</v>
      </c>
      <c r="K4" s="1" t="s">
        <v>221</v>
      </c>
      <c r="L4" s="1" t="s">
        <v>221</v>
      </c>
      <c r="M4" s="1" t="s">
        <v>211</v>
      </c>
      <c r="N4" s="1" t="s">
        <v>211</v>
      </c>
      <c r="O4" s="1" t="s">
        <v>212</v>
      </c>
      <c r="P4" s="1" t="s">
        <v>213</v>
      </c>
      <c r="Q4" s="1" t="s">
        <v>222</v>
      </c>
      <c r="R4" s="1" t="s">
        <v>72</v>
      </c>
      <c r="S4" s="1" t="s">
        <v>215</v>
      </c>
      <c r="T4" s="1" t="s">
        <v>216</v>
      </c>
    </row>
    <row r="5" s="1" customFormat="1" spans="1:20">
      <c r="A5" s="1" t="s">
        <v>104</v>
      </c>
      <c r="B5" s="1" t="s">
        <v>79</v>
      </c>
      <c r="C5" s="1" t="s">
        <v>105</v>
      </c>
      <c r="D5" s="1" t="s">
        <v>98</v>
      </c>
      <c r="E5" s="1" t="s">
        <v>223</v>
      </c>
      <c r="F5" s="1" t="s">
        <v>79</v>
      </c>
      <c r="G5" s="1" t="s">
        <v>90</v>
      </c>
      <c r="H5" s="1" t="s">
        <v>208</v>
      </c>
      <c r="I5" s="1" t="s">
        <v>224</v>
      </c>
      <c r="J5" s="1" t="s">
        <v>210</v>
      </c>
      <c r="K5" s="1" t="s">
        <v>224</v>
      </c>
      <c r="L5" s="1" t="s">
        <v>224</v>
      </c>
      <c r="M5" s="1" t="s">
        <v>211</v>
      </c>
      <c r="N5" s="1" t="s">
        <v>211</v>
      </c>
      <c r="O5" s="1" t="s">
        <v>212</v>
      </c>
      <c r="P5" s="1" t="s">
        <v>213</v>
      </c>
      <c r="Q5" s="1" t="s">
        <v>225</v>
      </c>
      <c r="R5" s="1" t="s">
        <v>72</v>
      </c>
      <c r="S5" s="1" t="s">
        <v>215</v>
      </c>
      <c r="T5" s="1" t="s">
        <v>226</v>
      </c>
    </row>
    <row r="6" s="1" customFormat="1" spans="1:20">
      <c r="A6" s="1" t="s">
        <v>95</v>
      </c>
      <c r="B6" s="1" t="s">
        <v>79</v>
      </c>
      <c r="C6" s="1" t="s">
        <v>96</v>
      </c>
      <c r="D6" s="1" t="s">
        <v>98</v>
      </c>
      <c r="E6" s="1" t="s">
        <v>223</v>
      </c>
      <c r="F6" s="1" t="s">
        <v>79</v>
      </c>
      <c r="G6" s="1" t="s">
        <v>90</v>
      </c>
      <c r="H6" s="1" t="s">
        <v>208</v>
      </c>
      <c r="I6" s="1" t="s">
        <v>224</v>
      </c>
      <c r="J6" s="1" t="s">
        <v>210</v>
      </c>
      <c r="K6" s="1" t="s">
        <v>224</v>
      </c>
      <c r="L6" s="1" t="s">
        <v>224</v>
      </c>
      <c r="M6" s="1" t="s">
        <v>211</v>
      </c>
      <c r="N6" s="1" t="s">
        <v>211</v>
      </c>
      <c r="O6" s="1" t="s">
        <v>212</v>
      </c>
      <c r="P6" s="1" t="s">
        <v>213</v>
      </c>
      <c r="Q6" s="1" t="s">
        <v>227</v>
      </c>
      <c r="R6" s="1" t="s">
        <v>72</v>
      </c>
      <c r="S6" s="1" t="s">
        <v>215</v>
      </c>
      <c r="T6" s="1" t="s">
        <v>226</v>
      </c>
    </row>
    <row r="7" s="1" customFormat="1" spans="1:20">
      <c r="A7" s="1" t="s">
        <v>106</v>
      </c>
      <c r="B7" s="1" t="s">
        <v>111</v>
      </c>
      <c r="C7" s="1" t="s">
        <v>107</v>
      </c>
      <c r="D7" s="1" t="s">
        <v>109</v>
      </c>
      <c r="E7" s="1" t="s">
        <v>228</v>
      </c>
      <c r="F7" s="1" t="s">
        <v>112</v>
      </c>
      <c r="G7" s="1" t="s">
        <v>90</v>
      </c>
      <c r="H7" s="1" t="s">
        <v>208</v>
      </c>
      <c r="I7" s="1" t="s">
        <v>229</v>
      </c>
      <c r="J7" s="1" t="s">
        <v>210</v>
      </c>
      <c r="K7" s="1" t="s">
        <v>229</v>
      </c>
      <c r="L7" s="1" t="s">
        <v>229</v>
      </c>
      <c r="M7" s="1" t="s">
        <v>211</v>
      </c>
      <c r="N7" s="1" t="s">
        <v>211</v>
      </c>
      <c r="O7" s="1" t="s">
        <v>212</v>
      </c>
      <c r="P7" s="1" t="s">
        <v>213</v>
      </c>
      <c r="Q7" s="1" t="s">
        <v>230</v>
      </c>
      <c r="R7" s="1" t="s">
        <v>72</v>
      </c>
      <c r="S7" s="1" t="s">
        <v>215</v>
      </c>
      <c r="T7" s="1" t="s">
        <v>216</v>
      </c>
    </row>
    <row r="8" s="1" customFormat="1" spans="1:20">
      <c r="A8" s="1" t="s">
        <v>158</v>
      </c>
      <c r="B8" s="1" t="s">
        <v>112</v>
      </c>
      <c r="C8" s="1" t="s">
        <v>159</v>
      </c>
      <c r="D8" s="1" t="s">
        <v>161</v>
      </c>
      <c r="E8" s="1" t="s">
        <v>231</v>
      </c>
      <c r="F8" s="1" t="s">
        <v>153</v>
      </c>
      <c r="G8" s="1" t="s">
        <v>163</v>
      </c>
      <c r="H8" s="1" t="s">
        <v>208</v>
      </c>
      <c r="I8" s="1" t="s">
        <v>232</v>
      </c>
      <c r="J8" s="1" t="s">
        <v>210</v>
      </c>
      <c r="K8" s="1" t="s">
        <v>232</v>
      </c>
      <c r="L8" s="1" t="s">
        <v>232</v>
      </c>
      <c r="M8" s="1" t="s">
        <v>211</v>
      </c>
      <c r="N8" s="1" t="s">
        <v>211</v>
      </c>
      <c r="O8" s="1" t="s">
        <v>212</v>
      </c>
      <c r="P8" s="1" t="s">
        <v>213</v>
      </c>
      <c r="Q8" s="1" t="s">
        <v>233</v>
      </c>
      <c r="R8" s="1" t="s">
        <v>72</v>
      </c>
      <c r="S8" s="1" t="s">
        <v>215</v>
      </c>
      <c r="T8" s="1" t="s">
        <v>216</v>
      </c>
    </row>
    <row r="9" s="1" customFormat="1" spans="1:20">
      <c r="A9" s="1" t="s">
        <v>126</v>
      </c>
      <c r="B9" s="1" t="s">
        <v>112</v>
      </c>
      <c r="C9" s="1" t="s">
        <v>127</v>
      </c>
      <c r="D9" s="1" t="s">
        <v>129</v>
      </c>
      <c r="E9" s="1" t="s">
        <v>234</v>
      </c>
      <c r="F9" s="1" t="s">
        <v>112</v>
      </c>
      <c r="G9" s="1" t="s">
        <v>90</v>
      </c>
      <c r="H9" s="1" t="s">
        <v>208</v>
      </c>
      <c r="I9" s="1" t="s">
        <v>209</v>
      </c>
      <c r="J9" s="1" t="s">
        <v>210</v>
      </c>
      <c r="K9" s="1" t="s">
        <v>209</v>
      </c>
      <c r="L9" s="1" t="s">
        <v>209</v>
      </c>
      <c r="M9" s="1" t="s">
        <v>211</v>
      </c>
      <c r="N9" s="1" t="s">
        <v>211</v>
      </c>
      <c r="O9" s="1" t="s">
        <v>212</v>
      </c>
      <c r="P9" s="1" t="s">
        <v>213</v>
      </c>
      <c r="Q9" s="1" t="s">
        <v>235</v>
      </c>
      <c r="R9" s="1" t="s">
        <v>72</v>
      </c>
      <c r="S9" s="1" t="s">
        <v>215</v>
      </c>
      <c r="T9" s="1" t="s">
        <v>216</v>
      </c>
    </row>
    <row r="10" s="1" customFormat="1" spans="1:20">
      <c r="A10" s="1" t="s">
        <v>117</v>
      </c>
      <c r="B10" s="1" t="s">
        <v>112</v>
      </c>
      <c r="C10" s="1" t="s">
        <v>118</v>
      </c>
      <c r="D10" s="1" t="s">
        <v>120</v>
      </c>
      <c r="E10" s="1" t="s">
        <v>236</v>
      </c>
      <c r="F10" s="1" t="s">
        <v>112</v>
      </c>
      <c r="G10" s="1" t="s">
        <v>90</v>
      </c>
      <c r="H10" s="1" t="s">
        <v>208</v>
      </c>
      <c r="I10" s="1" t="s">
        <v>237</v>
      </c>
      <c r="J10" s="1" t="s">
        <v>210</v>
      </c>
      <c r="K10" s="1" t="s">
        <v>237</v>
      </c>
      <c r="L10" s="1" t="s">
        <v>237</v>
      </c>
      <c r="M10" s="1" t="s">
        <v>211</v>
      </c>
      <c r="N10" s="1" t="s">
        <v>211</v>
      </c>
      <c r="O10" s="1" t="s">
        <v>212</v>
      </c>
      <c r="P10" s="1" t="s">
        <v>213</v>
      </c>
      <c r="Q10" s="1" t="s">
        <v>238</v>
      </c>
      <c r="R10" s="1" t="s">
        <v>72</v>
      </c>
      <c r="S10" s="1" t="s">
        <v>215</v>
      </c>
      <c r="T10" s="1" t="s">
        <v>216</v>
      </c>
    </row>
    <row r="11" s="1" customFormat="1" spans="1:20">
      <c r="A11" s="1" t="s">
        <v>144</v>
      </c>
      <c r="B11" s="1" t="s">
        <v>90</v>
      </c>
      <c r="C11" s="1" t="s">
        <v>145</v>
      </c>
      <c r="D11" s="1" t="s">
        <v>129</v>
      </c>
      <c r="E11" s="1" t="s">
        <v>239</v>
      </c>
      <c r="F11" s="1" t="s">
        <v>90</v>
      </c>
      <c r="G11" s="1" t="s">
        <v>142</v>
      </c>
      <c r="H11" s="1" t="s">
        <v>208</v>
      </c>
      <c r="I11" s="1" t="s">
        <v>240</v>
      </c>
      <c r="J11" s="1" t="s">
        <v>210</v>
      </c>
      <c r="K11" s="1" t="s">
        <v>240</v>
      </c>
      <c r="L11" s="1" t="s">
        <v>240</v>
      </c>
      <c r="M11" s="1" t="s">
        <v>211</v>
      </c>
      <c r="N11" s="1" t="s">
        <v>211</v>
      </c>
      <c r="O11" s="1" t="s">
        <v>212</v>
      </c>
      <c r="P11" s="1" t="s">
        <v>213</v>
      </c>
      <c r="Q11" s="1" t="s">
        <v>241</v>
      </c>
      <c r="R11" s="1" t="s">
        <v>72</v>
      </c>
      <c r="S11" s="1" t="s">
        <v>215</v>
      </c>
      <c r="T11" s="1" t="s">
        <v>216</v>
      </c>
    </row>
    <row r="12" s="1" customFormat="1" spans="1:20">
      <c r="A12" s="1" t="s">
        <v>168</v>
      </c>
      <c r="B12" s="1" t="s">
        <v>142</v>
      </c>
      <c r="C12" s="1" t="s">
        <v>169</v>
      </c>
      <c r="D12" s="1" t="s">
        <v>171</v>
      </c>
      <c r="E12" s="1" t="s">
        <v>242</v>
      </c>
      <c r="F12" s="1" t="s">
        <v>153</v>
      </c>
      <c r="G12" s="1" t="s">
        <v>163</v>
      </c>
      <c r="H12" s="1" t="s">
        <v>208</v>
      </c>
      <c r="I12" s="1" t="s">
        <v>243</v>
      </c>
      <c r="J12" s="1" t="s">
        <v>210</v>
      </c>
      <c r="K12" s="1" t="s">
        <v>243</v>
      </c>
      <c r="L12" s="1" t="s">
        <v>243</v>
      </c>
      <c r="M12" s="1" t="s">
        <v>211</v>
      </c>
      <c r="N12" s="1" t="s">
        <v>211</v>
      </c>
      <c r="O12" s="1" t="s">
        <v>212</v>
      </c>
      <c r="P12" s="1" t="s">
        <v>213</v>
      </c>
      <c r="Q12" s="1" t="s">
        <v>244</v>
      </c>
      <c r="R12" s="1" t="s">
        <v>72</v>
      </c>
      <c r="S12" s="1" t="s">
        <v>215</v>
      </c>
      <c r="T12" s="1" t="s">
        <v>226</v>
      </c>
    </row>
    <row r="13" s="1" customFormat="1" spans="1:20">
      <c r="A13" s="1" t="s">
        <v>150</v>
      </c>
      <c r="B13" s="1" t="s">
        <v>142</v>
      </c>
      <c r="C13" s="1" t="s">
        <v>151</v>
      </c>
      <c r="D13" s="1" t="s">
        <v>98</v>
      </c>
      <c r="E13" s="1" t="s">
        <v>245</v>
      </c>
      <c r="F13" s="1" t="s">
        <v>142</v>
      </c>
      <c r="G13" s="1" t="s">
        <v>153</v>
      </c>
      <c r="H13" s="1" t="s">
        <v>208</v>
      </c>
      <c r="I13" s="1" t="s">
        <v>246</v>
      </c>
      <c r="J13" s="1" t="s">
        <v>210</v>
      </c>
      <c r="K13" s="1" t="s">
        <v>246</v>
      </c>
      <c r="L13" s="1" t="s">
        <v>246</v>
      </c>
      <c r="M13" s="1" t="s">
        <v>211</v>
      </c>
      <c r="N13" s="1" t="s">
        <v>211</v>
      </c>
      <c r="O13" s="1" t="s">
        <v>212</v>
      </c>
      <c r="P13" s="1" t="s">
        <v>213</v>
      </c>
      <c r="Q13" s="1" t="s">
        <v>247</v>
      </c>
      <c r="R13" s="1" t="s">
        <v>72</v>
      </c>
      <c r="S13" s="1" t="s">
        <v>215</v>
      </c>
      <c r="T13" s="1" t="s">
        <v>226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2021-06-08T07:15:36Z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FB4CAB45E32346E5B293E163091F99F7</vt:lpwstr>
  </property>
</Properties>
</file>