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对账!$A$1:$J$32</definedName>
  </definedNames>
  <calcPr calcId="144525" concurrentCalc="0"/>
</workbook>
</file>

<file path=xl/sharedStrings.xml><?xml version="1.0" encoding="utf-8"?>
<sst xmlns="http://schemas.openxmlformats.org/spreadsheetml/2006/main" count="607" uniqueCount="204">
  <si>
    <t>同程旅行对账单
(账期：20210531-20210606)</t>
  </si>
  <si>
    <t>应付房费总金额</t>
  </si>
  <si>
    <t>应付罚金总金额</t>
  </si>
  <si>
    <t>调整项</t>
  </si>
  <si>
    <t>币种</t>
  </si>
  <si>
    <t>应付合计</t>
  </si>
  <si>
    <t>12505.00</t>
  </si>
  <si>
    <t>0.00</t>
  </si>
  <si>
    <t>CNY</t>
  </si>
  <si>
    <t>南京熊猫金陵大酒店</t>
  </si>
  <si>
    <t/>
  </si>
  <si>
    <t>小计:365.00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</si>
  <si>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</si>
  <si>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</si>
  <si>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</si>
  <si>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</si>
  <si>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</si>
  <si>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</si>
  <si>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</si>
  <si>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</si>
  <si>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</si>
  <si>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</si>
  <si>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1022134347</t>
  </si>
  <si>
    <t>2106030013</t>
  </si>
  <si>
    <t>毕嘉成</t>
  </si>
  <si>
    <t>高级标准间</t>
  </si>
  <si>
    <t>2021/06/03</t>
  </si>
  <si>
    <t>2021/06/04</t>
  </si>
  <si>
    <t>1.00</t>
  </si>
  <si>
    <t>365.00</t>
  </si>
  <si>
    <t>安顺豪生温泉度假酒店</t>
  </si>
  <si>
    <t>小计:10310.00</t>
  </si>
  <si>
    <t>1016717739</t>
  </si>
  <si>
    <t>汪翔义</t>
  </si>
  <si>
    <t>高级双床房</t>
  </si>
  <si>
    <t>2021/05/30</t>
  </si>
  <si>
    <t>2021/05/31</t>
  </si>
  <si>
    <t>358.00</t>
  </si>
  <si>
    <t>1017764972</t>
  </si>
  <si>
    <t>李智锡</t>
  </si>
  <si>
    <t>高级大床房</t>
  </si>
  <si>
    <t>1013095263</t>
  </si>
  <si>
    <t>818760</t>
  </si>
  <si>
    <t>鲁勇</t>
  </si>
  <si>
    <t>2021/05/29</t>
  </si>
  <si>
    <t>2021/06/01</t>
  </si>
  <si>
    <t>3.00</t>
  </si>
  <si>
    <t>1074.00</t>
  </si>
  <si>
    <t>1017872850</t>
  </si>
  <si>
    <t>齐福旺</t>
  </si>
  <si>
    <t>1018504979</t>
  </si>
  <si>
    <t>831997</t>
  </si>
  <si>
    <t>郭红果</t>
  </si>
  <si>
    <t>豪华大床房</t>
  </si>
  <si>
    <t>376.00</t>
  </si>
  <si>
    <t>1021080768</t>
  </si>
  <si>
    <t>837964</t>
  </si>
  <si>
    <t>傅谦</t>
  </si>
  <si>
    <t>2021/06/02</t>
  </si>
  <si>
    <t>349.00</t>
  </si>
  <si>
    <t>1021275814</t>
  </si>
  <si>
    <t>838718</t>
  </si>
  <si>
    <t>黄添植</t>
  </si>
  <si>
    <t>好莱坞双床房</t>
  </si>
  <si>
    <t>340.00</t>
  </si>
  <si>
    <t>1021940286</t>
  </si>
  <si>
    <t>839757</t>
  </si>
  <si>
    <t>邢安全</t>
  </si>
  <si>
    <t>高级庭院大床房</t>
  </si>
  <si>
    <t>367.00</t>
  </si>
  <si>
    <t>1022050197</t>
  </si>
  <si>
    <t>钟承利</t>
  </si>
  <si>
    <t>1022177295</t>
  </si>
  <si>
    <t>840566</t>
  </si>
  <si>
    <t>赵秋燕</t>
  </si>
  <si>
    <t>1022179545</t>
  </si>
  <si>
    <t>840569</t>
  </si>
  <si>
    <t>赵瑞</t>
  </si>
  <si>
    <t>1022186092</t>
  </si>
  <si>
    <t>840589</t>
  </si>
  <si>
    <t>刘伟忠</t>
  </si>
  <si>
    <t>1022282061</t>
  </si>
  <si>
    <t>840985</t>
  </si>
  <si>
    <t>王立明</t>
  </si>
  <si>
    <t>1022628612</t>
  </si>
  <si>
    <t>文霜</t>
  </si>
  <si>
    <t>2021/06/05</t>
  </si>
  <si>
    <t>1023216471</t>
  </si>
  <si>
    <t>林金锻</t>
  </si>
  <si>
    <t>1023246664</t>
  </si>
  <si>
    <t>鞠继红</t>
  </si>
  <si>
    <t>1023351879</t>
  </si>
  <si>
    <t>843508</t>
  </si>
  <si>
    <t>安琪</t>
  </si>
  <si>
    <t>1019550879</t>
  </si>
  <si>
    <t>李吟秋</t>
  </si>
  <si>
    <t>2021/06/06</t>
  </si>
  <si>
    <t>1022086625</t>
  </si>
  <si>
    <t>840249</t>
  </si>
  <si>
    <t>赵嘉鑫</t>
  </si>
  <si>
    <t>1101.00</t>
  </si>
  <si>
    <t>1023035535</t>
  </si>
  <si>
    <t>胡石</t>
  </si>
  <si>
    <t>2.00</t>
  </si>
  <si>
    <t>752.00</t>
  </si>
  <si>
    <t>1024162834</t>
  </si>
  <si>
    <t>1024354520</t>
  </si>
  <si>
    <t>846067</t>
  </si>
  <si>
    <t>关岳</t>
  </si>
  <si>
    <t>1024445178</t>
  </si>
  <si>
    <t>徐龙飞</t>
  </si>
  <si>
    <t>1024446683</t>
  </si>
  <si>
    <t>贵阳溪山里酒店</t>
  </si>
  <si>
    <t>小计:880.00</t>
  </si>
  <si>
    <t>1020683095</t>
  </si>
  <si>
    <t>146636</t>
  </si>
  <si>
    <t>阳昊彤</t>
  </si>
  <si>
    <t>440.00</t>
  </si>
  <si>
    <t>1021154689</t>
  </si>
  <si>
    <t>899995</t>
  </si>
  <si>
    <t>杨强</t>
  </si>
  <si>
    <t>香格里拉悦柱柱精品度假民宿</t>
  </si>
  <si>
    <t>小计:834.00</t>
  </si>
  <si>
    <t>1021394329</t>
  </si>
  <si>
    <t>侯奚亮</t>
  </si>
  <si>
    <t>轻奢智能侘寂风大床房</t>
  </si>
  <si>
    <t>278.00</t>
  </si>
  <si>
    <t>1021123872</t>
  </si>
  <si>
    <t>田甜</t>
  </si>
  <si>
    <t>556.00</t>
  </si>
  <si>
    <t>东莞君汇酒店</t>
  </si>
  <si>
    <t>小计:116.00</t>
  </si>
  <si>
    <t>1017506909</t>
  </si>
  <si>
    <t>李钦</t>
  </si>
  <si>
    <t>特惠房</t>
  </si>
  <si>
    <t>58.00</t>
  </si>
  <si>
    <t>1019765445</t>
  </si>
  <si>
    <t>，</t>
  </si>
  <si>
    <t>202105292302360022</t>
  </si>
  <si>
    <t>202105302056540022</t>
  </si>
  <si>
    <t>202105261911510021</t>
  </si>
  <si>
    <t>202105302318460022</t>
  </si>
  <si>
    <t>202105311228500025</t>
  </si>
  <si>
    <t>202106021821530020</t>
  </si>
  <si>
    <t>202106022229250020</t>
  </si>
  <si>
    <t>202106031232230025</t>
  </si>
  <si>
    <t>202106031443100022</t>
  </si>
  <si>
    <t>202106031719590021</t>
  </si>
  <si>
    <t>202106031720270021</t>
  </si>
  <si>
    <t>202106031727430021</t>
  </si>
  <si>
    <t>202106031928390021</t>
  </si>
  <si>
    <t>202106040820280022</t>
  </si>
  <si>
    <t>202106041509290020</t>
  </si>
  <si>
    <t>202106041546350022</t>
  </si>
  <si>
    <t>202106041753120021</t>
  </si>
  <si>
    <t>202106011018560022</t>
  </si>
  <si>
    <t>202106031528570025</t>
  </si>
  <si>
    <t>202106041128000022</t>
  </si>
  <si>
    <t>202106051113570020</t>
  </si>
  <si>
    <t>202106051503100025</t>
  </si>
  <si>
    <t>202106051656030022</t>
  </si>
  <si>
    <t>202106051658350022</t>
  </si>
  <si>
    <t>202106021018310025</t>
  </si>
  <si>
    <t>202106021953580020</t>
  </si>
  <si>
    <t>202105311603260021</t>
  </si>
  <si>
    <t>202106011507330021</t>
  </si>
  <si>
    <t>A210608113741481 HOP：1199元</t>
  </si>
  <si>
    <t>i210608114310 房集：11306元</t>
  </si>
  <si>
    <t>总计：12505元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</si>
  <si>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</si>
  <si>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</si>
  <si>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</si>
  <si>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</si>
  <si>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</si>
  <si>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</si>
  <si>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</si>
  <si>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</si>
  <si>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</si>
  <si>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</si>
  <si>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</si>
  <si>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</si>
  <si>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</si>
  <si>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</si>
  <si>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</si>
  <si>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</si>
  <si>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</si>
  <si>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</si>
  <si>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2021-06-02</t>
  </si>
  <si>
    <t>2142155</t>
  </si>
  <si>
    <t>2021-06-03</t>
  </si>
  <si>
    <t>2021-06-05</t>
  </si>
  <si>
    <t>退房日周结</t>
  </si>
  <si>
    <t>RMB</t>
  </si>
  <si>
    <t>0</t>
  </si>
  <si>
    <t>同程艺龙国内酒店EBK</t>
  </si>
  <si>
    <t>2021-06-02 19:43:37</t>
  </si>
  <si>
    <t>否</t>
  </si>
  <si>
    <t>广州汇登信息科技有限公司</t>
  </si>
  <si>
    <t>直采</t>
  </si>
  <si>
    <t>2142752</t>
  </si>
  <si>
    <t>2021-06-04</t>
  </si>
  <si>
    <t>2021-06-03 08:55:29</t>
  </si>
  <si>
    <t>2143322</t>
  </si>
  <si>
    <t>2021-06-03 16:25:06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</si>
</sst>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9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7</v>
      </c>
      <c r="E6" s="7" t="s">
        <v>8</v>
      </c>
      <c r="F6" s="7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2">
      <c r="B12" s="3" t="s">
        <v>30</v>
      </c>
      <c r="C12" s="3" t="s">
        <v>10</v>
      </c>
      <c r="D12" s="3" t="s">
        <v>10</v>
      </c>
      <c r="E12" s="3" t="s">
        <v>10</v>
      </c>
      <c r="F12" s="3" t="s">
        <v>31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32</v>
      </c>
      <c r="D14" t="s">
        <v>10</v>
      </c>
      <c r="E14" t="s">
        <v>33</v>
      </c>
      <c r="F14" t="s">
        <v>34</v>
      </c>
      <c r="G14" t="s">
        <v>35</v>
      </c>
      <c r="H14" t="s">
        <v>36</v>
      </c>
      <c r="I14" t="s">
        <v>28</v>
      </c>
      <c r="J14" t="s">
        <v>8</v>
      </c>
      <c r="K14" t="s">
        <v>37</v>
      </c>
    </row>
    <row r="15" spans="2:11">
      <c r="B15" t="s">
        <v>21</v>
      </c>
      <c r="C15" t="s">
        <v>38</v>
      </c>
      <c r="D15" t="s">
        <v>10</v>
      </c>
      <c r="E15" t="s">
        <v>39</v>
      </c>
      <c r="F15" t="s">
        <v>40</v>
      </c>
      <c r="G15" t="s">
        <v>35</v>
      </c>
      <c r="H15" t="s">
        <v>36</v>
      </c>
      <c r="I15" t="s">
        <v>28</v>
      </c>
      <c r="J15" t="s">
        <v>8</v>
      </c>
      <c r="K15" t="s">
        <v>37</v>
      </c>
    </row>
    <row r="16" spans="2:11">
      <c r="B16" t="s">
        <v>21</v>
      </c>
      <c r="C16" t="s">
        <v>41</v>
      </c>
      <c r="D16" t="s">
        <v>42</v>
      </c>
      <c r="E16" t="s">
        <v>43</v>
      </c>
      <c r="F16" t="s">
        <v>34</v>
      </c>
      <c r="G16" t="s">
        <v>44</v>
      </c>
      <c r="H16" t="s">
        <v>45</v>
      </c>
      <c r="I16" t="s">
        <v>46</v>
      </c>
      <c r="J16" t="s">
        <v>8</v>
      </c>
      <c r="K16" t="s">
        <v>47</v>
      </c>
    </row>
    <row r="17" spans="2:11">
      <c r="B17" t="s">
        <v>21</v>
      </c>
      <c r="C17" t="s">
        <v>48</v>
      </c>
      <c r="D17" t="s">
        <v>10</v>
      </c>
      <c r="E17" t="s">
        <v>49</v>
      </c>
      <c r="F17" t="s">
        <v>40</v>
      </c>
      <c r="G17" t="s">
        <v>36</v>
      </c>
      <c r="H17" t="s">
        <v>45</v>
      </c>
      <c r="I17" t="s">
        <v>28</v>
      </c>
      <c r="J17" t="s">
        <v>8</v>
      </c>
      <c r="K17" t="s">
        <v>37</v>
      </c>
    </row>
    <row r="18" spans="2:11">
      <c r="B18" t="s">
        <v>21</v>
      </c>
      <c r="C18" t="s">
        <v>50</v>
      </c>
      <c r="D18" t="s">
        <v>51</v>
      </c>
      <c r="E18" t="s">
        <v>52</v>
      </c>
      <c r="F18" t="s">
        <v>53</v>
      </c>
      <c r="G18" t="s">
        <v>36</v>
      </c>
      <c r="H18" t="s">
        <v>45</v>
      </c>
      <c r="I18" t="s">
        <v>28</v>
      </c>
      <c r="J18" t="s">
        <v>8</v>
      </c>
      <c r="K18" t="s">
        <v>54</v>
      </c>
    </row>
    <row r="19" spans="2:11">
      <c r="B19" t="s">
        <v>21</v>
      </c>
      <c r="C19" t="s">
        <v>55</v>
      </c>
      <c r="D19" t="s">
        <v>56</v>
      </c>
      <c r="E19" t="s">
        <v>57</v>
      </c>
      <c r="F19" t="s">
        <v>40</v>
      </c>
      <c r="G19" t="s">
        <v>58</v>
      </c>
      <c r="H19" t="s">
        <v>26</v>
      </c>
      <c r="I19" t="s">
        <v>28</v>
      </c>
      <c r="J19" t="s">
        <v>8</v>
      </c>
      <c r="K19" t="s">
        <v>59</v>
      </c>
    </row>
    <row r="20" spans="2:11">
      <c r="B20" t="s">
        <v>21</v>
      </c>
      <c r="C20" t="s">
        <v>60</v>
      </c>
      <c r="D20" t="s">
        <v>61</v>
      </c>
      <c r="E20" t="s">
        <v>62</v>
      </c>
      <c r="F20" t="s">
        <v>63</v>
      </c>
      <c r="G20" t="s">
        <v>26</v>
      </c>
      <c r="H20" t="s">
        <v>27</v>
      </c>
      <c r="I20" t="s">
        <v>28</v>
      </c>
      <c r="J20" t="s">
        <v>8</v>
      </c>
      <c r="K20" t="s">
        <v>64</v>
      </c>
    </row>
    <row r="21" spans="2:11">
      <c r="B21" t="s">
        <v>21</v>
      </c>
      <c r="C21" t="s">
        <v>65</v>
      </c>
      <c r="D21" t="s">
        <v>66</v>
      </c>
      <c r="E21" t="s">
        <v>67</v>
      </c>
      <c r="F21" t="s">
        <v>68</v>
      </c>
      <c r="G21" t="s">
        <v>26</v>
      </c>
      <c r="H21" t="s">
        <v>27</v>
      </c>
      <c r="I21" t="s">
        <v>28</v>
      </c>
      <c r="J21" t="s">
        <v>8</v>
      </c>
      <c r="K21" t="s">
        <v>69</v>
      </c>
    </row>
    <row r="22" spans="2:11">
      <c r="B22" t="s">
        <v>21</v>
      </c>
      <c r="C22" t="s">
        <v>70</v>
      </c>
      <c r="D22" t="s">
        <v>10</v>
      </c>
      <c r="E22" t="s">
        <v>71</v>
      </c>
      <c r="F22" t="s">
        <v>40</v>
      </c>
      <c r="G22" t="s">
        <v>26</v>
      </c>
      <c r="H22" t="s">
        <v>27</v>
      </c>
      <c r="I22" t="s">
        <v>28</v>
      </c>
      <c r="J22" t="s">
        <v>8</v>
      </c>
      <c r="K22" t="s">
        <v>59</v>
      </c>
    </row>
    <row r="23" spans="2:11">
      <c r="B23" t="s">
        <v>21</v>
      </c>
      <c r="C23" t="s">
        <v>72</v>
      </c>
      <c r="D23" t="s">
        <v>73</v>
      </c>
      <c r="E23" t="s">
        <v>74</v>
      </c>
      <c r="F23" t="s">
        <v>34</v>
      </c>
      <c r="G23" t="s">
        <v>26</v>
      </c>
      <c r="H23" t="s">
        <v>27</v>
      </c>
      <c r="I23" t="s">
        <v>28</v>
      </c>
      <c r="J23" t="s">
        <v>8</v>
      </c>
      <c r="K23" t="s">
        <v>59</v>
      </c>
    </row>
    <row r="24" spans="2:11">
      <c r="B24" t="s">
        <v>21</v>
      </c>
      <c r="C24" t="s">
        <v>75</v>
      </c>
      <c r="D24" t="s">
        <v>76</v>
      </c>
      <c r="E24" t="s">
        <v>77</v>
      </c>
      <c r="F24" t="s">
        <v>68</v>
      </c>
      <c r="G24" t="s">
        <v>26</v>
      </c>
      <c r="H24" t="s">
        <v>27</v>
      </c>
      <c r="I24" t="s">
        <v>28</v>
      </c>
      <c r="J24" t="s">
        <v>8</v>
      </c>
      <c r="K24" t="s">
        <v>69</v>
      </c>
    </row>
    <row r="25" spans="2:11">
      <c r="B25" t="s">
        <v>21</v>
      </c>
      <c r="C25" t="s">
        <v>78</v>
      </c>
      <c r="D25" t="s">
        <v>79</v>
      </c>
      <c r="E25" t="s">
        <v>80</v>
      </c>
      <c r="F25" t="s">
        <v>40</v>
      </c>
      <c r="G25" t="s">
        <v>26</v>
      </c>
      <c r="H25" t="s">
        <v>27</v>
      </c>
      <c r="I25" t="s">
        <v>28</v>
      </c>
      <c r="J25" t="s">
        <v>8</v>
      </c>
      <c r="K25" t="s">
        <v>59</v>
      </c>
    </row>
    <row r="26" spans="2:11">
      <c r="B26" t="s">
        <v>21</v>
      </c>
      <c r="C26" t="s">
        <v>81</v>
      </c>
      <c r="D26" t="s">
        <v>82</v>
      </c>
      <c r="E26" t="s">
        <v>83</v>
      </c>
      <c r="F26" t="s">
        <v>40</v>
      </c>
      <c r="G26" t="s">
        <v>26</v>
      </c>
      <c r="H26" t="s">
        <v>27</v>
      </c>
      <c r="I26" t="s">
        <v>28</v>
      </c>
      <c r="J26" t="s">
        <v>8</v>
      </c>
      <c r="K26" t="s">
        <v>59</v>
      </c>
    </row>
    <row r="27" spans="2:11">
      <c r="B27" t="s">
        <v>21</v>
      </c>
      <c r="C27" t="s">
        <v>84</v>
      </c>
      <c r="D27" t="s">
        <v>10</v>
      </c>
      <c r="E27" t="s">
        <v>85</v>
      </c>
      <c r="F27" t="s">
        <v>40</v>
      </c>
      <c r="G27" t="s">
        <v>27</v>
      </c>
      <c r="H27" t="s">
        <v>86</v>
      </c>
      <c r="I27" t="s">
        <v>28</v>
      </c>
      <c r="J27" t="s">
        <v>8</v>
      </c>
      <c r="K27" t="s">
        <v>59</v>
      </c>
    </row>
    <row r="28" spans="2:11">
      <c r="B28" t="s">
        <v>21</v>
      </c>
      <c r="C28" t="s">
        <v>87</v>
      </c>
      <c r="D28" t="s">
        <v>10</v>
      </c>
      <c r="E28" t="s">
        <v>88</v>
      </c>
      <c r="F28" t="s">
        <v>63</v>
      </c>
      <c r="G28" t="s">
        <v>27</v>
      </c>
      <c r="H28" t="s">
        <v>86</v>
      </c>
      <c r="I28" t="s">
        <v>28</v>
      </c>
      <c r="J28" t="s">
        <v>8</v>
      </c>
      <c r="K28" t="s">
        <v>64</v>
      </c>
    </row>
    <row r="29" spans="2:11">
      <c r="B29" t="s">
        <v>21</v>
      </c>
      <c r="C29" t="s">
        <v>89</v>
      </c>
      <c r="D29" t="s">
        <v>10</v>
      </c>
      <c r="E29" t="s">
        <v>90</v>
      </c>
      <c r="F29" t="s">
        <v>40</v>
      </c>
      <c r="G29" t="s">
        <v>27</v>
      </c>
      <c r="H29" t="s">
        <v>86</v>
      </c>
      <c r="I29" t="s">
        <v>28</v>
      </c>
      <c r="J29" t="s">
        <v>8</v>
      </c>
      <c r="K29" t="s">
        <v>59</v>
      </c>
    </row>
    <row r="30" spans="2:11">
      <c r="B30" t="s">
        <v>21</v>
      </c>
      <c r="C30" t="s">
        <v>91</v>
      </c>
      <c r="D30" t="s">
        <v>92</v>
      </c>
      <c r="E30" t="s">
        <v>93</v>
      </c>
      <c r="F30" t="s">
        <v>40</v>
      </c>
      <c r="G30" t="s">
        <v>27</v>
      </c>
      <c r="H30" t="s">
        <v>86</v>
      </c>
      <c r="I30" t="s">
        <v>28</v>
      </c>
      <c r="J30" t="s">
        <v>8</v>
      </c>
      <c r="K30" t="s">
        <v>59</v>
      </c>
    </row>
    <row r="31" spans="2:11">
      <c r="B31" t="s">
        <v>21</v>
      </c>
      <c r="C31" t="s">
        <v>94</v>
      </c>
      <c r="D31" t="s">
        <v>10</v>
      </c>
      <c r="E31" t="s">
        <v>95</v>
      </c>
      <c r="F31" t="s">
        <v>63</v>
      </c>
      <c r="G31" t="s">
        <v>86</v>
      </c>
      <c r="H31" t="s">
        <v>96</v>
      </c>
      <c r="I31" t="s">
        <v>28</v>
      </c>
      <c r="J31" t="s">
        <v>8</v>
      </c>
      <c r="K31" t="s">
        <v>59</v>
      </c>
    </row>
    <row r="32" spans="2:11">
      <c r="B32" t="s">
        <v>21</v>
      </c>
      <c r="C32" t="s">
        <v>97</v>
      </c>
      <c r="D32" t="s">
        <v>98</v>
      </c>
      <c r="E32" t="s">
        <v>99</v>
      </c>
      <c r="F32" t="s">
        <v>68</v>
      </c>
      <c r="G32" t="s">
        <v>26</v>
      </c>
      <c r="H32" t="s">
        <v>96</v>
      </c>
      <c r="I32" t="s">
        <v>46</v>
      </c>
      <c r="J32" t="s">
        <v>8</v>
      </c>
      <c r="K32" t="s">
        <v>100</v>
      </c>
    </row>
    <row r="33" spans="2:11">
      <c r="B33" t="s">
        <v>21</v>
      </c>
      <c r="C33" t="s">
        <v>101</v>
      </c>
      <c r="D33" t="s">
        <v>10</v>
      </c>
      <c r="E33" t="s">
        <v>102</v>
      </c>
      <c r="F33" t="s">
        <v>53</v>
      </c>
      <c r="G33" t="s">
        <v>27</v>
      </c>
      <c r="H33" t="s">
        <v>96</v>
      </c>
      <c r="I33" t="s">
        <v>103</v>
      </c>
      <c r="J33" t="s">
        <v>8</v>
      </c>
      <c r="K33" t="s">
        <v>104</v>
      </c>
    </row>
    <row r="34" spans="2:11">
      <c r="B34" t="s">
        <v>21</v>
      </c>
      <c r="C34" t="s">
        <v>105</v>
      </c>
      <c r="D34" t="s">
        <v>10</v>
      </c>
      <c r="E34" t="s">
        <v>85</v>
      </c>
      <c r="F34" t="s">
        <v>40</v>
      </c>
      <c r="G34" t="s">
        <v>86</v>
      </c>
      <c r="H34" t="s">
        <v>96</v>
      </c>
      <c r="I34" t="s">
        <v>28</v>
      </c>
      <c r="J34" t="s">
        <v>8</v>
      </c>
      <c r="K34" t="s">
        <v>59</v>
      </c>
    </row>
    <row r="35" spans="2:11">
      <c r="B35" t="s">
        <v>21</v>
      </c>
      <c r="C35" t="s">
        <v>106</v>
      </c>
      <c r="D35" t="s">
        <v>107</v>
      </c>
      <c r="E35" t="s">
        <v>108</v>
      </c>
      <c r="F35" t="s">
        <v>63</v>
      </c>
      <c r="G35" t="s">
        <v>86</v>
      </c>
      <c r="H35" t="s">
        <v>96</v>
      </c>
      <c r="I35" t="s">
        <v>28</v>
      </c>
      <c r="J35" t="s">
        <v>8</v>
      </c>
      <c r="K35" t="s">
        <v>64</v>
      </c>
    </row>
    <row r="36" spans="2:11">
      <c r="B36" t="s">
        <v>21</v>
      </c>
      <c r="C36" t="s">
        <v>109</v>
      </c>
      <c r="D36" t="s">
        <v>10</v>
      </c>
      <c r="E36" t="s">
        <v>110</v>
      </c>
      <c r="F36" t="s">
        <v>40</v>
      </c>
      <c r="G36" t="s">
        <v>86</v>
      </c>
      <c r="H36" t="s">
        <v>96</v>
      </c>
      <c r="I36" t="s">
        <v>28</v>
      </c>
      <c r="J36" t="s">
        <v>8</v>
      </c>
      <c r="K36" t="s">
        <v>59</v>
      </c>
    </row>
    <row r="37" spans="2:11">
      <c r="B37" t="s">
        <v>21</v>
      </c>
      <c r="C37" t="s">
        <v>111</v>
      </c>
      <c r="D37" t="s">
        <v>10</v>
      </c>
      <c r="E37" t="s">
        <v>110</v>
      </c>
      <c r="F37" t="s">
        <v>63</v>
      </c>
      <c r="G37" t="s">
        <v>86</v>
      </c>
      <c r="H37" t="s">
        <v>96</v>
      </c>
      <c r="I37" t="s">
        <v>28</v>
      </c>
      <c r="J37" t="s">
        <v>8</v>
      </c>
      <c r="K37" t="s">
        <v>64</v>
      </c>
    </row>
    <row r="38" spans="2:12">
      <c r="B38" s="3" t="s">
        <v>112</v>
      </c>
      <c r="C38" s="3" t="s">
        <v>10</v>
      </c>
      <c r="D38" s="3" t="s">
        <v>10</v>
      </c>
      <c r="E38" s="3" t="s">
        <v>10</v>
      </c>
      <c r="F38" s="3" t="s">
        <v>113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114</v>
      </c>
      <c r="D40" t="s">
        <v>115</v>
      </c>
      <c r="E40" t="s">
        <v>116</v>
      </c>
      <c r="F40" t="s">
        <v>40</v>
      </c>
      <c r="G40" t="s">
        <v>58</v>
      </c>
      <c r="H40" t="s">
        <v>26</v>
      </c>
      <c r="I40" t="s">
        <v>28</v>
      </c>
      <c r="J40" t="s">
        <v>8</v>
      </c>
      <c r="K40" t="s">
        <v>117</v>
      </c>
    </row>
    <row r="41" spans="2:11">
      <c r="B41" t="s">
        <v>21</v>
      </c>
      <c r="C41" t="s">
        <v>118</v>
      </c>
      <c r="D41" t="s">
        <v>119</v>
      </c>
      <c r="E41" t="s">
        <v>120</v>
      </c>
      <c r="F41" t="s">
        <v>34</v>
      </c>
      <c r="G41" t="s">
        <v>58</v>
      </c>
      <c r="H41" t="s">
        <v>26</v>
      </c>
      <c r="I41" t="s">
        <v>28</v>
      </c>
      <c r="J41" t="s">
        <v>8</v>
      </c>
      <c r="K41" t="s">
        <v>117</v>
      </c>
    </row>
    <row r="42" spans="2:12">
      <c r="B42" s="3" t="s">
        <v>121</v>
      </c>
      <c r="C42" s="3" t="s">
        <v>10</v>
      </c>
      <c r="D42" s="3" t="s">
        <v>10</v>
      </c>
      <c r="E42" s="3" t="s">
        <v>10</v>
      </c>
      <c r="F42" s="3" t="s">
        <v>122</v>
      </c>
      <c r="G42" s="3" t="s">
        <v>10</v>
      </c>
      <c r="H42" s="3" t="s">
        <v>10</v>
      </c>
      <c r="I42" s="3" t="s">
        <v>10</v>
      </c>
      <c r="J42" s="3" t="s">
        <v>10</v>
      </c>
      <c r="K42" s="3" t="s">
        <v>10</v>
      </c>
      <c r="L42" s="3" t="s">
        <v>10</v>
      </c>
    </row>
    <row r="43" spans="2:11">
      <c r="B43" s="3" t="s">
        <v>12</v>
      </c>
      <c r="C43" s="3" t="s">
        <v>13</v>
      </c>
      <c r="D43" s="3" t="s">
        <v>14</v>
      </c>
      <c r="E43" s="3" t="s">
        <v>15</v>
      </c>
      <c r="F43" s="3" t="s">
        <v>16</v>
      </c>
      <c r="G43" s="3" t="s">
        <v>17</v>
      </c>
      <c r="H43" s="3" t="s">
        <v>18</v>
      </c>
      <c r="I43" s="3" t="s">
        <v>19</v>
      </c>
      <c r="J43" s="3" t="s">
        <v>4</v>
      </c>
      <c r="K43" s="3" t="s">
        <v>20</v>
      </c>
    </row>
    <row r="44" spans="2:11">
      <c r="B44" t="s">
        <v>21</v>
      </c>
      <c r="C44" t="s">
        <v>123</v>
      </c>
      <c r="D44" t="s">
        <v>10</v>
      </c>
      <c r="E44" t="s">
        <v>124</v>
      </c>
      <c r="F44" t="s">
        <v>125</v>
      </c>
      <c r="G44" t="s">
        <v>26</v>
      </c>
      <c r="H44" t="s">
        <v>27</v>
      </c>
      <c r="I44" t="s">
        <v>28</v>
      </c>
      <c r="J44" t="s">
        <v>8</v>
      </c>
      <c r="K44" t="s">
        <v>126</v>
      </c>
    </row>
    <row r="45" spans="2:11">
      <c r="B45" t="s">
        <v>21</v>
      </c>
      <c r="C45" t="s">
        <v>127</v>
      </c>
      <c r="D45" t="s">
        <v>10</v>
      </c>
      <c r="E45" t="s">
        <v>128</v>
      </c>
      <c r="F45" t="s">
        <v>125</v>
      </c>
      <c r="G45" t="s">
        <v>26</v>
      </c>
      <c r="H45" t="s">
        <v>86</v>
      </c>
      <c r="I45" t="s">
        <v>103</v>
      </c>
      <c r="J45" t="s">
        <v>8</v>
      </c>
      <c r="K45" t="s">
        <v>129</v>
      </c>
    </row>
    <row r="46" spans="2:12">
      <c r="B46" s="3" t="s">
        <v>130</v>
      </c>
      <c r="C46" s="3" t="s">
        <v>10</v>
      </c>
      <c r="D46" s="3" t="s">
        <v>10</v>
      </c>
      <c r="E46" s="3" t="s">
        <v>10</v>
      </c>
      <c r="F46" s="3" t="s">
        <v>131</v>
      </c>
      <c r="G46" s="3" t="s">
        <v>10</v>
      </c>
      <c r="H46" s="3" t="s">
        <v>10</v>
      </c>
      <c r="I46" s="3" t="s">
        <v>10</v>
      </c>
      <c r="J46" s="3" t="s">
        <v>10</v>
      </c>
      <c r="K46" s="3" t="s">
        <v>10</v>
      </c>
      <c r="L46" s="3" t="s">
        <v>10</v>
      </c>
    </row>
    <row r="47" spans="2:11">
      <c r="B47" s="3" t="s">
        <v>12</v>
      </c>
      <c r="C47" s="3" t="s">
        <v>13</v>
      </c>
      <c r="D47" s="3" t="s">
        <v>14</v>
      </c>
      <c r="E47" s="3" t="s">
        <v>15</v>
      </c>
      <c r="F47" s="3" t="s">
        <v>16</v>
      </c>
      <c r="G47" s="3" t="s">
        <v>17</v>
      </c>
      <c r="H47" s="3" t="s">
        <v>18</v>
      </c>
      <c r="I47" s="3" t="s">
        <v>19</v>
      </c>
      <c r="J47" s="3" t="s">
        <v>4</v>
      </c>
      <c r="K47" s="3" t="s">
        <v>20</v>
      </c>
    </row>
    <row r="48" spans="2:11">
      <c r="B48" t="s">
        <v>21</v>
      </c>
      <c r="C48" t="s">
        <v>132</v>
      </c>
      <c r="D48" t="s">
        <v>10</v>
      </c>
      <c r="E48" t="s">
        <v>133</v>
      </c>
      <c r="F48" t="s">
        <v>134</v>
      </c>
      <c r="G48" t="s">
        <v>35</v>
      </c>
      <c r="H48" t="s">
        <v>36</v>
      </c>
      <c r="I48" t="s">
        <v>28</v>
      </c>
      <c r="J48" t="s">
        <v>8</v>
      </c>
      <c r="K48" t="s">
        <v>135</v>
      </c>
    </row>
    <row r="49" spans="2:11">
      <c r="B49" t="s">
        <v>21</v>
      </c>
      <c r="C49" t="s">
        <v>136</v>
      </c>
      <c r="D49" t="s">
        <v>10</v>
      </c>
      <c r="E49" t="s">
        <v>133</v>
      </c>
      <c r="F49" t="s">
        <v>134</v>
      </c>
      <c r="G49" t="s">
        <v>45</v>
      </c>
      <c r="H49" t="s">
        <v>58</v>
      </c>
      <c r="I49" t="s">
        <v>28</v>
      </c>
      <c r="J49" t="s">
        <v>8</v>
      </c>
      <c r="K49" t="s">
        <v>135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topLeftCell="A16" workbookViewId="0">
      <selection activeCell="C43" sqref="C43"/>
    </sheetView>
  </sheetViews>
  <sheetFormatPr defaultColWidth="11" defaultRowHeight="14.25"/>
  <cols>
    <col min="1" max="1" width="11.5"/>
  </cols>
  <sheetData>
    <row r="1" ht="13" customHeight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137</v>
      </c>
    </row>
    <row r="2" hidden="1" spans="1:9">
      <c r="A2" t="s">
        <v>22</v>
      </c>
      <c r="B2" t="s">
        <v>26</v>
      </c>
      <c r="C2" t="s">
        <v>27</v>
      </c>
      <c r="D2" s="4">
        <v>365</v>
      </c>
      <c r="E2" t="str">
        <f>VLOOKUP(A2,HOP!A:L,12,0)</f>
        <v>365.00</v>
      </c>
      <c r="F2" t="str">
        <f>VLOOKUP(A2,HOP!A:C,3,0)</f>
        <v>2143322</v>
      </c>
      <c r="G2">
        <f>D2-E2</f>
        <v>0</v>
      </c>
      <c r="H2" t="str">
        <f>$H$1&amp;F2</f>
        <v>，2143322</v>
      </c>
      <c r="I2" t="str">
        <f>VLOOKUP(A2,HOP!A:T,20,0)</f>
        <v>直采</v>
      </c>
    </row>
    <row r="3" spans="1:10">
      <c r="A3">
        <v>1016717739</v>
      </c>
      <c r="B3" t="s">
        <v>35</v>
      </c>
      <c r="C3" t="s">
        <v>36</v>
      </c>
      <c r="D3" s="4">
        <v>358</v>
      </c>
      <c r="E3">
        <v>358</v>
      </c>
      <c r="F3" s="8" t="s">
        <v>138</v>
      </c>
      <c r="G3">
        <f t="shared" ref="G3:G32" si="0">D3-E3</f>
        <v>0</v>
      </c>
      <c r="H3" t="str">
        <f t="shared" ref="H3:H32" si="1">$H$1&amp;F3</f>
        <v>，202105292302360022</v>
      </c>
      <c r="I3" t="e">
        <f>VLOOKUP(A3,HOP!A:T,20,0)</f>
        <v>#N/A</v>
      </c>
      <c r="J3">
        <v>5.29</v>
      </c>
    </row>
    <row r="4" spans="1:10">
      <c r="A4">
        <v>1017764972</v>
      </c>
      <c r="B4" t="s">
        <v>35</v>
      </c>
      <c r="C4" t="s">
        <v>36</v>
      </c>
      <c r="D4" s="4">
        <v>358</v>
      </c>
      <c r="E4">
        <v>358</v>
      </c>
      <c r="F4" s="8" t="s">
        <v>139</v>
      </c>
      <c r="G4">
        <f t="shared" si="0"/>
        <v>0</v>
      </c>
      <c r="H4" t="str">
        <f t="shared" si="1"/>
        <v>，202105302056540022</v>
      </c>
      <c r="I4" t="e">
        <f>VLOOKUP(A4,HOP!A:T,20,0)</f>
        <v>#N/A</v>
      </c>
      <c r="J4" s="5">
        <v>5.3</v>
      </c>
    </row>
    <row r="5" spans="1:10">
      <c r="A5">
        <v>1013095263</v>
      </c>
      <c r="B5" t="s">
        <v>44</v>
      </c>
      <c r="C5" t="s">
        <v>45</v>
      </c>
      <c r="D5" s="4">
        <v>1074</v>
      </c>
      <c r="E5">
        <v>1074</v>
      </c>
      <c r="F5" s="8" t="s">
        <v>140</v>
      </c>
      <c r="G5">
        <f t="shared" si="0"/>
        <v>0</v>
      </c>
      <c r="H5" t="str">
        <f t="shared" si="1"/>
        <v>，202105261911510021</v>
      </c>
      <c r="I5" t="e">
        <f>VLOOKUP(A5,HOP!A:T,20,0)</f>
        <v>#N/A</v>
      </c>
      <c r="J5">
        <v>5.26</v>
      </c>
    </row>
    <row r="6" spans="1:10">
      <c r="A6">
        <v>1017872850</v>
      </c>
      <c r="B6" t="s">
        <v>36</v>
      </c>
      <c r="C6" t="s">
        <v>45</v>
      </c>
      <c r="D6" s="4">
        <v>358</v>
      </c>
      <c r="E6">
        <v>358</v>
      </c>
      <c r="F6" s="8" t="s">
        <v>141</v>
      </c>
      <c r="G6">
        <f t="shared" si="0"/>
        <v>0</v>
      </c>
      <c r="H6" t="str">
        <f t="shared" si="1"/>
        <v>，202105302318460022</v>
      </c>
      <c r="I6" t="e">
        <f>VLOOKUP(A6,HOP!A:T,20,0)</f>
        <v>#N/A</v>
      </c>
      <c r="J6" s="5">
        <v>5.3</v>
      </c>
    </row>
    <row r="7" spans="1:10">
      <c r="A7">
        <v>1018504979</v>
      </c>
      <c r="B7" t="s">
        <v>36</v>
      </c>
      <c r="C7" t="s">
        <v>45</v>
      </c>
      <c r="D7" s="4">
        <v>376</v>
      </c>
      <c r="E7">
        <v>376</v>
      </c>
      <c r="F7" s="8" t="s">
        <v>142</v>
      </c>
      <c r="G7">
        <f t="shared" si="0"/>
        <v>0</v>
      </c>
      <c r="H7" t="str">
        <f t="shared" si="1"/>
        <v>，202105311228500025</v>
      </c>
      <c r="I7" t="e">
        <f>VLOOKUP(A7,HOP!A:T,20,0)</f>
        <v>#N/A</v>
      </c>
      <c r="J7">
        <v>5.31</v>
      </c>
    </row>
    <row r="8" spans="1:10">
      <c r="A8">
        <v>1021080768</v>
      </c>
      <c r="B8" t="s">
        <v>58</v>
      </c>
      <c r="C8" t="s">
        <v>26</v>
      </c>
      <c r="D8" s="4">
        <v>349</v>
      </c>
      <c r="E8">
        <v>349</v>
      </c>
      <c r="F8" s="8" t="s">
        <v>143</v>
      </c>
      <c r="G8">
        <f t="shared" si="0"/>
        <v>0</v>
      </c>
      <c r="H8" t="str">
        <f t="shared" si="1"/>
        <v>，202106021821530020</v>
      </c>
      <c r="I8" t="e">
        <f>VLOOKUP(A8,HOP!A:T,20,0)</f>
        <v>#N/A</v>
      </c>
      <c r="J8">
        <v>6.2</v>
      </c>
    </row>
    <row r="9" spans="1:10">
      <c r="A9">
        <v>1021275814</v>
      </c>
      <c r="B9" t="s">
        <v>26</v>
      </c>
      <c r="C9" t="s">
        <v>27</v>
      </c>
      <c r="D9" s="4">
        <v>340</v>
      </c>
      <c r="E9">
        <v>340</v>
      </c>
      <c r="F9" s="8" t="s">
        <v>144</v>
      </c>
      <c r="G9">
        <f t="shared" si="0"/>
        <v>0</v>
      </c>
      <c r="H9" t="str">
        <f t="shared" si="1"/>
        <v>，202106022229250020</v>
      </c>
      <c r="I9" t="e">
        <f>VLOOKUP(A9,HOP!A:T,20,0)</f>
        <v>#N/A</v>
      </c>
      <c r="J9">
        <v>6.2</v>
      </c>
    </row>
    <row r="10" spans="1:10">
      <c r="A10">
        <v>1021940286</v>
      </c>
      <c r="B10" t="s">
        <v>26</v>
      </c>
      <c r="C10" t="s">
        <v>27</v>
      </c>
      <c r="D10" s="4">
        <v>367</v>
      </c>
      <c r="E10">
        <v>367</v>
      </c>
      <c r="F10" s="8" t="s">
        <v>145</v>
      </c>
      <c r="G10">
        <f t="shared" si="0"/>
        <v>0</v>
      </c>
      <c r="H10" t="str">
        <f t="shared" si="1"/>
        <v>，202106031232230025</v>
      </c>
      <c r="I10" t="e">
        <f>VLOOKUP(A10,HOP!A:T,20,0)</f>
        <v>#N/A</v>
      </c>
      <c r="J10">
        <v>6.3</v>
      </c>
    </row>
    <row r="11" spans="1:10">
      <c r="A11">
        <v>1022050197</v>
      </c>
      <c r="B11" t="s">
        <v>26</v>
      </c>
      <c r="C11" t="s">
        <v>27</v>
      </c>
      <c r="D11" s="4">
        <v>349</v>
      </c>
      <c r="E11">
        <v>349</v>
      </c>
      <c r="F11" s="8" t="s">
        <v>146</v>
      </c>
      <c r="G11">
        <f t="shared" si="0"/>
        <v>0</v>
      </c>
      <c r="H11" t="str">
        <f t="shared" si="1"/>
        <v>，202106031443100022</v>
      </c>
      <c r="I11" t="e">
        <f>VLOOKUP(A11,HOP!A:T,20,0)</f>
        <v>#N/A</v>
      </c>
      <c r="J11">
        <v>6.3</v>
      </c>
    </row>
    <row r="12" spans="1:10">
      <c r="A12">
        <v>1022177295</v>
      </c>
      <c r="B12" t="s">
        <v>26</v>
      </c>
      <c r="C12" t="s">
        <v>27</v>
      </c>
      <c r="D12" s="4">
        <v>349</v>
      </c>
      <c r="E12">
        <v>349</v>
      </c>
      <c r="F12" s="8" t="s">
        <v>147</v>
      </c>
      <c r="G12">
        <f t="shared" si="0"/>
        <v>0</v>
      </c>
      <c r="H12" t="str">
        <f t="shared" si="1"/>
        <v>，202106031719590021</v>
      </c>
      <c r="I12" t="e">
        <f>VLOOKUP(A12,HOP!A:T,20,0)</f>
        <v>#N/A</v>
      </c>
      <c r="J12">
        <v>6.3</v>
      </c>
    </row>
    <row r="13" spans="1:10">
      <c r="A13">
        <v>1022179545</v>
      </c>
      <c r="B13" t="s">
        <v>26</v>
      </c>
      <c r="C13" t="s">
        <v>27</v>
      </c>
      <c r="D13" s="4">
        <v>367</v>
      </c>
      <c r="E13">
        <v>367</v>
      </c>
      <c r="F13" s="8" t="s">
        <v>148</v>
      </c>
      <c r="G13">
        <f t="shared" si="0"/>
        <v>0</v>
      </c>
      <c r="H13" t="str">
        <f t="shared" si="1"/>
        <v>，202106031720270021</v>
      </c>
      <c r="I13" t="e">
        <f>VLOOKUP(A13,HOP!A:T,20,0)</f>
        <v>#N/A</v>
      </c>
      <c r="J13">
        <v>6.3</v>
      </c>
    </row>
    <row r="14" spans="1:10">
      <c r="A14">
        <v>1022186092</v>
      </c>
      <c r="B14" t="s">
        <v>26</v>
      </c>
      <c r="C14" t="s">
        <v>27</v>
      </c>
      <c r="D14" s="4">
        <v>349</v>
      </c>
      <c r="E14">
        <v>349</v>
      </c>
      <c r="F14" s="8" t="s">
        <v>149</v>
      </c>
      <c r="G14">
        <f t="shared" si="0"/>
        <v>0</v>
      </c>
      <c r="H14" t="str">
        <f t="shared" si="1"/>
        <v>，202106031727430021</v>
      </c>
      <c r="I14" t="e">
        <f>VLOOKUP(A14,HOP!A:T,20,0)</f>
        <v>#N/A</v>
      </c>
      <c r="J14">
        <v>6.3</v>
      </c>
    </row>
    <row r="15" spans="1:10">
      <c r="A15">
        <v>1022282061</v>
      </c>
      <c r="B15" t="s">
        <v>26</v>
      </c>
      <c r="C15" t="s">
        <v>27</v>
      </c>
      <c r="D15" s="4">
        <v>349</v>
      </c>
      <c r="E15">
        <v>349</v>
      </c>
      <c r="F15" s="8" t="s">
        <v>150</v>
      </c>
      <c r="G15">
        <f t="shared" si="0"/>
        <v>0</v>
      </c>
      <c r="H15" t="str">
        <f t="shared" si="1"/>
        <v>，202106031928390021</v>
      </c>
      <c r="I15" t="e">
        <f>VLOOKUP(A15,HOP!A:T,20,0)</f>
        <v>#N/A</v>
      </c>
      <c r="J15">
        <v>6.3</v>
      </c>
    </row>
    <row r="16" spans="1:10">
      <c r="A16">
        <v>1022628612</v>
      </c>
      <c r="B16" t="s">
        <v>27</v>
      </c>
      <c r="C16" t="s">
        <v>86</v>
      </c>
      <c r="D16" s="4">
        <v>349</v>
      </c>
      <c r="E16">
        <v>349</v>
      </c>
      <c r="F16" s="8" t="s">
        <v>151</v>
      </c>
      <c r="G16">
        <f t="shared" si="0"/>
        <v>0</v>
      </c>
      <c r="H16" t="str">
        <f t="shared" si="1"/>
        <v>，202106040820280022</v>
      </c>
      <c r="I16" t="e">
        <f>VLOOKUP(A16,HOP!A:T,20,0)</f>
        <v>#N/A</v>
      </c>
      <c r="J16">
        <v>6.4</v>
      </c>
    </row>
    <row r="17" spans="1:10">
      <c r="A17">
        <v>1023216471</v>
      </c>
      <c r="B17" t="s">
        <v>27</v>
      </c>
      <c r="C17" t="s">
        <v>86</v>
      </c>
      <c r="D17" s="4">
        <v>340</v>
      </c>
      <c r="E17">
        <v>340</v>
      </c>
      <c r="F17" s="8" t="s">
        <v>152</v>
      </c>
      <c r="G17">
        <f t="shared" si="0"/>
        <v>0</v>
      </c>
      <c r="H17" t="str">
        <f t="shared" si="1"/>
        <v>，202106041509290020</v>
      </c>
      <c r="I17" t="e">
        <f>VLOOKUP(A17,HOP!A:T,20,0)</f>
        <v>#N/A</v>
      </c>
      <c r="J17">
        <v>6.4</v>
      </c>
    </row>
    <row r="18" spans="1:10">
      <c r="A18">
        <v>1023246664</v>
      </c>
      <c r="B18" t="s">
        <v>27</v>
      </c>
      <c r="C18" t="s">
        <v>86</v>
      </c>
      <c r="D18" s="4">
        <v>349</v>
      </c>
      <c r="E18">
        <v>349</v>
      </c>
      <c r="F18" s="8" t="s">
        <v>153</v>
      </c>
      <c r="G18">
        <f t="shared" si="0"/>
        <v>0</v>
      </c>
      <c r="H18" t="str">
        <f t="shared" si="1"/>
        <v>，202106041546350022</v>
      </c>
      <c r="I18" t="e">
        <f>VLOOKUP(A18,HOP!A:T,20,0)</f>
        <v>#N/A</v>
      </c>
      <c r="J18">
        <v>6.4</v>
      </c>
    </row>
    <row r="19" spans="1:10">
      <c r="A19">
        <v>1023351879</v>
      </c>
      <c r="B19" t="s">
        <v>27</v>
      </c>
      <c r="C19" t="s">
        <v>86</v>
      </c>
      <c r="D19" s="4">
        <v>349</v>
      </c>
      <c r="E19">
        <v>349</v>
      </c>
      <c r="F19" s="8" t="s">
        <v>154</v>
      </c>
      <c r="G19">
        <f t="shared" si="0"/>
        <v>0</v>
      </c>
      <c r="H19" t="str">
        <f t="shared" si="1"/>
        <v>，202106041753120021</v>
      </c>
      <c r="I19" t="e">
        <f>VLOOKUP(A19,HOP!A:T,20,0)</f>
        <v>#N/A</v>
      </c>
      <c r="J19">
        <v>6.4</v>
      </c>
    </row>
    <row r="20" spans="1:10">
      <c r="A20">
        <v>1019550879</v>
      </c>
      <c r="B20" t="s">
        <v>86</v>
      </c>
      <c r="C20" t="s">
        <v>96</v>
      </c>
      <c r="D20" s="4">
        <v>349</v>
      </c>
      <c r="E20">
        <v>349</v>
      </c>
      <c r="F20" s="8" t="s">
        <v>155</v>
      </c>
      <c r="G20">
        <f t="shared" si="0"/>
        <v>0</v>
      </c>
      <c r="H20" t="str">
        <f t="shared" si="1"/>
        <v>，202106011018560022</v>
      </c>
      <c r="I20" t="e">
        <f>VLOOKUP(A20,HOP!A:T,20,0)</f>
        <v>#N/A</v>
      </c>
      <c r="J20">
        <v>6.1</v>
      </c>
    </row>
    <row r="21" spans="1:10">
      <c r="A21">
        <v>1022086625</v>
      </c>
      <c r="B21" t="s">
        <v>26</v>
      </c>
      <c r="C21" t="s">
        <v>96</v>
      </c>
      <c r="D21" s="4">
        <v>1101</v>
      </c>
      <c r="E21">
        <v>1101</v>
      </c>
      <c r="F21" s="8" t="s">
        <v>156</v>
      </c>
      <c r="G21">
        <f t="shared" si="0"/>
        <v>0</v>
      </c>
      <c r="H21" t="str">
        <f t="shared" si="1"/>
        <v>，202106031528570025</v>
      </c>
      <c r="I21" t="e">
        <f>VLOOKUP(A21,HOP!A:T,20,0)</f>
        <v>#N/A</v>
      </c>
      <c r="J21">
        <v>6.3</v>
      </c>
    </row>
    <row r="22" spans="1:10">
      <c r="A22">
        <v>1023035535</v>
      </c>
      <c r="B22" t="s">
        <v>27</v>
      </c>
      <c r="C22" t="s">
        <v>96</v>
      </c>
      <c r="D22" s="4">
        <v>752</v>
      </c>
      <c r="E22">
        <v>752</v>
      </c>
      <c r="F22" s="8" t="s">
        <v>157</v>
      </c>
      <c r="G22">
        <f t="shared" si="0"/>
        <v>0</v>
      </c>
      <c r="H22" t="str">
        <f t="shared" si="1"/>
        <v>，202106041128000022</v>
      </c>
      <c r="I22" t="e">
        <f>VLOOKUP(A22,HOP!A:T,20,0)</f>
        <v>#N/A</v>
      </c>
      <c r="J22">
        <v>6.4</v>
      </c>
    </row>
    <row r="23" spans="1:10">
      <c r="A23">
        <v>1024162834</v>
      </c>
      <c r="B23" t="s">
        <v>86</v>
      </c>
      <c r="C23" t="s">
        <v>96</v>
      </c>
      <c r="D23" s="4">
        <v>349</v>
      </c>
      <c r="E23">
        <v>349</v>
      </c>
      <c r="F23" s="8" t="s">
        <v>158</v>
      </c>
      <c r="G23">
        <f t="shared" si="0"/>
        <v>0</v>
      </c>
      <c r="H23" t="str">
        <f t="shared" si="1"/>
        <v>，202106051113570020</v>
      </c>
      <c r="I23" t="e">
        <f>VLOOKUP(A23,HOP!A:T,20,0)</f>
        <v>#N/A</v>
      </c>
      <c r="J23">
        <v>6.5</v>
      </c>
    </row>
    <row r="24" spans="1:10">
      <c r="A24">
        <v>1024354520</v>
      </c>
      <c r="B24" t="s">
        <v>86</v>
      </c>
      <c r="C24" t="s">
        <v>96</v>
      </c>
      <c r="D24" s="4">
        <v>340</v>
      </c>
      <c r="E24">
        <v>340</v>
      </c>
      <c r="F24" s="8" t="s">
        <v>159</v>
      </c>
      <c r="G24">
        <f t="shared" si="0"/>
        <v>0</v>
      </c>
      <c r="H24" t="str">
        <f t="shared" si="1"/>
        <v>，202106051503100025</v>
      </c>
      <c r="I24" t="e">
        <f>VLOOKUP(A24,HOP!A:T,20,0)</f>
        <v>#N/A</v>
      </c>
      <c r="J24">
        <v>6.5</v>
      </c>
    </row>
    <row r="25" spans="1:10">
      <c r="A25">
        <v>1024445178</v>
      </c>
      <c r="B25" t="s">
        <v>86</v>
      </c>
      <c r="C25" t="s">
        <v>96</v>
      </c>
      <c r="D25" s="4">
        <v>349</v>
      </c>
      <c r="E25">
        <v>349</v>
      </c>
      <c r="F25" s="8" t="s">
        <v>160</v>
      </c>
      <c r="G25">
        <f t="shared" si="0"/>
        <v>0</v>
      </c>
      <c r="H25" t="str">
        <f t="shared" si="1"/>
        <v>，202106051656030022</v>
      </c>
      <c r="I25" t="e">
        <f>VLOOKUP(A25,HOP!A:T,20,0)</f>
        <v>#N/A</v>
      </c>
      <c r="J25">
        <v>6.5</v>
      </c>
    </row>
    <row r="26" spans="1:10">
      <c r="A26">
        <v>1024446683</v>
      </c>
      <c r="B26" t="s">
        <v>86</v>
      </c>
      <c r="C26" t="s">
        <v>96</v>
      </c>
      <c r="D26" s="4">
        <v>340</v>
      </c>
      <c r="E26">
        <v>340</v>
      </c>
      <c r="F26" s="8" t="s">
        <v>161</v>
      </c>
      <c r="G26">
        <f t="shared" si="0"/>
        <v>0</v>
      </c>
      <c r="H26" t="str">
        <f t="shared" si="1"/>
        <v>，202106051658350022</v>
      </c>
      <c r="I26" t="e">
        <f>VLOOKUP(A26,HOP!A:T,20,0)</f>
        <v>#N/A</v>
      </c>
      <c r="J26">
        <v>6.5</v>
      </c>
    </row>
    <row r="27" spans="1:10">
      <c r="A27">
        <v>1020683095</v>
      </c>
      <c r="B27" t="s">
        <v>58</v>
      </c>
      <c r="C27" t="s">
        <v>26</v>
      </c>
      <c r="D27" s="4">
        <v>440</v>
      </c>
      <c r="E27">
        <v>440</v>
      </c>
      <c r="F27" s="8" t="s">
        <v>162</v>
      </c>
      <c r="G27">
        <f t="shared" si="0"/>
        <v>0</v>
      </c>
      <c r="H27" t="str">
        <f t="shared" si="1"/>
        <v>，202106021018310025</v>
      </c>
      <c r="I27" t="e">
        <f>VLOOKUP(A27,HOP!A:T,20,0)</f>
        <v>#N/A</v>
      </c>
      <c r="J27">
        <v>6.2</v>
      </c>
    </row>
    <row r="28" spans="1:10">
      <c r="A28">
        <v>1021154689</v>
      </c>
      <c r="B28" t="s">
        <v>58</v>
      </c>
      <c r="C28" t="s">
        <v>26</v>
      </c>
      <c r="D28" s="4">
        <v>440</v>
      </c>
      <c r="E28">
        <v>440</v>
      </c>
      <c r="F28" s="8" t="s">
        <v>163</v>
      </c>
      <c r="G28">
        <f t="shared" si="0"/>
        <v>0</v>
      </c>
      <c r="H28" t="str">
        <f t="shared" si="1"/>
        <v>，202106021953580020</v>
      </c>
      <c r="I28" t="e">
        <f>VLOOKUP(A28,HOP!A:T,20,0)</f>
        <v>#N/A</v>
      </c>
      <c r="J28">
        <v>6.2</v>
      </c>
    </row>
    <row r="29" hidden="1" spans="1:9">
      <c r="A29" t="s">
        <v>123</v>
      </c>
      <c r="B29" t="s">
        <v>26</v>
      </c>
      <c r="C29" t="s">
        <v>27</v>
      </c>
      <c r="D29" s="4">
        <v>278</v>
      </c>
      <c r="E29" t="str">
        <f>VLOOKUP(A29,HOP!A:L,12,0)</f>
        <v>278.00</v>
      </c>
      <c r="F29" t="str">
        <f>VLOOKUP(A29,HOP!A:C,3,0)</f>
        <v>2142752</v>
      </c>
      <c r="G29">
        <f t="shared" si="0"/>
        <v>0</v>
      </c>
      <c r="H29" t="str">
        <f t="shared" si="1"/>
        <v>，2142752</v>
      </c>
      <c r="I29" t="str">
        <f>VLOOKUP(A29,HOP!A:T,20,0)</f>
        <v>直采</v>
      </c>
    </row>
    <row r="30" hidden="1" spans="1:9">
      <c r="A30" t="s">
        <v>127</v>
      </c>
      <c r="B30" t="s">
        <v>26</v>
      </c>
      <c r="C30" t="s">
        <v>86</v>
      </c>
      <c r="D30" s="4">
        <v>556</v>
      </c>
      <c r="E30" t="str">
        <f>VLOOKUP(A30,HOP!A:L,12,0)</f>
        <v>556.00</v>
      </c>
      <c r="F30" t="str">
        <f>VLOOKUP(A30,HOP!A:C,3,0)</f>
        <v>2142155</v>
      </c>
      <c r="G30">
        <f t="shared" si="0"/>
        <v>0</v>
      </c>
      <c r="H30" t="str">
        <f t="shared" si="1"/>
        <v>，2142155</v>
      </c>
      <c r="I30" t="str">
        <f>VLOOKUP(A30,HOP!A:T,20,0)</f>
        <v>直采</v>
      </c>
    </row>
    <row r="31" spans="1:10">
      <c r="A31">
        <v>1017506909</v>
      </c>
      <c r="B31" t="s">
        <v>35</v>
      </c>
      <c r="C31" t="s">
        <v>36</v>
      </c>
      <c r="D31" s="4">
        <v>58</v>
      </c>
      <c r="E31">
        <v>58</v>
      </c>
      <c r="F31" s="8" t="s">
        <v>164</v>
      </c>
      <c r="G31">
        <f t="shared" si="0"/>
        <v>0</v>
      </c>
      <c r="H31" t="str">
        <f t="shared" si="1"/>
        <v>，202105311603260021</v>
      </c>
      <c r="I31" t="e">
        <f>VLOOKUP(A31,HOP!A:T,20,0)</f>
        <v>#N/A</v>
      </c>
      <c r="J31">
        <v>5.31</v>
      </c>
    </row>
    <row r="32" spans="1:10">
      <c r="A32">
        <v>1019765445</v>
      </c>
      <c r="B32" t="s">
        <v>45</v>
      </c>
      <c r="C32" t="s">
        <v>58</v>
      </c>
      <c r="D32" s="4">
        <v>58</v>
      </c>
      <c r="E32">
        <v>58</v>
      </c>
      <c r="F32" s="8" t="s">
        <v>165</v>
      </c>
      <c r="G32">
        <f t="shared" si="0"/>
        <v>0</v>
      </c>
      <c r="H32" t="str">
        <f t="shared" si="1"/>
        <v>，202106011507330021</v>
      </c>
      <c r="I32" t="e">
        <f>VLOOKUP(A32,HOP!A:T,20,0)</f>
        <v>#N/A</v>
      </c>
      <c r="J32">
        <v>6.1</v>
      </c>
    </row>
    <row r="34" spans="4:4">
      <c r="D34">
        <f>SUM(D2:D33)</f>
        <v>12505</v>
      </c>
    </row>
    <row r="38" spans="1:1">
      <c r="A38" t="s">
        <v>166</v>
      </c>
    </row>
    <row r="39" spans="1:1">
      <c r="A39" t="s">
        <v>167</v>
      </c>
    </row>
    <row r="40" spans="1:1">
      <c r="A40" t="s">
        <v>168</v>
      </c>
    </row>
  </sheetData>
  <autoFilter ref="A1:J32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8" defaultRowHeight="12.75" outlineLevelRow="4"/>
  <cols>
    <col min="1" max="16383" width="8" style="1"/>
  </cols>
  <sheetData>
    <row r="1" s="1" customFormat="1" spans="1:20">
      <c r="A1" s="2" t="s">
        <v>169</v>
      </c>
      <c r="B1" s="2" t="s">
        <v>170</v>
      </c>
      <c r="C1" s="2" t="s">
        <v>171</v>
      </c>
      <c r="D1" s="2" t="s">
        <v>172</v>
      </c>
      <c r="E1" s="2" t="s">
        <v>173</v>
      </c>
      <c r="F1" s="2" t="s">
        <v>17</v>
      </c>
      <c r="G1" s="2" t="s">
        <v>18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</row>
    <row r="2" s="1" customFormat="1" spans="1:20">
      <c r="A2" s="1" t="s">
        <v>127</v>
      </c>
      <c r="B2" s="1" t="s">
        <v>187</v>
      </c>
      <c r="C2" s="1" t="s">
        <v>188</v>
      </c>
      <c r="D2" s="1" t="s">
        <v>121</v>
      </c>
      <c r="E2" s="1" t="s">
        <v>128</v>
      </c>
      <c r="F2" s="1" t="s">
        <v>189</v>
      </c>
      <c r="G2" s="1" t="s">
        <v>190</v>
      </c>
      <c r="H2" s="1" t="s">
        <v>191</v>
      </c>
      <c r="I2" s="1" t="s">
        <v>129</v>
      </c>
      <c r="J2" s="1" t="s">
        <v>192</v>
      </c>
      <c r="K2" s="1" t="s">
        <v>129</v>
      </c>
      <c r="L2" s="1" t="s">
        <v>129</v>
      </c>
      <c r="M2" s="1" t="s">
        <v>193</v>
      </c>
      <c r="N2" s="1" t="s">
        <v>193</v>
      </c>
      <c r="O2" s="1" t="s">
        <v>7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</row>
    <row r="3" s="1" customFormat="1" spans="1:20">
      <c r="A3" s="1" t="s">
        <v>123</v>
      </c>
      <c r="B3" s="1" t="s">
        <v>189</v>
      </c>
      <c r="C3" s="1" t="s">
        <v>199</v>
      </c>
      <c r="D3" s="1" t="s">
        <v>121</v>
      </c>
      <c r="E3" s="1" t="s">
        <v>124</v>
      </c>
      <c r="F3" s="1" t="s">
        <v>189</v>
      </c>
      <c r="G3" s="1" t="s">
        <v>200</v>
      </c>
      <c r="H3" s="1" t="s">
        <v>191</v>
      </c>
      <c r="I3" s="1" t="s">
        <v>126</v>
      </c>
      <c r="J3" s="1" t="s">
        <v>192</v>
      </c>
      <c r="K3" s="1" t="s">
        <v>126</v>
      </c>
      <c r="L3" s="1" t="s">
        <v>126</v>
      </c>
      <c r="M3" s="1" t="s">
        <v>193</v>
      </c>
      <c r="N3" s="1" t="s">
        <v>193</v>
      </c>
      <c r="O3" s="1" t="s">
        <v>7</v>
      </c>
      <c r="P3" s="1" t="s">
        <v>194</v>
      </c>
      <c r="Q3" s="1" t="s">
        <v>201</v>
      </c>
      <c r="R3" s="1" t="s">
        <v>196</v>
      </c>
      <c r="S3" s="1" t="s">
        <v>197</v>
      </c>
      <c r="T3" s="1" t="s">
        <v>198</v>
      </c>
    </row>
    <row r="4" s="1" customFormat="1" spans="1:20">
      <c r="A4" s="1" t="s">
        <v>22</v>
      </c>
      <c r="B4" s="1" t="s">
        <v>189</v>
      </c>
      <c r="C4" s="1" t="s">
        <v>202</v>
      </c>
      <c r="D4" s="1" t="s">
        <v>9</v>
      </c>
      <c r="E4" s="1" t="s">
        <v>24</v>
      </c>
      <c r="F4" s="1" t="s">
        <v>189</v>
      </c>
      <c r="G4" s="1" t="s">
        <v>200</v>
      </c>
      <c r="H4" s="1" t="s">
        <v>191</v>
      </c>
      <c r="I4" s="1" t="s">
        <v>29</v>
      </c>
      <c r="J4" s="1" t="s">
        <v>192</v>
      </c>
      <c r="K4" s="1" t="s">
        <v>29</v>
      </c>
      <c r="L4" s="1" t="s">
        <v>29</v>
      </c>
      <c r="M4" s="1" t="s">
        <v>193</v>
      </c>
      <c r="N4" s="1" t="s">
        <v>193</v>
      </c>
      <c r="O4" s="1" t="s">
        <v>7</v>
      </c>
      <c r="P4" s="1" t="s">
        <v>194</v>
      </c>
      <c r="Q4" s="1" t="s">
        <v>203</v>
      </c>
      <c r="R4" s="1" t="s">
        <v>196</v>
      </c>
      <c r="S4" s="1" t="s">
        <v>197</v>
      </c>
      <c r="T4" s="1" t="s">
        <v>198</v>
      </c>
    </row>
    <row r="5" ht="14.2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2021-06-08T03:43:04Z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2EFD04531CB848EB9106DB152B1A58C2</vt:lpwstr>
  </property>
  <property fmtid="{D5CDD505-2E9C-101B-9397-08002B2CF9AE}" pid="3" name="KSOProductBuildVer">
    <vt:lpwstr>2052-11.1.0.10495</vt:lpwstr>
  </property>
</Properties>
</file>