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</definedName>
  </definedNames>
  <calcPr calcId="144525"/>
</workbook>
</file>

<file path=xl/sharedStrings.xml><?xml version="1.0" encoding="utf-8"?>
<sst xmlns="http://schemas.openxmlformats.org/spreadsheetml/2006/main" count="1025" uniqueCount="330">
  <si>
    <t>去哪儿网酒店预付对账单</t>
  </si>
  <si>
    <t>供应商名称：</t>
  </si>
  <si>
    <t>港丰国际</t>
  </si>
  <si>
    <t>结算周期：</t>
  </si>
  <si>
    <t>2021-06-14至2021-06-20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</si>
  <si>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</si>
  <si>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</si>
  <si>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</si>
  <si>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</si>
  <si>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</si>
  <si>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</si>
  <si>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</si>
  <si>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</si>
  <si>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</si>
  <si>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</si>
  <si>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</si>
  <si>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</si>
  <si>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</si>
  <si>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</si>
  <si>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</si>
  <si>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¥23,660.95</t>
  </si>
  <si>
    <t>¥3,683.00</t>
  </si>
  <si>
    <t>¥1,706.95</t>
  </si>
  <si>
    <t>¥1,915.00</t>
  </si>
  <si>
    <t>¥20,186.00</t>
  </si>
  <si>
    <t>分类信息</t>
  </si>
  <si>
    <t>业务类型</t>
  </si>
  <si>
    <t>酒店预付（点击查看明细）</t>
  </si>
  <si>
    <t>¥18,271.00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</si>
  <si>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</si>
  <si>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</si>
  <si>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</si>
  <si>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</si>
  <si>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</si>
  <si>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</si>
  <si>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</si>
  <si>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</si>
  <si>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</si>
  <si>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</si>
  <si>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</si>
  <si>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</si>
  <si>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</si>
  <si>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</si>
  <si>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</si>
  <si>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</si>
  <si>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</si>
  <si>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</si>
  <si>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</si>
  <si>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</si>
  <si>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</si>
  <si>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</si>
  <si>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</si>
  <si>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</si>
  <si>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</si>
  <si>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</si>
  <si>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</si>
  <si>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</si>
  <si>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</si>
  <si>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</si>
  <si>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</si>
  <si>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</si>
  <si>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</si>
  <si>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</si>
  <si>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</si>
  <si>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</si>
  <si>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</si>
  <si>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</si>
  <si>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</si>
  <si>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</si>
  <si>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</si>
  <si>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</si>
  <si>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</si>
  <si>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702661698078</t>
  </si>
  <si>
    <t>2154969</t>
  </si>
  <si>
    <t>酒店预付</t>
  </si>
  <si>
    <t>否</t>
  </si>
  <si>
    <t>普通</t>
  </si>
  <si>
    <t>221905052</t>
  </si>
  <si>
    <t>澳门凯旋门酒店</t>
  </si>
  <si>
    <t>1619975</t>
  </si>
  <si>
    <t>JIN/YUFANG</t>
  </si>
  <si>
    <t>2021-06-12</t>
  </si>
  <si>
    <t>2021-06-14</t>
  </si>
  <si>
    <t>¥1,144.00</t>
  </si>
  <si>
    <t>¥124.00</t>
  </si>
  <si>
    <t>¥1,020.00</t>
  </si>
  <si>
    <t>premier twin room</t>
  </si>
  <si>
    <t>WEBSITE</t>
  </si>
  <si>
    <t>702656364233</t>
  </si>
  <si>
    <t>2147980</t>
  </si>
  <si>
    <t>158587490</t>
  </si>
  <si>
    <t>布拉格万豪酒店</t>
  </si>
  <si>
    <t>NEFEDEVA/ANNA|SCHWEMIN/ERIK</t>
  </si>
  <si>
    <t>2021-06-07</t>
  </si>
  <si>
    <t>¥4,515.00</t>
  </si>
  <si>
    <t>¥413.00</t>
  </si>
  <si>
    <t>¥4,102.00</t>
  </si>
  <si>
    <t>Deluxe 1 King Guest room</t>
  </si>
  <si>
    <t>702652064097</t>
  </si>
  <si>
    <t>2145086</t>
  </si>
  <si>
    <t>221927672</t>
  </si>
  <si>
    <t>香港恒丰酒店</t>
  </si>
  <si>
    <t>LEE/POK</t>
  </si>
  <si>
    <t>2021-06-04</t>
  </si>
  <si>
    <t>2021-06-22</t>
  </si>
  <si>
    <t>2021-06-29</t>
  </si>
  <si>
    <t>¥1,911.00</t>
  </si>
  <si>
    <t>2021-06-14 15:30:28</t>
  </si>
  <si>
    <t>superior twin beds room</t>
  </si>
  <si>
    <t>702660155953</t>
  </si>
  <si>
    <t>2154554</t>
  </si>
  <si>
    <t>240164039</t>
  </si>
  <si>
    <t>澳门瑞吉酒店</t>
  </si>
  <si>
    <t>XIA/XIN</t>
  </si>
  <si>
    <t>2021-06-11</t>
  </si>
  <si>
    <t>2021-06-15</t>
  </si>
  <si>
    <t>¥810.00</t>
  </si>
  <si>
    <t>¥61.00</t>
  </si>
  <si>
    <t>¥749.00</t>
  </si>
  <si>
    <t>Deluxe Queen</t>
  </si>
  <si>
    <t>702643216111</t>
  </si>
  <si>
    <t>2130299</t>
  </si>
  <si>
    <t>207769337</t>
  </si>
  <si>
    <t>南海滩 W 酒店</t>
  </si>
  <si>
    <t>ZHANG/ZIRUI|LI/TIANYU</t>
  </si>
  <si>
    <t>2021-05-25</t>
  </si>
  <si>
    <t>¥3,587.00</t>
  </si>
  <si>
    <t>¥267.00</t>
  </si>
  <si>
    <t>¥3,320.00</t>
  </si>
  <si>
    <t>Splendid 1 King Studio Suite with Balcony</t>
  </si>
  <si>
    <t>702664358805</t>
  </si>
  <si>
    <t>2157828</t>
  </si>
  <si>
    <t>179439932</t>
  </si>
  <si>
    <t>曼谷盛泰澜中央世界商业中心酒店</t>
  </si>
  <si>
    <t>CHEN/WULIANG</t>
  </si>
  <si>
    <t>2021-06-16</t>
  </si>
  <si>
    <t>¥330.00</t>
  </si>
  <si>
    <t>¥32.00</t>
  </si>
  <si>
    <t>¥298.00</t>
  </si>
  <si>
    <t>Superior Hollywood Room</t>
  </si>
  <si>
    <t>702662777639</t>
  </si>
  <si>
    <t>2156242</t>
  </si>
  <si>
    <t>189919160</t>
  </si>
  <si>
    <t>迪拜阿尔巴沙希尔顿逸林酒店</t>
  </si>
  <si>
    <t>WANG/YIMING|JIANG/LI|XIONG/XUEBIN|TSAI/BOREN|LIANG/LONG|SU/JIANCHENG</t>
  </si>
  <si>
    <t>2021-06-13</t>
  </si>
  <si>
    <t>¥2,052.00</t>
  </si>
  <si>
    <t>¥162.00</t>
  </si>
  <si>
    <t>¥1,890.00</t>
  </si>
  <si>
    <t>Twin Room</t>
  </si>
  <si>
    <t>702662789378</t>
  </si>
  <si>
    <t>2156236</t>
  </si>
  <si>
    <t>CAO/PENG|LIU/KUNPENG|RAO/JIANG|LUO/BIN|LYU/CHENGLIN|YANG/FAN</t>
  </si>
  <si>
    <t>702655933511</t>
  </si>
  <si>
    <t>2147256</t>
  </si>
  <si>
    <t>221948519</t>
  </si>
  <si>
    <t>旭逸酒店 · 荃湾</t>
  </si>
  <si>
    <t>LIANG/XUEMEI</t>
  </si>
  <si>
    <t>2021-06-06</t>
  </si>
  <si>
    <t>2021-06-17</t>
  </si>
  <si>
    <t>¥227.00</t>
  </si>
  <si>
    <t>¥17.00</t>
  </si>
  <si>
    <t>¥210.00</t>
  </si>
  <si>
    <t>standard twin room</t>
  </si>
  <si>
    <t>702659720065</t>
  </si>
  <si>
    <t>2152871</t>
  </si>
  <si>
    <t>158542871</t>
  </si>
  <si>
    <t>宝瓷林精品酒店 (Staycation Approved)</t>
  </si>
  <si>
    <t>XU/YANHONG</t>
  </si>
  <si>
    <t>2021-06-10</t>
  </si>
  <si>
    <t>2021-06-18</t>
  </si>
  <si>
    <t>¥580.00</t>
  </si>
  <si>
    <t>¥46.00</t>
  </si>
  <si>
    <t>¥534.00</t>
  </si>
  <si>
    <t>Superior Queen Non-Smoking</t>
  </si>
  <si>
    <t>702667038472</t>
  </si>
  <si>
    <t>2161250</t>
  </si>
  <si>
    <t>221904998</t>
  </si>
  <si>
    <t>澳门银河酒店</t>
  </si>
  <si>
    <t>YANG/XUE</t>
  </si>
  <si>
    <t>2021-08-13</t>
  </si>
  <si>
    <t>2021-08-15</t>
  </si>
  <si>
    <t>¥1,772.00</t>
  </si>
  <si>
    <t>2021-06-18 14:03:44</t>
  </si>
  <si>
    <t>Deluxe City Twin</t>
  </si>
  <si>
    <t>702666265012</t>
  </si>
  <si>
    <t>2160493</t>
  </si>
  <si>
    <t>158575373</t>
  </si>
  <si>
    <t>首尔雅曼蒂酒店</t>
  </si>
  <si>
    <t>CHANG/YUAN</t>
  </si>
  <si>
    <t>2021-06-19</t>
  </si>
  <si>
    <t>¥591.00</t>
  </si>
  <si>
    <t>¥50.00</t>
  </si>
  <si>
    <t>¥541.00</t>
  </si>
  <si>
    <t>Standard Double Room, 1 Double Bed</t>
  </si>
  <si>
    <t>702614469012</t>
  </si>
  <si>
    <t>2084676</t>
  </si>
  <si>
    <t>800157715</t>
  </si>
  <si>
    <t>澳门JW万豪酒店</t>
  </si>
  <si>
    <t>mok/derek</t>
  </si>
  <si>
    <t>2021-04-26</t>
  </si>
  <si>
    <t>2021-06-20</t>
  </si>
  <si>
    <t>¥968.00</t>
  </si>
  <si>
    <t>¥63.00</t>
  </si>
  <si>
    <t>¥905.00</t>
  </si>
  <si>
    <t>Deluxe twin room</t>
  </si>
  <si>
    <t>702667950296</t>
  </si>
  <si>
    <t>2161256</t>
  </si>
  <si>
    <t>WANG/XIAOCAI|LUO/CUNYAN</t>
  </si>
  <si>
    <t>¥2,288.00</t>
  </si>
  <si>
    <t>¥248.00</t>
  </si>
  <si>
    <t>¥2,040.00</t>
  </si>
  <si>
    <t>702668848743</t>
  </si>
  <si>
    <t>2162715</t>
  </si>
  <si>
    <t>221920592</t>
  </si>
  <si>
    <t>香港城景国际</t>
  </si>
  <si>
    <t>LIAO/JULIUSZUQI</t>
  </si>
  <si>
    <t>¥336.00</t>
  </si>
  <si>
    <t>¥25.00</t>
  </si>
  <si>
    <t>¥311.00</t>
  </si>
  <si>
    <t>Economy Double Room</t>
  </si>
  <si>
    <t>702661809152</t>
  </si>
  <si>
    <t>2155212</t>
  </si>
  <si>
    <t>189425180</t>
  </si>
  <si>
    <t>曼谷JW万豪酒店</t>
  </si>
  <si>
    <t>LI/YITONG</t>
  </si>
  <si>
    <t>¥497.95</t>
  </si>
  <si>
    <t>¥36.95</t>
  </si>
  <si>
    <t>¥461.00</t>
  </si>
  <si>
    <t>Deluxe king room</t>
  </si>
  <si>
    <t>合计</t>
  </si>
  <si>
    <t/>
  </si>
  <si>
    <t>¥19,977.95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</si>
  <si>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</si>
  <si>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</si>
  <si>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</si>
  <si>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</si>
  <si>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</si>
  <si>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</si>
  <si>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</si>
  <si>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csg_manual_202105211804279535659</t>
  </si>
  <si>
    <t>702629397692</t>
  </si>
  <si>
    <t>1150251</t>
  </si>
  <si>
    <t>2021-05-21</t>
  </si>
  <si>
    <t>赔付-房费追回</t>
  </si>
  <si>
    <t>¥979.00</t>
  </si>
  <si>
    <t>--</t>
  </si>
  <si>
    <t>订单702629397692，因疫情原因取消，属于不可抗力因素，订单可申诉成功，已追赔979元，故补回贵司979元</t>
  </si>
  <si>
    <t>csg_manual_202106091018007925192</t>
  </si>
  <si>
    <t>702649672640</t>
  </si>
  <si>
    <t>2021-06-09</t>
  </si>
  <si>
    <t>¥60.00</t>
  </si>
  <si>
    <t>订单702649672640取消6/5号6/6号两晚3间房费，为152*2*3=912元，应结算152*4*3=1824元，此单已结算全部房费2736元，可于账期2021-06-07至2021-06-13中查看，故多结算2736-1824=912，我司已追赔972人民币，故补回贵司972-912=60元</t>
  </si>
  <si>
    <t>csg_manual_202105271517053181918</t>
  </si>
  <si>
    <t>702599575902</t>
  </si>
  <si>
    <t>2021-05-27</t>
  </si>
  <si>
    <t>¥876.00</t>
  </si>
  <si>
    <t>订单702599575902，核实该订单因不可抗力因素，用户免费取消，故不结算也不追赔，此单未结算房费，已追赔876元，故补回贵司876元</t>
  </si>
  <si>
    <t>返现日期</t>
  </si>
  <si>
    <t>，</t>
  </si>
  <si>
    <r>
      <t>本期收回</t>
    </r>
    <r>
      <rPr>
        <sz val="10"/>
        <rFont val="Arial"/>
        <charset val="134"/>
      </rPr>
      <t>979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</si>
  <si>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</si>
  <si>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876</t>
    </r>
    <r>
      <rPr>
        <sz val="10"/>
        <rFont val="宋体"/>
        <charset val="134"/>
      </rPr>
      <t>元</t>
    </r>
  </si>
  <si>
    <t>A210622102716481</t>
  </si>
  <si>
    <t>A210622102805481</t>
  </si>
  <si>
    <r>
      <t>总计：</t>
    </r>
    <r>
      <rPr>
        <sz val="10"/>
        <rFont val="Arial"/>
        <charset val="134"/>
      </rPr>
      <t>20186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</si>
  <si>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</si>
  <si>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</si>
  <si>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</si>
  <si>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</si>
  <si>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</si>
  <si>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</si>
  <si>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</si>
  <si>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</si>
  <si>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</si>
  <si>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</si>
  <si>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</si>
  <si>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</si>
  <si>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</si>
  <si>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</si>
  <si>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</si>
  <si>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</si>
  <si>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mok derek</t>
  </si>
  <si>
    <t>退房日周结</t>
  </si>
  <si>
    <t>905.00</t>
  </si>
  <si>
    <t>RMB</t>
  </si>
  <si>
    <t>0</t>
  </si>
  <si>
    <t>0.00</t>
  </si>
  <si>
    <t>去哪儿直连</t>
  </si>
  <si>
    <t>2021-04-26 11:11:43</t>
  </si>
  <si>
    <t>汇智国际旅游发展有限公司</t>
  </si>
  <si>
    <t>直连</t>
  </si>
  <si>
    <t>迈阿密海滩南海滩W度假村</t>
  </si>
  <si>
    <t>ZHANG ZIRUI,LI TIANYU</t>
  </si>
  <si>
    <t>3320.00</t>
  </si>
  <si>
    <t>2021-05-25 02:00:42</t>
  </si>
  <si>
    <t>LIANG XUEMEI</t>
  </si>
  <si>
    <t>210.00</t>
  </si>
  <si>
    <t>2021-06-06 14:06:38</t>
  </si>
  <si>
    <t>NEFEDEVA ANNA,SCHWEMIN ERIK</t>
  </si>
  <si>
    <t>4102.00</t>
  </si>
  <si>
    <t>2021-06-07 04:43:12</t>
  </si>
  <si>
    <t>XIA XIN</t>
  </si>
  <si>
    <t>749.00</t>
  </si>
  <si>
    <t>2021-06-11 23:39:25</t>
  </si>
  <si>
    <t>JIN YUFANG</t>
  </si>
  <si>
    <t>1020.00</t>
  </si>
  <si>
    <t>2021-06-12 13:03:50</t>
  </si>
  <si>
    <t>直采</t>
  </si>
  <si>
    <t>LI YITONG</t>
  </si>
  <si>
    <t>461.00</t>
  </si>
  <si>
    <t>2021-06-12 16:35:48</t>
  </si>
  <si>
    <t>CAO PENG,LIU KUNPENG,RAO JIANG,LUO BIN,LYU CHENGLIN,YANG FAN</t>
  </si>
  <si>
    <t>1890.00</t>
  </si>
  <si>
    <t>2021-06-13 16:56:02</t>
  </si>
  <si>
    <t>WANG YIMING,JIANG LI,XIONG XUEBIN,TSAI BOREN,LIANG LONG,SU JIANCHENG</t>
  </si>
  <si>
    <t>2021-06-13 17:01:26</t>
  </si>
  <si>
    <t>CHEN WULIANG</t>
  </si>
  <si>
    <t>298.00</t>
  </si>
  <si>
    <t>2021-06-15 13:13:45</t>
  </si>
  <si>
    <t>首尔情侣酒店</t>
  </si>
  <si>
    <t>CHANG YUAN</t>
  </si>
  <si>
    <t>541.00</t>
  </si>
  <si>
    <t>2021-06-17 17:58:41</t>
  </si>
  <si>
    <t>WANG XIAOCAI,LUO CHUNYAN</t>
  </si>
  <si>
    <t>2040.00</t>
  </si>
  <si>
    <t>2021-06-18 14:01:26</t>
  </si>
  <si>
    <t>LIAO JULIUSZUQI</t>
  </si>
  <si>
    <t>311.00</t>
  </si>
  <si>
    <t>2021-06-19 13:23:39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</si>
</sst>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8" sqref="E1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7</v>
      </c>
      <c r="N3" s="7" t="s">
        <v>93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7</v>
      </c>
      <c r="N4" s="7" t="s">
        <v>103</v>
      </c>
      <c r="O4" s="7" t="s">
        <v>104</v>
      </c>
      <c r="P4" s="7" t="s">
        <v>105</v>
      </c>
      <c r="Q4" s="7"/>
      <c r="R4" s="11" t="s">
        <v>106</v>
      </c>
      <c r="S4" s="13" t="s">
        <v>106</v>
      </c>
      <c r="T4" s="7" t="s">
        <v>107</v>
      </c>
      <c r="U4" s="11" t="s">
        <v>19</v>
      </c>
      <c r="V4" s="11" t="s">
        <v>19</v>
      </c>
      <c r="W4" s="13" t="s">
        <v>19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82</v>
      </c>
      <c r="P5" s="7" t="s">
        <v>115</v>
      </c>
      <c r="Q5" s="7"/>
      <c r="R5" s="11" t="s">
        <v>116</v>
      </c>
      <c r="S5" s="13" t="s">
        <v>19</v>
      </c>
      <c r="T5" s="7"/>
      <c r="U5" s="11" t="s">
        <v>19</v>
      </c>
      <c r="V5" s="11" t="s">
        <v>116</v>
      </c>
      <c r="W5" s="13" t="s">
        <v>117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1</v>
      </c>
      <c r="N6" s="7" t="s">
        <v>125</v>
      </c>
      <c r="O6" s="7" t="s">
        <v>82</v>
      </c>
      <c r="P6" s="7" t="s">
        <v>115</v>
      </c>
      <c r="Q6" s="7"/>
      <c r="R6" s="11" t="s">
        <v>126</v>
      </c>
      <c r="S6" s="13" t="s">
        <v>19</v>
      </c>
      <c r="T6" s="7"/>
      <c r="U6" s="11" t="s">
        <v>19</v>
      </c>
      <c r="V6" s="11" t="s">
        <v>126</v>
      </c>
      <c r="W6" s="13" t="s">
        <v>127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1</v>
      </c>
      <c r="N7" s="7" t="s">
        <v>115</v>
      </c>
      <c r="O7" s="7" t="s">
        <v>115</v>
      </c>
      <c r="P7" s="7" t="s">
        <v>135</v>
      </c>
      <c r="Q7" s="7"/>
      <c r="R7" s="11" t="s">
        <v>136</v>
      </c>
      <c r="S7" s="13" t="s">
        <v>19</v>
      </c>
      <c r="T7" s="7"/>
      <c r="U7" s="11" t="s">
        <v>19</v>
      </c>
      <c r="V7" s="11" t="s">
        <v>136</v>
      </c>
      <c r="W7" s="13" t="s">
        <v>137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3</v>
      </c>
      <c r="M8" s="7">
        <v>2</v>
      </c>
      <c r="N8" s="7" t="s">
        <v>145</v>
      </c>
      <c r="O8" s="7" t="s">
        <v>82</v>
      </c>
      <c r="P8" s="7" t="s">
        <v>135</v>
      </c>
      <c r="Q8" s="7"/>
      <c r="R8" s="11" t="s">
        <v>146</v>
      </c>
      <c r="S8" s="13" t="s">
        <v>19</v>
      </c>
      <c r="T8" s="7"/>
      <c r="U8" s="11" t="s">
        <v>19</v>
      </c>
      <c r="V8" s="11" t="s">
        <v>146</v>
      </c>
      <c r="W8" s="13" t="s">
        <v>147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142</v>
      </c>
      <c r="H9" s="7" t="s">
        <v>143</v>
      </c>
      <c r="I9" s="7" t="s">
        <v>79</v>
      </c>
      <c r="J9" s="7" t="s">
        <v>2</v>
      </c>
      <c r="K9" s="7" t="s">
        <v>152</v>
      </c>
      <c r="L9" s="7">
        <v>3</v>
      </c>
      <c r="M9" s="7">
        <v>2</v>
      </c>
      <c r="N9" s="7" t="s">
        <v>145</v>
      </c>
      <c r="O9" s="7" t="s">
        <v>82</v>
      </c>
      <c r="P9" s="7" t="s">
        <v>135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155</v>
      </c>
      <c r="H10" s="7" t="s">
        <v>156</v>
      </c>
      <c r="I10" s="7" t="s">
        <v>79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158</v>
      </c>
      <c r="O10" s="7" t="s">
        <v>135</v>
      </c>
      <c r="P10" s="7" t="s">
        <v>159</v>
      </c>
      <c r="Q10" s="7"/>
      <c r="R10" s="11" t="s">
        <v>160</v>
      </c>
      <c r="S10" s="13" t="s">
        <v>19</v>
      </c>
      <c r="T10" s="7"/>
      <c r="U10" s="11" t="s">
        <v>19</v>
      </c>
      <c r="V10" s="11" t="s">
        <v>160</v>
      </c>
      <c r="W10" s="13" t="s">
        <v>161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166</v>
      </c>
      <c r="H11" s="7" t="s">
        <v>167</v>
      </c>
      <c r="I11" s="7" t="s">
        <v>79</v>
      </c>
      <c r="J11" s="7" t="s">
        <v>2</v>
      </c>
      <c r="K11" s="7" t="s">
        <v>168</v>
      </c>
      <c r="L11" s="7">
        <v>1</v>
      </c>
      <c r="M11" s="7">
        <v>2</v>
      </c>
      <c r="N11" s="7" t="s">
        <v>169</v>
      </c>
      <c r="O11" s="7" t="s">
        <v>135</v>
      </c>
      <c r="P11" s="7" t="s">
        <v>170</v>
      </c>
      <c r="Q11" s="7"/>
      <c r="R11" s="11" t="s">
        <v>171</v>
      </c>
      <c r="S11" s="13" t="s">
        <v>19</v>
      </c>
      <c r="T11" s="7"/>
      <c r="U11" s="11" t="s">
        <v>19</v>
      </c>
      <c r="V11" s="11" t="s">
        <v>171</v>
      </c>
      <c r="W11" s="13" t="s">
        <v>172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177</v>
      </c>
      <c r="H12" s="7" t="s">
        <v>178</v>
      </c>
      <c r="I12" s="7" t="s">
        <v>79</v>
      </c>
      <c r="J12" s="7" t="s">
        <v>2</v>
      </c>
      <c r="K12" s="7" t="s">
        <v>179</v>
      </c>
      <c r="L12" s="7">
        <v>1</v>
      </c>
      <c r="M12" s="7">
        <v>2</v>
      </c>
      <c r="N12" s="7" t="s">
        <v>170</v>
      </c>
      <c r="O12" s="7" t="s">
        <v>180</v>
      </c>
      <c r="P12" s="7" t="s">
        <v>181</v>
      </c>
      <c r="Q12" s="7"/>
      <c r="R12" s="11" t="s">
        <v>182</v>
      </c>
      <c r="S12" s="13" t="s">
        <v>182</v>
      </c>
      <c r="T12" s="7" t="s">
        <v>183</v>
      </c>
      <c r="U12" s="11" t="s">
        <v>19</v>
      </c>
      <c r="V12" s="11" t="s">
        <v>19</v>
      </c>
      <c r="W12" s="13" t="s">
        <v>19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184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187</v>
      </c>
      <c r="H13" s="7" t="s">
        <v>188</v>
      </c>
      <c r="I13" s="7" t="s">
        <v>79</v>
      </c>
      <c r="J13" s="7" t="s">
        <v>2</v>
      </c>
      <c r="K13" s="7" t="s">
        <v>189</v>
      </c>
      <c r="L13" s="7">
        <v>1</v>
      </c>
      <c r="M13" s="7">
        <v>1</v>
      </c>
      <c r="N13" s="7" t="s">
        <v>159</v>
      </c>
      <c r="O13" s="7" t="s">
        <v>170</v>
      </c>
      <c r="P13" s="7" t="s">
        <v>190</v>
      </c>
      <c r="Q13" s="7"/>
      <c r="R13" s="11" t="s">
        <v>191</v>
      </c>
      <c r="S13" s="13" t="s">
        <v>19</v>
      </c>
      <c r="T13" s="7"/>
      <c r="U13" s="11" t="s">
        <v>19</v>
      </c>
      <c r="V13" s="11" t="s">
        <v>191</v>
      </c>
      <c r="W13" s="13" t="s">
        <v>192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197</v>
      </c>
      <c r="H14" s="7" t="s">
        <v>198</v>
      </c>
      <c r="I14" s="7" t="s">
        <v>79</v>
      </c>
      <c r="J14" s="7" t="s">
        <v>2</v>
      </c>
      <c r="K14" s="7" t="s">
        <v>199</v>
      </c>
      <c r="L14" s="7">
        <v>1</v>
      </c>
      <c r="M14" s="7">
        <v>1</v>
      </c>
      <c r="N14" s="7" t="s">
        <v>200</v>
      </c>
      <c r="O14" s="7" t="s">
        <v>190</v>
      </c>
      <c r="P14" s="7" t="s">
        <v>201</v>
      </c>
      <c r="Q14" s="7"/>
      <c r="R14" s="11" t="s">
        <v>202</v>
      </c>
      <c r="S14" s="13" t="s">
        <v>19</v>
      </c>
      <c r="T14" s="7"/>
      <c r="U14" s="11" t="s">
        <v>19</v>
      </c>
      <c r="V14" s="11" t="s">
        <v>202</v>
      </c>
      <c r="W14" s="13" t="s">
        <v>203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206</v>
      </c>
      <c r="B15" s="6" t="s">
        <v>207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77</v>
      </c>
      <c r="H15" s="7" t="s">
        <v>78</v>
      </c>
      <c r="I15" s="7" t="s">
        <v>79</v>
      </c>
      <c r="J15" s="7" t="s">
        <v>2</v>
      </c>
      <c r="K15" s="7" t="s">
        <v>208</v>
      </c>
      <c r="L15" s="7">
        <v>2</v>
      </c>
      <c r="M15" s="7">
        <v>2</v>
      </c>
      <c r="N15" s="7" t="s">
        <v>170</v>
      </c>
      <c r="O15" s="7" t="s">
        <v>170</v>
      </c>
      <c r="P15" s="7" t="s">
        <v>201</v>
      </c>
      <c r="Q15" s="7"/>
      <c r="R15" s="11" t="s">
        <v>209</v>
      </c>
      <c r="S15" s="13" t="s">
        <v>19</v>
      </c>
      <c r="T15" s="7"/>
      <c r="U15" s="11" t="s">
        <v>19</v>
      </c>
      <c r="V15" s="11" t="s">
        <v>209</v>
      </c>
      <c r="W15" s="13" t="s">
        <v>210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211</v>
      </c>
      <c r="AD15" t="s">
        <v>6</v>
      </c>
      <c r="AE15" t="s">
        <v>86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212</v>
      </c>
      <c r="B16" s="6" t="s">
        <v>213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214</v>
      </c>
      <c r="H16" s="7" t="s">
        <v>215</v>
      </c>
      <c r="I16" s="7" t="s">
        <v>79</v>
      </c>
      <c r="J16" s="7" t="s">
        <v>2</v>
      </c>
      <c r="K16" s="7" t="s">
        <v>216</v>
      </c>
      <c r="L16" s="7">
        <v>1</v>
      </c>
      <c r="M16" s="7">
        <v>1</v>
      </c>
      <c r="N16" s="7" t="s">
        <v>190</v>
      </c>
      <c r="O16" s="7" t="s">
        <v>190</v>
      </c>
      <c r="P16" s="7" t="s">
        <v>201</v>
      </c>
      <c r="Q16" s="7"/>
      <c r="R16" s="11" t="s">
        <v>217</v>
      </c>
      <c r="S16" s="13" t="s">
        <v>19</v>
      </c>
      <c r="T16" s="7"/>
      <c r="U16" s="11" t="s">
        <v>19</v>
      </c>
      <c r="V16" s="11" t="s">
        <v>217</v>
      </c>
      <c r="W16" s="13" t="s">
        <v>218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221</v>
      </c>
      <c r="B17" s="6" t="s">
        <v>222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223</v>
      </c>
      <c r="H17" s="7" t="s">
        <v>224</v>
      </c>
      <c r="I17" s="7" t="s">
        <v>79</v>
      </c>
      <c r="J17" s="7" t="s">
        <v>2</v>
      </c>
      <c r="K17" s="7" t="s">
        <v>225</v>
      </c>
      <c r="L17" s="7">
        <v>1</v>
      </c>
      <c r="M17" s="7">
        <v>1</v>
      </c>
      <c r="N17" s="7" t="s">
        <v>81</v>
      </c>
      <c r="O17" s="7" t="s">
        <v>190</v>
      </c>
      <c r="P17" s="7" t="s">
        <v>201</v>
      </c>
      <c r="Q17" s="7"/>
      <c r="R17" s="11" t="s">
        <v>226</v>
      </c>
      <c r="S17" s="13" t="s">
        <v>19</v>
      </c>
      <c r="T17" s="7"/>
      <c r="U17" s="11" t="s">
        <v>19</v>
      </c>
      <c r="V17" s="11" t="s">
        <v>226</v>
      </c>
      <c r="W17" s="13" t="s">
        <v>227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87</v>
      </c>
      <c r="AG17" t="s">
        <v>75</v>
      </c>
      <c r="AH17" t="s">
        <v>19</v>
      </c>
    </row>
    <row r="18" customHeight="1" spans="1:32">
      <c r="A18" s="9" t="s">
        <v>230</v>
      </c>
      <c r="B18" s="9"/>
      <c r="C18" s="9" t="s">
        <v>231</v>
      </c>
      <c r="D18" s="9"/>
      <c r="E18" s="9"/>
      <c r="F18" s="9"/>
      <c r="G18" s="9" t="s">
        <v>231</v>
      </c>
      <c r="H18" s="9" t="s">
        <v>231</v>
      </c>
      <c r="I18" s="9" t="s">
        <v>231</v>
      </c>
      <c r="J18" s="9" t="s">
        <v>231</v>
      </c>
      <c r="K18" s="9" t="s">
        <v>231</v>
      </c>
      <c r="L18" s="9" t="s">
        <v>231</v>
      </c>
      <c r="M18" s="9" t="s">
        <v>231</v>
      </c>
      <c r="N18" s="9" t="s">
        <v>231</v>
      </c>
      <c r="O18" s="9" t="s">
        <v>231</v>
      </c>
      <c r="P18" s="9" t="s">
        <v>231</v>
      </c>
      <c r="Q18" s="9"/>
      <c r="R18" s="12" t="s">
        <v>20</v>
      </c>
      <c r="S18" s="12" t="s">
        <v>21</v>
      </c>
      <c r="T18" s="9" t="s">
        <v>231</v>
      </c>
      <c r="U18" s="12"/>
      <c r="V18" s="12" t="s">
        <v>232</v>
      </c>
      <c r="W18" s="12" t="s">
        <v>22</v>
      </c>
      <c r="X18" s="12"/>
      <c r="Y18" s="12"/>
      <c r="Z18" s="12"/>
      <c r="AA18" s="9"/>
      <c r="AB18" s="12"/>
      <c r="AC18" s="9"/>
      <c r="AD18" s="9" t="s">
        <v>231</v>
      </c>
      <c r="AE18" s="9"/>
      <c r="AF1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3" sqref="M3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233</v>
      </c>
      <c r="B1" s="4" t="s">
        <v>234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235</v>
      </c>
      <c r="H1" s="4" t="s">
        <v>236</v>
      </c>
      <c r="I1" s="4" t="s">
        <v>13</v>
      </c>
      <c r="J1" s="4" t="s">
        <v>17</v>
      </c>
      <c r="K1" s="4" t="s">
        <v>18</v>
      </c>
      <c r="L1" s="10" t="s">
        <v>237</v>
      </c>
      <c r="M1" s="4" t="s">
        <v>238</v>
      </c>
      <c r="N1" s="4" t="s">
        <v>239</v>
      </c>
    </row>
    <row r="2" ht="14.25" customHeight="1" spans="1:256">
      <c r="A2" s="6" t="s">
        <v>240</v>
      </c>
      <c r="B2" s="7" t="s">
        <v>241</v>
      </c>
      <c r="C2" s="7" t="s">
        <v>242</v>
      </c>
      <c r="D2" s="7" t="s">
        <v>2</v>
      </c>
      <c r="E2" s="7" t="s">
        <v>76</v>
      </c>
      <c r="F2" s="7" t="s">
        <v>75</v>
      </c>
      <c r="G2" s="7" t="s">
        <v>243</v>
      </c>
      <c r="H2" s="7" t="s">
        <v>244</v>
      </c>
      <c r="I2" s="11" t="s">
        <v>245</v>
      </c>
      <c r="J2" s="11" t="s">
        <v>19</v>
      </c>
      <c r="K2" s="11" t="s">
        <v>245</v>
      </c>
      <c r="L2" s="7" t="s">
        <v>246</v>
      </c>
      <c r="M2" s="7" t="s">
        <v>247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248</v>
      </c>
      <c r="B3" s="7" t="s">
        <v>249</v>
      </c>
      <c r="C3" s="7" t="s">
        <v>242</v>
      </c>
      <c r="D3" s="7" t="s">
        <v>2</v>
      </c>
      <c r="E3" s="7" t="s">
        <v>76</v>
      </c>
      <c r="F3" s="7" t="s">
        <v>75</v>
      </c>
      <c r="G3" s="7" t="s">
        <v>250</v>
      </c>
      <c r="H3" s="7" t="s">
        <v>244</v>
      </c>
      <c r="I3" s="11" t="s">
        <v>251</v>
      </c>
      <c r="J3" s="11" t="s">
        <v>19</v>
      </c>
      <c r="K3" s="11" t="s">
        <v>251</v>
      </c>
      <c r="L3" s="7" t="s">
        <v>246</v>
      </c>
      <c r="M3" s="7" t="s">
        <v>252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253</v>
      </c>
      <c r="B4" s="7" t="s">
        <v>254</v>
      </c>
      <c r="C4" s="7" t="s">
        <v>242</v>
      </c>
      <c r="D4" s="7" t="s">
        <v>2</v>
      </c>
      <c r="E4" s="7" t="s">
        <v>76</v>
      </c>
      <c r="F4" s="7" t="s">
        <v>75</v>
      </c>
      <c r="G4" s="7" t="s">
        <v>255</v>
      </c>
      <c r="H4" s="7" t="s">
        <v>244</v>
      </c>
      <c r="I4" s="11" t="s">
        <v>256</v>
      </c>
      <c r="J4" s="11" t="s">
        <v>19</v>
      </c>
      <c r="K4" s="11" t="s">
        <v>256</v>
      </c>
      <c r="L4" s="7" t="s">
        <v>246</v>
      </c>
      <c r="M4" s="7" t="s">
        <v>257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9" t="s">
        <v>230</v>
      </c>
      <c r="B5" s="9" t="s">
        <v>231</v>
      </c>
      <c r="C5" s="9" t="s">
        <v>231</v>
      </c>
      <c r="D5" s="9" t="s">
        <v>231</v>
      </c>
      <c r="E5" s="9"/>
      <c r="F5" s="9"/>
      <c r="G5" s="9" t="s">
        <v>231</v>
      </c>
      <c r="H5" s="9" t="s">
        <v>231</v>
      </c>
      <c r="I5" s="12" t="s">
        <v>23</v>
      </c>
      <c r="J5" s="12"/>
      <c r="K5" s="12"/>
      <c r="L5" s="9"/>
      <c r="M5" s="9" t="s">
        <v>231</v>
      </c>
      <c r="N5" t="s">
        <v>231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258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D31" sqref="D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259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1020</v>
      </c>
      <c r="E2" t="str">
        <f>VLOOKUP(A2,HOP!A:L,12,0)</f>
        <v>1020.00</v>
      </c>
      <c r="F2" t="str">
        <f>VLOOKUP(A2,HOP!A:C,3,0)</f>
        <v>2154969</v>
      </c>
      <c r="G2">
        <f>D2-E2</f>
        <v>0</v>
      </c>
      <c r="H2" t="str">
        <f>$H$1&amp;F2</f>
        <v>，2154969</v>
      </c>
      <c r="I2" t="str">
        <f>VLOOKUP(A2,HOP!A:T,20,0)</f>
        <v>直采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4102</v>
      </c>
      <c r="E3" t="str">
        <f>VLOOKUP(A3,HOP!A:L,12,0)</f>
        <v>4102.00</v>
      </c>
      <c r="F3" t="str">
        <f>VLOOKUP(A3,HOP!A:C,3,0)</f>
        <v>2147980</v>
      </c>
      <c r="G3">
        <f t="shared" ref="G3:G20" si="0">D3-E3</f>
        <v>0</v>
      </c>
      <c r="H3" t="str">
        <f t="shared" ref="H3:H20" si="1">$H$1&amp;F3</f>
        <v>，2147980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customHeight="1" spans="1:9">
      <c r="A5" s="6" t="s">
        <v>109</v>
      </c>
      <c r="B5" s="7" t="s">
        <v>82</v>
      </c>
      <c r="C5" s="7" t="s">
        <v>115</v>
      </c>
      <c r="D5" s="3">
        <v>749</v>
      </c>
      <c r="E5" t="str">
        <f>VLOOKUP(A5,HOP!A:L,12,0)</f>
        <v>749.00</v>
      </c>
      <c r="F5" t="str">
        <f>VLOOKUP(A5,HOP!A:C,3,0)</f>
        <v>2154554</v>
      </c>
      <c r="G5">
        <f t="shared" si="0"/>
        <v>0</v>
      </c>
      <c r="H5" t="str">
        <f t="shared" si="1"/>
        <v>，2154554</v>
      </c>
      <c r="I5" t="str">
        <f>VLOOKUP(A5,HOP!A:T,20,0)</f>
        <v>直连</v>
      </c>
    </row>
    <row r="6" ht="14.25" customHeight="1" spans="1:9">
      <c r="A6" s="6" t="s">
        <v>120</v>
      </c>
      <c r="B6" s="7" t="s">
        <v>82</v>
      </c>
      <c r="C6" s="7" t="s">
        <v>115</v>
      </c>
      <c r="D6" s="3">
        <v>3320</v>
      </c>
      <c r="E6" t="str">
        <f>VLOOKUP(A6,HOP!A:L,12,0)</f>
        <v>3320.00</v>
      </c>
      <c r="F6" t="str">
        <f>VLOOKUP(A6,HOP!A:C,3,0)</f>
        <v>2130299</v>
      </c>
      <c r="G6">
        <f t="shared" si="0"/>
        <v>0</v>
      </c>
      <c r="H6" t="str">
        <f t="shared" si="1"/>
        <v>，2130299</v>
      </c>
      <c r="I6" t="str">
        <f>VLOOKUP(A6,HOP!A:T,20,0)</f>
        <v>直连</v>
      </c>
    </row>
    <row r="7" ht="14.25" customHeight="1" spans="1:9">
      <c r="A7" s="6" t="s">
        <v>130</v>
      </c>
      <c r="B7" s="7" t="s">
        <v>115</v>
      </c>
      <c r="C7" s="7" t="s">
        <v>135</v>
      </c>
      <c r="D7" s="3">
        <v>298</v>
      </c>
      <c r="E7" t="str">
        <f>VLOOKUP(A7,HOP!A:L,12,0)</f>
        <v>298.00</v>
      </c>
      <c r="F7" t="str">
        <f>VLOOKUP(A7,HOP!A:C,3,0)</f>
        <v>2157828</v>
      </c>
      <c r="G7">
        <f t="shared" si="0"/>
        <v>0</v>
      </c>
      <c r="H7" t="str">
        <f t="shared" si="1"/>
        <v>，2157828</v>
      </c>
      <c r="I7" t="str">
        <f>VLOOKUP(A7,HOP!A:T,20,0)</f>
        <v>直连</v>
      </c>
    </row>
    <row r="8" ht="14.25" customHeight="1" spans="1:9">
      <c r="A8" s="6" t="s">
        <v>140</v>
      </c>
      <c r="B8" s="7" t="s">
        <v>82</v>
      </c>
      <c r="C8" s="7" t="s">
        <v>135</v>
      </c>
      <c r="D8" s="3">
        <v>1890</v>
      </c>
      <c r="E8" t="str">
        <f>VLOOKUP(A8,HOP!A:L,12,0)</f>
        <v>1890.00</v>
      </c>
      <c r="F8" t="str">
        <f>VLOOKUP(A8,HOP!A:C,3,0)</f>
        <v>2156242</v>
      </c>
      <c r="G8">
        <f t="shared" si="0"/>
        <v>0</v>
      </c>
      <c r="H8" t="str">
        <f t="shared" si="1"/>
        <v>，2156242</v>
      </c>
      <c r="I8" t="str">
        <f>VLOOKUP(A8,HOP!A:T,20,0)</f>
        <v>直连</v>
      </c>
    </row>
    <row r="9" ht="14.25" customHeight="1" spans="1:9">
      <c r="A9" s="6" t="s">
        <v>150</v>
      </c>
      <c r="B9" s="7" t="s">
        <v>82</v>
      </c>
      <c r="C9" s="7" t="s">
        <v>135</v>
      </c>
      <c r="D9" s="3">
        <v>1890</v>
      </c>
      <c r="E9" t="str">
        <f>VLOOKUP(A9,HOP!A:L,12,0)</f>
        <v>1890.00</v>
      </c>
      <c r="F9" t="str">
        <f>VLOOKUP(A9,HOP!A:C,3,0)</f>
        <v>2156236</v>
      </c>
      <c r="G9">
        <f t="shared" si="0"/>
        <v>0</v>
      </c>
      <c r="H9" t="str">
        <f t="shared" si="1"/>
        <v>，2156236</v>
      </c>
      <c r="I9" t="str">
        <f>VLOOKUP(A9,HOP!A:T,20,0)</f>
        <v>直连</v>
      </c>
    </row>
    <row r="10" ht="14.25" customHeight="1" spans="1:9">
      <c r="A10" s="6" t="s">
        <v>153</v>
      </c>
      <c r="B10" s="7" t="s">
        <v>135</v>
      </c>
      <c r="C10" s="7" t="s">
        <v>159</v>
      </c>
      <c r="D10" s="3">
        <v>210</v>
      </c>
      <c r="E10" t="str">
        <f>VLOOKUP(A10,HOP!A:L,12,0)</f>
        <v>210.00</v>
      </c>
      <c r="F10" t="str">
        <f>VLOOKUP(A10,HOP!A:C,3,0)</f>
        <v>2147256</v>
      </c>
      <c r="G10">
        <f t="shared" si="0"/>
        <v>0</v>
      </c>
      <c r="H10" t="str">
        <f t="shared" si="1"/>
        <v>，2147256</v>
      </c>
      <c r="I10" t="str">
        <f>VLOOKUP(A10,HOP!A:T,20,0)</f>
        <v>直连</v>
      </c>
    </row>
    <row r="11" ht="14.25" customHeight="1" spans="1:9">
      <c r="A11" s="43" t="s">
        <v>164</v>
      </c>
      <c r="B11" s="7" t="s">
        <v>135</v>
      </c>
      <c r="C11" s="7" t="s">
        <v>170</v>
      </c>
      <c r="D11" s="3">
        <v>534</v>
      </c>
      <c r="E11">
        <v>534</v>
      </c>
      <c r="F11">
        <v>2152871</v>
      </c>
      <c r="G11">
        <f t="shared" si="0"/>
        <v>0</v>
      </c>
      <c r="H11" t="str">
        <f t="shared" si="1"/>
        <v>，2152871</v>
      </c>
      <c r="I11" t="e">
        <f>VLOOKUP(A11,HOP!A:T,20,0)</f>
        <v>#N/A</v>
      </c>
    </row>
    <row r="12" ht="14.25" hidden="1" customHeight="1" spans="1:9">
      <c r="A12" s="6" t="s">
        <v>175</v>
      </c>
      <c r="B12" s="7" t="s">
        <v>180</v>
      </c>
      <c r="C12" s="7" t="s">
        <v>181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VLOOKUP(A12,HOP!A:T,20,0)</f>
        <v>#N/A</v>
      </c>
    </row>
    <row r="13" ht="14.25" customHeight="1" spans="1:9">
      <c r="A13" s="6" t="s">
        <v>185</v>
      </c>
      <c r="B13" s="7" t="s">
        <v>170</v>
      </c>
      <c r="C13" s="7" t="s">
        <v>190</v>
      </c>
      <c r="D13" s="3">
        <v>541</v>
      </c>
      <c r="E13" t="str">
        <f>VLOOKUP(A13,HOP!A:L,12,0)</f>
        <v>541.00</v>
      </c>
      <c r="F13" t="str">
        <f>VLOOKUP(A13,HOP!A:C,3,0)</f>
        <v>2160493</v>
      </c>
      <c r="G13">
        <f t="shared" si="0"/>
        <v>0</v>
      </c>
      <c r="H13" t="str">
        <f t="shared" si="1"/>
        <v>，2160493</v>
      </c>
      <c r="I13" t="str">
        <f>VLOOKUP(A13,HOP!A:T,20,0)</f>
        <v>直连</v>
      </c>
    </row>
    <row r="14" ht="14.25" customHeight="1" spans="1:9">
      <c r="A14" s="6" t="s">
        <v>195</v>
      </c>
      <c r="B14" s="7" t="s">
        <v>190</v>
      </c>
      <c r="C14" s="7" t="s">
        <v>201</v>
      </c>
      <c r="D14" s="3">
        <v>905</v>
      </c>
      <c r="E14" t="str">
        <f>VLOOKUP(A14,HOP!A:L,12,0)</f>
        <v>905.00</v>
      </c>
      <c r="F14" t="str">
        <f>VLOOKUP(A14,HOP!A:C,3,0)</f>
        <v>2084676</v>
      </c>
      <c r="G14">
        <f t="shared" si="0"/>
        <v>0</v>
      </c>
      <c r="H14" t="str">
        <f t="shared" si="1"/>
        <v>，2084676</v>
      </c>
      <c r="I14" t="str">
        <f>VLOOKUP(A14,HOP!A:T,20,0)</f>
        <v>直连</v>
      </c>
    </row>
    <row r="15" ht="14.25" customHeight="1" spans="1:9">
      <c r="A15" s="6" t="s">
        <v>206</v>
      </c>
      <c r="B15" s="7" t="s">
        <v>170</v>
      </c>
      <c r="C15" s="7" t="s">
        <v>201</v>
      </c>
      <c r="D15" s="3">
        <v>2040</v>
      </c>
      <c r="E15" t="str">
        <f>VLOOKUP(A15,HOP!A:L,12,0)</f>
        <v>2040.00</v>
      </c>
      <c r="F15" t="str">
        <f>VLOOKUP(A15,HOP!A:C,3,0)</f>
        <v>2161256</v>
      </c>
      <c r="G15">
        <f t="shared" si="0"/>
        <v>0</v>
      </c>
      <c r="H15" t="str">
        <f t="shared" si="1"/>
        <v>，2161256</v>
      </c>
      <c r="I15" t="str">
        <f>VLOOKUP(A15,HOP!A:T,20,0)</f>
        <v>直采</v>
      </c>
    </row>
    <row r="16" ht="14.25" customHeight="1" spans="1:9">
      <c r="A16" s="6" t="s">
        <v>212</v>
      </c>
      <c r="B16" s="7" t="s">
        <v>190</v>
      </c>
      <c r="C16" s="7" t="s">
        <v>201</v>
      </c>
      <c r="D16" s="3">
        <v>311</v>
      </c>
      <c r="E16" t="str">
        <f>VLOOKUP(A16,HOP!A:L,12,0)</f>
        <v>311.00</v>
      </c>
      <c r="F16" t="str">
        <f>VLOOKUP(A16,HOP!A:C,3,0)</f>
        <v>2162715</v>
      </c>
      <c r="G16">
        <f t="shared" si="0"/>
        <v>0</v>
      </c>
      <c r="H16" t="str">
        <f t="shared" si="1"/>
        <v>，2162715</v>
      </c>
      <c r="I16" t="str">
        <f>VLOOKUP(A16,HOP!A:T,20,0)</f>
        <v>直连</v>
      </c>
    </row>
    <row r="17" ht="14.25" customHeight="1" spans="1:9">
      <c r="A17" s="6" t="s">
        <v>221</v>
      </c>
      <c r="B17" s="7" t="s">
        <v>190</v>
      </c>
      <c r="C17" s="7" t="s">
        <v>201</v>
      </c>
      <c r="D17" s="3">
        <v>461</v>
      </c>
      <c r="E17" t="str">
        <f>VLOOKUP(A17,HOP!A:L,12,0)</f>
        <v>461.00</v>
      </c>
      <c r="F17" t="str">
        <f>VLOOKUP(A17,HOP!A:C,3,0)</f>
        <v>2155212</v>
      </c>
      <c r="G17">
        <f t="shared" si="0"/>
        <v>0</v>
      </c>
      <c r="H17" t="str">
        <f t="shared" si="1"/>
        <v>，2155212</v>
      </c>
      <c r="I17" t="str">
        <f>VLOOKUP(A17,HOP!A:T,20,0)</f>
        <v>直采</v>
      </c>
    </row>
    <row r="18" spans="1:10">
      <c r="A18" s="44" t="s">
        <v>241</v>
      </c>
      <c r="D18" s="8">
        <v>979</v>
      </c>
      <c r="E18" t="e">
        <f>VLOOKUP(A18,HOP!A:L,12,0)</f>
        <v>#N/A</v>
      </c>
      <c r="F18">
        <v>2109478</v>
      </c>
      <c r="G18" t="e">
        <f t="shared" si="0"/>
        <v>#N/A</v>
      </c>
      <c r="H18" t="str">
        <f t="shared" si="1"/>
        <v>，2109478</v>
      </c>
      <c r="I18" t="e">
        <f>VLOOKUP(A18,HOP!A:T,20,0)</f>
        <v>#N/A</v>
      </c>
      <c r="J18" s="5" t="s">
        <v>260</v>
      </c>
    </row>
    <row r="19" spans="1:10">
      <c r="A19" s="44" t="s">
        <v>249</v>
      </c>
      <c r="D19" s="8">
        <v>60</v>
      </c>
      <c r="E19" t="e">
        <f>VLOOKUP(A19,HOP!A:L,12,0)</f>
        <v>#N/A</v>
      </c>
      <c r="F19">
        <v>2138674</v>
      </c>
      <c r="G19" t="e">
        <f t="shared" si="0"/>
        <v>#N/A</v>
      </c>
      <c r="H19" t="str">
        <f t="shared" si="1"/>
        <v>，2138674</v>
      </c>
      <c r="I19" t="e">
        <f>VLOOKUP(A19,HOP!A:T,20,0)</f>
        <v>#N/A</v>
      </c>
      <c r="J19" s="5" t="s">
        <v>261</v>
      </c>
    </row>
    <row r="20" spans="1:10">
      <c r="A20" s="44" t="s">
        <v>254</v>
      </c>
      <c r="D20" s="8">
        <v>876</v>
      </c>
      <c r="E20" t="e">
        <f>VLOOKUP(A20,HOP!A:L,12,0)</f>
        <v>#N/A</v>
      </c>
      <c r="F20">
        <v>2061073</v>
      </c>
      <c r="G20" t="e">
        <f t="shared" si="0"/>
        <v>#N/A</v>
      </c>
      <c r="H20" t="str">
        <f t="shared" si="1"/>
        <v>，2061073</v>
      </c>
      <c r="I20" t="e">
        <f>VLOOKUP(A20,HOP!A:T,20,0)</f>
        <v>#N/A</v>
      </c>
      <c r="J20" s="5" t="s">
        <v>262</v>
      </c>
    </row>
    <row r="22" spans="4:4">
      <c r="D22" s="3">
        <f>SUM(D2:D21)</f>
        <v>20186</v>
      </c>
    </row>
    <row r="26" spans="1:2">
      <c r="A26" t="s">
        <v>263</v>
      </c>
      <c r="B26">
        <v>3521</v>
      </c>
    </row>
    <row r="27" spans="1:2">
      <c r="A27" t="s">
        <v>264</v>
      </c>
      <c r="B27">
        <v>16665</v>
      </c>
    </row>
    <row r="28" spans="1:2">
      <c r="A28" s="5" t="s">
        <v>265</v>
      </c>
      <c r="B28">
        <f>SUBTOTAL(9,B26:B27)</f>
        <v>20186</v>
      </c>
    </row>
  </sheetData>
  <autoFilter ref="A1:I20">
    <filterColumn colId="3">
      <filters>
        <filter val="60.00"/>
        <filter val="210.00"/>
        <filter val="298.00"/>
        <filter val="311.00"/>
        <filter val="461.00"/>
        <filter val="534.00"/>
        <filter val="541.00"/>
        <filter val="749.00"/>
        <filter val="876.00"/>
        <filter val="905.00"/>
        <filter val="979.00"/>
        <filter val="1,020.00"/>
        <filter val="2,040.00"/>
        <filter val="4,102.00"/>
        <filter val="3,320.00"/>
        <filter val="1,890.00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266</v>
      </c>
      <c r="B1" s="2" t="s">
        <v>267</v>
      </c>
      <c r="C1" s="2" t="s">
        <v>268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269</v>
      </c>
      <c r="I1" s="2" t="s">
        <v>270</v>
      </c>
      <c r="J1" s="2" t="s">
        <v>271</v>
      </c>
      <c r="K1" s="2" t="s">
        <v>272</v>
      </c>
      <c r="L1" s="2" t="s">
        <v>273</v>
      </c>
      <c r="M1" s="2" t="s">
        <v>274</v>
      </c>
      <c r="N1" s="2" t="s">
        <v>275</v>
      </c>
      <c r="O1" s="2" t="s">
        <v>276</v>
      </c>
      <c r="P1" s="2" t="s">
        <v>277</v>
      </c>
      <c r="Q1" s="2" t="s">
        <v>278</v>
      </c>
      <c r="R1" s="2" t="s">
        <v>279</v>
      </c>
      <c r="S1" s="2" t="s">
        <v>280</v>
      </c>
      <c r="T1" s="2" t="s">
        <v>281</v>
      </c>
    </row>
    <row r="2" s="1" customFormat="1" spans="1:20">
      <c r="A2" s="1" t="s">
        <v>195</v>
      </c>
      <c r="B2" s="1" t="s">
        <v>200</v>
      </c>
      <c r="C2" s="1" t="s">
        <v>196</v>
      </c>
      <c r="D2" s="1" t="s">
        <v>198</v>
      </c>
      <c r="E2" s="1" t="s">
        <v>282</v>
      </c>
      <c r="F2" s="1" t="s">
        <v>190</v>
      </c>
      <c r="G2" s="1" t="s">
        <v>201</v>
      </c>
      <c r="H2" s="1" t="s">
        <v>283</v>
      </c>
      <c r="I2" s="1" t="s">
        <v>284</v>
      </c>
      <c r="J2" s="1" t="s">
        <v>285</v>
      </c>
      <c r="K2" s="1" t="s">
        <v>284</v>
      </c>
      <c r="L2" s="1" t="s">
        <v>284</v>
      </c>
      <c r="M2" s="1" t="s">
        <v>286</v>
      </c>
      <c r="N2" s="1" t="s">
        <v>286</v>
      </c>
      <c r="O2" s="1" t="s">
        <v>287</v>
      </c>
      <c r="P2" s="1" t="s">
        <v>288</v>
      </c>
      <c r="Q2" s="1" t="s">
        <v>289</v>
      </c>
      <c r="R2" s="1" t="s">
        <v>75</v>
      </c>
      <c r="S2" s="1" t="s">
        <v>290</v>
      </c>
      <c r="T2" s="1" t="s">
        <v>291</v>
      </c>
    </row>
    <row r="3" s="1" customFormat="1" spans="1:20">
      <c r="A3" s="1" t="s">
        <v>120</v>
      </c>
      <c r="B3" s="1" t="s">
        <v>125</v>
      </c>
      <c r="C3" s="1" t="s">
        <v>121</v>
      </c>
      <c r="D3" s="1" t="s">
        <v>292</v>
      </c>
      <c r="E3" s="1" t="s">
        <v>293</v>
      </c>
      <c r="F3" s="1" t="s">
        <v>82</v>
      </c>
      <c r="G3" s="1" t="s">
        <v>115</v>
      </c>
      <c r="H3" s="1" t="s">
        <v>283</v>
      </c>
      <c r="I3" s="1" t="s">
        <v>294</v>
      </c>
      <c r="J3" s="1" t="s">
        <v>285</v>
      </c>
      <c r="K3" s="1" t="s">
        <v>294</v>
      </c>
      <c r="L3" s="1" t="s">
        <v>294</v>
      </c>
      <c r="M3" s="1" t="s">
        <v>286</v>
      </c>
      <c r="N3" s="1" t="s">
        <v>286</v>
      </c>
      <c r="O3" s="1" t="s">
        <v>287</v>
      </c>
      <c r="P3" s="1" t="s">
        <v>288</v>
      </c>
      <c r="Q3" s="1" t="s">
        <v>295</v>
      </c>
      <c r="R3" s="1" t="s">
        <v>75</v>
      </c>
      <c r="S3" s="1" t="s">
        <v>290</v>
      </c>
      <c r="T3" s="1" t="s">
        <v>291</v>
      </c>
    </row>
    <row r="4" s="1" customFormat="1" spans="1:20">
      <c r="A4" s="1" t="s">
        <v>153</v>
      </c>
      <c r="B4" s="1" t="s">
        <v>158</v>
      </c>
      <c r="C4" s="1" t="s">
        <v>154</v>
      </c>
      <c r="D4" s="1" t="s">
        <v>156</v>
      </c>
      <c r="E4" s="1" t="s">
        <v>296</v>
      </c>
      <c r="F4" s="1" t="s">
        <v>135</v>
      </c>
      <c r="G4" s="1" t="s">
        <v>159</v>
      </c>
      <c r="H4" s="1" t="s">
        <v>283</v>
      </c>
      <c r="I4" s="1" t="s">
        <v>297</v>
      </c>
      <c r="J4" s="1" t="s">
        <v>285</v>
      </c>
      <c r="K4" s="1" t="s">
        <v>297</v>
      </c>
      <c r="L4" s="1" t="s">
        <v>297</v>
      </c>
      <c r="M4" s="1" t="s">
        <v>286</v>
      </c>
      <c r="N4" s="1" t="s">
        <v>286</v>
      </c>
      <c r="O4" s="1" t="s">
        <v>287</v>
      </c>
      <c r="P4" s="1" t="s">
        <v>288</v>
      </c>
      <c r="Q4" s="1" t="s">
        <v>298</v>
      </c>
      <c r="R4" s="1" t="s">
        <v>75</v>
      </c>
      <c r="S4" s="1" t="s">
        <v>290</v>
      </c>
      <c r="T4" s="1" t="s">
        <v>291</v>
      </c>
    </row>
    <row r="5" s="1" customFormat="1" spans="1:20">
      <c r="A5" s="1" t="s">
        <v>88</v>
      </c>
      <c r="B5" s="1" t="s">
        <v>93</v>
      </c>
      <c r="C5" s="1" t="s">
        <v>89</v>
      </c>
      <c r="D5" s="1" t="s">
        <v>91</v>
      </c>
      <c r="E5" s="1" t="s">
        <v>299</v>
      </c>
      <c r="F5" s="1" t="s">
        <v>93</v>
      </c>
      <c r="G5" s="1" t="s">
        <v>82</v>
      </c>
      <c r="H5" s="1" t="s">
        <v>283</v>
      </c>
      <c r="I5" s="1" t="s">
        <v>300</v>
      </c>
      <c r="J5" s="1" t="s">
        <v>285</v>
      </c>
      <c r="K5" s="1" t="s">
        <v>300</v>
      </c>
      <c r="L5" s="1" t="s">
        <v>300</v>
      </c>
      <c r="M5" s="1" t="s">
        <v>286</v>
      </c>
      <c r="N5" s="1" t="s">
        <v>286</v>
      </c>
      <c r="O5" s="1" t="s">
        <v>287</v>
      </c>
      <c r="P5" s="1" t="s">
        <v>288</v>
      </c>
      <c r="Q5" s="1" t="s">
        <v>301</v>
      </c>
      <c r="R5" s="1" t="s">
        <v>75</v>
      </c>
      <c r="S5" s="1" t="s">
        <v>290</v>
      </c>
      <c r="T5" s="1" t="s">
        <v>291</v>
      </c>
    </row>
    <row r="6" s="1" customFormat="1" spans="1:20">
      <c r="A6" s="1" t="s">
        <v>109</v>
      </c>
      <c r="B6" s="1" t="s">
        <v>114</v>
      </c>
      <c r="C6" s="1" t="s">
        <v>110</v>
      </c>
      <c r="D6" s="1" t="s">
        <v>112</v>
      </c>
      <c r="E6" s="1" t="s">
        <v>302</v>
      </c>
      <c r="F6" s="1" t="s">
        <v>82</v>
      </c>
      <c r="G6" s="1" t="s">
        <v>115</v>
      </c>
      <c r="H6" s="1" t="s">
        <v>283</v>
      </c>
      <c r="I6" s="1" t="s">
        <v>303</v>
      </c>
      <c r="J6" s="1" t="s">
        <v>285</v>
      </c>
      <c r="K6" s="1" t="s">
        <v>303</v>
      </c>
      <c r="L6" s="1" t="s">
        <v>303</v>
      </c>
      <c r="M6" s="1" t="s">
        <v>286</v>
      </c>
      <c r="N6" s="1" t="s">
        <v>286</v>
      </c>
      <c r="O6" s="1" t="s">
        <v>287</v>
      </c>
      <c r="P6" s="1" t="s">
        <v>288</v>
      </c>
      <c r="Q6" s="1" t="s">
        <v>304</v>
      </c>
      <c r="R6" s="1" t="s">
        <v>75</v>
      </c>
      <c r="S6" s="1" t="s">
        <v>290</v>
      </c>
      <c r="T6" s="1" t="s">
        <v>291</v>
      </c>
    </row>
    <row r="7" s="1" customFormat="1" spans="1:20">
      <c r="A7" s="1" t="s">
        <v>72</v>
      </c>
      <c r="B7" s="1" t="s">
        <v>81</v>
      </c>
      <c r="C7" s="1" t="s">
        <v>73</v>
      </c>
      <c r="D7" s="1" t="s">
        <v>78</v>
      </c>
      <c r="E7" s="1" t="s">
        <v>305</v>
      </c>
      <c r="F7" s="1" t="s">
        <v>81</v>
      </c>
      <c r="G7" s="1" t="s">
        <v>82</v>
      </c>
      <c r="H7" s="1" t="s">
        <v>283</v>
      </c>
      <c r="I7" s="1" t="s">
        <v>306</v>
      </c>
      <c r="J7" s="1" t="s">
        <v>285</v>
      </c>
      <c r="K7" s="1" t="s">
        <v>306</v>
      </c>
      <c r="L7" s="1" t="s">
        <v>306</v>
      </c>
      <c r="M7" s="1" t="s">
        <v>286</v>
      </c>
      <c r="N7" s="1" t="s">
        <v>286</v>
      </c>
      <c r="O7" s="1" t="s">
        <v>287</v>
      </c>
      <c r="P7" s="1" t="s">
        <v>288</v>
      </c>
      <c r="Q7" s="1" t="s">
        <v>307</v>
      </c>
      <c r="R7" s="1" t="s">
        <v>75</v>
      </c>
      <c r="S7" s="1" t="s">
        <v>290</v>
      </c>
      <c r="T7" s="1" t="s">
        <v>308</v>
      </c>
    </row>
    <row r="8" s="1" customFormat="1" spans="1:20">
      <c r="A8" s="1" t="s">
        <v>221</v>
      </c>
      <c r="B8" s="1" t="s">
        <v>81</v>
      </c>
      <c r="C8" s="1" t="s">
        <v>222</v>
      </c>
      <c r="D8" s="1" t="s">
        <v>224</v>
      </c>
      <c r="E8" s="1" t="s">
        <v>309</v>
      </c>
      <c r="F8" s="1" t="s">
        <v>190</v>
      </c>
      <c r="G8" s="1" t="s">
        <v>201</v>
      </c>
      <c r="H8" s="1" t="s">
        <v>283</v>
      </c>
      <c r="I8" s="1" t="s">
        <v>310</v>
      </c>
      <c r="J8" s="1" t="s">
        <v>285</v>
      </c>
      <c r="K8" s="1" t="s">
        <v>310</v>
      </c>
      <c r="L8" s="1" t="s">
        <v>310</v>
      </c>
      <c r="M8" s="1" t="s">
        <v>286</v>
      </c>
      <c r="N8" s="1" t="s">
        <v>286</v>
      </c>
      <c r="O8" s="1" t="s">
        <v>287</v>
      </c>
      <c r="P8" s="1" t="s">
        <v>288</v>
      </c>
      <c r="Q8" s="1" t="s">
        <v>311</v>
      </c>
      <c r="R8" s="1" t="s">
        <v>75</v>
      </c>
      <c r="S8" s="1" t="s">
        <v>290</v>
      </c>
      <c r="T8" s="1" t="s">
        <v>308</v>
      </c>
    </row>
    <row r="9" s="1" customFormat="1" spans="1:20">
      <c r="A9" s="1" t="s">
        <v>150</v>
      </c>
      <c r="B9" s="1" t="s">
        <v>145</v>
      </c>
      <c r="C9" s="1" t="s">
        <v>151</v>
      </c>
      <c r="D9" s="1" t="s">
        <v>143</v>
      </c>
      <c r="E9" s="1" t="s">
        <v>312</v>
      </c>
      <c r="F9" s="1" t="s">
        <v>82</v>
      </c>
      <c r="G9" s="1" t="s">
        <v>135</v>
      </c>
      <c r="H9" s="1" t="s">
        <v>283</v>
      </c>
      <c r="I9" s="1" t="s">
        <v>313</v>
      </c>
      <c r="J9" s="1" t="s">
        <v>285</v>
      </c>
      <c r="K9" s="1" t="s">
        <v>313</v>
      </c>
      <c r="L9" s="1" t="s">
        <v>313</v>
      </c>
      <c r="M9" s="1" t="s">
        <v>286</v>
      </c>
      <c r="N9" s="1" t="s">
        <v>286</v>
      </c>
      <c r="O9" s="1" t="s">
        <v>287</v>
      </c>
      <c r="P9" s="1" t="s">
        <v>288</v>
      </c>
      <c r="Q9" s="1" t="s">
        <v>314</v>
      </c>
      <c r="R9" s="1" t="s">
        <v>75</v>
      </c>
      <c r="S9" s="1" t="s">
        <v>290</v>
      </c>
      <c r="T9" s="1" t="s">
        <v>291</v>
      </c>
    </row>
    <row r="10" s="1" customFormat="1" spans="1:20">
      <c r="A10" s="1" t="s">
        <v>140</v>
      </c>
      <c r="B10" s="1" t="s">
        <v>145</v>
      </c>
      <c r="C10" s="1" t="s">
        <v>141</v>
      </c>
      <c r="D10" s="1" t="s">
        <v>143</v>
      </c>
      <c r="E10" s="1" t="s">
        <v>315</v>
      </c>
      <c r="F10" s="1" t="s">
        <v>82</v>
      </c>
      <c r="G10" s="1" t="s">
        <v>135</v>
      </c>
      <c r="H10" s="1" t="s">
        <v>283</v>
      </c>
      <c r="I10" s="1" t="s">
        <v>313</v>
      </c>
      <c r="J10" s="1" t="s">
        <v>285</v>
      </c>
      <c r="K10" s="1" t="s">
        <v>313</v>
      </c>
      <c r="L10" s="1" t="s">
        <v>313</v>
      </c>
      <c r="M10" s="1" t="s">
        <v>286</v>
      </c>
      <c r="N10" s="1" t="s">
        <v>286</v>
      </c>
      <c r="O10" s="1" t="s">
        <v>287</v>
      </c>
      <c r="P10" s="1" t="s">
        <v>288</v>
      </c>
      <c r="Q10" s="1" t="s">
        <v>316</v>
      </c>
      <c r="R10" s="1" t="s">
        <v>75</v>
      </c>
      <c r="S10" s="1" t="s">
        <v>290</v>
      </c>
      <c r="T10" s="1" t="s">
        <v>291</v>
      </c>
    </row>
    <row r="11" s="1" customFormat="1" spans="1:20">
      <c r="A11" s="1" t="s">
        <v>130</v>
      </c>
      <c r="B11" s="1" t="s">
        <v>115</v>
      </c>
      <c r="C11" s="1" t="s">
        <v>131</v>
      </c>
      <c r="D11" s="1" t="s">
        <v>133</v>
      </c>
      <c r="E11" s="1" t="s">
        <v>317</v>
      </c>
      <c r="F11" s="1" t="s">
        <v>115</v>
      </c>
      <c r="G11" s="1" t="s">
        <v>135</v>
      </c>
      <c r="H11" s="1" t="s">
        <v>283</v>
      </c>
      <c r="I11" s="1" t="s">
        <v>318</v>
      </c>
      <c r="J11" s="1" t="s">
        <v>285</v>
      </c>
      <c r="K11" s="1" t="s">
        <v>318</v>
      </c>
      <c r="L11" s="1" t="s">
        <v>318</v>
      </c>
      <c r="M11" s="1" t="s">
        <v>286</v>
      </c>
      <c r="N11" s="1" t="s">
        <v>286</v>
      </c>
      <c r="O11" s="1" t="s">
        <v>287</v>
      </c>
      <c r="P11" s="1" t="s">
        <v>288</v>
      </c>
      <c r="Q11" s="1" t="s">
        <v>319</v>
      </c>
      <c r="R11" s="1" t="s">
        <v>75</v>
      </c>
      <c r="S11" s="1" t="s">
        <v>290</v>
      </c>
      <c r="T11" s="1" t="s">
        <v>291</v>
      </c>
    </row>
    <row r="12" s="1" customFormat="1" spans="1:20">
      <c r="A12" s="1" t="s">
        <v>185</v>
      </c>
      <c r="B12" s="1" t="s">
        <v>159</v>
      </c>
      <c r="C12" s="1" t="s">
        <v>186</v>
      </c>
      <c r="D12" s="1" t="s">
        <v>320</v>
      </c>
      <c r="E12" s="1" t="s">
        <v>321</v>
      </c>
      <c r="F12" s="1" t="s">
        <v>170</v>
      </c>
      <c r="G12" s="1" t="s">
        <v>190</v>
      </c>
      <c r="H12" s="1" t="s">
        <v>283</v>
      </c>
      <c r="I12" s="1" t="s">
        <v>322</v>
      </c>
      <c r="J12" s="1" t="s">
        <v>285</v>
      </c>
      <c r="K12" s="1" t="s">
        <v>322</v>
      </c>
      <c r="L12" s="1" t="s">
        <v>322</v>
      </c>
      <c r="M12" s="1" t="s">
        <v>286</v>
      </c>
      <c r="N12" s="1" t="s">
        <v>286</v>
      </c>
      <c r="O12" s="1" t="s">
        <v>287</v>
      </c>
      <c r="P12" s="1" t="s">
        <v>288</v>
      </c>
      <c r="Q12" s="1" t="s">
        <v>323</v>
      </c>
      <c r="R12" s="1" t="s">
        <v>75</v>
      </c>
      <c r="S12" s="1" t="s">
        <v>290</v>
      </c>
      <c r="T12" s="1" t="s">
        <v>291</v>
      </c>
    </row>
    <row r="13" s="1" customFormat="1" spans="1:20">
      <c r="A13" s="1" t="s">
        <v>206</v>
      </c>
      <c r="B13" s="1" t="s">
        <v>170</v>
      </c>
      <c r="C13" s="1" t="s">
        <v>207</v>
      </c>
      <c r="D13" s="1" t="s">
        <v>78</v>
      </c>
      <c r="E13" s="1" t="s">
        <v>324</v>
      </c>
      <c r="F13" s="1" t="s">
        <v>170</v>
      </c>
      <c r="G13" s="1" t="s">
        <v>201</v>
      </c>
      <c r="H13" s="1" t="s">
        <v>283</v>
      </c>
      <c r="I13" s="1" t="s">
        <v>325</v>
      </c>
      <c r="J13" s="1" t="s">
        <v>285</v>
      </c>
      <c r="K13" s="1" t="s">
        <v>325</v>
      </c>
      <c r="L13" s="1" t="s">
        <v>325</v>
      </c>
      <c r="M13" s="1" t="s">
        <v>286</v>
      </c>
      <c r="N13" s="1" t="s">
        <v>286</v>
      </c>
      <c r="O13" s="1" t="s">
        <v>287</v>
      </c>
      <c r="P13" s="1" t="s">
        <v>288</v>
      </c>
      <c r="Q13" s="1" t="s">
        <v>326</v>
      </c>
      <c r="R13" s="1" t="s">
        <v>75</v>
      </c>
      <c r="S13" s="1" t="s">
        <v>290</v>
      </c>
      <c r="T13" s="1" t="s">
        <v>308</v>
      </c>
    </row>
    <row r="14" s="1" customFormat="1" spans="1:20">
      <c r="A14" s="1" t="s">
        <v>212</v>
      </c>
      <c r="B14" s="1" t="s">
        <v>190</v>
      </c>
      <c r="C14" s="1" t="s">
        <v>213</v>
      </c>
      <c r="D14" s="1" t="s">
        <v>215</v>
      </c>
      <c r="E14" s="1" t="s">
        <v>327</v>
      </c>
      <c r="F14" s="1" t="s">
        <v>190</v>
      </c>
      <c r="G14" s="1" t="s">
        <v>201</v>
      </c>
      <c r="H14" s="1" t="s">
        <v>283</v>
      </c>
      <c r="I14" s="1" t="s">
        <v>328</v>
      </c>
      <c r="J14" s="1" t="s">
        <v>285</v>
      </c>
      <c r="K14" s="1" t="s">
        <v>328</v>
      </c>
      <c r="L14" s="1" t="s">
        <v>328</v>
      </c>
      <c r="M14" s="1" t="s">
        <v>286</v>
      </c>
      <c r="N14" s="1" t="s">
        <v>286</v>
      </c>
      <c r="O14" s="1" t="s">
        <v>287</v>
      </c>
      <c r="P14" s="1" t="s">
        <v>288</v>
      </c>
      <c r="Q14" s="1" t="s">
        <v>329</v>
      </c>
      <c r="R14" s="1" t="s">
        <v>75</v>
      </c>
      <c r="S14" s="1" t="s">
        <v>290</v>
      </c>
      <c r="T14" s="1" t="s">
        <v>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90D765DF28B141399409ED3FA763D89E</vt:lpwstr>
  </property>
</Properties>
</file>