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对账!$A$1:$K$26</definedName>
  </definedNames>
  <calcPr calcId="144525" concurrentCalc="0"/>
</workbook>
</file>

<file path=xl/sharedStrings.xml><?xml version="1.0" encoding="utf-8"?>
<sst xmlns="http://schemas.openxmlformats.org/spreadsheetml/2006/main" count="590" uniqueCount="190">
  <si>
    <t>同程旅行对账单
(账期：20210614-20210620)</t>
  </si>
  <si>
    <t>应付房费总金额</t>
  </si>
  <si>
    <t>应付罚金总金额</t>
  </si>
  <si>
    <t>调整项</t>
  </si>
  <si>
    <t>币种</t>
  </si>
  <si>
    <t>应付合计</t>
  </si>
  <si>
    <t>9553.00</t>
  </si>
  <si>
    <t>0.00</t>
  </si>
  <si>
    <t>CNY</t>
  </si>
  <si>
    <t>安顺豪生温泉度假酒店</t>
  </si>
  <si>
    <t/>
  </si>
  <si>
    <t>小计:6470.00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</si>
  <si>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</si>
  <si>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</si>
  <si>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</si>
  <si>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</si>
  <si>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</si>
  <si>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</si>
  <si>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</si>
  <si>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</si>
  <si>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</si>
  <si>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</si>
  <si>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1024758052</t>
  </si>
  <si>
    <t>匡旭</t>
  </si>
  <si>
    <t>高级大床房</t>
  </si>
  <si>
    <t>2021/06/13</t>
  </si>
  <si>
    <t>2021/06/14</t>
  </si>
  <si>
    <t>1.00</t>
  </si>
  <si>
    <t>349.00</t>
  </si>
  <si>
    <t>吴彦</t>
  </si>
  <si>
    <t>1042133909</t>
  </si>
  <si>
    <t>邓仁勇</t>
  </si>
  <si>
    <t>家庭度假套房</t>
  </si>
  <si>
    <t>1096.00</t>
  </si>
  <si>
    <t>1042147389</t>
  </si>
  <si>
    <t>徐淑芳</t>
  </si>
  <si>
    <t>好莱坞双床房</t>
  </si>
  <si>
    <t>1042147399</t>
  </si>
  <si>
    <t>1042616428</t>
  </si>
  <si>
    <t>870856</t>
  </si>
  <si>
    <t>李桂林</t>
  </si>
  <si>
    <t>1042658655</t>
  </si>
  <si>
    <t>黄露红</t>
  </si>
  <si>
    <t>1042661923</t>
  </si>
  <si>
    <t>谌琼</t>
  </si>
  <si>
    <t>1042669085</t>
  </si>
  <si>
    <t>彭怀</t>
  </si>
  <si>
    <t>1047301252</t>
  </si>
  <si>
    <t>883233</t>
  </si>
  <si>
    <t>谭博</t>
  </si>
  <si>
    <t>清音双床房</t>
  </si>
  <si>
    <t>2021/06/18</t>
  </si>
  <si>
    <t>2021/06/19</t>
  </si>
  <si>
    <t>350.00</t>
  </si>
  <si>
    <t>1047336853</t>
  </si>
  <si>
    <t>883449</t>
  </si>
  <si>
    <t>宋健平</t>
  </si>
  <si>
    <t>轻奢大床房</t>
  </si>
  <si>
    <t>370.00</t>
  </si>
  <si>
    <t>1047340299</t>
  </si>
  <si>
    <t>883442</t>
  </si>
  <si>
    <t>曾海洲</t>
  </si>
  <si>
    <t>1048309835</t>
  </si>
  <si>
    <t>885740</t>
  </si>
  <si>
    <t>张正华</t>
  </si>
  <si>
    <t>381.00</t>
  </si>
  <si>
    <t>1048369167</t>
  </si>
  <si>
    <t>886000</t>
  </si>
  <si>
    <t>邵雯雯</t>
  </si>
  <si>
    <t>365.00</t>
  </si>
  <si>
    <t>1049214417</t>
  </si>
  <si>
    <t>888113</t>
  </si>
  <si>
    <t>施凯妮</t>
  </si>
  <si>
    <t>2021/06/20</t>
  </si>
  <si>
    <t>1049466507</t>
  </si>
  <si>
    <t>889121</t>
  </si>
  <si>
    <t>广州奥华国际酒店公寓奥园广场店</t>
  </si>
  <si>
    <t>小计:584.00</t>
  </si>
  <si>
    <t>1047217992</t>
  </si>
  <si>
    <t>张祥猛</t>
  </si>
  <si>
    <t>豪华双床房</t>
  </si>
  <si>
    <t>2021/06/17</t>
  </si>
  <si>
    <t>188.00</t>
  </si>
  <si>
    <t>1048035883</t>
  </si>
  <si>
    <t>198.00</t>
  </si>
  <si>
    <t>1049163845</t>
  </si>
  <si>
    <t>贵阳溪山里酒店</t>
  </si>
  <si>
    <t>小计:1684.00</t>
  </si>
  <si>
    <t>1044416783</t>
  </si>
  <si>
    <t>熊懿佳</t>
  </si>
  <si>
    <t>高级双床房</t>
  </si>
  <si>
    <t>2021/06/15</t>
  </si>
  <si>
    <t>2021/06/16</t>
  </si>
  <si>
    <t>430.00</t>
  </si>
  <si>
    <t>1044565726</t>
  </si>
  <si>
    <t>王恺之</t>
  </si>
  <si>
    <t>高级精致房</t>
  </si>
  <si>
    <t>412.00</t>
  </si>
  <si>
    <t>钟树</t>
  </si>
  <si>
    <t>1029310935</t>
  </si>
  <si>
    <t>丁洁</t>
  </si>
  <si>
    <t>椰风金隆酒店(琼海银海路旗舰店)</t>
  </si>
  <si>
    <t>小计:446.00</t>
  </si>
  <si>
    <t>1045780371</t>
  </si>
  <si>
    <t>周运师</t>
  </si>
  <si>
    <t>216.00</t>
  </si>
  <si>
    <t>1047232264</t>
  </si>
  <si>
    <t>林永全</t>
  </si>
  <si>
    <t>豪华大床房</t>
  </si>
  <si>
    <t>230.00</t>
  </si>
  <si>
    <t>东兴国门大酒店</t>
  </si>
  <si>
    <t>小计:369.00</t>
  </si>
  <si>
    <t>1043391691</t>
  </si>
  <si>
    <t>谢渊</t>
  </si>
  <si>
    <t>越南景观大床房</t>
  </si>
  <si>
    <t>195.00</t>
  </si>
  <si>
    <t>1043410295</t>
  </si>
  <si>
    <t>洪咏樟</t>
  </si>
  <si>
    <t>174.00</t>
  </si>
  <si>
    <t>，</t>
  </si>
  <si>
    <t>202106052333140022</t>
  </si>
  <si>
    <t>202106131054300022</t>
  </si>
  <si>
    <t>202106131221090025</t>
  </si>
  <si>
    <t>录错单号 房集</t>
  </si>
  <si>
    <t>202106131211180022</t>
  </si>
  <si>
    <t>202106132021330021</t>
  </si>
  <si>
    <t>202106132114010021</t>
  </si>
  <si>
    <t>202106132115490021</t>
  </si>
  <si>
    <t>202106132123550021</t>
  </si>
  <si>
    <t>202106172222170021</t>
  </si>
  <si>
    <t>202106172310530021</t>
  </si>
  <si>
    <t>202106172313590021</t>
  </si>
  <si>
    <t>202106181928380021</t>
  </si>
  <si>
    <t>202106182042380021</t>
  </si>
  <si>
    <t>202106191431500025</t>
  </si>
  <si>
    <t>202106191940520021</t>
  </si>
  <si>
    <t>202106172043590021</t>
  </si>
  <si>
    <t>202106181343160020</t>
  </si>
  <si>
    <t>202106191324100020</t>
  </si>
  <si>
    <t>202106151047480022</t>
  </si>
  <si>
    <t>202106151426470001</t>
  </si>
  <si>
    <t>202106092241110022</t>
  </si>
  <si>
    <t>A210622154630481 HOP：815元</t>
  </si>
  <si>
    <t>i210622154600 房集：8738元</t>
  </si>
  <si>
    <t>总计：9553元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</si>
  <si>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</si>
  <si>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</si>
  <si>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</si>
  <si>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</si>
  <si>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</si>
  <si>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</si>
  <si>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</si>
  <si>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</si>
  <si>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</si>
  <si>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</si>
  <si>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</si>
  <si>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</si>
  <si>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</si>
  <si>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</si>
  <si>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</si>
  <si>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</si>
  <si>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</si>
  <si>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</si>
  <si>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1041559801</t>
  </si>
  <si>
    <t>2021-06-12</t>
  </si>
  <si>
    <t>2155528</t>
  </si>
  <si>
    <t>英德宝晶宫天鹅湖温泉酒店</t>
  </si>
  <si>
    <t>黄惠芳</t>
  </si>
  <si>
    <t>2021-06-13</t>
  </si>
  <si>
    <t>2021-06-14</t>
  </si>
  <si>
    <t>退房日周结</t>
  </si>
  <si>
    <t>RMB</t>
  </si>
  <si>
    <t>0</t>
  </si>
  <si>
    <t>同程艺龙国内酒店EBK</t>
  </si>
  <si>
    <t>2021-06-12 22:39:50</t>
  </si>
  <si>
    <t>否</t>
  </si>
  <si>
    <t>广州汇登信息科技有限公司</t>
  </si>
  <si>
    <t>直采</t>
  </si>
  <si>
    <t>2156949</t>
  </si>
  <si>
    <t>2021-06-15</t>
  </si>
  <si>
    <t>2021-06-14 12:39:53</t>
  </si>
  <si>
    <t>2156962</t>
  </si>
  <si>
    <t>2021-06-14 13:02:41</t>
  </si>
  <si>
    <t>2021-06-16</t>
  </si>
  <si>
    <t>2159066</t>
  </si>
  <si>
    <t>2021-06-17</t>
  </si>
  <si>
    <t>2021-06-16 14:37:49</t>
  </si>
  <si>
    <t>2160677</t>
  </si>
  <si>
    <t>2021-06-18</t>
  </si>
  <si>
    <t>2021-06-17 20:59:33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</si>
</sst>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7" borderId="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2" fillId="16" borderId="2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0" borderId="0" xfId="0" applyNumberFormat="1"/>
    <xf numFmtId="0" fontId="0" fillId="0" borderId="0" xfId="0" applyNumberFormat="1" applyFill="1"/>
    <xf numFmtId="0" fontId="3" fillId="0" borderId="0" xfId="0" applyFont="1"/>
    <xf numFmtId="0" fontId="0" fillId="0" borderId="1" xfId="0" applyBorder="1"/>
    <xf numFmtId="0" fontId="0" fillId="0" borderId="0" xfId="0" quotePrefix="1"/>
    <xf numFmtId="0" fontId="0" fillId="0" borderId="0" xfId="0" applyFill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5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7" t="s">
        <v>0</v>
      </c>
    </row>
    <row r="5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>
      <c r="B6" s="8" t="s">
        <v>6</v>
      </c>
      <c r="C6" s="8" t="s">
        <v>7</v>
      </c>
      <c r="D6" s="8" t="s">
        <v>7</v>
      </c>
      <c r="E6" s="8" t="s">
        <v>8</v>
      </c>
      <c r="F6" s="8" t="s">
        <v>6</v>
      </c>
    </row>
    <row r="9" spans="2:12">
      <c r="B9" s="4" t="s">
        <v>9</v>
      </c>
      <c r="C9" s="4" t="s">
        <v>10</v>
      </c>
      <c r="D9" s="4" t="s">
        <v>10</v>
      </c>
      <c r="E9" s="4" t="s">
        <v>10</v>
      </c>
      <c r="F9" s="4" t="s">
        <v>11</v>
      </c>
      <c r="G9" s="4" t="s">
        <v>10</v>
      </c>
      <c r="H9" s="4" t="s">
        <v>10</v>
      </c>
      <c r="I9" s="4" t="s">
        <v>10</v>
      </c>
      <c r="J9" s="4" t="s">
        <v>10</v>
      </c>
      <c r="K9" s="4" t="s">
        <v>10</v>
      </c>
      <c r="L9" s="4" t="s">
        <v>10</v>
      </c>
    </row>
    <row r="10" spans="2:11">
      <c r="B10" s="4" t="s">
        <v>12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  <c r="J10" s="4" t="s">
        <v>4</v>
      </c>
      <c r="K10" s="4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22</v>
      </c>
      <c r="D12" t="s">
        <v>10</v>
      </c>
      <c r="E12" t="s">
        <v>29</v>
      </c>
      <c r="F12" t="s">
        <v>24</v>
      </c>
      <c r="G12" t="s">
        <v>25</v>
      </c>
      <c r="H12" t="s">
        <v>26</v>
      </c>
      <c r="I12" t="s">
        <v>27</v>
      </c>
      <c r="J12" t="s">
        <v>8</v>
      </c>
      <c r="K12" t="s">
        <v>28</v>
      </c>
    </row>
    <row r="13" spans="2:11">
      <c r="B13" t="s">
        <v>21</v>
      </c>
      <c r="C13" t="s">
        <v>30</v>
      </c>
      <c r="D13" t="s">
        <v>10</v>
      </c>
      <c r="E13" t="s">
        <v>31</v>
      </c>
      <c r="F13" t="s">
        <v>32</v>
      </c>
      <c r="G13" t="s">
        <v>25</v>
      </c>
      <c r="H13" t="s">
        <v>26</v>
      </c>
      <c r="I13" t="s">
        <v>27</v>
      </c>
      <c r="J13" t="s">
        <v>8</v>
      </c>
      <c r="K13" t="s">
        <v>33</v>
      </c>
    </row>
    <row r="14" spans="2:11">
      <c r="B14" t="s">
        <v>21</v>
      </c>
      <c r="C14" t="s">
        <v>34</v>
      </c>
      <c r="D14" t="s">
        <v>10</v>
      </c>
      <c r="E14" t="s">
        <v>35</v>
      </c>
      <c r="F14" t="s">
        <v>36</v>
      </c>
      <c r="G14" t="s">
        <v>25</v>
      </c>
      <c r="H14" t="s">
        <v>26</v>
      </c>
      <c r="I14" t="s">
        <v>27</v>
      </c>
      <c r="J14" t="s">
        <v>8</v>
      </c>
      <c r="K14" t="s">
        <v>28</v>
      </c>
    </row>
    <row r="15" spans="2:11">
      <c r="B15" t="s">
        <v>21</v>
      </c>
      <c r="C15" t="s">
        <v>37</v>
      </c>
      <c r="D15" t="s">
        <v>10</v>
      </c>
      <c r="E15" t="s">
        <v>35</v>
      </c>
      <c r="F15" t="s">
        <v>36</v>
      </c>
      <c r="G15" t="s">
        <v>25</v>
      </c>
      <c r="H15" t="s">
        <v>26</v>
      </c>
      <c r="I15" t="s">
        <v>27</v>
      </c>
      <c r="J15" t="s">
        <v>8</v>
      </c>
      <c r="K15" t="s">
        <v>28</v>
      </c>
    </row>
    <row r="16" spans="2:11">
      <c r="B16" t="s">
        <v>21</v>
      </c>
      <c r="C16" t="s">
        <v>38</v>
      </c>
      <c r="D16" t="s">
        <v>39</v>
      </c>
      <c r="E16" t="s">
        <v>40</v>
      </c>
      <c r="F16" t="s">
        <v>36</v>
      </c>
      <c r="G16" t="s">
        <v>25</v>
      </c>
      <c r="H16" t="s">
        <v>26</v>
      </c>
      <c r="I16" t="s">
        <v>27</v>
      </c>
      <c r="J16" t="s">
        <v>8</v>
      </c>
      <c r="K16" t="s">
        <v>28</v>
      </c>
    </row>
    <row r="17" spans="2:11">
      <c r="B17" t="s">
        <v>21</v>
      </c>
      <c r="C17" t="s">
        <v>41</v>
      </c>
      <c r="D17" t="s">
        <v>10</v>
      </c>
      <c r="E17" t="s">
        <v>42</v>
      </c>
      <c r="F17" t="s">
        <v>36</v>
      </c>
      <c r="G17" t="s">
        <v>25</v>
      </c>
      <c r="H17" t="s">
        <v>26</v>
      </c>
      <c r="I17" t="s">
        <v>27</v>
      </c>
      <c r="J17" t="s">
        <v>8</v>
      </c>
      <c r="K17" t="s">
        <v>28</v>
      </c>
    </row>
    <row r="18" spans="2:11">
      <c r="B18" t="s">
        <v>21</v>
      </c>
      <c r="C18" t="s">
        <v>43</v>
      </c>
      <c r="D18" t="s">
        <v>10</v>
      </c>
      <c r="E18" t="s">
        <v>44</v>
      </c>
      <c r="F18" t="s">
        <v>36</v>
      </c>
      <c r="G18" t="s">
        <v>25</v>
      </c>
      <c r="H18" t="s">
        <v>26</v>
      </c>
      <c r="I18" t="s">
        <v>27</v>
      </c>
      <c r="J18" t="s">
        <v>8</v>
      </c>
      <c r="K18" t="s">
        <v>28</v>
      </c>
    </row>
    <row r="19" spans="2:11">
      <c r="B19" t="s">
        <v>21</v>
      </c>
      <c r="C19" t="s">
        <v>45</v>
      </c>
      <c r="D19" t="s">
        <v>10</v>
      </c>
      <c r="E19" t="s">
        <v>46</v>
      </c>
      <c r="F19" t="s">
        <v>36</v>
      </c>
      <c r="G19" t="s">
        <v>25</v>
      </c>
      <c r="H19" t="s">
        <v>26</v>
      </c>
      <c r="I19" t="s">
        <v>27</v>
      </c>
      <c r="J19" t="s">
        <v>8</v>
      </c>
      <c r="K19" t="s">
        <v>28</v>
      </c>
    </row>
    <row r="20" spans="2:11">
      <c r="B20" t="s">
        <v>21</v>
      </c>
      <c r="C20" t="s">
        <v>47</v>
      </c>
      <c r="D20" t="s">
        <v>48</v>
      </c>
      <c r="E20" t="s">
        <v>49</v>
      </c>
      <c r="F20" t="s">
        <v>50</v>
      </c>
      <c r="G20" t="s">
        <v>51</v>
      </c>
      <c r="H20" t="s">
        <v>52</v>
      </c>
      <c r="I20" t="s">
        <v>27</v>
      </c>
      <c r="J20" t="s">
        <v>8</v>
      </c>
      <c r="K20" t="s">
        <v>53</v>
      </c>
    </row>
    <row r="21" spans="2:11">
      <c r="B21" t="s">
        <v>21</v>
      </c>
      <c r="C21" t="s">
        <v>54</v>
      </c>
      <c r="D21" t="s">
        <v>55</v>
      </c>
      <c r="E21" t="s">
        <v>56</v>
      </c>
      <c r="F21" t="s">
        <v>57</v>
      </c>
      <c r="G21" t="s">
        <v>51</v>
      </c>
      <c r="H21" t="s">
        <v>52</v>
      </c>
      <c r="I21" t="s">
        <v>27</v>
      </c>
      <c r="J21" t="s">
        <v>8</v>
      </c>
      <c r="K21" t="s">
        <v>58</v>
      </c>
    </row>
    <row r="22" spans="2:11">
      <c r="B22" t="s">
        <v>21</v>
      </c>
      <c r="C22" t="s">
        <v>59</v>
      </c>
      <c r="D22" t="s">
        <v>60</v>
      </c>
      <c r="E22" t="s">
        <v>61</v>
      </c>
      <c r="F22" t="s">
        <v>57</v>
      </c>
      <c r="G22" t="s">
        <v>51</v>
      </c>
      <c r="H22" t="s">
        <v>52</v>
      </c>
      <c r="I22" t="s">
        <v>27</v>
      </c>
      <c r="J22" t="s">
        <v>8</v>
      </c>
      <c r="K22" t="s">
        <v>58</v>
      </c>
    </row>
    <row r="23" spans="2:11">
      <c r="B23" t="s">
        <v>21</v>
      </c>
      <c r="C23" t="s">
        <v>62</v>
      </c>
      <c r="D23" t="s">
        <v>63</v>
      </c>
      <c r="E23" t="s">
        <v>64</v>
      </c>
      <c r="F23" t="s">
        <v>57</v>
      </c>
      <c r="G23" t="s">
        <v>51</v>
      </c>
      <c r="H23" t="s">
        <v>52</v>
      </c>
      <c r="I23" t="s">
        <v>27</v>
      </c>
      <c r="J23" t="s">
        <v>8</v>
      </c>
      <c r="K23" t="s">
        <v>65</v>
      </c>
    </row>
    <row r="24" spans="2:11">
      <c r="B24" t="s">
        <v>21</v>
      </c>
      <c r="C24" t="s">
        <v>66</v>
      </c>
      <c r="D24" t="s">
        <v>67</v>
      </c>
      <c r="E24" t="s">
        <v>68</v>
      </c>
      <c r="F24" t="s">
        <v>50</v>
      </c>
      <c r="G24" t="s">
        <v>51</v>
      </c>
      <c r="H24" t="s">
        <v>52</v>
      </c>
      <c r="I24" t="s">
        <v>27</v>
      </c>
      <c r="J24" t="s">
        <v>8</v>
      </c>
      <c r="K24" t="s">
        <v>69</v>
      </c>
    </row>
    <row r="25" spans="2:11">
      <c r="B25" t="s">
        <v>21</v>
      </c>
      <c r="C25" t="s">
        <v>70</v>
      </c>
      <c r="D25" t="s">
        <v>71</v>
      </c>
      <c r="E25" t="s">
        <v>72</v>
      </c>
      <c r="F25" t="s">
        <v>57</v>
      </c>
      <c r="G25" t="s">
        <v>52</v>
      </c>
      <c r="H25" t="s">
        <v>73</v>
      </c>
      <c r="I25" t="s">
        <v>27</v>
      </c>
      <c r="J25" t="s">
        <v>8</v>
      </c>
      <c r="K25" t="s">
        <v>65</v>
      </c>
    </row>
    <row r="26" spans="2:11">
      <c r="B26" t="s">
        <v>21</v>
      </c>
      <c r="C26" t="s">
        <v>74</v>
      </c>
      <c r="D26" t="s">
        <v>75</v>
      </c>
      <c r="E26" t="s">
        <v>68</v>
      </c>
      <c r="F26" t="s">
        <v>50</v>
      </c>
      <c r="G26" t="s">
        <v>52</v>
      </c>
      <c r="H26" t="s">
        <v>73</v>
      </c>
      <c r="I26" t="s">
        <v>27</v>
      </c>
      <c r="J26" t="s">
        <v>8</v>
      </c>
      <c r="K26" t="s">
        <v>69</v>
      </c>
    </row>
    <row r="27" spans="2:12">
      <c r="B27" s="4" t="s">
        <v>76</v>
      </c>
      <c r="C27" s="4" t="s">
        <v>10</v>
      </c>
      <c r="D27" s="4" t="s">
        <v>10</v>
      </c>
      <c r="E27" s="4" t="s">
        <v>10</v>
      </c>
      <c r="F27" s="4" t="s">
        <v>77</v>
      </c>
      <c r="G27" s="4" t="s">
        <v>10</v>
      </c>
      <c r="H27" s="4" t="s">
        <v>10</v>
      </c>
      <c r="I27" s="4" t="s">
        <v>10</v>
      </c>
      <c r="J27" s="4" t="s">
        <v>10</v>
      </c>
      <c r="K27" s="4" t="s">
        <v>10</v>
      </c>
      <c r="L27" s="4" t="s">
        <v>10</v>
      </c>
    </row>
    <row r="28" spans="2:11">
      <c r="B28" s="4" t="s">
        <v>12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18</v>
      </c>
      <c r="I28" s="4" t="s">
        <v>19</v>
      </c>
      <c r="J28" s="4" t="s">
        <v>4</v>
      </c>
      <c r="K28" s="4" t="s">
        <v>20</v>
      </c>
    </row>
    <row r="29" spans="2:11">
      <c r="B29" t="s">
        <v>21</v>
      </c>
      <c r="C29" t="s">
        <v>78</v>
      </c>
      <c r="D29" t="s">
        <v>10</v>
      </c>
      <c r="E29" t="s">
        <v>79</v>
      </c>
      <c r="F29" t="s">
        <v>80</v>
      </c>
      <c r="G29" t="s">
        <v>81</v>
      </c>
      <c r="H29" t="s">
        <v>51</v>
      </c>
      <c r="I29" t="s">
        <v>27</v>
      </c>
      <c r="J29" t="s">
        <v>8</v>
      </c>
      <c r="K29" t="s">
        <v>82</v>
      </c>
    </row>
    <row r="30" spans="2:11">
      <c r="B30" t="s">
        <v>21</v>
      </c>
      <c r="C30" t="s">
        <v>83</v>
      </c>
      <c r="D30" t="s">
        <v>10</v>
      </c>
      <c r="E30" t="s">
        <v>79</v>
      </c>
      <c r="F30" t="s">
        <v>80</v>
      </c>
      <c r="G30" t="s">
        <v>51</v>
      </c>
      <c r="H30" t="s">
        <v>52</v>
      </c>
      <c r="I30" t="s">
        <v>27</v>
      </c>
      <c r="J30" t="s">
        <v>8</v>
      </c>
      <c r="K30" t="s">
        <v>84</v>
      </c>
    </row>
    <row r="31" spans="2:11">
      <c r="B31" t="s">
        <v>21</v>
      </c>
      <c r="C31" t="s">
        <v>85</v>
      </c>
      <c r="D31" t="s">
        <v>10</v>
      </c>
      <c r="E31" t="s">
        <v>79</v>
      </c>
      <c r="F31" t="s">
        <v>80</v>
      </c>
      <c r="G31" t="s">
        <v>52</v>
      </c>
      <c r="H31" t="s">
        <v>73</v>
      </c>
      <c r="I31" t="s">
        <v>27</v>
      </c>
      <c r="J31" t="s">
        <v>8</v>
      </c>
      <c r="K31" t="s">
        <v>84</v>
      </c>
    </row>
    <row r="32" spans="2:12">
      <c r="B32" s="4" t="s">
        <v>86</v>
      </c>
      <c r="C32" s="4" t="s">
        <v>10</v>
      </c>
      <c r="D32" s="4" t="s">
        <v>10</v>
      </c>
      <c r="E32" s="4" t="s">
        <v>10</v>
      </c>
      <c r="F32" s="4" t="s">
        <v>87</v>
      </c>
      <c r="G32" s="4" t="s">
        <v>10</v>
      </c>
      <c r="H32" s="4" t="s">
        <v>10</v>
      </c>
      <c r="I32" s="4" t="s">
        <v>10</v>
      </c>
      <c r="J32" s="4" t="s">
        <v>10</v>
      </c>
      <c r="K32" s="4" t="s">
        <v>10</v>
      </c>
      <c r="L32" s="4" t="s">
        <v>10</v>
      </c>
    </row>
    <row r="33" spans="2:11">
      <c r="B33" s="4" t="s">
        <v>12</v>
      </c>
      <c r="C33" s="4" t="s">
        <v>13</v>
      </c>
      <c r="D33" s="4" t="s">
        <v>14</v>
      </c>
      <c r="E33" s="4" t="s">
        <v>15</v>
      </c>
      <c r="F33" s="4" t="s">
        <v>16</v>
      </c>
      <c r="G33" s="4" t="s">
        <v>17</v>
      </c>
      <c r="H33" s="4" t="s">
        <v>18</v>
      </c>
      <c r="I33" s="4" t="s">
        <v>19</v>
      </c>
      <c r="J33" s="4" t="s">
        <v>4</v>
      </c>
      <c r="K33" s="4" t="s">
        <v>20</v>
      </c>
    </row>
    <row r="34" spans="2:11">
      <c r="B34" t="s">
        <v>21</v>
      </c>
      <c r="C34" t="s">
        <v>88</v>
      </c>
      <c r="D34" t="s">
        <v>10</v>
      </c>
      <c r="E34" t="s">
        <v>89</v>
      </c>
      <c r="F34" t="s">
        <v>90</v>
      </c>
      <c r="G34" t="s">
        <v>91</v>
      </c>
      <c r="H34" t="s">
        <v>92</v>
      </c>
      <c r="I34" t="s">
        <v>27</v>
      </c>
      <c r="J34" t="s">
        <v>8</v>
      </c>
      <c r="K34" t="s">
        <v>93</v>
      </c>
    </row>
    <row r="35" spans="2:11">
      <c r="B35" t="s">
        <v>21</v>
      </c>
      <c r="C35" t="s">
        <v>94</v>
      </c>
      <c r="D35" t="s">
        <v>10</v>
      </c>
      <c r="E35" t="s">
        <v>95</v>
      </c>
      <c r="F35" t="s">
        <v>96</v>
      </c>
      <c r="G35" t="s">
        <v>91</v>
      </c>
      <c r="H35" t="s">
        <v>92</v>
      </c>
      <c r="I35" t="s">
        <v>27</v>
      </c>
      <c r="J35" t="s">
        <v>8</v>
      </c>
      <c r="K35" t="s">
        <v>97</v>
      </c>
    </row>
    <row r="36" spans="2:11">
      <c r="B36" t="s">
        <v>21</v>
      </c>
      <c r="C36" t="s">
        <v>94</v>
      </c>
      <c r="D36" t="s">
        <v>10</v>
      </c>
      <c r="E36" t="s">
        <v>98</v>
      </c>
      <c r="F36" t="s">
        <v>96</v>
      </c>
      <c r="G36" t="s">
        <v>91</v>
      </c>
      <c r="H36" t="s">
        <v>92</v>
      </c>
      <c r="I36" t="s">
        <v>27</v>
      </c>
      <c r="J36" t="s">
        <v>8</v>
      </c>
      <c r="K36" t="s">
        <v>97</v>
      </c>
    </row>
    <row r="37" spans="2:11">
      <c r="B37" t="s">
        <v>21</v>
      </c>
      <c r="C37" t="s">
        <v>99</v>
      </c>
      <c r="D37" t="s">
        <v>10</v>
      </c>
      <c r="E37" t="s">
        <v>100</v>
      </c>
      <c r="F37" t="s">
        <v>24</v>
      </c>
      <c r="G37" t="s">
        <v>52</v>
      </c>
      <c r="H37" t="s">
        <v>73</v>
      </c>
      <c r="I37" t="s">
        <v>27</v>
      </c>
      <c r="J37" t="s">
        <v>8</v>
      </c>
      <c r="K37" t="s">
        <v>93</v>
      </c>
    </row>
    <row r="38" spans="2:12">
      <c r="B38" s="4" t="s">
        <v>101</v>
      </c>
      <c r="C38" s="4" t="s">
        <v>10</v>
      </c>
      <c r="D38" s="4" t="s">
        <v>10</v>
      </c>
      <c r="E38" s="4" t="s">
        <v>10</v>
      </c>
      <c r="F38" s="4" t="s">
        <v>102</v>
      </c>
      <c r="G38" s="4" t="s">
        <v>10</v>
      </c>
      <c r="H38" s="4" t="s">
        <v>10</v>
      </c>
      <c r="I38" s="4" t="s">
        <v>10</v>
      </c>
      <c r="J38" s="4" t="s">
        <v>10</v>
      </c>
      <c r="K38" s="4" t="s">
        <v>10</v>
      </c>
      <c r="L38" s="4" t="s">
        <v>10</v>
      </c>
    </row>
    <row r="39" spans="2:11">
      <c r="B39" s="4" t="s">
        <v>12</v>
      </c>
      <c r="C39" s="4" t="s">
        <v>13</v>
      </c>
      <c r="D39" s="4" t="s">
        <v>14</v>
      </c>
      <c r="E39" s="4" t="s">
        <v>15</v>
      </c>
      <c r="F39" s="4" t="s">
        <v>16</v>
      </c>
      <c r="G39" s="4" t="s">
        <v>17</v>
      </c>
      <c r="H39" s="4" t="s">
        <v>18</v>
      </c>
      <c r="I39" s="4" t="s">
        <v>19</v>
      </c>
      <c r="J39" s="4" t="s">
        <v>4</v>
      </c>
      <c r="K39" s="4" t="s">
        <v>20</v>
      </c>
    </row>
    <row r="40" spans="2:11">
      <c r="B40" t="s">
        <v>21</v>
      </c>
      <c r="C40" t="s">
        <v>103</v>
      </c>
      <c r="D40" t="s">
        <v>10</v>
      </c>
      <c r="E40" t="s">
        <v>104</v>
      </c>
      <c r="F40" t="s">
        <v>80</v>
      </c>
      <c r="G40" t="s">
        <v>92</v>
      </c>
      <c r="H40" t="s">
        <v>81</v>
      </c>
      <c r="I40" t="s">
        <v>27</v>
      </c>
      <c r="J40" t="s">
        <v>8</v>
      </c>
      <c r="K40" t="s">
        <v>105</v>
      </c>
    </row>
    <row r="41" spans="2:11">
      <c r="B41" t="s">
        <v>21</v>
      </c>
      <c r="C41" t="s">
        <v>106</v>
      </c>
      <c r="D41" t="s">
        <v>10</v>
      </c>
      <c r="E41" t="s">
        <v>107</v>
      </c>
      <c r="F41" t="s">
        <v>108</v>
      </c>
      <c r="G41" t="s">
        <v>81</v>
      </c>
      <c r="H41" t="s">
        <v>51</v>
      </c>
      <c r="I41" t="s">
        <v>27</v>
      </c>
      <c r="J41" t="s">
        <v>8</v>
      </c>
      <c r="K41" t="s">
        <v>109</v>
      </c>
    </row>
    <row r="42" spans="2:12">
      <c r="B42" s="4" t="s">
        <v>110</v>
      </c>
      <c r="C42" s="4" t="s">
        <v>10</v>
      </c>
      <c r="D42" s="4" t="s">
        <v>10</v>
      </c>
      <c r="E42" s="4" t="s">
        <v>10</v>
      </c>
      <c r="F42" s="4" t="s">
        <v>111</v>
      </c>
      <c r="G42" s="4" t="s">
        <v>10</v>
      </c>
      <c r="H42" s="4" t="s">
        <v>10</v>
      </c>
      <c r="I42" s="4" t="s">
        <v>10</v>
      </c>
      <c r="J42" s="4" t="s">
        <v>10</v>
      </c>
      <c r="K42" s="4" t="s">
        <v>10</v>
      </c>
      <c r="L42" s="4" t="s">
        <v>10</v>
      </c>
    </row>
    <row r="43" spans="2:11">
      <c r="B43" s="4" t="s">
        <v>12</v>
      </c>
      <c r="C43" s="4" t="s">
        <v>13</v>
      </c>
      <c r="D43" s="4" t="s">
        <v>14</v>
      </c>
      <c r="E43" s="4" t="s">
        <v>15</v>
      </c>
      <c r="F43" s="4" t="s">
        <v>16</v>
      </c>
      <c r="G43" s="4" t="s">
        <v>17</v>
      </c>
      <c r="H43" s="4" t="s">
        <v>18</v>
      </c>
      <c r="I43" s="4" t="s">
        <v>19</v>
      </c>
      <c r="J43" s="4" t="s">
        <v>4</v>
      </c>
      <c r="K43" s="4" t="s">
        <v>20</v>
      </c>
    </row>
    <row r="44" spans="2:11">
      <c r="B44" t="s">
        <v>21</v>
      </c>
      <c r="C44" t="s">
        <v>112</v>
      </c>
      <c r="D44" t="s">
        <v>10</v>
      </c>
      <c r="E44" t="s">
        <v>113</v>
      </c>
      <c r="F44" t="s">
        <v>114</v>
      </c>
      <c r="G44" t="s">
        <v>26</v>
      </c>
      <c r="H44" t="s">
        <v>91</v>
      </c>
      <c r="I44" t="s">
        <v>27</v>
      </c>
      <c r="J44" t="s">
        <v>8</v>
      </c>
      <c r="K44" t="s">
        <v>115</v>
      </c>
    </row>
    <row r="45" spans="2:11">
      <c r="B45" t="s">
        <v>21</v>
      </c>
      <c r="C45" t="s">
        <v>116</v>
      </c>
      <c r="D45" t="s">
        <v>10</v>
      </c>
      <c r="E45" t="s">
        <v>117</v>
      </c>
      <c r="F45" t="s">
        <v>24</v>
      </c>
      <c r="G45" t="s">
        <v>26</v>
      </c>
      <c r="H45" t="s">
        <v>91</v>
      </c>
      <c r="I45" t="s">
        <v>27</v>
      </c>
      <c r="J45" t="s">
        <v>8</v>
      </c>
      <c r="K45" t="s">
        <v>118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4"/>
  <sheetViews>
    <sheetView tabSelected="1" workbookViewId="0">
      <selection activeCell="A32" sqref="A32:A34"/>
    </sheetView>
  </sheetViews>
  <sheetFormatPr defaultColWidth="11" defaultRowHeight="14.25"/>
  <cols>
    <col min="1" max="1" width="11.5"/>
  </cols>
  <sheetData>
    <row r="1" spans="1:8">
      <c r="A1" s="4" t="s">
        <v>13</v>
      </c>
      <c r="B1" s="4" t="s">
        <v>17</v>
      </c>
      <c r="C1" s="4" t="s">
        <v>18</v>
      </c>
      <c r="D1" s="4" t="s">
        <v>20</v>
      </c>
      <c r="H1" t="s">
        <v>119</v>
      </c>
    </row>
    <row r="2" hidden="1" spans="1:10">
      <c r="A2">
        <v>1024758052</v>
      </c>
      <c r="B2" t="s">
        <v>25</v>
      </c>
      <c r="C2" t="s">
        <v>26</v>
      </c>
      <c r="D2" s="5">
        <v>698</v>
      </c>
      <c r="E2">
        <v>698</v>
      </c>
      <c r="F2" s="9" t="s">
        <v>120</v>
      </c>
      <c r="G2">
        <f>D2-E2</f>
        <v>0</v>
      </c>
      <c r="H2" t="str">
        <f>$H$1&amp;F2</f>
        <v>，202106052333140022</v>
      </c>
      <c r="I2" t="e">
        <f>VLOOKUP(A2,HOP!A:T,20,0)</f>
        <v>#N/A</v>
      </c>
      <c r="J2">
        <v>6.5</v>
      </c>
    </row>
    <row r="3" hidden="1" spans="1:10">
      <c r="A3">
        <v>1042133909</v>
      </c>
      <c r="B3" t="s">
        <v>25</v>
      </c>
      <c r="C3" t="s">
        <v>26</v>
      </c>
      <c r="D3" s="5">
        <v>1096</v>
      </c>
      <c r="E3">
        <v>1096</v>
      </c>
      <c r="F3" s="9" t="s">
        <v>121</v>
      </c>
      <c r="G3">
        <f t="shared" ref="G3:G27" si="0">D3-E3</f>
        <v>0</v>
      </c>
      <c r="H3" t="str">
        <f t="shared" ref="H3:H27" si="1">$H$1&amp;F3</f>
        <v>，202106131054300022</v>
      </c>
      <c r="I3" t="e">
        <f>VLOOKUP(A3,HOP!A:T,20,0)</f>
        <v>#N/A</v>
      </c>
      <c r="J3">
        <v>6.13</v>
      </c>
    </row>
    <row r="4" s="3" customFormat="1" hidden="1" spans="1:11">
      <c r="A4" s="3">
        <v>1042147389</v>
      </c>
      <c r="B4" s="3" t="s">
        <v>25</v>
      </c>
      <c r="C4" s="3" t="s">
        <v>26</v>
      </c>
      <c r="D4" s="6">
        <v>349</v>
      </c>
      <c r="E4" s="3">
        <v>349</v>
      </c>
      <c r="F4" s="10" t="s">
        <v>122</v>
      </c>
      <c r="G4" s="3">
        <f t="shared" si="0"/>
        <v>0</v>
      </c>
      <c r="H4" s="3" t="str">
        <f t="shared" si="1"/>
        <v>，202106131221090025</v>
      </c>
      <c r="I4" s="3" t="e">
        <f>VLOOKUP(A4,HOP!A:T,20,0)</f>
        <v>#N/A</v>
      </c>
      <c r="J4" s="3">
        <v>6.13</v>
      </c>
      <c r="K4" s="3" t="s">
        <v>123</v>
      </c>
    </row>
    <row r="5" s="3" customFormat="1" hidden="1" spans="1:10">
      <c r="A5" s="3">
        <v>1042147399</v>
      </c>
      <c r="B5" s="3" t="s">
        <v>25</v>
      </c>
      <c r="C5" s="3" t="s">
        <v>26</v>
      </c>
      <c r="D5" s="6">
        <v>349</v>
      </c>
      <c r="E5" s="3">
        <v>349</v>
      </c>
      <c r="F5" s="10" t="s">
        <v>124</v>
      </c>
      <c r="G5" s="3">
        <f t="shared" si="0"/>
        <v>0</v>
      </c>
      <c r="H5" s="3" t="str">
        <f t="shared" si="1"/>
        <v>，202106131211180022</v>
      </c>
      <c r="I5" s="3" t="e">
        <f>VLOOKUP(A5,HOP!A:T,20,0)</f>
        <v>#N/A</v>
      </c>
      <c r="J5" s="3">
        <v>6.13</v>
      </c>
    </row>
    <row r="6" hidden="1" spans="1:10">
      <c r="A6">
        <v>1042616428</v>
      </c>
      <c r="B6" t="s">
        <v>25</v>
      </c>
      <c r="C6" t="s">
        <v>26</v>
      </c>
      <c r="D6" s="5">
        <v>349</v>
      </c>
      <c r="E6">
        <v>349</v>
      </c>
      <c r="F6" s="9" t="s">
        <v>125</v>
      </c>
      <c r="G6">
        <f t="shared" si="0"/>
        <v>0</v>
      </c>
      <c r="H6" t="str">
        <f t="shared" si="1"/>
        <v>，202106132021330021</v>
      </c>
      <c r="I6" t="e">
        <f>VLOOKUP(A6,HOP!A:T,20,0)</f>
        <v>#N/A</v>
      </c>
      <c r="J6">
        <v>6.13</v>
      </c>
    </row>
    <row r="7" hidden="1" spans="1:10">
      <c r="A7">
        <v>1042658655</v>
      </c>
      <c r="B7" t="s">
        <v>25</v>
      </c>
      <c r="C7" t="s">
        <v>26</v>
      </c>
      <c r="D7" s="5">
        <v>349</v>
      </c>
      <c r="E7">
        <v>349</v>
      </c>
      <c r="F7" s="9" t="s">
        <v>126</v>
      </c>
      <c r="G7">
        <f t="shared" si="0"/>
        <v>0</v>
      </c>
      <c r="H7" t="str">
        <f t="shared" si="1"/>
        <v>，202106132114010021</v>
      </c>
      <c r="I7" t="e">
        <f>VLOOKUP(A7,HOP!A:T,20,0)</f>
        <v>#N/A</v>
      </c>
      <c r="J7">
        <v>6.13</v>
      </c>
    </row>
    <row r="8" hidden="1" spans="1:10">
      <c r="A8">
        <v>1042661923</v>
      </c>
      <c r="B8" t="s">
        <v>25</v>
      </c>
      <c r="C8" t="s">
        <v>26</v>
      </c>
      <c r="D8" s="5">
        <v>349</v>
      </c>
      <c r="E8">
        <v>349</v>
      </c>
      <c r="F8" s="9" t="s">
        <v>127</v>
      </c>
      <c r="G8">
        <f t="shared" si="0"/>
        <v>0</v>
      </c>
      <c r="H8" t="str">
        <f t="shared" si="1"/>
        <v>，202106132115490021</v>
      </c>
      <c r="I8" t="e">
        <f>VLOOKUP(A8,HOP!A:T,20,0)</f>
        <v>#N/A</v>
      </c>
      <c r="J8">
        <v>6.13</v>
      </c>
    </row>
    <row r="9" hidden="1" spans="1:10">
      <c r="A9">
        <v>1042669085</v>
      </c>
      <c r="B9" t="s">
        <v>25</v>
      </c>
      <c r="C9" t="s">
        <v>26</v>
      </c>
      <c r="D9" s="5">
        <v>349</v>
      </c>
      <c r="E9">
        <v>349</v>
      </c>
      <c r="F9" s="9" t="s">
        <v>128</v>
      </c>
      <c r="G9">
        <f t="shared" si="0"/>
        <v>0</v>
      </c>
      <c r="H9" t="str">
        <f t="shared" si="1"/>
        <v>，202106132123550021</v>
      </c>
      <c r="I9" t="e">
        <f>VLOOKUP(A9,HOP!A:T,20,0)</f>
        <v>#N/A</v>
      </c>
      <c r="J9">
        <v>6.13</v>
      </c>
    </row>
    <row r="10" hidden="1" spans="1:10">
      <c r="A10">
        <v>1047301252</v>
      </c>
      <c r="B10" t="s">
        <v>51</v>
      </c>
      <c r="C10" t="s">
        <v>52</v>
      </c>
      <c r="D10" s="5">
        <v>350</v>
      </c>
      <c r="E10">
        <v>350</v>
      </c>
      <c r="F10" s="9" t="s">
        <v>129</v>
      </c>
      <c r="G10">
        <f t="shared" si="0"/>
        <v>0</v>
      </c>
      <c r="H10" t="str">
        <f t="shared" si="1"/>
        <v>，202106172222170021</v>
      </c>
      <c r="I10" t="e">
        <f>VLOOKUP(A10,HOP!A:T,20,0)</f>
        <v>#N/A</v>
      </c>
      <c r="J10">
        <v>6.17</v>
      </c>
    </row>
    <row r="11" hidden="1" spans="1:10">
      <c r="A11">
        <v>1047336853</v>
      </c>
      <c r="B11" t="s">
        <v>51</v>
      </c>
      <c r="C11" t="s">
        <v>52</v>
      </c>
      <c r="D11" s="5">
        <v>370</v>
      </c>
      <c r="E11">
        <v>370</v>
      </c>
      <c r="F11" s="9" t="s">
        <v>130</v>
      </c>
      <c r="G11">
        <f t="shared" si="0"/>
        <v>0</v>
      </c>
      <c r="H11" t="str">
        <f t="shared" si="1"/>
        <v>，202106172310530021</v>
      </c>
      <c r="I11" t="e">
        <f>VLOOKUP(A11,HOP!A:T,20,0)</f>
        <v>#N/A</v>
      </c>
      <c r="J11">
        <v>6.17</v>
      </c>
    </row>
    <row r="12" hidden="1" spans="1:10">
      <c r="A12">
        <v>1047340299</v>
      </c>
      <c r="B12" t="s">
        <v>51</v>
      </c>
      <c r="C12" t="s">
        <v>52</v>
      </c>
      <c r="D12" s="5">
        <v>370</v>
      </c>
      <c r="E12">
        <v>370</v>
      </c>
      <c r="F12" s="9" t="s">
        <v>131</v>
      </c>
      <c r="G12">
        <f t="shared" si="0"/>
        <v>0</v>
      </c>
      <c r="H12" t="str">
        <f t="shared" si="1"/>
        <v>，202106172313590021</v>
      </c>
      <c r="I12" t="e">
        <f>VLOOKUP(A12,HOP!A:T,20,0)</f>
        <v>#N/A</v>
      </c>
      <c r="J12">
        <v>6.17</v>
      </c>
    </row>
    <row r="13" hidden="1" spans="1:10">
      <c r="A13">
        <v>1048309835</v>
      </c>
      <c r="B13" t="s">
        <v>51</v>
      </c>
      <c r="C13" t="s">
        <v>52</v>
      </c>
      <c r="D13" s="5">
        <v>381</v>
      </c>
      <c r="E13">
        <v>381</v>
      </c>
      <c r="F13" s="9" t="s">
        <v>132</v>
      </c>
      <c r="G13">
        <f t="shared" si="0"/>
        <v>0</v>
      </c>
      <c r="H13" t="str">
        <f t="shared" si="1"/>
        <v>，202106181928380021</v>
      </c>
      <c r="I13" t="e">
        <f>VLOOKUP(A13,HOP!A:T,20,0)</f>
        <v>#N/A</v>
      </c>
      <c r="J13">
        <v>6.18</v>
      </c>
    </row>
    <row r="14" hidden="1" spans="1:10">
      <c r="A14">
        <v>1048369167</v>
      </c>
      <c r="B14" t="s">
        <v>51</v>
      </c>
      <c r="C14" t="s">
        <v>52</v>
      </c>
      <c r="D14" s="5">
        <v>365</v>
      </c>
      <c r="E14">
        <v>365</v>
      </c>
      <c r="F14" s="9" t="s">
        <v>133</v>
      </c>
      <c r="G14">
        <f t="shared" si="0"/>
        <v>0</v>
      </c>
      <c r="H14" t="str">
        <f t="shared" si="1"/>
        <v>，202106182042380021</v>
      </c>
      <c r="I14" t="e">
        <f>VLOOKUP(A14,HOP!A:T,20,0)</f>
        <v>#N/A</v>
      </c>
      <c r="J14">
        <v>6.18</v>
      </c>
    </row>
    <row r="15" hidden="1" spans="1:10">
      <c r="A15">
        <v>1049214417</v>
      </c>
      <c r="B15" t="s">
        <v>52</v>
      </c>
      <c r="C15" t="s">
        <v>73</v>
      </c>
      <c r="D15" s="5">
        <v>381</v>
      </c>
      <c r="E15">
        <v>381</v>
      </c>
      <c r="F15" s="9" t="s">
        <v>134</v>
      </c>
      <c r="G15">
        <f t="shared" si="0"/>
        <v>0</v>
      </c>
      <c r="H15" t="str">
        <f t="shared" si="1"/>
        <v>，202106191431500025</v>
      </c>
      <c r="I15" t="e">
        <f>VLOOKUP(A15,HOP!A:T,20,0)</f>
        <v>#N/A</v>
      </c>
      <c r="J15">
        <v>6.19</v>
      </c>
    </row>
    <row r="16" hidden="1" spans="1:10">
      <c r="A16">
        <v>1049466507</v>
      </c>
      <c r="B16" t="s">
        <v>52</v>
      </c>
      <c r="C16" t="s">
        <v>73</v>
      </c>
      <c r="D16" s="5">
        <v>365</v>
      </c>
      <c r="E16">
        <v>365</v>
      </c>
      <c r="F16" s="9" t="s">
        <v>135</v>
      </c>
      <c r="G16">
        <f t="shared" si="0"/>
        <v>0</v>
      </c>
      <c r="H16" t="str">
        <f t="shared" si="1"/>
        <v>，202106191940520021</v>
      </c>
      <c r="I16" t="e">
        <f>VLOOKUP(A16,HOP!A:T,20,0)</f>
        <v>#N/A</v>
      </c>
      <c r="J16">
        <v>6.19</v>
      </c>
    </row>
    <row r="17" hidden="1" spans="1:10">
      <c r="A17">
        <v>1047217992</v>
      </c>
      <c r="B17" t="s">
        <v>81</v>
      </c>
      <c r="C17" t="s">
        <v>51</v>
      </c>
      <c r="D17" s="5">
        <v>188</v>
      </c>
      <c r="E17">
        <v>188</v>
      </c>
      <c r="F17" s="9" t="s">
        <v>136</v>
      </c>
      <c r="G17">
        <f t="shared" si="0"/>
        <v>0</v>
      </c>
      <c r="H17" t="str">
        <f t="shared" si="1"/>
        <v>，202106172043590021</v>
      </c>
      <c r="I17" t="e">
        <f>VLOOKUP(A17,HOP!A:T,20,0)</f>
        <v>#N/A</v>
      </c>
      <c r="J17">
        <v>6.17</v>
      </c>
    </row>
    <row r="18" hidden="1" spans="1:10">
      <c r="A18">
        <v>1048035883</v>
      </c>
      <c r="B18" t="s">
        <v>51</v>
      </c>
      <c r="C18" t="s">
        <v>52</v>
      </c>
      <c r="D18" s="5">
        <v>198</v>
      </c>
      <c r="E18">
        <v>198</v>
      </c>
      <c r="F18" s="9" t="s">
        <v>137</v>
      </c>
      <c r="G18">
        <f t="shared" si="0"/>
        <v>0</v>
      </c>
      <c r="H18" t="str">
        <f t="shared" si="1"/>
        <v>，202106181343160020</v>
      </c>
      <c r="I18" t="e">
        <f>VLOOKUP(A18,HOP!A:T,20,0)</f>
        <v>#N/A</v>
      </c>
      <c r="J18">
        <v>6.18</v>
      </c>
    </row>
    <row r="19" hidden="1" spans="1:10">
      <c r="A19">
        <v>1049163845</v>
      </c>
      <c r="B19" t="s">
        <v>52</v>
      </c>
      <c r="C19" t="s">
        <v>73</v>
      </c>
      <c r="D19" s="5">
        <v>198</v>
      </c>
      <c r="E19">
        <v>198</v>
      </c>
      <c r="F19" s="9" t="s">
        <v>138</v>
      </c>
      <c r="G19">
        <f t="shared" si="0"/>
        <v>0</v>
      </c>
      <c r="H19" t="str">
        <f t="shared" si="1"/>
        <v>，202106191324100020</v>
      </c>
      <c r="I19" t="e">
        <f>VLOOKUP(A19,HOP!A:T,20,0)</f>
        <v>#N/A</v>
      </c>
      <c r="J19">
        <v>6.19</v>
      </c>
    </row>
    <row r="20" hidden="1" spans="1:10">
      <c r="A20">
        <v>1044416783</v>
      </c>
      <c r="B20" t="s">
        <v>91</v>
      </c>
      <c r="C20" t="s">
        <v>92</v>
      </c>
      <c r="D20" s="5">
        <v>430</v>
      </c>
      <c r="E20">
        <v>430</v>
      </c>
      <c r="F20" s="9" t="s">
        <v>139</v>
      </c>
      <c r="G20">
        <f t="shared" si="0"/>
        <v>0</v>
      </c>
      <c r="H20" t="str">
        <f t="shared" si="1"/>
        <v>，202106151047480022</v>
      </c>
      <c r="I20" t="e">
        <f>VLOOKUP(A20,HOP!A:T,20,0)</f>
        <v>#N/A</v>
      </c>
      <c r="J20">
        <v>6.15</v>
      </c>
    </row>
    <row r="21" hidden="1" spans="1:10">
      <c r="A21">
        <v>1044565726</v>
      </c>
      <c r="B21" t="s">
        <v>91</v>
      </c>
      <c r="C21" t="s">
        <v>92</v>
      </c>
      <c r="D21" s="5">
        <v>824</v>
      </c>
      <c r="E21">
        <v>824</v>
      </c>
      <c r="F21" s="9" t="s">
        <v>140</v>
      </c>
      <c r="G21">
        <f t="shared" si="0"/>
        <v>0</v>
      </c>
      <c r="H21" t="str">
        <f t="shared" si="1"/>
        <v>，202106151426470001</v>
      </c>
      <c r="I21" t="e">
        <f>VLOOKUP(A21,HOP!A:T,20,0)</f>
        <v>#N/A</v>
      </c>
      <c r="J21">
        <v>6.15</v>
      </c>
    </row>
    <row r="22" hidden="1" spans="1:10">
      <c r="A22">
        <v>1029310935</v>
      </c>
      <c r="B22" t="s">
        <v>52</v>
      </c>
      <c r="C22" t="s">
        <v>73</v>
      </c>
      <c r="D22" s="5">
        <v>430</v>
      </c>
      <c r="E22">
        <v>430</v>
      </c>
      <c r="F22" s="9" t="s">
        <v>141</v>
      </c>
      <c r="G22">
        <f>D22-E22</f>
        <v>0</v>
      </c>
      <c r="H22" t="str">
        <f>$H$1&amp;F22</f>
        <v>，202106092241110022</v>
      </c>
      <c r="I22" t="e">
        <f>VLOOKUP(A22,HOP!A:T,20,0)</f>
        <v>#N/A</v>
      </c>
      <c r="J22">
        <v>6.9</v>
      </c>
    </row>
    <row r="23" spans="1:9">
      <c r="A23" t="s">
        <v>103</v>
      </c>
      <c r="B23" t="s">
        <v>92</v>
      </c>
      <c r="C23" t="s">
        <v>81</v>
      </c>
      <c r="D23" s="5">
        <v>216</v>
      </c>
      <c r="E23" t="str">
        <f>VLOOKUP(A23,HOP!A:L,12,0)</f>
        <v>216.00</v>
      </c>
      <c r="F23" t="str">
        <f>VLOOKUP(A23,HOP!A:C,3,0)</f>
        <v>2159066</v>
      </c>
      <c r="G23">
        <f>D23-E23</f>
        <v>0</v>
      </c>
      <c r="H23" t="str">
        <f>$H$1&amp;F23</f>
        <v>，2159066</v>
      </c>
      <c r="I23" t="str">
        <f>VLOOKUP(A23,HOP!A:T,20,0)</f>
        <v>直采</v>
      </c>
    </row>
    <row r="24" spans="1:9">
      <c r="A24" t="s">
        <v>106</v>
      </c>
      <c r="B24" t="s">
        <v>81</v>
      </c>
      <c r="C24" t="s">
        <v>51</v>
      </c>
      <c r="D24" s="5">
        <v>230</v>
      </c>
      <c r="E24" t="str">
        <f>VLOOKUP(A24,HOP!A:L,12,0)</f>
        <v>230.00</v>
      </c>
      <c r="F24" t="str">
        <f>VLOOKUP(A24,HOP!A:C,3,0)</f>
        <v>2160677</v>
      </c>
      <c r="G24">
        <f>D24-E24</f>
        <v>0</v>
      </c>
      <c r="H24" t="str">
        <f>$H$1&amp;F24</f>
        <v>，2160677</v>
      </c>
      <c r="I24" t="str">
        <f>VLOOKUP(A24,HOP!A:T,20,0)</f>
        <v>直采</v>
      </c>
    </row>
    <row r="25" spans="1:9">
      <c r="A25" t="s">
        <v>112</v>
      </c>
      <c r="B25" t="s">
        <v>26</v>
      </c>
      <c r="C25" t="s">
        <v>91</v>
      </c>
      <c r="D25" s="5">
        <v>195</v>
      </c>
      <c r="E25" t="str">
        <f>VLOOKUP(A25,HOP!A:L,12,0)</f>
        <v>195.00</v>
      </c>
      <c r="F25" t="str">
        <f>VLOOKUP(A25,HOP!A:C,3,0)</f>
        <v>2156949</v>
      </c>
      <c r="G25">
        <f>D25-E25</f>
        <v>0</v>
      </c>
      <c r="H25" t="str">
        <f>$H$1&amp;F25</f>
        <v>，2156949</v>
      </c>
      <c r="I25" t="str">
        <f>VLOOKUP(A25,HOP!A:T,20,0)</f>
        <v>直采</v>
      </c>
    </row>
    <row r="26" spans="1:9">
      <c r="A26" t="s">
        <v>116</v>
      </c>
      <c r="B26" t="s">
        <v>26</v>
      </c>
      <c r="C26" t="s">
        <v>91</v>
      </c>
      <c r="D26" s="5">
        <v>174</v>
      </c>
      <c r="E26" t="str">
        <f>VLOOKUP(A26,HOP!A:L,12,0)</f>
        <v>174.00</v>
      </c>
      <c r="F26" t="str">
        <f>VLOOKUP(A26,HOP!A:C,3,0)</f>
        <v>2156962</v>
      </c>
      <c r="G26">
        <f>D26-E26</f>
        <v>0</v>
      </c>
      <c r="H26" t="str">
        <f>$H$1&amp;F26</f>
        <v>，2156962</v>
      </c>
      <c r="I26" t="str">
        <f>VLOOKUP(A26,HOP!A:T,20,0)</f>
        <v>直采</v>
      </c>
    </row>
    <row r="28" spans="4:4">
      <c r="D28">
        <f>SUM(D2:D27)</f>
        <v>9553</v>
      </c>
    </row>
    <row r="32" spans="1:1">
      <c r="A32" t="s">
        <v>142</v>
      </c>
    </row>
    <row r="33" spans="1:1">
      <c r="A33" t="s">
        <v>143</v>
      </c>
    </row>
    <row r="34" spans="1:1">
      <c r="A34" t="s">
        <v>144</v>
      </c>
    </row>
  </sheetData>
  <autoFilter ref="A1:K26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" sqref="D$1:D$1048576"/>
    </sheetView>
  </sheetViews>
  <sheetFormatPr defaultColWidth="8" defaultRowHeight="12.75" outlineLevelRow="5"/>
  <cols>
    <col min="1" max="16383" width="8" style="1"/>
  </cols>
  <sheetData>
    <row r="1" s="1" customFormat="1" spans="1:20">
      <c r="A1" s="2" t="s">
        <v>145</v>
      </c>
      <c r="B1" s="2" t="s">
        <v>146</v>
      </c>
      <c r="C1" s="2" t="s">
        <v>147</v>
      </c>
      <c r="D1" s="2" t="s">
        <v>148</v>
      </c>
      <c r="E1" s="2" t="s">
        <v>149</v>
      </c>
      <c r="F1" s="2" t="s">
        <v>17</v>
      </c>
      <c r="G1" s="2" t="s">
        <v>18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</row>
    <row r="2" s="1" customFormat="1" spans="1:20">
      <c r="A2" s="1" t="s">
        <v>163</v>
      </c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168</v>
      </c>
      <c r="G2" s="1" t="s">
        <v>169</v>
      </c>
      <c r="H2" s="1" t="s">
        <v>170</v>
      </c>
      <c r="I2" s="1" t="s">
        <v>7</v>
      </c>
      <c r="J2" s="1" t="s">
        <v>171</v>
      </c>
      <c r="K2" s="1" t="s">
        <v>7</v>
      </c>
      <c r="L2" s="1" t="s">
        <v>7</v>
      </c>
      <c r="M2" s="1" t="s">
        <v>172</v>
      </c>
      <c r="N2" s="1" t="s">
        <v>172</v>
      </c>
      <c r="O2" s="1" t="s">
        <v>7</v>
      </c>
      <c r="P2" s="1" t="s">
        <v>173</v>
      </c>
      <c r="Q2" s="1" t="s">
        <v>174</v>
      </c>
      <c r="R2" s="1" t="s">
        <v>175</v>
      </c>
      <c r="S2" s="1" t="s">
        <v>176</v>
      </c>
      <c r="T2" s="1" t="s">
        <v>177</v>
      </c>
    </row>
    <row r="3" s="1" customFormat="1" spans="1:20">
      <c r="A3" s="1" t="s">
        <v>112</v>
      </c>
      <c r="B3" s="1" t="s">
        <v>169</v>
      </c>
      <c r="C3" s="1" t="s">
        <v>178</v>
      </c>
      <c r="D3" s="1" t="s">
        <v>110</v>
      </c>
      <c r="E3" s="1" t="s">
        <v>113</v>
      </c>
      <c r="F3" s="1" t="s">
        <v>169</v>
      </c>
      <c r="G3" s="1" t="s">
        <v>179</v>
      </c>
      <c r="H3" s="1" t="s">
        <v>170</v>
      </c>
      <c r="I3" s="1" t="s">
        <v>115</v>
      </c>
      <c r="J3" s="1" t="s">
        <v>171</v>
      </c>
      <c r="K3" s="1" t="s">
        <v>115</v>
      </c>
      <c r="L3" s="1" t="s">
        <v>115</v>
      </c>
      <c r="M3" s="1" t="s">
        <v>172</v>
      </c>
      <c r="N3" s="1" t="s">
        <v>172</v>
      </c>
      <c r="O3" s="1" t="s">
        <v>7</v>
      </c>
      <c r="P3" s="1" t="s">
        <v>173</v>
      </c>
      <c r="Q3" s="1" t="s">
        <v>180</v>
      </c>
      <c r="R3" s="1" t="s">
        <v>175</v>
      </c>
      <c r="S3" s="1" t="s">
        <v>176</v>
      </c>
      <c r="T3" s="1" t="s">
        <v>177</v>
      </c>
    </row>
    <row r="4" s="1" customFormat="1" spans="1:20">
      <c r="A4" s="1" t="s">
        <v>116</v>
      </c>
      <c r="B4" s="1" t="s">
        <v>169</v>
      </c>
      <c r="C4" s="1" t="s">
        <v>181</v>
      </c>
      <c r="D4" s="1" t="s">
        <v>110</v>
      </c>
      <c r="E4" s="1" t="s">
        <v>117</v>
      </c>
      <c r="F4" s="1" t="s">
        <v>169</v>
      </c>
      <c r="G4" s="1" t="s">
        <v>179</v>
      </c>
      <c r="H4" s="1" t="s">
        <v>170</v>
      </c>
      <c r="I4" s="1" t="s">
        <v>118</v>
      </c>
      <c r="J4" s="1" t="s">
        <v>171</v>
      </c>
      <c r="K4" s="1" t="s">
        <v>118</v>
      </c>
      <c r="L4" s="1" t="s">
        <v>118</v>
      </c>
      <c r="M4" s="1" t="s">
        <v>172</v>
      </c>
      <c r="N4" s="1" t="s">
        <v>172</v>
      </c>
      <c r="O4" s="1" t="s">
        <v>7</v>
      </c>
      <c r="P4" s="1" t="s">
        <v>173</v>
      </c>
      <c r="Q4" s="1" t="s">
        <v>182</v>
      </c>
      <c r="R4" s="1" t="s">
        <v>175</v>
      </c>
      <c r="S4" s="1" t="s">
        <v>176</v>
      </c>
      <c r="T4" s="1" t="s">
        <v>177</v>
      </c>
    </row>
    <row r="5" s="1" customFormat="1" spans="1:20">
      <c r="A5" s="1" t="s">
        <v>103</v>
      </c>
      <c r="B5" s="1" t="s">
        <v>183</v>
      </c>
      <c r="C5" s="1" t="s">
        <v>184</v>
      </c>
      <c r="D5" s="1" t="s">
        <v>101</v>
      </c>
      <c r="E5" s="1" t="s">
        <v>104</v>
      </c>
      <c r="F5" s="1" t="s">
        <v>183</v>
      </c>
      <c r="G5" s="1" t="s">
        <v>185</v>
      </c>
      <c r="H5" s="1" t="s">
        <v>170</v>
      </c>
      <c r="I5" s="1" t="s">
        <v>105</v>
      </c>
      <c r="J5" s="1" t="s">
        <v>171</v>
      </c>
      <c r="K5" s="1" t="s">
        <v>105</v>
      </c>
      <c r="L5" s="1" t="s">
        <v>105</v>
      </c>
      <c r="M5" s="1" t="s">
        <v>172</v>
      </c>
      <c r="N5" s="1" t="s">
        <v>172</v>
      </c>
      <c r="O5" s="1" t="s">
        <v>7</v>
      </c>
      <c r="P5" s="1" t="s">
        <v>173</v>
      </c>
      <c r="Q5" s="1" t="s">
        <v>186</v>
      </c>
      <c r="R5" s="1" t="s">
        <v>175</v>
      </c>
      <c r="S5" s="1" t="s">
        <v>176</v>
      </c>
      <c r="T5" s="1" t="s">
        <v>177</v>
      </c>
    </row>
    <row r="6" s="1" customFormat="1" spans="1:20">
      <c r="A6" s="1" t="s">
        <v>106</v>
      </c>
      <c r="B6" s="1" t="s">
        <v>185</v>
      </c>
      <c r="C6" s="1" t="s">
        <v>187</v>
      </c>
      <c r="D6" s="1" t="s">
        <v>101</v>
      </c>
      <c r="E6" s="1" t="s">
        <v>107</v>
      </c>
      <c r="F6" s="1" t="s">
        <v>185</v>
      </c>
      <c r="G6" s="1" t="s">
        <v>188</v>
      </c>
      <c r="H6" s="1" t="s">
        <v>170</v>
      </c>
      <c r="I6" s="1" t="s">
        <v>109</v>
      </c>
      <c r="J6" s="1" t="s">
        <v>171</v>
      </c>
      <c r="K6" s="1" t="s">
        <v>109</v>
      </c>
      <c r="L6" s="1" t="s">
        <v>109</v>
      </c>
      <c r="M6" s="1" t="s">
        <v>172</v>
      </c>
      <c r="N6" s="1" t="s">
        <v>172</v>
      </c>
      <c r="O6" s="1" t="s">
        <v>7</v>
      </c>
      <c r="P6" s="1" t="s">
        <v>173</v>
      </c>
      <c r="Q6" s="1" t="s">
        <v>189</v>
      </c>
      <c r="R6" s="1" t="s">
        <v>175</v>
      </c>
      <c r="S6" s="1" t="s">
        <v>176</v>
      </c>
      <c r="T6" s="1" t="s">
        <v>177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2021-06-22T07:46:03Z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A0A8A0D1D4EE4580856F9D34336AF9C9</vt:lpwstr>
  </property>
  <property fmtid="{D5CDD505-2E9C-101B-9397-08002B2CF9AE}" pid="3" name="KSOProductBuildVer">
    <vt:lpwstr>2052-11.1.0.10495</vt:lpwstr>
  </property>
</Properties>
</file>