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<sst xmlns="http://schemas.openxmlformats.org/spreadsheetml/2006/main" count="594" uniqueCount="224">
  <si>
    <t>去哪儿网酒店预付对账单</t>
  </si>
  <si>
    <t>供应商名称：</t>
  </si>
  <si>
    <t>趣悠游</t>
  </si>
  <si>
    <t>结算周期：</t>
  </si>
  <si>
    <t>2021-06-21至2021-06-27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</si>
  <si>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</si>
  <si>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</si>
  <si>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</si>
  <si>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</si>
  <si>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</si>
  <si>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</si>
  <si>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</si>
  <si>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</si>
  <si>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</si>
  <si>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</si>
  <si>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</si>
  <si>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</si>
  <si>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</si>
  <si>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</si>
  <si>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</si>
  <si>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¥7,813.05</t>
  </si>
  <si>
    <t>¥288.00</t>
  </si>
  <si>
    <t>¥610.05</t>
  </si>
  <si>
    <t>¥384.00</t>
  </si>
  <si>
    <t>¥7,299.00</t>
  </si>
  <si>
    <t>分类信息</t>
  </si>
  <si>
    <t>业务类型</t>
  </si>
  <si>
    <t>酒店预付（点击查看明细）</t>
  </si>
  <si>
    <t>¥6,915.00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</si>
  <si>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</si>
  <si>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</si>
  <si>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</si>
  <si>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</si>
  <si>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</si>
  <si>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</si>
  <si>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</si>
  <si>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</si>
  <si>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</si>
  <si>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</si>
  <si>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</si>
  <si>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</si>
  <si>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</si>
  <si>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</si>
  <si>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</si>
  <si>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</si>
  <si>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</si>
  <si>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</si>
  <si>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</si>
  <si>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</si>
  <si>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</si>
  <si>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</si>
  <si>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</si>
  <si>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</si>
  <si>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</si>
  <si>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</si>
  <si>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</si>
  <si>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</si>
  <si>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</si>
  <si>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</si>
  <si>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</si>
  <si>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</si>
  <si>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</si>
  <si>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</si>
  <si>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</si>
  <si>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</si>
  <si>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</si>
  <si>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</si>
  <si>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</si>
  <si>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</si>
  <si>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</si>
  <si>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</si>
  <si>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</si>
  <si>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702670788543</t>
  </si>
  <si>
    <t>2165856</t>
  </si>
  <si>
    <t>酒店预付</t>
  </si>
  <si>
    <t>否</t>
  </si>
  <si>
    <t>普通</t>
  </si>
  <si>
    <t>197276867</t>
  </si>
  <si>
    <t>鲍甯顿朱美拉湖塔酒店</t>
  </si>
  <si>
    <t>1626188</t>
  </si>
  <si>
    <t>YAN/MENG</t>
  </si>
  <si>
    <t>2021-06-21</t>
  </si>
  <si>
    <t>2021-06-22</t>
  </si>
  <si>
    <t>¥502.00</t>
  </si>
  <si>
    <t>¥46.00</t>
  </si>
  <si>
    <t>¥456.00</t>
  </si>
  <si>
    <t>Superior Room</t>
  </si>
  <si>
    <t>WEBSITE</t>
  </si>
  <si>
    <t>702672717621</t>
  </si>
  <si>
    <t>2168588</t>
  </si>
  <si>
    <t>197586272</t>
  </si>
  <si>
    <t>艾恩雅乐轩酒店</t>
  </si>
  <si>
    <t>WU/QIONG</t>
  </si>
  <si>
    <t>2021-06-23</t>
  </si>
  <si>
    <t>2021-06-24</t>
  </si>
  <si>
    <t>¥533.05</t>
  </si>
  <si>
    <t>¥50.05</t>
  </si>
  <si>
    <t>¥483.00</t>
  </si>
  <si>
    <t>Aloft Room, Guest room, 1 King</t>
  </si>
  <si>
    <t>702673074879</t>
  </si>
  <si>
    <t>2169463</t>
  </si>
  <si>
    <t>197586344</t>
  </si>
  <si>
    <t>曼谷盛泰澜中央世界商业中心酒店</t>
  </si>
  <si>
    <t>CHEN/WULIANG</t>
  </si>
  <si>
    <t>2021-06-26</t>
  </si>
  <si>
    <t>¥694.00</t>
  </si>
  <si>
    <t>¥70.00</t>
  </si>
  <si>
    <t>¥624.00</t>
  </si>
  <si>
    <t>Superior Hollywood Room</t>
  </si>
  <si>
    <t>702675127872</t>
  </si>
  <si>
    <t>2173414</t>
  </si>
  <si>
    <t>197304620</t>
  </si>
  <si>
    <t>首尔 N酒店</t>
  </si>
  <si>
    <t>SUN/BIN</t>
  </si>
  <si>
    <t>2021-06-27</t>
  </si>
  <si>
    <t>2021-06-26 16:18:19</t>
  </si>
  <si>
    <t>Standard Twin Room</t>
  </si>
  <si>
    <t>702673755658</t>
  </si>
  <si>
    <t>2170924</t>
  </si>
  <si>
    <t>817847917</t>
  </si>
  <si>
    <t>西归浦华美达安可酒店</t>
  </si>
  <si>
    <t>ZHU/KAIFENG</t>
  </si>
  <si>
    <t>2021-06-25</t>
  </si>
  <si>
    <t>¥450.00</t>
  </si>
  <si>
    <t>¥36.00</t>
  </si>
  <si>
    <t>¥414.00</t>
  </si>
  <si>
    <t>Deluxe Twin Room with City View</t>
  </si>
  <si>
    <t>702668171744</t>
  </si>
  <si>
    <t>2163458</t>
  </si>
  <si>
    <t>221839049</t>
  </si>
  <si>
    <t>香港朗廷酒店</t>
  </si>
  <si>
    <t>CHU/YAO</t>
  </si>
  <si>
    <t>2021-06-19</t>
  </si>
  <si>
    <t>2021-06-20</t>
  </si>
  <si>
    <t>¥5,047.00</t>
  </si>
  <si>
    <t>¥385.00</t>
  </si>
  <si>
    <t>¥4,662.00</t>
  </si>
  <si>
    <t>Superior Courtyard King</t>
  </si>
  <si>
    <t>702674157842</t>
  </si>
  <si>
    <t>2171351</t>
  </si>
  <si>
    <t>221856539</t>
  </si>
  <si>
    <t>香港云浦酒店</t>
  </si>
  <si>
    <t>CHAK/KIUSHUI</t>
  </si>
  <si>
    <t>¥299.00</t>
  </si>
  <si>
    <t>¥23.00</t>
  </si>
  <si>
    <t>¥276.00</t>
  </si>
  <si>
    <t>Double Bed Room</t>
  </si>
  <si>
    <t>合计</t>
  </si>
  <si>
    <t/>
  </si>
  <si>
    <t>¥7,525.05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</si>
  <si>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</si>
  <si>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</si>
  <si>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</si>
  <si>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</si>
  <si>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</si>
  <si>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</si>
  <si>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</si>
  <si>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csg_manual_202106181034525998874</t>
  </si>
  <si>
    <t>702640485325</t>
  </si>
  <si>
    <t>1615646</t>
  </si>
  <si>
    <t>2021-06-18</t>
  </si>
  <si>
    <t>赔付-房费追回</t>
  </si>
  <si>
    <t>¥192.00</t>
  </si>
  <si>
    <t>--</t>
  </si>
  <si>
    <t>核实订单702640485325因疫情原因，客人签证过期无法入住故取消订单，属于不可抗力因素，订单可申诉成功，此单不结算不追赔，现已追赔192元，故补回贵司192元</t>
  </si>
  <si>
    <t>csg_manual_202106181034525707880</t>
  </si>
  <si>
    <t>702639328524</t>
  </si>
  <si>
    <t>核实订单702639328524因疫情原因，客人签证过期无法入住故取消订单，属于不可抗力因素，订单可申诉成功，此单不结算不追赔，现已追赔192元，故补回贵司192元</t>
  </si>
  <si>
    <t>返现日期</t>
  </si>
  <si>
    <t>，</t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</si>
  <si>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192</t>
    </r>
    <r>
      <rPr>
        <sz val="10"/>
        <rFont val="宋体"/>
        <charset val="134"/>
      </rPr>
      <t>元</t>
    </r>
  </si>
  <si>
    <t>A210629103043481</t>
  </si>
  <si>
    <r>
      <t>总计：</t>
    </r>
    <r>
      <rPr>
        <sz val="10"/>
        <rFont val="Arial"/>
        <charset val="134"/>
      </rPr>
      <t>7299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</si>
  <si>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</si>
  <si>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</si>
  <si>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</si>
  <si>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</si>
  <si>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</si>
  <si>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</si>
  <si>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</si>
  <si>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</si>
  <si>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</si>
  <si>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</si>
  <si>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</si>
  <si>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</si>
  <si>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</si>
  <si>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</si>
  <si>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</si>
  <si>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</si>
  <si>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CHAK KIUSHUI</t>
  </si>
  <si>
    <t>退房日周结</t>
  </si>
  <si>
    <t>276.00</t>
  </si>
  <si>
    <t>RMB</t>
  </si>
  <si>
    <t>0</t>
  </si>
  <si>
    <t>0.00</t>
  </si>
  <si>
    <t>趣悠游国际直连</t>
  </si>
  <si>
    <t>2021-06-25 10:16:31</t>
  </si>
  <si>
    <t>广州汇登信息科技有限公司</t>
  </si>
  <si>
    <t>直连</t>
  </si>
  <si>
    <t>ZHU KAIFENG</t>
  </si>
  <si>
    <t>414.00</t>
  </si>
  <si>
    <t>2021-06-24 22:45:10</t>
  </si>
  <si>
    <t>CHEN WULIANG</t>
  </si>
  <si>
    <t>624.00</t>
  </si>
  <si>
    <t>2021-06-24 01:38:36</t>
  </si>
  <si>
    <t>阿尔艾茵雅乐轩酒店</t>
  </si>
  <si>
    <t>WU QIONG</t>
  </si>
  <si>
    <t>483.00</t>
  </si>
  <si>
    <t>2021-06-23 14:36:27</t>
  </si>
  <si>
    <t>迪拜鲍宁顿朱美拉湖塔酒店</t>
  </si>
  <si>
    <t>YAN MENG</t>
  </si>
  <si>
    <t>456.00</t>
  </si>
  <si>
    <t>2021-06-21 19:39:31</t>
  </si>
  <si>
    <t>CHU YAO</t>
  </si>
  <si>
    <t>4662.00</t>
  </si>
  <si>
    <t>2021-06-19 21:04:58</t>
  </si>
  <si>
    <t>702636219247</t>
  </si>
  <si>
    <t>2021-05-18</t>
  </si>
  <si>
    <t>2121790</t>
  </si>
  <si>
    <t>新加坡庄家大酒店</t>
  </si>
  <si>
    <t>XU ZIHENG</t>
  </si>
  <si>
    <t>2021-05-19 16:02:13</t>
  </si>
  <si>
    <t>是</t>
  </si>
  <si>
    <t>直采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</si>
</sst>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22" borderId="16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7</v>
      </c>
      <c r="B5" s="26" t="s">
        <v>19</v>
      </c>
      <c r="C5" s="10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10" t="s">
        <v>19</v>
      </c>
      <c r="K5" s="10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7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10" t="s">
        <v>19</v>
      </c>
      <c r="K8" s="10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93</v>
      </c>
      <c r="P3" s="7" t="s">
        <v>94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2</v>
      </c>
      <c r="N4" s="7" t="s">
        <v>94</v>
      </c>
      <c r="O4" s="7" t="s">
        <v>94</v>
      </c>
      <c r="P4" s="7" t="s">
        <v>104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1</v>
      </c>
      <c r="N5" s="7" t="s">
        <v>104</v>
      </c>
      <c r="O5" s="7" t="s">
        <v>104</v>
      </c>
      <c r="P5" s="7" t="s">
        <v>114</v>
      </c>
      <c r="Q5" s="7"/>
      <c r="R5" s="12" t="s">
        <v>21</v>
      </c>
      <c r="S5" s="14" t="s">
        <v>21</v>
      </c>
      <c r="T5" s="7" t="s">
        <v>115</v>
      </c>
      <c r="U5" s="12" t="s">
        <v>19</v>
      </c>
      <c r="V5" s="12" t="s">
        <v>19</v>
      </c>
      <c r="W5" s="14" t="s">
        <v>19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19</v>
      </c>
      <c r="AD5" t="s">
        <v>6</v>
      </c>
      <c r="AE5" t="s">
        <v>116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119</v>
      </c>
      <c r="H6" s="7" t="s">
        <v>120</v>
      </c>
      <c r="I6" s="7" t="s">
        <v>79</v>
      </c>
      <c r="J6" s="7" t="s">
        <v>2</v>
      </c>
      <c r="K6" s="7" t="s">
        <v>121</v>
      </c>
      <c r="L6" s="7">
        <v>1</v>
      </c>
      <c r="M6" s="7">
        <v>2</v>
      </c>
      <c r="N6" s="7" t="s">
        <v>94</v>
      </c>
      <c r="O6" s="7" t="s">
        <v>122</v>
      </c>
      <c r="P6" s="7" t="s">
        <v>114</v>
      </c>
      <c r="Q6" s="7"/>
      <c r="R6" s="12" t="s">
        <v>123</v>
      </c>
      <c r="S6" s="14" t="s">
        <v>19</v>
      </c>
      <c r="T6" s="7"/>
      <c r="U6" s="12" t="s">
        <v>19</v>
      </c>
      <c r="V6" s="12" t="s">
        <v>123</v>
      </c>
      <c r="W6" s="14" t="s">
        <v>124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129</v>
      </c>
      <c r="H7" s="7" t="s">
        <v>130</v>
      </c>
      <c r="I7" s="7" t="s">
        <v>79</v>
      </c>
      <c r="J7" s="7" t="s">
        <v>2</v>
      </c>
      <c r="K7" s="7" t="s">
        <v>131</v>
      </c>
      <c r="L7" s="7">
        <v>1</v>
      </c>
      <c r="M7" s="7">
        <v>7</v>
      </c>
      <c r="N7" s="7" t="s">
        <v>132</v>
      </c>
      <c r="O7" s="7" t="s">
        <v>133</v>
      </c>
      <c r="P7" s="7" t="s">
        <v>114</v>
      </c>
      <c r="Q7" s="7"/>
      <c r="R7" s="12" t="s">
        <v>134</v>
      </c>
      <c r="S7" s="14" t="s">
        <v>19</v>
      </c>
      <c r="T7" s="7"/>
      <c r="U7" s="12" t="s">
        <v>19</v>
      </c>
      <c r="V7" s="12" t="s">
        <v>134</v>
      </c>
      <c r="W7" s="14" t="s">
        <v>135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140</v>
      </c>
      <c r="H8" s="7" t="s">
        <v>141</v>
      </c>
      <c r="I8" s="7" t="s">
        <v>79</v>
      </c>
      <c r="J8" s="7" t="s">
        <v>2</v>
      </c>
      <c r="K8" s="7" t="s">
        <v>142</v>
      </c>
      <c r="L8" s="7">
        <v>1</v>
      </c>
      <c r="M8" s="7">
        <v>1</v>
      </c>
      <c r="N8" s="7" t="s">
        <v>122</v>
      </c>
      <c r="O8" s="7" t="s">
        <v>104</v>
      </c>
      <c r="P8" s="7" t="s">
        <v>114</v>
      </c>
      <c r="Q8" s="7"/>
      <c r="R8" s="12" t="s">
        <v>143</v>
      </c>
      <c r="S8" s="14" t="s">
        <v>19</v>
      </c>
      <c r="T8" s="7"/>
      <c r="U8" s="12" t="s">
        <v>19</v>
      </c>
      <c r="V8" s="12" t="s">
        <v>143</v>
      </c>
      <c r="W8" s="14" t="s">
        <v>144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87</v>
      </c>
      <c r="AG8" t="s">
        <v>75</v>
      </c>
      <c r="AH8" t="s">
        <v>19</v>
      </c>
    </row>
    <row r="9" customHeight="1" spans="1:32">
      <c r="A9" s="8" t="s">
        <v>147</v>
      </c>
      <c r="B9" s="8"/>
      <c r="C9" s="8" t="s">
        <v>148</v>
      </c>
      <c r="D9" s="8"/>
      <c r="E9" s="8"/>
      <c r="F9" s="8"/>
      <c r="G9" s="8" t="s">
        <v>148</v>
      </c>
      <c r="H9" s="8" t="s">
        <v>148</v>
      </c>
      <c r="I9" s="8" t="s">
        <v>148</v>
      </c>
      <c r="J9" s="8" t="s">
        <v>148</v>
      </c>
      <c r="K9" s="8" t="s">
        <v>148</v>
      </c>
      <c r="L9" s="8" t="s">
        <v>148</v>
      </c>
      <c r="M9" s="8" t="s">
        <v>148</v>
      </c>
      <c r="N9" s="8" t="s">
        <v>148</v>
      </c>
      <c r="O9" s="8" t="s">
        <v>148</v>
      </c>
      <c r="P9" s="8" t="s">
        <v>148</v>
      </c>
      <c r="Q9" s="8"/>
      <c r="R9" s="13" t="s">
        <v>20</v>
      </c>
      <c r="S9" s="13" t="s">
        <v>21</v>
      </c>
      <c r="T9" s="8" t="s">
        <v>148</v>
      </c>
      <c r="U9" s="13"/>
      <c r="V9" s="13" t="s">
        <v>149</v>
      </c>
      <c r="W9" s="13" t="s">
        <v>22</v>
      </c>
      <c r="X9" s="13"/>
      <c r="Y9" s="13"/>
      <c r="Z9" s="13"/>
      <c r="AA9" s="8"/>
      <c r="AB9" s="13"/>
      <c r="AC9" s="8"/>
      <c r="AD9" s="8" t="s">
        <v>148</v>
      </c>
      <c r="AE9" s="8"/>
      <c r="AF9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150</v>
      </c>
      <c r="B1" s="4" t="s">
        <v>151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152</v>
      </c>
      <c r="H1" s="4" t="s">
        <v>153</v>
      </c>
      <c r="I1" s="4" t="s">
        <v>13</v>
      </c>
      <c r="J1" s="4" t="s">
        <v>17</v>
      </c>
      <c r="K1" s="4" t="s">
        <v>18</v>
      </c>
      <c r="L1" s="11" t="s">
        <v>154</v>
      </c>
      <c r="M1" s="4" t="s">
        <v>155</v>
      </c>
      <c r="N1" s="4" t="s">
        <v>156</v>
      </c>
    </row>
    <row r="2" ht="14.25" customHeight="1" spans="1:256">
      <c r="A2" s="6" t="s">
        <v>157</v>
      </c>
      <c r="B2" s="7" t="s">
        <v>158</v>
      </c>
      <c r="C2" s="7" t="s">
        <v>159</v>
      </c>
      <c r="D2" s="7" t="s">
        <v>2</v>
      </c>
      <c r="E2" s="7" t="s">
        <v>76</v>
      </c>
      <c r="F2" s="7" t="s">
        <v>75</v>
      </c>
      <c r="G2" s="7" t="s">
        <v>160</v>
      </c>
      <c r="H2" s="7" t="s">
        <v>161</v>
      </c>
      <c r="I2" s="12" t="s">
        <v>162</v>
      </c>
      <c r="J2" s="12" t="s">
        <v>19</v>
      </c>
      <c r="K2" s="12" t="s">
        <v>162</v>
      </c>
      <c r="L2" s="7" t="s">
        <v>163</v>
      </c>
      <c r="M2" s="7" t="s">
        <v>164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165</v>
      </c>
      <c r="B3" s="7" t="s">
        <v>166</v>
      </c>
      <c r="C3" s="7" t="s">
        <v>159</v>
      </c>
      <c r="D3" s="7" t="s">
        <v>2</v>
      </c>
      <c r="E3" s="7" t="s">
        <v>76</v>
      </c>
      <c r="F3" s="7" t="s">
        <v>75</v>
      </c>
      <c r="G3" s="7" t="s">
        <v>160</v>
      </c>
      <c r="H3" s="7" t="s">
        <v>161</v>
      </c>
      <c r="I3" s="12" t="s">
        <v>162</v>
      </c>
      <c r="J3" s="12" t="s">
        <v>19</v>
      </c>
      <c r="K3" s="12" t="s">
        <v>162</v>
      </c>
      <c r="L3" s="7" t="s">
        <v>163</v>
      </c>
      <c r="M3" s="7" t="s">
        <v>167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147</v>
      </c>
      <c r="B4" s="8" t="s">
        <v>148</v>
      </c>
      <c r="C4" s="8" t="s">
        <v>148</v>
      </c>
      <c r="D4" s="8" t="s">
        <v>148</v>
      </c>
      <c r="E4" s="8"/>
      <c r="F4" s="8"/>
      <c r="G4" s="8" t="s">
        <v>148</v>
      </c>
      <c r="H4" s="8" t="s">
        <v>148</v>
      </c>
      <c r="I4" s="13" t="s">
        <v>23</v>
      </c>
      <c r="J4" s="13"/>
      <c r="K4" s="13"/>
      <c r="L4" s="8"/>
      <c r="M4" s="8" t="s">
        <v>148</v>
      </c>
      <c r="N4" t="s">
        <v>148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168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D26" sqref="D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169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456</v>
      </c>
      <c r="E2" t="str">
        <f>VLOOKUP(A2,HOP!A:L,12,0)</f>
        <v>456.00</v>
      </c>
      <c r="F2" t="str">
        <f>VLOOKUP(A2,HOP!A:C,3,0)</f>
        <v>2165856</v>
      </c>
      <c r="G2">
        <f>D2-E2</f>
        <v>0</v>
      </c>
      <c r="H2" t="str">
        <f>$H$1&amp;F2</f>
        <v>，2165856</v>
      </c>
      <c r="I2" t="str">
        <f>VLOOKUP(A2,HOP!A:T,20,0)</f>
        <v>直连</v>
      </c>
    </row>
    <row r="3" ht="14.25" customHeight="1" spans="1:9">
      <c r="A3" s="6" t="s">
        <v>88</v>
      </c>
      <c r="B3" s="7" t="s">
        <v>93</v>
      </c>
      <c r="C3" s="7" t="s">
        <v>94</v>
      </c>
      <c r="D3" s="3">
        <v>483</v>
      </c>
      <c r="E3" t="str">
        <f>VLOOKUP(A3,HOP!A:L,12,0)</f>
        <v>483.00</v>
      </c>
      <c r="F3" t="str">
        <f>VLOOKUP(A3,HOP!A:C,3,0)</f>
        <v>2168588</v>
      </c>
      <c r="G3">
        <f t="shared" ref="G3:G10" si="0">D3-E3</f>
        <v>0</v>
      </c>
      <c r="H3" t="str">
        <f t="shared" ref="H3:H10" si="1">$H$1&amp;F3</f>
        <v>，2168588</v>
      </c>
      <c r="I3" t="str">
        <f>VLOOKUP(A3,HOP!A:T,20,0)</f>
        <v>直连</v>
      </c>
    </row>
    <row r="4" ht="14.25" customHeight="1" spans="1:9">
      <c r="A4" s="6" t="s">
        <v>99</v>
      </c>
      <c r="B4" s="7" t="s">
        <v>94</v>
      </c>
      <c r="C4" s="7" t="s">
        <v>104</v>
      </c>
      <c r="D4" s="3">
        <v>624</v>
      </c>
      <c r="E4" t="str">
        <f>VLOOKUP(A4,HOP!A:L,12,0)</f>
        <v>624.00</v>
      </c>
      <c r="F4" t="str">
        <f>VLOOKUP(A4,HOP!A:C,3,0)</f>
        <v>2169463</v>
      </c>
      <c r="G4">
        <f t="shared" si="0"/>
        <v>0</v>
      </c>
      <c r="H4" t="str">
        <f t="shared" si="1"/>
        <v>，2169463</v>
      </c>
      <c r="I4" t="str">
        <f>VLOOKUP(A4,HOP!A:T,20,0)</f>
        <v>直连</v>
      </c>
    </row>
    <row r="5" ht="14.25" hidden="1" customHeight="1" spans="1:9">
      <c r="A5" s="6" t="s">
        <v>109</v>
      </c>
      <c r="B5" s="7" t="s">
        <v>104</v>
      </c>
      <c r="C5" s="7" t="s">
        <v>114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customHeight="1" spans="1:9">
      <c r="A6" s="6" t="s">
        <v>117</v>
      </c>
      <c r="B6" s="7" t="s">
        <v>122</v>
      </c>
      <c r="C6" s="7" t="s">
        <v>114</v>
      </c>
      <c r="D6" s="3">
        <v>414</v>
      </c>
      <c r="E6" t="str">
        <f>VLOOKUP(A6,HOP!A:L,12,0)</f>
        <v>414.00</v>
      </c>
      <c r="F6" t="str">
        <f>VLOOKUP(A6,HOP!A:C,3,0)</f>
        <v>2170924</v>
      </c>
      <c r="G6">
        <f t="shared" si="0"/>
        <v>0</v>
      </c>
      <c r="H6" t="str">
        <f t="shared" si="1"/>
        <v>，2170924</v>
      </c>
      <c r="I6" t="str">
        <f>VLOOKUP(A6,HOP!A:T,20,0)</f>
        <v>直连</v>
      </c>
    </row>
    <row r="7" ht="14.25" customHeight="1" spans="1:9">
      <c r="A7" s="6" t="s">
        <v>127</v>
      </c>
      <c r="B7" s="7" t="s">
        <v>133</v>
      </c>
      <c r="C7" s="7" t="s">
        <v>114</v>
      </c>
      <c r="D7" s="3">
        <v>4662</v>
      </c>
      <c r="E7" t="str">
        <f>VLOOKUP(A7,HOP!A:L,12,0)</f>
        <v>4662.00</v>
      </c>
      <c r="F7" t="str">
        <f>VLOOKUP(A7,HOP!A:C,3,0)</f>
        <v>2163458</v>
      </c>
      <c r="G7">
        <f t="shared" si="0"/>
        <v>0</v>
      </c>
      <c r="H7" t="str">
        <f t="shared" si="1"/>
        <v>，2163458</v>
      </c>
      <c r="I7" t="str">
        <f>VLOOKUP(A7,HOP!A:T,20,0)</f>
        <v>直连</v>
      </c>
    </row>
    <row r="8" ht="14.25" customHeight="1" spans="1:9">
      <c r="A8" s="6" t="s">
        <v>138</v>
      </c>
      <c r="B8" s="7" t="s">
        <v>104</v>
      </c>
      <c r="C8" s="7" t="s">
        <v>114</v>
      </c>
      <c r="D8" s="3">
        <v>276</v>
      </c>
      <c r="E8" t="str">
        <f>VLOOKUP(A8,HOP!A:L,12,0)</f>
        <v>276.00</v>
      </c>
      <c r="F8" t="str">
        <f>VLOOKUP(A8,HOP!A:C,3,0)</f>
        <v>2171351</v>
      </c>
      <c r="G8">
        <f t="shared" si="0"/>
        <v>0</v>
      </c>
      <c r="H8" t="str">
        <f t="shared" si="1"/>
        <v>，2171351</v>
      </c>
      <c r="I8" t="str">
        <f>VLOOKUP(A8,HOP!A:T,20,0)</f>
        <v>直连</v>
      </c>
    </row>
    <row r="9" customHeight="1" spans="1:10">
      <c r="A9" s="43" t="s">
        <v>158</v>
      </c>
      <c r="B9" s="8" t="s">
        <v>148</v>
      </c>
      <c r="C9" s="8" t="s">
        <v>148</v>
      </c>
      <c r="D9" s="9">
        <v>192</v>
      </c>
      <c r="E9" t="e">
        <f>VLOOKUP(A9,HOP!A:L,12,0)</f>
        <v>#N/A</v>
      </c>
      <c r="F9">
        <v>2127464</v>
      </c>
      <c r="G9" t="e">
        <f t="shared" si="0"/>
        <v>#N/A</v>
      </c>
      <c r="H9" t="str">
        <f t="shared" si="1"/>
        <v>，2127464</v>
      </c>
      <c r="I9" t="e">
        <f>VLOOKUP(A9,HOP!A:T,20,0)</f>
        <v>#N/A</v>
      </c>
      <c r="J9" t="s">
        <v>170</v>
      </c>
    </row>
    <row r="10" spans="1:10">
      <c r="A10" s="43" t="s">
        <v>166</v>
      </c>
      <c r="D10" s="9">
        <v>192</v>
      </c>
      <c r="E10" t="e">
        <f>VLOOKUP(A10,HOP!A:L,12,0)</f>
        <v>#N/A</v>
      </c>
      <c r="F10">
        <v>2127467</v>
      </c>
      <c r="G10" t="e">
        <f t="shared" si="0"/>
        <v>#N/A</v>
      </c>
      <c r="H10" t="str">
        <f t="shared" si="1"/>
        <v>，2127467</v>
      </c>
      <c r="I10" t="e">
        <f>VLOOKUP(A10,HOP!A:T,20,0)</f>
        <v>#N/A</v>
      </c>
      <c r="J10" t="s">
        <v>170</v>
      </c>
    </row>
    <row r="12" spans="4:4">
      <c r="D12" s="3">
        <f>SUM(D2:D11)</f>
        <v>7299</v>
      </c>
    </row>
    <row r="13" ht="14.25" spans="4:4">
      <c r="D13" s="10" t="s">
        <v>24</v>
      </c>
    </row>
    <row r="16" spans="1:1">
      <c r="A16" t="s">
        <v>171</v>
      </c>
    </row>
    <row r="17" spans="1:1">
      <c r="A17" s="5" t="s">
        <v>172</v>
      </c>
    </row>
  </sheetData>
  <autoFilter ref="A1:I10">
    <filterColumn colId="3">
      <filters>
        <filter val="192.00"/>
        <filter val="276.00"/>
        <filter val="414.00"/>
        <filter val="456.00"/>
        <filter val="483.00"/>
        <filter val="624.00"/>
        <filter val="4,662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173</v>
      </c>
      <c r="B1" s="2" t="s">
        <v>174</v>
      </c>
      <c r="C1" s="2" t="s">
        <v>175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176</v>
      </c>
      <c r="I1" s="2" t="s">
        <v>177</v>
      </c>
      <c r="J1" s="2" t="s">
        <v>178</v>
      </c>
      <c r="K1" s="2" t="s">
        <v>179</v>
      </c>
      <c r="L1" s="2" t="s">
        <v>180</v>
      </c>
      <c r="M1" s="2" t="s">
        <v>181</v>
      </c>
      <c r="N1" s="2" t="s">
        <v>182</v>
      </c>
      <c r="O1" s="2" t="s">
        <v>183</v>
      </c>
      <c r="P1" s="2" t="s">
        <v>184</v>
      </c>
      <c r="Q1" s="2" t="s">
        <v>185</v>
      </c>
      <c r="R1" s="2" t="s">
        <v>186</v>
      </c>
      <c r="S1" s="2" t="s">
        <v>187</v>
      </c>
      <c r="T1" s="2" t="s">
        <v>188</v>
      </c>
    </row>
    <row r="2" s="1" customFormat="1" spans="1:20">
      <c r="A2" s="1" t="s">
        <v>138</v>
      </c>
      <c r="B2" s="1" t="s">
        <v>122</v>
      </c>
      <c r="C2" s="1" t="s">
        <v>139</v>
      </c>
      <c r="D2" s="1" t="s">
        <v>141</v>
      </c>
      <c r="E2" s="1" t="s">
        <v>189</v>
      </c>
      <c r="F2" s="1" t="s">
        <v>104</v>
      </c>
      <c r="G2" s="1" t="s">
        <v>114</v>
      </c>
      <c r="H2" s="1" t="s">
        <v>190</v>
      </c>
      <c r="I2" s="1" t="s">
        <v>191</v>
      </c>
      <c r="J2" s="1" t="s">
        <v>192</v>
      </c>
      <c r="K2" s="1" t="s">
        <v>191</v>
      </c>
      <c r="L2" s="1" t="s">
        <v>191</v>
      </c>
      <c r="M2" s="1" t="s">
        <v>193</v>
      </c>
      <c r="N2" s="1" t="s">
        <v>193</v>
      </c>
      <c r="O2" s="1" t="s">
        <v>194</v>
      </c>
      <c r="P2" s="1" t="s">
        <v>195</v>
      </c>
      <c r="Q2" s="1" t="s">
        <v>196</v>
      </c>
      <c r="R2" s="1" t="s">
        <v>75</v>
      </c>
      <c r="S2" s="1" t="s">
        <v>197</v>
      </c>
      <c r="T2" s="1" t="s">
        <v>198</v>
      </c>
    </row>
    <row r="3" s="1" customFormat="1" spans="1:20">
      <c r="A3" s="1" t="s">
        <v>117</v>
      </c>
      <c r="B3" s="1" t="s">
        <v>94</v>
      </c>
      <c r="C3" s="1" t="s">
        <v>118</v>
      </c>
      <c r="D3" s="1" t="s">
        <v>120</v>
      </c>
      <c r="E3" s="1" t="s">
        <v>199</v>
      </c>
      <c r="F3" s="1" t="s">
        <v>122</v>
      </c>
      <c r="G3" s="1" t="s">
        <v>114</v>
      </c>
      <c r="H3" s="1" t="s">
        <v>190</v>
      </c>
      <c r="I3" s="1" t="s">
        <v>200</v>
      </c>
      <c r="J3" s="1" t="s">
        <v>192</v>
      </c>
      <c r="K3" s="1" t="s">
        <v>200</v>
      </c>
      <c r="L3" s="1" t="s">
        <v>200</v>
      </c>
      <c r="M3" s="1" t="s">
        <v>193</v>
      </c>
      <c r="N3" s="1" t="s">
        <v>193</v>
      </c>
      <c r="O3" s="1" t="s">
        <v>194</v>
      </c>
      <c r="P3" s="1" t="s">
        <v>195</v>
      </c>
      <c r="Q3" s="1" t="s">
        <v>201</v>
      </c>
      <c r="R3" s="1" t="s">
        <v>75</v>
      </c>
      <c r="S3" s="1" t="s">
        <v>197</v>
      </c>
      <c r="T3" s="1" t="s">
        <v>198</v>
      </c>
    </row>
    <row r="4" s="1" customFormat="1" spans="1:20">
      <c r="A4" s="1" t="s">
        <v>99</v>
      </c>
      <c r="B4" s="1" t="s">
        <v>94</v>
      </c>
      <c r="C4" s="1" t="s">
        <v>100</v>
      </c>
      <c r="D4" s="1" t="s">
        <v>102</v>
      </c>
      <c r="E4" s="1" t="s">
        <v>202</v>
      </c>
      <c r="F4" s="1" t="s">
        <v>94</v>
      </c>
      <c r="G4" s="1" t="s">
        <v>104</v>
      </c>
      <c r="H4" s="1" t="s">
        <v>190</v>
      </c>
      <c r="I4" s="1" t="s">
        <v>203</v>
      </c>
      <c r="J4" s="1" t="s">
        <v>192</v>
      </c>
      <c r="K4" s="1" t="s">
        <v>203</v>
      </c>
      <c r="L4" s="1" t="s">
        <v>203</v>
      </c>
      <c r="M4" s="1" t="s">
        <v>193</v>
      </c>
      <c r="N4" s="1" t="s">
        <v>193</v>
      </c>
      <c r="O4" s="1" t="s">
        <v>194</v>
      </c>
      <c r="P4" s="1" t="s">
        <v>195</v>
      </c>
      <c r="Q4" s="1" t="s">
        <v>204</v>
      </c>
      <c r="R4" s="1" t="s">
        <v>75</v>
      </c>
      <c r="S4" s="1" t="s">
        <v>197</v>
      </c>
      <c r="T4" s="1" t="s">
        <v>198</v>
      </c>
    </row>
    <row r="5" s="1" customFormat="1" spans="1:20">
      <c r="A5" s="1" t="s">
        <v>88</v>
      </c>
      <c r="B5" s="1" t="s">
        <v>93</v>
      </c>
      <c r="C5" s="1" t="s">
        <v>89</v>
      </c>
      <c r="D5" s="1" t="s">
        <v>205</v>
      </c>
      <c r="E5" s="1" t="s">
        <v>206</v>
      </c>
      <c r="F5" s="1" t="s">
        <v>93</v>
      </c>
      <c r="G5" s="1" t="s">
        <v>94</v>
      </c>
      <c r="H5" s="1" t="s">
        <v>190</v>
      </c>
      <c r="I5" s="1" t="s">
        <v>207</v>
      </c>
      <c r="J5" s="1" t="s">
        <v>192</v>
      </c>
      <c r="K5" s="1" t="s">
        <v>207</v>
      </c>
      <c r="L5" s="1" t="s">
        <v>207</v>
      </c>
      <c r="M5" s="1" t="s">
        <v>193</v>
      </c>
      <c r="N5" s="1" t="s">
        <v>193</v>
      </c>
      <c r="O5" s="1" t="s">
        <v>194</v>
      </c>
      <c r="P5" s="1" t="s">
        <v>195</v>
      </c>
      <c r="Q5" s="1" t="s">
        <v>208</v>
      </c>
      <c r="R5" s="1" t="s">
        <v>75</v>
      </c>
      <c r="S5" s="1" t="s">
        <v>197</v>
      </c>
      <c r="T5" s="1" t="s">
        <v>198</v>
      </c>
    </row>
    <row r="6" s="1" customFormat="1" spans="1:20">
      <c r="A6" s="1" t="s">
        <v>72</v>
      </c>
      <c r="B6" s="1" t="s">
        <v>81</v>
      </c>
      <c r="C6" s="1" t="s">
        <v>73</v>
      </c>
      <c r="D6" s="1" t="s">
        <v>209</v>
      </c>
      <c r="E6" s="1" t="s">
        <v>210</v>
      </c>
      <c r="F6" s="1" t="s">
        <v>81</v>
      </c>
      <c r="G6" s="1" t="s">
        <v>82</v>
      </c>
      <c r="H6" s="1" t="s">
        <v>190</v>
      </c>
      <c r="I6" s="1" t="s">
        <v>211</v>
      </c>
      <c r="J6" s="1" t="s">
        <v>192</v>
      </c>
      <c r="K6" s="1" t="s">
        <v>211</v>
      </c>
      <c r="L6" s="1" t="s">
        <v>211</v>
      </c>
      <c r="M6" s="1" t="s">
        <v>193</v>
      </c>
      <c r="N6" s="1" t="s">
        <v>193</v>
      </c>
      <c r="O6" s="1" t="s">
        <v>194</v>
      </c>
      <c r="P6" s="1" t="s">
        <v>195</v>
      </c>
      <c r="Q6" s="1" t="s">
        <v>212</v>
      </c>
      <c r="R6" s="1" t="s">
        <v>75</v>
      </c>
      <c r="S6" s="1" t="s">
        <v>197</v>
      </c>
      <c r="T6" s="1" t="s">
        <v>198</v>
      </c>
    </row>
    <row r="7" s="1" customFormat="1" spans="1:20">
      <c r="A7" s="1" t="s">
        <v>127</v>
      </c>
      <c r="B7" s="1" t="s">
        <v>132</v>
      </c>
      <c r="C7" s="1" t="s">
        <v>128</v>
      </c>
      <c r="D7" s="1" t="s">
        <v>130</v>
      </c>
      <c r="E7" s="1" t="s">
        <v>213</v>
      </c>
      <c r="F7" s="1" t="s">
        <v>133</v>
      </c>
      <c r="G7" s="1" t="s">
        <v>114</v>
      </c>
      <c r="H7" s="1" t="s">
        <v>190</v>
      </c>
      <c r="I7" s="1" t="s">
        <v>214</v>
      </c>
      <c r="J7" s="1" t="s">
        <v>192</v>
      </c>
      <c r="K7" s="1" t="s">
        <v>214</v>
      </c>
      <c r="L7" s="1" t="s">
        <v>214</v>
      </c>
      <c r="M7" s="1" t="s">
        <v>193</v>
      </c>
      <c r="N7" s="1" t="s">
        <v>193</v>
      </c>
      <c r="O7" s="1" t="s">
        <v>194</v>
      </c>
      <c r="P7" s="1" t="s">
        <v>195</v>
      </c>
      <c r="Q7" s="1" t="s">
        <v>215</v>
      </c>
      <c r="R7" s="1" t="s">
        <v>75</v>
      </c>
      <c r="S7" s="1" t="s">
        <v>197</v>
      </c>
      <c r="T7" s="1" t="s">
        <v>198</v>
      </c>
    </row>
    <row r="8" s="1" customFormat="1" spans="1:20">
      <c r="A8" s="1" t="s">
        <v>216</v>
      </c>
      <c r="B8" s="1" t="s">
        <v>217</v>
      </c>
      <c r="C8" s="1" t="s">
        <v>218</v>
      </c>
      <c r="D8" s="1" t="s">
        <v>219</v>
      </c>
      <c r="E8" s="1" t="s">
        <v>220</v>
      </c>
      <c r="F8" s="1" t="s">
        <v>93</v>
      </c>
      <c r="G8" s="1" t="s">
        <v>94</v>
      </c>
      <c r="H8" s="1" t="s">
        <v>190</v>
      </c>
      <c r="I8" s="1" t="s">
        <v>194</v>
      </c>
      <c r="J8" s="1" t="s">
        <v>192</v>
      </c>
      <c r="K8" s="1" t="s">
        <v>194</v>
      </c>
      <c r="L8" s="1" t="s">
        <v>194</v>
      </c>
      <c r="M8" s="1" t="s">
        <v>193</v>
      </c>
      <c r="N8" s="1" t="s">
        <v>193</v>
      </c>
      <c r="O8" s="1" t="s">
        <v>194</v>
      </c>
      <c r="P8" s="1" t="s">
        <v>195</v>
      </c>
      <c r="Q8" s="1" t="s">
        <v>221</v>
      </c>
      <c r="R8" s="1" t="s">
        <v>222</v>
      </c>
      <c r="S8" s="1" t="s">
        <v>197</v>
      </c>
      <c r="T8" s="1" t="s">
        <v>223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2021-06-29T02:30:07Z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B24AEBCA25514AA6B113E5CED0D5C3A8</vt:lpwstr>
  </property>
</Properties>
</file>