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<sst xmlns="http://schemas.openxmlformats.org/spreadsheetml/2006/main" count="344" uniqueCount="142">
  <si>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</si>
  <si>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</si>
  <si>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</si>
  <si>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</si>
  <si>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</si>
  <si>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</si>
  <si>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</si>
  <si>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</si>
  <si>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</si>
  <si>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</si>
  <si>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</si>
  <si>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</si>
  <si>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</si>
  <si>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</si>
  <si>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</si>
  <si>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</si>
  <si>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</si>
  <si>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</si>
  <si>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</si>
  <si>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</si>
  <si>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</si>
  <si>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</si>
  <si>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</si>
  <si>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</si>
  <si>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</si>
  <si>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</si>
  <si>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</si>
  <si>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[太原]太原富力铂尔曼大酒店(28083747)</t>
  </si>
  <si>
    <t>行政双床房&lt;双人入住&gt;&lt;内宾&gt;&lt;预付&gt;&lt;双早&gt;</t>
  </si>
  <si>
    <t>CNY</t>
  </si>
  <si>
    <t>徐文为</t>
  </si>
  <si>
    <t>CA363210707CNY</t>
  </si>
  <si>
    <t>未提现</t>
  </si>
  <si>
    <t>携程开票</t>
  </si>
  <si>
    <t>[上海]上海花园饭店(10117001)</t>
  </si>
  <si>
    <t>高级大床房&lt;内宾&gt;&lt;双人入住&gt;&lt;预付&gt;&lt;无早&gt;</t>
  </si>
  <si>
    <t>徐伟</t>
  </si>
  <si>
    <t>[金华]锦江之星(金华宾虹路店)(68394978)</t>
  </si>
  <si>
    <t>标准房B&lt;内宾&gt;&lt;双人入住&gt;&lt;预付&gt;&lt;无早&gt;</t>
  </si>
  <si>
    <t>张敏敏</t>
  </si>
  <si>
    <t>赔款</t>
  </si>
  <si>
    <t>[梅州]梅州客天下国际大酒店(662841)</t>
  </si>
  <si>
    <t>商务大床房&lt;内宾&gt;&lt;双人入住&gt;&lt;预付&gt;&lt;双早&gt;</t>
  </si>
  <si>
    <t>车平</t>
  </si>
  <si>
    <t>[贵阳]贵阳亨特索菲特酒店(67318331)</t>
  </si>
  <si>
    <t>高级双床房&lt;双人入住&gt;&lt;内宾&gt;&lt;预付&gt;&lt;双早&gt;</t>
  </si>
  <si>
    <t>韩晓东</t>
  </si>
  <si>
    <t>CA363210708CNY</t>
  </si>
  <si>
    <t>[贵阳]贵阳诺富特酒店(67323201)</t>
  </si>
  <si>
    <t>邱胜萍</t>
  </si>
  <si>
    <t>[上海]上海静安铂尔曼酒店(24864549)</t>
  </si>
  <si>
    <t>王仁锋</t>
  </si>
  <si>
    <t>[淮安]淮安富力万达嘉华酒店(68299716)</t>
  </si>
  <si>
    <t>豪华大床房&lt;内宾&gt;&lt;双人入住&gt;&lt;预付&gt;&lt;双早&gt;</t>
  </si>
  <si>
    <t>陈指贵,陆永琪,郑康</t>
  </si>
  <si>
    <t>[上海]北上海大酒店(24863917)</t>
  </si>
  <si>
    <t>豪华大床房&lt;双人入住&gt;&lt;内宾&gt;&lt;预付&gt;&lt;双早&gt;</t>
  </si>
  <si>
    <t>王明宽</t>
  </si>
  <si>
    <t>[贵阳]贵阳铂尔曼大酒店(9875050)</t>
  </si>
  <si>
    <t>标准大床房&lt;内宾&gt;&lt;双人入住&gt;&lt;预付&gt;&lt;无早&gt;</t>
  </si>
  <si>
    <t>付凌凌</t>
  </si>
  <si>
    <t>[安顺]安顺豪生温泉度假酒店(77244103)</t>
  </si>
  <si>
    <t>行政大床房&lt;双人入住&gt;&lt;中宾&gt;&lt;双早&gt;</t>
  </si>
  <si>
    <t>吴国斌</t>
  </si>
  <si>
    <t>,</t>
  </si>
  <si>
    <t>本期扣款2331元</t>
  </si>
  <si>
    <t>A210708100532481</t>
  </si>
  <si>
    <t>A210708100612481</t>
  </si>
  <si>
    <t>A210708100709481</t>
  </si>
  <si>
    <t>CNY / HKD 当前参考汇率: 1.199186446</t>
  </si>
  <si>
    <t>总计：6094.74 CNY/
7308.73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</si>
  <si>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</si>
  <si>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</si>
  <si>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</si>
  <si>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</si>
  <si>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</si>
  <si>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</si>
  <si>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</si>
  <si>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</si>
  <si>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</si>
  <si>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</si>
  <si>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</si>
  <si>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</si>
  <si>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</si>
  <si>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</si>
  <si>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</si>
  <si>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</si>
  <si>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</si>
  <si>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2021-06-22</t>
  </si>
  <si>
    <t>2167773</t>
  </si>
  <si>
    <t>安顺豪生温泉度假酒店</t>
  </si>
  <si>
    <t>2021-06-23</t>
  </si>
  <si>
    <t>退房日周结</t>
  </si>
  <si>
    <t>400.00</t>
  </si>
  <si>
    <t>RMB</t>
  </si>
  <si>
    <t>0</t>
  </si>
  <si>
    <t>0.00</t>
  </si>
  <si>
    <t>携程国内直连(DD)</t>
  </si>
  <si>
    <t>2021-06-22 22:37:30</t>
  </si>
  <si>
    <t>否</t>
  </si>
  <si>
    <t>汇智国际旅游发展有限公司</t>
  </si>
  <si>
    <t>直采</t>
  </si>
  <si>
    <t>2167649</t>
  </si>
  <si>
    <t>贵阳铂尔曼大酒店</t>
  </si>
  <si>
    <t>502.84</t>
  </si>
  <si>
    <t>2021-06-22 21:22:28</t>
  </si>
  <si>
    <t>直连</t>
  </si>
  <si>
    <t>2166668</t>
  </si>
  <si>
    <t>北上海大酒店</t>
  </si>
  <si>
    <t>696.62</t>
  </si>
  <si>
    <t>2021-06-22 12:21:43</t>
  </si>
  <si>
    <t>2166529</t>
  </si>
  <si>
    <t>淮安富力万达嘉华酒店</t>
  </si>
  <si>
    <t>1899.18</t>
  </si>
  <si>
    <t>2021-06-22 11:31:27</t>
  </si>
  <si>
    <t>2021-06-21</t>
  </si>
  <si>
    <t>2165759</t>
  </si>
  <si>
    <t>锦江之星(金华宾虹路店)</t>
  </si>
  <si>
    <t>173.58</t>
  </si>
  <si>
    <t>2021-06-21 18:26:03</t>
  </si>
  <si>
    <t>2165517</t>
  </si>
  <si>
    <t>上海花园饭店</t>
  </si>
  <si>
    <t>672.06</t>
  </si>
  <si>
    <t>2021-06-21 15:00:50</t>
  </si>
  <si>
    <t>2021-06-17</t>
  </si>
  <si>
    <t>2160096</t>
  </si>
  <si>
    <t>上海静安铂尔曼酒店</t>
  </si>
  <si>
    <t>1412.72</t>
  </si>
  <si>
    <t>2021-06-17 11:45:38</t>
  </si>
  <si>
    <t>2159944</t>
  </si>
  <si>
    <t>太原富力铂尔曼大酒店</t>
  </si>
  <si>
    <t>570.15</t>
  </si>
  <si>
    <t>2021-06-17 08:51:37</t>
  </si>
  <si>
    <t>2021-06-16</t>
  </si>
  <si>
    <t>2159666</t>
  </si>
  <si>
    <t>贵阳诺富特酒店</t>
  </si>
  <si>
    <t>489.35</t>
  </si>
  <si>
    <t>2021-06-16 22:09:42</t>
  </si>
  <si>
    <t>2159382</t>
  </si>
  <si>
    <t>贵阳亨特索菲特酒店</t>
  </si>
  <si>
    <t>1609.24</t>
  </si>
  <si>
    <t>2021-06-16 18:35:43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</si>
</sst>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15557415447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44368</v>
      </c>
      <c r="G2" s="5">
        <v>44369</v>
      </c>
      <c r="H2" s="4">
        <v>1</v>
      </c>
      <c r="I2" s="4">
        <v>1</v>
      </c>
      <c r="J2" s="4">
        <v>1</v>
      </c>
      <c r="K2" s="4" t="s">
        <v>29</v>
      </c>
      <c r="L2" s="4">
        <v>570.15</v>
      </c>
      <c r="M2" s="4">
        <v>570.15</v>
      </c>
      <c r="N2" s="4" t="s">
        <v>30</v>
      </c>
      <c r="O2" s="4" t="s">
        <v>31</v>
      </c>
      <c r="P2" s="4" t="s">
        <v>32</v>
      </c>
      <c r="Q2" s="4">
        <v>0</v>
      </c>
      <c r="R2" s="6">
        <v>44364</v>
      </c>
      <c r="S2" s="5">
        <v>44384</v>
      </c>
      <c r="T2" s="4" t="s">
        <v>33</v>
      </c>
      <c r="U2" s="4">
        <v>570.15</v>
      </c>
      <c r="V2" s="4">
        <v>0</v>
      </c>
      <c r="W2" s="4">
        <v>0</v>
      </c>
      <c r="X2" s="4">
        <v>2159944</v>
      </c>
    </row>
    <row r="3" s="4" customFormat="1" spans="1:24">
      <c r="A3" s="4">
        <v>15590261655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44368</v>
      </c>
      <c r="G3" s="5">
        <v>44369</v>
      </c>
      <c r="H3" s="4">
        <v>1</v>
      </c>
      <c r="I3" s="4">
        <v>1</v>
      </c>
      <c r="J3" s="4">
        <v>1</v>
      </c>
      <c r="K3" s="4" t="s">
        <v>29</v>
      </c>
      <c r="L3" s="4">
        <v>672.06</v>
      </c>
      <c r="M3" s="4">
        <v>672.06</v>
      </c>
      <c r="N3" s="4" t="s">
        <v>36</v>
      </c>
      <c r="O3" s="4" t="s">
        <v>31</v>
      </c>
      <c r="P3" s="4" t="s">
        <v>32</v>
      </c>
      <c r="Q3" s="4">
        <v>0</v>
      </c>
      <c r="R3" s="6">
        <v>44368</v>
      </c>
      <c r="S3" s="5">
        <v>44384</v>
      </c>
      <c r="T3" s="4" t="s">
        <v>33</v>
      </c>
      <c r="U3" s="4">
        <v>672.06</v>
      </c>
      <c r="V3" s="4">
        <v>0</v>
      </c>
      <c r="W3" s="4">
        <v>0</v>
      </c>
      <c r="X3" s="4">
        <v>2165517</v>
      </c>
    </row>
    <row r="4" s="4" customFormat="1" spans="1:23">
      <c r="A4" s="4">
        <v>15593612970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44368</v>
      </c>
      <c r="G4" s="5">
        <v>44369</v>
      </c>
      <c r="H4" s="4">
        <v>1</v>
      </c>
      <c r="I4" s="4">
        <v>1</v>
      </c>
      <c r="J4" s="4">
        <v>1</v>
      </c>
      <c r="K4" s="4" t="s">
        <v>29</v>
      </c>
      <c r="L4" s="4">
        <v>173.58</v>
      </c>
      <c r="M4" s="4">
        <v>173.58</v>
      </c>
      <c r="N4" s="4" t="s">
        <v>39</v>
      </c>
      <c r="O4" s="4" t="s">
        <v>31</v>
      </c>
      <c r="P4" s="4" t="s">
        <v>32</v>
      </c>
      <c r="Q4" s="4">
        <v>0</v>
      </c>
      <c r="R4" s="6">
        <v>44368</v>
      </c>
      <c r="S4" s="5">
        <v>44384</v>
      </c>
      <c r="T4" s="4" t="s">
        <v>33</v>
      </c>
      <c r="U4" s="4">
        <v>173.58</v>
      </c>
      <c r="V4" s="4">
        <v>0</v>
      </c>
      <c r="W4" s="4">
        <v>0</v>
      </c>
    </row>
    <row r="5" s="4" customFormat="1" spans="1:23">
      <c r="A5" s="4">
        <v>15086309304</v>
      </c>
      <c r="B5" s="4" t="s">
        <v>25</v>
      </c>
      <c r="C5" s="4" t="s">
        <v>40</v>
      </c>
      <c r="D5" s="4" t="s">
        <v>41</v>
      </c>
      <c r="E5" s="4" t="s">
        <v>42</v>
      </c>
      <c r="F5" s="5">
        <v>44319</v>
      </c>
      <c r="G5" s="5">
        <v>44320</v>
      </c>
      <c r="H5" s="4">
        <v>1</v>
      </c>
      <c r="I5" s="4">
        <v>1</v>
      </c>
      <c r="J5" s="4">
        <v>1</v>
      </c>
      <c r="K5" s="4" t="s">
        <v>29</v>
      </c>
      <c r="L5" s="4">
        <v>-2331</v>
      </c>
      <c r="M5" s="4">
        <v>-2331</v>
      </c>
      <c r="N5" s="4" t="s">
        <v>43</v>
      </c>
      <c r="O5" s="4" t="s">
        <v>31</v>
      </c>
      <c r="P5" s="4" t="s">
        <v>32</v>
      </c>
      <c r="Q5" s="4">
        <v>0</v>
      </c>
      <c r="R5" s="6">
        <v>44319</v>
      </c>
      <c r="S5" s="5">
        <v>44384</v>
      </c>
      <c r="T5" s="4"/>
      <c r="U5" s="4">
        <v>0</v>
      </c>
      <c r="V5" s="4">
        <v>0</v>
      </c>
      <c r="W5" s="4">
        <v>0</v>
      </c>
    </row>
    <row r="6" s="4" customFormat="1" spans="1:24">
      <c r="A6" s="4">
        <v>15555212168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44368</v>
      </c>
      <c r="G6" s="5">
        <v>44370</v>
      </c>
      <c r="H6" s="4">
        <v>1</v>
      </c>
      <c r="I6" s="4">
        <v>2</v>
      </c>
      <c r="J6" s="4">
        <v>2</v>
      </c>
      <c r="K6" s="4" t="s">
        <v>29</v>
      </c>
      <c r="L6" s="4">
        <v>1609.24</v>
      </c>
      <c r="M6" s="4">
        <v>1609.24</v>
      </c>
      <c r="N6" s="4" t="s">
        <v>46</v>
      </c>
      <c r="O6" s="4" t="s">
        <v>47</v>
      </c>
      <c r="P6" s="4" t="s">
        <v>32</v>
      </c>
      <c r="Q6" s="4">
        <v>0</v>
      </c>
      <c r="R6" s="6">
        <v>44363</v>
      </c>
      <c r="S6" s="5">
        <v>44385</v>
      </c>
      <c r="T6" s="4" t="s">
        <v>33</v>
      </c>
      <c r="U6" s="4">
        <v>1609.24</v>
      </c>
      <c r="V6" s="4">
        <v>0</v>
      </c>
      <c r="W6" s="4">
        <v>0</v>
      </c>
      <c r="X6" s="4">
        <v>2159382</v>
      </c>
    </row>
    <row r="7" s="4" customFormat="1" spans="1:24">
      <c r="A7" s="4">
        <v>15556382492</v>
      </c>
      <c r="B7" s="4" t="s">
        <v>25</v>
      </c>
      <c r="C7" s="4" t="s">
        <v>26</v>
      </c>
      <c r="D7" s="4" t="s">
        <v>48</v>
      </c>
      <c r="E7" s="4" t="s">
        <v>45</v>
      </c>
      <c r="F7" s="5">
        <v>44369</v>
      </c>
      <c r="G7" s="5">
        <v>44370</v>
      </c>
      <c r="H7" s="4">
        <v>1</v>
      </c>
      <c r="I7" s="4">
        <v>1</v>
      </c>
      <c r="J7" s="4">
        <v>1</v>
      </c>
      <c r="K7" s="4" t="s">
        <v>29</v>
      </c>
      <c r="L7" s="4">
        <v>489.35</v>
      </c>
      <c r="M7" s="4">
        <v>489.35</v>
      </c>
      <c r="N7" s="4" t="s">
        <v>49</v>
      </c>
      <c r="O7" s="4" t="s">
        <v>47</v>
      </c>
      <c r="P7" s="4" t="s">
        <v>32</v>
      </c>
      <c r="Q7" s="4">
        <v>0</v>
      </c>
      <c r="R7" s="6">
        <v>44363</v>
      </c>
      <c r="S7" s="5">
        <v>44385</v>
      </c>
      <c r="T7" s="4" t="s">
        <v>33</v>
      </c>
      <c r="U7" s="4">
        <v>489.35</v>
      </c>
      <c r="V7" s="4">
        <v>0</v>
      </c>
      <c r="W7" s="4">
        <v>0</v>
      </c>
      <c r="X7" s="4">
        <v>2159666</v>
      </c>
    </row>
    <row r="8" s="4" customFormat="1" spans="1:23">
      <c r="A8" s="4">
        <v>15558070764</v>
      </c>
      <c r="B8" s="4" t="s">
        <v>25</v>
      </c>
      <c r="C8" s="4" t="s">
        <v>26</v>
      </c>
      <c r="D8" s="4" t="s">
        <v>50</v>
      </c>
      <c r="E8" s="4" t="s">
        <v>45</v>
      </c>
      <c r="F8" s="5">
        <v>44368</v>
      </c>
      <c r="G8" s="5">
        <v>44370</v>
      </c>
      <c r="H8" s="4">
        <v>1</v>
      </c>
      <c r="I8" s="4">
        <v>2</v>
      </c>
      <c r="J8" s="4">
        <v>2</v>
      </c>
      <c r="K8" s="4" t="s">
        <v>29</v>
      </c>
      <c r="L8" s="4">
        <v>1412.72</v>
      </c>
      <c r="M8" s="4">
        <v>1412.72</v>
      </c>
      <c r="N8" s="4" t="s">
        <v>51</v>
      </c>
      <c r="O8" s="4" t="s">
        <v>47</v>
      </c>
      <c r="P8" s="4" t="s">
        <v>32</v>
      </c>
      <c r="Q8" s="4">
        <v>0</v>
      </c>
      <c r="R8" s="6">
        <v>44364</v>
      </c>
      <c r="S8" s="5">
        <v>44385</v>
      </c>
      <c r="T8" s="4" t="s">
        <v>33</v>
      </c>
      <c r="U8" s="4">
        <v>1412.72</v>
      </c>
      <c r="V8" s="4">
        <v>0</v>
      </c>
      <c r="W8" s="4">
        <v>0</v>
      </c>
    </row>
    <row r="9" s="4" customFormat="1" spans="1:24">
      <c r="A9" s="4">
        <v>15596846290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44369</v>
      </c>
      <c r="G9" s="5">
        <v>44370</v>
      </c>
      <c r="H9" s="4">
        <v>3</v>
      </c>
      <c r="I9" s="4">
        <v>1</v>
      </c>
      <c r="J9" s="4">
        <v>3</v>
      </c>
      <c r="K9" s="4" t="s">
        <v>29</v>
      </c>
      <c r="L9" s="4">
        <v>1899.18</v>
      </c>
      <c r="M9" s="4">
        <v>1899.18</v>
      </c>
      <c r="N9" s="4" t="s">
        <v>54</v>
      </c>
      <c r="O9" s="4" t="s">
        <v>47</v>
      </c>
      <c r="P9" s="4" t="s">
        <v>32</v>
      </c>
      <c r="Q9" s="4">
        <v>0</v>
      </c>
      <c r="R9" s="6">
        <v>44369</v>
      </c>
      <c r="S9" s="5">
        <v>44385</v>
      </c>
      <c r="T9" s="4" t="s">
        <v>33</v>
      </c>
      <c r="U9" s="4">
        <v>1899.18</v>
      </c>
      <c r="V9" s="4">
        <v>0</v>
      </c>
      <c r="W9" s="4">
        <v>0</v>
      </c>
      <c r="X9" s="4">
        <v>2166529</v>
      </c>
    </row>
    <row r="10" s="4" customFormat="1" spans="1:24">
      <c r="A10" s="4">
        <v>15597125427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44369</v>
      </c>
      <c r="G10" s="5">
        <v>44370</v>
      </c>
      <c r="H10" s="4">
        <v>1</v>
      </c>
      <c r="I10" s="4">
        <v>1</v>
      </c>
      <c r="J10" s="4">
        <v>1</v>
      </c>
      <c r="K10" s="4" t="s">
        <v>29</v>
      </c>
      <c r="L10" s="4">
        <v>696.62</v>
      </c>
      <c r="M10" s="4">
        <v>696.62</v>
      </c>
      <c r="N10" s="4" t="s">
        <v>57</v>
      </c>
      <c r="O10" s="4" t="s">
        <v>47</v>
      </c>
      <c r="P10" s="4" t="s">
        <v>32</v>
      </c>
      <c r="Q10" s="4">
        <v>0</v>
      </c>
      <c r="R10" s="6">
        <v>44369</v>
      </c>
      <c r="S10" s="5">
        <v>44385</v>
      </c>
      <c r="T10" s="4" t="s">
        <v>33</v>
      </c>
      <c r="U10" s="4">
        <v>696.62</v>
      </c>
      <c r="V10" s="4">
        <v>0</v>
      </c>
      <c r="W10" s="4">
        <v>0</v>
      </c>
      <c r="X10" s="4">
        <v>2166668</v>
      </c>
    </row>
    <row r="11" s="4" customFormat="1" spans="1:24">
      <c r="A11" s="4">
        <v>15602460708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44369</v>
      </c>
      <c r="G11" s="5">
        <v>44370</v>
      </c>
      <c r="H11" s="4">
        <v>1</v>
      </c>
      <c r="I11" s="4">
        <v>1</v>
      </c>
      <c r="J11" s="4">
        <v>1</v>
      </c>
      <c r="K11" s="4" t="s">
        <v>29</v>
      </c>
      <c r="L11" s="4">
        <v>502.84</v>
      </c>
      <c r="M11" s="4">
        <v>502.84</v>
      </c>
      <c r="N11" s="4" t="s">
        <v>60</v>
      </c>
      <c r="O11" s="4" t="s">
        <v>47</v>
      </c>
      <c r="P11" s="4" t="s">
        <v>32</v>
      </c>
      <c r="Q11" s="4">
        <v>0</v>
      </c>
      <c r="R11" s="6">
        <v>44369</v>
      </c>
      <c r="S11" s="5">
        <v>44385</v>
      </c>
      <c r="T11" s="4" t="s">
        <v>33</v>
      </c>
      <c r="U11" s="4">
        <v>502.84</v>
      </c>
      <c r="V11" s="4">
        <v>0</v>
      </c>
      <c r="W11" s="4">
        <v>0</v>
      </c>
      <c r="X11" s="4">
        <v>2167649</v>
      </c>
    </row>
    <row r="12" s="4" customFormat="1" spans="1:24">
      <c r="A12" s="4">
        <v>15602876778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44369</v>
      </c>
      <c r="G12" s="5">
        <v>44370</v>
      </c>
      <c r="H12" s="4">
        <v>1</v>
      </c>
      <c r="I12" s="4">
        <v>1</v>
      </c>
      <c r="J12" s="4">
        <v>1</v>
      </c>
      <c r="K12" s="4" t="s">
        <v>29</v>
      </c>
      <c r="L12" s="4">
        <v>400</v>
      </c>
      <c r="M12" s="4">
        <v>400</v>
      </c>
      <c r="N12" s="4" t="s">
        <v>63</v>
      </c>
      <c r="O12" s="4" t="s">
        <v>47</v>
      </c>
      <c r="P12" s="4" t="s">
        <v>32</v>
      </c>
      <c r="Q12" s="4">
        <v>0</v>
      </c>
      <c r="R12" s="6">
        <v>44369</v>
      </c>
      <c r="S12" s="5">
        <v>44385</v>
      </c>
      <c r="T12" s="4" t="s">
        <v>33</v>
      </c>
      <c r="U12" s="4">
        <v>400</v>
      </c>
      <c r="V12" s="4">
        <v>0</v>
      </c>
      <c r="W12" s="4">
        <v>0</v>
      </c>
      <c r="X12" s="4">
        <v>2167773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6" sqref="A16:A20"/>
    </sheetView>
  </sheetViews>
  <sheetFormatPr defaultColWidth="9" defaultRowHeight="13.5"/>
  <cols>
    <col min="1" max="1" width="13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4">
        <v>15557415447</v>
      </c>
      <c r="B2" s="5">
        <v>44368</v>
      </c>
      <c r="C2" s="5">
        <v>44369</v>
      </c>
      <c r="D2" s="4">
        <v>570.15</v>
      </c>
      <c r="E2" s="4" t="str">
        <f>VLOOKUP(A2,HOP!A:L,12,0)</f>
        <v>570.15</v>
      </c>
      <c r="F2" s="4" t="str">
        <f>VLOOKUP(A2,HOP!A:C,3,0)</f>
        <v>2159944</v>
      </c>
      <c r="G2" s="4">
        <f>D2-E2</f>
        <v>0</v>
      </c>
      <c r="H2" s="4" t="str">
        <f>$H$1&amp;F2</f>
        <v>,2159944</v>
      </c>
      <c r="I2" s="4" t="str">
        <f>VLOOKUP(A2,HOP!A:T,20,0)</f>
        <v>直连</v>
      </c>
    </row>
    <row r="3" s="4" customFormat="1" spans="1:9">
      <c r="A3" s="4">
        <v>15590261655</v>
      </c>
      <c r="B3" s="5">
        <v>44368</v>
      </c>
      <c r="C3" s="5">
        <v>44369</v>
      </c>
      <c r="D3" s="4">
        <v>672.06</v>
      </c>
      <c r="E3" s="4" t="str">
        <f>VLOOKUP(A3,HOP!A:L,12,0)</f>
        <v>672.06</v>
      </c>
      <c r="F3" s="4" t="str">
        <f>VLOOKUP(A3,HOP!A:C,3,0)</f>
        <v>2165517</v>
      </c>
      <c r="G3" s="4">
        <f t="shared" ref="G3:G12" si="0">D3-E3</f>
        <v>0</v>
      </c>
      <c r="H3" s="4" t="str">
        <f t="shared" ref="H3:H12" si="1">$H$1&amp;F3</f>
        <v>,2165517</v>
      </c>
      <c r="I3" s="4" t="str">
        <f>VLOOKUP(A3,HOP!A:T,20,0)</f>
        <v>直连</v>
      </c>
    </row>
    <row r="4" s="4" customFormat="1" spans="1:9">
      <c r="A4" s="4">
        <v>15593612970</v>
      </c>
      <c r="B4" s="5">
        <v>44368</v>
      </c>
      <c r="C4" s="5">
        <v>44369</v>
      </c>
      <c r="D4" s="4">
        <v>173.58</v>
      </c>
      <c r="E4" s="4" t="str">
        <f>VLOOKUP(A4,HOP!A:L,12,0)</f>
        <v>173.58</v>
      </c>
      <c r="F4" s="4" t="str">
        <f>VLOOKUP(A4,HOP!A:C,3,0)</f>
        <v>2165759</v>
      </c>
      <c r="G4" s="4">
        <f t="shared" si="0"/>
        <v>0</v>
      </c>
      <c r="H4" s="4" t="str">
        <f t="shared" si="1"/>
        <v>,2165759</v>
      </c>
      <c r="I4" s="4" t="str">
        <f>VLOOKUP(A4,HOP!A:T,20,0)</f>
        <v>直连</v>
      </c>
    </row>
    <row r="5" s="4" customFormat="1" spans="1:10">
      <c r="A5" s="4">
        <v>15086309304</v>
      </c>
      <c r="B5" s="5">
        <v>44319</v>
      </c>
      <c r="C5" s="5">
        <v>44320</v>
      </c>
      <c r="D5" s="4">
        <v>-2331</v>
      </c>
      <c r="E5" s="4" t="e">
        <f>VLOOKUP(A5,HOP!A:L,12,0)</f>
        <v>#N/A</v>
      </c>
      <c r="F5" s="4">
        <v>2097861</v>
      </c>
      <c r="G5" s="4" t="e">
        <f t="shared" si="0"/>
        <v>#N/A</v>
      </c>
      <c r="H5" s="4" t="str">
        <f t="shared" si="1"/>
        <v>,2097861</v>
      </c>
      <c r="I5" s="4" t="e">
        <f>VLOOKUP(A5,HOP!A:T,20,0)</f>
        <v>#N/A</v>
      </c>
      <c r="J5" s="4" t="s">
        <v>65</v>
      </c>
    </row>
    <row r="6" s="4" customFormat="1" spans="1:9">
      <c r="A6" s="4">
        <v>15555212168</v>
      </c>
      <c r="B6" s="5">
        <v>44368</v>
      </c>
      <c r="C6" s="5">
        <v>44370</v>
      </c>
      <c r="D6" s="4">
        <v>1609.24</v>
      </c>
      <c r="E6" s="4" t="str">
        <f>VLOOKUP(A6,HOP!A:L,12,0)</f>
        <v>1609.24</v>
      </c>
      <c r="F6" s="4" t="str">
        <f>VLOOKUP(A6,HOP!A:C,3,0)</f>
        <v>2159382</v>
      </c>
      <c r="G6" s="4">
        <f t="shared" si="0"/>
        <v>0</v>
      </c>
      <c r="H6" s="4" t="str">
        <f t="shared" si="1"/>
        <v>,2159382</v>
      </c>
      <c r="I6" s="4" t="str">
        <f>VLOOKUP(A6,HOP!A:T,20,0)</f>
        <v>直连</v>
      </c>
    </row>
    <row r="7" s="4" customFormat="1" spans="1:9">
      <c r="A7" s="4">
        <v>15556382492</v>
      </c>
      <c r="B7" s="5">
        <v>44369</v>
      </c>
      <c r="C7" s="5">
        <v>44370</v>
      </c>
      <c r="D7" s="4">
        <v>489.35</v>
      </c>
      <c r="E7" s="4" t="str">
        <f>VLOOKUP(A7,HOP!A:L,12,0)</f>
        <v>489.35</v>
      </c>
      <c r="F7" s="4" t="str">
        <f>VLOOKUP(A7,HOP!A:C,3,0)</f>
        <v>2159666</v>
      </c>
      <c r="G7" s="4">
        <f t="shared" si="0"/>
        <v>0</v>
      </c>
      <c r="H7" s="4" t="str">
        <f t="shared" si="1"/>
        <v>,2159666</v>
      </c>
      <c r="I7" s="4" t="str">
        <f>VLOOKUP(A7,HOP!A:T,20,0)</f>
        <v>直连</v>
      </c>
    </row>
    <row r="8" s="4" customFormat="1" spans="1:9">
      <c r="A8" s="4">
        <v>15558070764</v>
      </c>
      <c r="B8" s="5">
        <v>44368</v>
      </c>
      <c r="C8" s="5">
        <v>44370</v>
      </c>
      <c r="D8" s="4">
        <v>1412.72</v>
      </c>
      <c r="E8" s="4" t="str">
        <f>VLOOKUP(A8,HOP!A:L,12,0)</f>
        <v>1412.72</v>
      </c>
      <c r="F8" s="4" t="str">
        <f>VLOOKUP(A8,HOP!A:C,3,0)</f>
        <v>2160096</v>
      </c>
      <c r="G8" s="4">
        <f t="shared" si="0"/>
        <v>0</v>
      </c>
      <c r="H8" s="4" t="str">
        <f t="shared" si="1"/>
        <v>,2160096</v>
      </c>
      <c r="I8" s="4" t="str">
        <f>VLOOKUP(A8,HOP!A:T,20,0)</f>
        <v>直连</v>
      </c>
    </row>
    <row r="9" s="4" customFormat="1" spans="1:9">
      <c r="A9" s="4">
        <v>15596846290</v>
      </c>
      <c r="B9" s="5">
        <v>44369</v>
      </c>
      <c r="C9" s="5">
        <v>44370</v>
      </c>
      <c r="D9" s="4">
        <v>1899.18</v>
      </c>
      <c r="E9" s="4" t="str">
        <f>VLOOKUP(A9,HOP!A:L,12,0)</f>
        <v>1899.18</v>
      </c>
      <c r="F9" s="4" t="str">
        <f>VLOOKUP(A9,HOP!A:C,3,0)</f>
        <v>2166529</v>
      </c>
      <c r="G9" s="4">
        <f t="shared" si="0"/>
        <v>0</v>
      </c>
      <c r="H9" s="4" t="str">
        <f t="shared" si="1"/>
        <v>,2166529</v>
      </c>
      <c r="I9" s="4" t="str">
        <f>VLOOKUP(A9,HOP!A:T,20,0)</f>
        <v>直连</v>
      </c>
    </row>
    <row r="10" s="4" customFormat="1" spans="1:9">
      <c r="A10" s="4">
        <v>15597125427</v>
      </c>
      <c r="B10" s="5">
        <v>44369</v>
      </c>
      <c r="C10" s="5">
        <v>44370</v>
      </c>
      <c r="D10" s="4">
        <v>696.62</v>
      </c>
      <c r="E10" s="4" t="str">
        <f>VLOOKUP(A10,HOP!A:L,12,0)</f>
        <v>696.62</v>
      </c>
      <c r="F10" s="4" t="str">
        <f>VLOOKUP(A10,HOP!A:C,3,0)</f>
        <v>2166668</v>
      </c>
      <c r="G10" s="4">
        <f t="shared" si="0"/>
        <v>0</v>
      </c>
      <c r="H10" s="4" t="str">
        <f t="shared" si="1"/>
        <v>,2166668</v>
      </c>
      <c r="I10" s="4" t="str">
        <f>VLOOKUP(A10,HOP!A:T,20,0)</f>
        <v>直连</v>
      </c>
    </row>
    <row r="11" s="4" customFormat="1" spans="1:9">
      <c r="A11" s="4">
        <v>15602460708</v>
      </c>
      <c r="B11" s="5">
        <v>44369</v>
      </c>
      <c r="C11" s="5">
        <v>44370</v>
      </c>
      <c r="D11" s="4">
        <v>502.84</v>
      </c>
      <c r="E11" s="4" t="str">
        <f>VLOOKUP(A11,HOP!A:L,12,0)</f>
        <v>502.84</v>
      </c>
      <c r="F11" s="4" t="str">
        <f>VLOOKUP(A11,HOP!A:C,3,0)</f>
        <v>2167649</v>
      </c>
      <c r="G11" s="4">
        <f t="shared" si="0"/>
        <v>0</v>
      </c>
      <c r="H11" s="4" t="str">
        <f t="shared" si="1"/>
        <v>,2167649</v>
      </c>
      <c r="I11" s="4" t="str">
        <f>VLOOKUP(A11,HOP!A:T,20,0)</f>
        <v>直连</v>
      </c>
    </row>
    <row r="12" s="4" customFormat="1" spans="1:9">
      <c r="A12" s="4">
        <v>15602876778</v>
      </c>
      <c r="B12" s="5">
        <v>44369</v>
      </c>
      <c r="C12" s="5">
        <v>44370</v>
      </c>
      <c r="D12" s="4">
        <v>400</v>
      </c>
      <c r="E12" s="4" t="str">
        <f>VLOOKUP(A12,HOP!A:L,12,0)</f>
        <v>400.00</v>
      </c>
      <c r="F12" s="4" t="str">
        <f>VLOOKUP(A12,HOP!A:C,3,0)</f>
        <v>2167773</v>
      </c>
      <c r="G12" s="4">
        <f t="shared" si="0"/>
        <v>0</v>
      </c>
      <c r="H12" s="4" t="str">
        <f t="shared" si="1"/>
        <v>,2167773</v>
      </c>
      <c r="I12" s="4" t="str">
        <f>VLOOKUP(A12,HOP!A:T,20,0)</f>
        <v>直采</v>
      </c>
    </row>
    <row r="14" spans="4:4">
      <c r="D14" s="4">
        <f>SUM(D2:D13)</f>
        <v>6094.74</v>
      </c>
    </row>
    <row r="16" spans="1:1">
      <c r="A16" s="4" t="s">
        <v>66</v>
      </c>
    </row>
    <row r="17" spans="1:1">
      <c r="A17" s="4" t="s">
        <v>67</v>
      </c>
    </row>
    <row r="18" spans="1:1">
      <c r="A18" s="4" t="s">
        <v>68</v>
      </c>
    </row>
    <row r="19" spans="1:1">
      <c r="A19" s="4" t="s">
        <v>69</v>
      </c>
    </row>
    <row r="20" spans="1:1">
      <c r="A20" s="4" t="s">
        <v>70</v>
      </c>
    </row>
  </sheetData>
  <autoFilter ref="A1:XFD2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</row>
    <row r="2" s="1" customFormat="1" spans="1:20">
      <c r="A2" s="3">
        <v>15602876778</v>
      </c>
      <c r="B2" s="1" t="s">
        <v>88</v>
      </c>
      <c r="C2" s="1" t="s">
        <v>89</v>
      </c>
      <c r="D2" s="1" t="s">
        <v>90</v>
      </c>
      <c r="E2" s="1" t="s">
        <v>63</v>
      </c>
      <c r="F2" s="1" t="s">
        <v>88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</row>
    <row r="3" s="1" customFormat="1" spans="1:20">
      <c r="A3" s="3">
        <v>15602460708</v>
      </c>
      <c r="B3" s="1" t="s">
        <v>88</v>
      </c>
      <c r="C3" s="1" t="s">
        <v>102</v>
      </c>
      <c r="D3" s="1" t="s">
        <v>103</v>
      </c>
      <c r="E3" s="1" t="s">
        <v>60</v>
      </c>
      <c r="F3" s="1" t="s">
        <v>88</v>
      </c>
      <c r="G3" s="1" t="s">
        <v>91</v>
      </c>
      <c r="H3" s="1" t="s">
        <v>92</v>
      </c>
      <c r="I3" s="1" t="s">
        <v>104</v>
      </c>
      <c r="J3" s="1" t="s">
        <v>94</v>
      </c>
      <c r="K3" s="1" t="s">
        <v>104</v>
      </c>
      <c r="L3" s="1" t="s">
        <v>104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105</v>
      </c>
      <c r="R3" s="1" t="s">
        <v>99</v>
      </c>
      <c r="S3" s="1" t="s">
        <v>100</v>
      </c>
      <c r="T3" s="1" t="s">
        <v>106</v>
      </c>
    </row>
    <row r="4" s="1" customFormat="1" spans="1:20">
      <c r="A4" s="3">
        <v>15597125427</v>
      </c>
      <c r="B4" s="1" t="s">
        <v>88</v>
      </c>
      <c r="C4" s="1" t="s">
        <v>107</v>
      </c>
      <c r="D4" s="1" t="s">
        <v>108</v>
      </c>
      <c r="E4" s="1" t="s">
        <v>57</v>
      </c>
      <c r="F4" s="1" t="s">
        <v>88</v>
      </c>
      <c r="G4" s="1" t="s">
        <v>91</v>
      </c>
      <c r="H4" s="1" t="s">
        <v>92</v>
      </c>
      <c r="I4" s="1" t="s">
        <v>109</v>
      </c>
      <c r="J4" s="1" t="s">
        <v>94</v>
      </c>
      <c r="K4" s="1" t="s">
        <v>109</v>
      </c>
      <c r="L4" s="1" t="s">
        <v>109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110</v>
      </c>
      <c r="R4" s="1" t="s">
        <v>99</v>
      </c>
      <c r="S4" s="1" t="s">
        <v>100</v>
      </c>
      <c r="T4" s="1" t="s">
        <v>106</v>
      </c>
    </row>
    <row r="5" s="1" customFormat="1" spans="1:20">
      <c r="A5" s="3">
        <v>15596846290</v>
      </c>
      <c r="B5" s="1" t="s">
        <v>88</v>
      </c>
      <c r="C5" s="1" t="s">
        <v>111</v>
      </c>
      <c r="D5" s="1" t="s">
        <v>112</v>
      </c>
      <c r="E5" s="1" t="s">
        <v>54</v>
      </c>
      <c r="F5" s="1" t="s">
        <v>88</v>
      </c>
      <c r="G5" s="1" t="s">
        <v>91</v>
      </c>
      <c r="H5" s="1" t="s">
        <v>92</v>
      </c>
      <c r="I5" s="1" t="s">
        <v>113</v>
      </c>
      <c r="J5" s="1" t="s">
        <v>94</v>
      </c>
      <c r="K5" s="1" t="s">
        <v>113</v>
      </c>
      <c r="L5" s="1" t="s">
        <v>113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114</v>
      </c>
      <c r="R5" s="1" t="s">
        <v>99</v>
      </c>
      <c r="S5" s="1" t="s">
        <v>100</v>
      </c>
      <c r="T5" s="1" t="s">
        <v>106</v>
      </c>
    </row>
    <row r="6" s="1" customFormat="1" spans="1:20">
      <c r="A6" s="3">
        <v>15593612970</v>
      </c>
      <c r="B6" s="1" t="s">
        <v>115</v>
      </c>
      <c r="C6" s="1" t="s">
        <v>116</v>
      </c>
      <c r="D6" s="1" t="s">
        <v>117</v>
      </c>
      <c r="E6" s="1" t="s">
        <v>39</v>
      </c>
      <c r="F6" s="1" t="s">
        <v>115</v>
      </c>
      <c r="G6" s="1" t="s">
        <v>88</v>
      </c>
      <c r="H6" s="1" t="s">
        <v>92</v>
      </c>
      <c r="I6" s="1" t="s">
        <v>118</v>
      </c>
      <c r="J6" s="1" t="s">
        <v>94</v>
      </c>
      <c r="K6" s="1" t="s">
        <v>118</v>
      </c>
      <c r="L6" s="1" t="s">
        <v>118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119</v>
      </c>
      <c r="R6" s="1" t="s">
        <v>99</v>
      </c>
      <c r="S6" s="1" t="s">
        <v>100</v>
      </c>
      <c r="T6" s="1" t="s">
        <v>106</v>
      </c>
    </row>
    <row r="7" s="1" customFormat="1" spans="1:20">
      <c r="A7" s="3">
        <v>15590261655</v>
      </c>
      <c r="B7" s="1" t="s">
        <v>115</v>
      </c>
      <c r="C7" s="1" t="s">
        <v>120</v>
      </c>
      <c r="D7" s="1" t="s">
        <v>121</v>
      </c>
      <c r="E7" s="1" t="s">
        <v>36</v>
      </c>
      <c r="F7" s="1" t="s">
        <v>115</v>
      </c>
      <c r="G7" s="1" t="s">
        <v>88</v>
      </c>
      <c r="H7" s="1" t="s">
        <v>92</v>
      </c>
      <c r="I7" s="1" t="s">
        <v>122</v>
      </c>
      <c r="J7" s="1" t="s">
        <v>94</v>
      </c>
      <c r="K7" s="1" t="s">
        <v>122</v>
      </c>
      <c r="L7" s="1" t="s">
        <v>122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123</v>
      </c>
      <c r="R7" s="1" t="s">
        <v>99</v>
      </c>
      <c r="S7" s="1" t="s">
        <v>100</v>
      </c>
      <c r="T7" s="1" t="s">
        <v>106</v>
      </c>
    </row>
    <row r="8" s="1" customFormat="1" spans="1:20">
      <c r="A8" s="3">
        <v>15558070764</v>
      </c>
      <c r="B8" s="1" t="s">
        <v>124</v>
      </c>
      <c r="C8" s="1" t="s">
        <v>125</v>
      </c>
      <c r="D8" s="1" t="s">
        <v>126</v>
      </c>
      <c r="E8" s="1" t="s">
        <v>51</v>
      </c>
      <c r="F8" s="1" t="s">
        <v>115</v>
      </c>
      <c r="G8" s="1" t="s">
        <v>91</v>
      </c>
      <c r="H8" s="1" t="s">
        <v>92</v>
      </c>
      <c r="I8" s="1" t="s">
        <v>127</v>
      </c>
      <c r="J8" s="1" t="s">
        <v>94</v>
      </c>
      <c r="K8" s="1" t="s">
        <v>127</v>
      </c>
      <c r="L8" s="1" t="s">
        <v>127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128</v>
      </c>
      <c r="R8" s="1" t="s">
        <v>99</v>
      </c>
      <c r="S8" s="1" t="s">
        <v>100</v>
      </c>
      <c r="T8" s="1" t="s">
        <v>106</v>
      </c>
    </row>
    <row r="9" s="1" customFormat="1" spans="1:20">
      <c r="A9" s="3">
        <v>15557415447</v>
      </c>
      <c r="B9" s="1" t="s">
        <v>124</v>
      </c>
      <c r="C9" s="1" t="s">
        <v>129</v>
      </c>
      <c r="D9" s="1" t="s">
        <v>130</v>
      </c>
      <c r="E9" s="1" t="s">
        <v>30</v>
      </c>
      <c r="F9" s="1" t="s">
        <v>115</v>
      </c>
      <c r="G9" s="1" t="s">
        <v>88</v>
      </c>
      <c r="H9" s="1" t="s">
        <v>92</v>
      </c>
      <c r="I9" s="1" t="s">
        <v>131</v>
      </c>
      <c r="J9" s="1" t="s">
        <v>94</v>
      </c>
      <c r="K9" s="1" t="s">
        <v>131</v>
      </c>
      <c r="L9" s="1" t="s">
        <v>131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132</v>
      </c>
      <c r="R9" s="1" t="s">
        <v>99</v>
      </c>
      <c r="S9" s="1" t="s">
        <v>100</v>
      </c>
      <c r="T9" s="1" t="s">
        <v>106</v>
      </c>
    </row>
    <row r="10" s="1" customFormat="1" spans="1:20">
      <c r="A10" s="3">
        <v>15556382492</v>
      </c>
      <c r="B10" s="1" t="s">
        <v>133</v>
      </c>
      <c r="C10" s="1" t="s">
        <v>134</v>
      </c>
      <c r="D10" s="1" t="s">
        <v>135</v>
      </c>
      <c r="E10" s="1" t="s">
        <v>49</v>
      </c>
      <c r="F10" s="1" t="s">
        <v>88</v>
      </c>
      <c r="G10" s="1" t="s">
        <v>91</v>
      </c>
      <c r="H10" s="1" t="s">
        <v>92</v>
      </c>
      <c r="I10" s="1" t="s">
        <v>136</v>
      </c>
      <c r="J10" s="1" t="s">
        <v>94</v>
      </c>
      <c r="K10" s="1" t="s">
        <v>136</v>
      </c>
      <c r="L10" s="1" t="s">
        <v>136</v>
      </c>
      <c r="M10" s="1" t="s">
        <v>95</v>
      </c>
      <c r="N10" s="1" t="s">
        <v>95</v>
      </c>
      <c r="O10" s="1" t="s">
        <v>96</v>
      </c>
      <c r="P10" s="1" t="s">
        <v>97</v>
      </c>
      <c r="Q10" s="1" t="s">
        <v>137</v>
      </c>
      <c r="R10" s="1" t="s">
        <v>99</v>
      </c>
      <c r="S10" s="1" t="s">
        <v>100</v>
      </c>
      <c r="T10" s="1" t="s">
        <v>106</v>
      </c>
    </row>
    <row r="11" s="1" customFormat="1" spans="1:20">
      <c r="A11" s="3">
        <v>15555212168</v>
      </c>
      <c r="B11" s="1" t="s">
        <v>133</v>
      </c>
      <c r="C11" s="1" t="s">
        <v>138</v>
      </c>
      <c r="D11" s="1" t="s">
        <v>139</v>
      </c>
      <c r="E11" s="1" t="s">
        <v>46</v>
      </c>
      <c r="F11" s="1" t="s">
        <v>115</v>
      </c>
      <c r="G11" s="1" t="s">
        <v>91</v>
      </c>
      <c r="H11" s="1" t="s">
        <v>92</v>
      </c>
      <c r="I11" s="1" t="s">
        <v>140</v>
      </c>
      <c r="J11" s="1" t="s">
        <v>94</v>
      </c>
      <c r="K11" s="1" t="s">
        <v>140</v>
      </c>
      <c r="L11" s="1" t="s">
        <v>140</v>
      </c>
      <c r="M11" s="1" t="s">
        <v>95</v>
      </c>
      <c r="N11" s="1" t="s">
        <v>95</v>
      </c>
      <c r="O11" s="1" t="s">
        <v>96</v>
      </c>
      <c r="P11" s="1" t="s">
        <v>97</v>
      </c>
      <c r="Q11" s="1" t="s">
        <v>141</v>
      </c>
      <c r="R11" s="1" t="s">
        <v>99</v>
      </c>
      <c r="S11" s="1" t="s">
        <v>100</v>
      </c>
      <c r="T11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2021-07-08T01:57:14Z</dcterms:created>
  <dcterms:modified xsi:type="dcterms:W3CDTF">2021-07-08T02:07:22Z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A3BAB204034F4407A21BC0C9C6E5F334</vt:lpwstr>
  </property>
  <property fmtid="{D5CDD505-2E9C-101B-9397-08002B2CF9AE}" pid="3" name="KSOProductBuildVer">
    <vt:lpwstr>2052-11.1.0.10502</vt:lpwstr>
  </property>
</Properties>
</file>