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对账!$A$1:$J$22</definedName>
  </definedNames>
  <calcPr calcId="144525" concurrentCalc="0"/>
</workbook>
</file>

<file path=xl/sharedStrings.xml><?xml version="1.0" encoding="utf-8"?>
<sst xmlns="http://schemas.openxmlformats.org/spreadsheetml/2006/main" count="955" uniqueCount="223">
  <si>
    <t>同程旅行对账单
(账期：20210712-20210718)</t>
  </si>
  <si>
    <t>应付房费总金额</t>
  </si>
  <si>
    <t>应付罚金总金额</t>
  </si>
  <si>
    <t>调整项</t>
  </si>
  <si>
    <t>币种</t>
  </si>
  <si>
    <t>应付合计</t>
  </si>
  <si>
    <t>10689.00</t>
  </si>
  <si>
    <t>0.00</t>
  </si>
  <si>
    <t>CNY</t>
  </si>
  <si>
    <t>诸暨祥生春风十里星空帐篷酒店</t>
  </si>
  <si>
    <t/>
  </si>
  <si>
    <t>小计:438.00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</si>
  <si>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</si>
  <si>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</si>
  <si>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</si>
  <si>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</si>
  <si>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</si>
  <si>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</si>
  <si>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</si>
  <si>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</si>
  <si>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</si>
  <si>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</si>
  <si>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1073198334</t>
  </si>
  <si>
    <t>徐坤滔</t>
  </si>
  <si>
    <t>高级房车家庭房</t>
  </si>
  <si>
    <t>2021/07/15</t>
  </si>
  <si>
    <t>2021/07/16</t>
  </si>
  <si>
    <t>1.00</t>
  </si>
  <si>
    <t>438.00</t>
  </si>
  <si>
    <t>英德宝晶宫天鹅湖温泉酒店</t>
  </si>
  <si>
    <t>小计:2066.00</t>
  </si>
  <si>
    <t>1068700617</t>
  </si>
  <si>
    <t>357381</t>
  </si>
  <si>
    <t>熊长林</t>
  </si>
  <si>
    <t>池畔亲水双床房</t>
  </si>
  <si>
    <t>2021/07/10</t>
  </si>
  <si>
    <t>2021/07/12</t>
  </si>
  <si>
    <t>2.00</t>
  </si>
  <si>
    <t>2066.00</t>
  </si>
  <si>
    <t>安顺豪生温泉度假酒店</t>
  </si>
  <si>
    <t>小计:493.00</t>
  </si>
  <si>
    <t>1080267052</t>
  </si>
  <si>
    <t>974678</t>
  </si>
  <si>
    <t>王增抗</t>
  </si>
  <si>
    <t>轻奢大床房</t>
  </si>
  <si>
    <t>2021/07/17</t>
  </si>
  <si>
    <t>2021/07/18</t>
  </si>
  <si>
    <t>493.00</t>
  </si>
  <si>
    <t>贵阳溪山里酒店</t>
  </si>
  <si>
    <t>小计:1522.00</t>
  </si>
  <si>
    <t>1073449646</t>
  </si>
  <si>
    <t>147912</t>
  </si>
  <si>
    <t>张秋瑀</t>
  </si>
  <si>
    <t>高级大床房</t>
  </si>
  <si>
    <t>1026.00</t>
  </si>
  <si>
    <t>1076098754</t>
  </si>
  <si>
    <t>148025</t>
  </si>
  <si>
    <t>巫剑</t>
  </si>
  <si>
    <t>高级双床房</t>
  </si>
  <si>
    <t>2021/07/13</t>
  </si>
  <si>
    <t>2021/07/14</t>
  </si>
  <si>
    <t>496.00</t>
  </si>
  <si>
    <t>广州白云宾馆</t>
  </si>
  <si>
    <t>小计:1126.00</t>
  </si>
  <si>
    <t>1080272648</t>
  </si>
  <si>
    <t>F21G160107</t>
  </si>
  <si>
    <t>程兵</t>
  </si>
  <si>
    <t>商务贵宾双床房</t>
  </si>
  <si>
    <t>564.00</t>
  </si>
  <si>
    <t>1081225691</t>
  </si>
  <si>
    <t>F21G170084</t>
  </si>
  <si>
    <t>郑晓惠</t>
  </si>
  <si>
    <t>商务贵宾大床房</t>
  </si>
  <si>
    <t>562.00</t>
  </si>
  <si>
    <t>维也纳国际酒店(肇庆七星岩星湖景区店)</t>
  </si>
  <si>
    <t>小计:834.00</t>
  </si>
  <si>
    <t>1076906311</t>
  </si>
  <si>
    <t>陈春影</t>
  </si>
  <si>
    <t>山景双床房</t>
  </si>
  <si>
    <t>278.00</t>
  </si>
  <si>
    <t>1079061775</t>
  </si>
  <si>
    <t>洪丽红</t>
  </si>
  <si>
    <t>1080444152</t>
  </si>
  <si>
    <t>陈选胜</t>
  </si>
  <si>
    <t>英德徐家庄旅游度假村</t>
  </si>
  <si>
    <t>小计:502.00</t>
  </si>
  <si>
    <t>1076976001</t>
  </si>
  <si>
    <t>21071938</t>
  </si>
  <si>
    <t>廖妙珊</t>
  </si>
  <si>
    <t>亲子阁楼木屋</t>
  </si>
  <si>
    <t>502.00</t>
  </si>
  <si>
    <t>皇后山高山木屋茶汤泉酒店</t>
  </si>
  <si>
    <t>小计:433.00</t>
  </si>
  <si>
    <t>1076713452</t>
  </si>
  <si>
    <t>区海生</t>
  </si>
  <si>
    <t>高山云海茶园双床房</t>
  </si>
  <si>
    <t>433.00</t>
  </si>
  <si>
    <t>椰风金隆酒店(琼海银海路旗舰店)</t>
  </si>
  <si>
    <t>小计:1011.00</t>
  </si>
  <si>
    <t>1079427597</t>
  </si>
  <si>
    <t>李熙繁</t>
  </si>
  <si>
    <t>豪华大床房</t>
  </si>
  <si>
    <t>228.00</t>
  </si>
  <si>
    <t>1081493109</t>
  </si>
  <si>
    <t>蔡秀燕</t>
  </si>
  <si>
    <t>豪华双床房</t>
  </si>
  <si>
    <t>261.00</t>
  </si>
  <si>
    <t>高永刚</t>
  </si>
  <si>
    <t>蔡泽文</t>
  </si>
  <si>
    <t>东兴国门大酒店</t>
  </si>
  <si>
    <t>小计:404.00</t>
  </si>
  <si>
    <t>1077613093</t>
  </si>
  <si>
    <t>陈进</t>
  </si>
  <si>
    <t>越南景观大床房</t>
  </si>
  <si>
    <t>214.00</t>
  </si>
  <si>
    <t>1080285287</t>
  </si>
  <si>
    <t>黄东平</t>
  </si>
  <si>
    <t>190.00</t>
  </si>
  <si>
    <t>佛山碧桂园度假村</t>
  </si>
  <si>
    <t>小计:1044.00</t>
  </si>
  <si>
    <t>1077019978</t>
  </si>
  <si>
    <t>R00800010000048558</t>
  </si>
  <si>
    <t>杨小敏</t>
  </si>
  <si>
    <t>喜悦· 花园双床房</t>
  </si>
  <si>
    <t>348.00</t>
  </si>
  <si>
    <t>1078221434</t>
  </si>
  <si>
    <t>R00800010000048610</t>
  </si>
  <si>
    <t>何嘉丽</t>
  </si>
  <si>
    <t>1078226112</t>
  </si>
  <si>
    <t>R00800010000048609</t>
  </si>
  <si>
    <t>英德石头酒店</t>
  </si>
  <si>
    <t>小计:816.00</t>
  </si>
  <si>
    <t>1078268567</t>
  </si>
  <si>
    <t>陈润彬</t>
  </si>
  <si>
    <t>园景双人房</t>
  </si>
  <si>
    <t>230.00</t>
  </si>
  <si>
    <t>1080167931</t>
  </si>
  <si>
    <t>叶丽芬</t>
  </si>
  <si>
    <t>湖景双人房</t>
  </si>
  <si>
    <t>293.00</t>
  </si>
  <si>
    <t>吴培新</t>
  </si>
  <si>
    <t>，</t>
  </si>
  <si>
    <t>202107161634170021</t>
  </si>
  <si>
    <t>202107101805430022</t>
  </si>
  <si>
    <t>202107130938220025</t>
  </si>
  <si>
    <t>A210720111446481 HOP：8674.00</t>
  </si>
  <si>
    <t>i210720111412 房集：2015</t>
  </si>
  <si>
    <t>总计：10689元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</si>
  <si>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</si>
  <si>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</si>
  <si>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</si>
  <si>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</si>
  <si>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</si>
  <si>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</si>
  <si>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</si>
  <si>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</si>
  <si>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</si>
  <si>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</si>
  <si>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</si>
  <si>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</si>
  <si>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</si>
  <si>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</si>
  <si>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</si>
  <si>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</si>
  <si>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</si>
  <si>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</si>
  <si>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2021-07-17</t>
  </si>
  <si>
    <t>2200312</t>
  </si>
  <si>
    <t>蔡秀燕,高永刚,蔡泽文</t>
  </si>
  <si>
    <t>2021-07-18</t>
  </si>
  <si>
    <t>退房日周结</t>
  </si>
  <si>
    <t>783.00</t>
  </si>
  <si>
    <t>RMB</t>
  </si>
  <si>
    <t>0</t>
  </si>
  <si>
    <t>同程艺龙国内酒店EBK</t>
  </si>
  <si>
    <t>2021-07-17 18:34:15</t>
  </si>
  <si>
    <t>否</t>
  </si>
  <si>
    <t>广州汇登信息科技有限公司</t>
  </si>
  <si>
    <t>直采</t>
  </si>
  <si>
    <t>2199975</t>
  </si>
  <si>
    <t>2021-07-17 13:09:48</t>
  </si>
  <si>
    <t>2021-07-16</t>
  </si>
  <si>
    <t>2199282</t>
  </si>
  <si>
    <t>2021-07-16 20:20:02</t>
  </si>
  <si>
    <t>2198998</t>
  </si>
  <si>
    <t>2021-07-16 17:02:22</t>
  </si>
  <si>
    <t>2198976</t>
  </si>
  <si>
    <t>2021-07-16 16:45:21</t>
  </si>
  <si>
    <t>2198878</t>
  </si>
  <si>
    <t>石头酒店</t>
  </si>
  <si>
    <t>叶丽芬,吴培新</t>
  </si>
  <si>
    <t>586.00</t>
  </si>
  <si>
    <t>2021-07-16 14:44:20</t>
  </si>
  <si>
    <t>2021-07-15</t>
  </si>
  <si>
    <t>2198263</t>
  </si>
  <si>
    <t>2021-07-15 23:08:01</t>
  </si>
  <si>
    <t>2197783</t>
  </si>
  <si>
    <t>2021-07-15 15:39:02</t>
  </si>
  <si>
    <t>2021-07-14</t>
  </si>
  <si>
    <t>2197137</t>
  </si>
  <si>
    <t>2021-07-14 23:03:41</t>
  </si>
  <si>
    <t>2196973</t>
  </si>
  <si>
    <t>2021-07-14 22:03:11</t>
  </si>
  <si>
    <t>2196970</t>
  </si>
  <si>
    <t>2021-07-14 22:03:16</t>
  </si>
  <si>
    <t>2195963</t>
  </si>
  <si>
    <t>2021-07-14 09:44:38</t>
  </si>
  <si>
    <t>2021-07-13</t>
  </si>
  <si>
    <t>2195494</t>
  </si>
  <si>
    <t>2021-07-13 20:55:06</t>
  </si>
  <si>
    <t>2195405</t>
  </si>
  <si>
    <t>2021-07-13 19:57:58</t>
  </si>
  <si>
    <t>2195286</t>
  </si>
  <si>
    <t>2021-07-13 18:15:48</t>
  </si>
  <si>
    <t>2195040</t>
  </si>
  <si>
    <t>2021-07-13 14:28:00</t>
  </si>
  <si>
    <t>2021-07-10</t>
  </si>
  <si>
    <t>2191342</t>
  </si>
  <si>
    <t>2021-07-10 13:24:50</t>
  </si>
  <si>
    <t>2021-07-06</t>
  </si>
  <si>
    <t>2185296</t>
  </si>
  <si>
    <t>2021-07-12</t>
  </si>
  <si>
    <t>2021-07-06 14:37:42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</si>
</sst>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6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8</v>
      </c>
      <c r="K14" t="s">
        <v>38</v>
      </c>
    </row>
    <row r="15" spans="2:12">
      <c r="B15" s="3" t="s">
        <v>39</v>
      </c>
      <c r="C15" s="3" t="s">
        <v>10</v>
      </c>
      <c r="D15" s="3" t="s">
        <v>10</v>
      </c>
      <c r="E15" s="3" t="s">
        <v>10</v>
      </c>
      <c r="F15" s="3" t="s">
        <v>40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41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  <c r="I17" t="s">
        <v>27</v>
      </c>
      <c r="J17" t="s">
        <v>8</v>
      </c>
      <c r="K17" t="s">
        <v>47</v>
      </c>
    </row>
    <row r="18" spans="2:12">
      <c r="B18" s="3" t="s">
        <v>48</v>
      </c>
      <c r="C18" s="3" t="s">
        <v>10</v>
      </c>
      <c r="D18" s="3" t="s">
        <v>10</v>
      </c>
      <c r="E18" s="3" t="s">
        <v>10</v>
      </c>
      <c r="F18" s="3" t="s">
        <v>49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50</v>
      </c>
      <c r="D20" t="s">
        <v>51</v>
      </c>
      <c r="E20" t="s">
        <v>52</v>
      </c>
      <c r="F20" t="s">
        <v>53</v>
      </c>
      <c r="G20" t="s">
        <v>35</v>
      </c>
      <c r="H20" t="s">
        <v>36</v>
      </c>
      <c r="I20" t="s">
        <v>37</v>
      </c>
      <c r="J20" t="s">
        <v>8</v>
      </c>
      <c r="K20" t="s">
        <v>54</v>
      </c>
    </row>
    <row r="21" spans="2:11">
      <c r="B21" t="s">
        <v>21</v>
      </c>
      <c r="C21" t="s">
        <v>55</v>
      </c>
      <c r="D21" t="s">
        <v>56</v>
      </c>
      <c r="E21" t="s">
        <v>57</v>
      </c>
      <c r="F21" t="s">
        <v>58</v>
      </c>
      <c r="G21" t="s">
        <v>59</v>
      </c>
      <c r="H21" t="s">
        <v>60</v>
      </c>
      <c r="I21" t="s">
        <v>27</v>
      </c>
      <c r="J21" t="s">
        <v>8</v>
      </c>
      <c r="K21" t="s">
        <v>61</v>
      </c>
    </row>
    <row r="22" spans="2:12">
      <c r="B22" s="3" t="s">
        <v>62</v>
      </c>
      <c r="C22" s="3" t="s">
        <v>10</v>
      </c>
      <c r="D22" s="3" t="s">
        <v>10</v>
      </c>
      <c r="E22" s="3" t="s">
        <v>10</v>
      </c>
      <c r="F22" s="3" t="s">
        <v>63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1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</row>
    <row r="24" spans="2:11">
      <c r="B24" t="s">
        <v>21</v>
      </c>
      <c r="C24" t="s">
        <v>64</v>
      </c>
      <c r="D24" t="s">
        <v>65</v>
      </c>
      <c r="E24" t="s">
        <v>66</v>
      </c>
      <c r="F24" t="s">
        <v>67</v>
      </c>
      <c r="G24" t="s">
        <v>26</v>
      </c>
      <c r="H24" t="s">
        <v>45</v>
      </c>
      <c r="I24" t="s">
        <v>27</v>
      </c>
      <c r="J24" t="s">
        <v>8</v>
      </c>
      <c r="K24" t="s">
        <v>68</v>
      </c>
    </row>
    <row r="25" spans="2:11">
      <c r="B25" t="s">
        <v>21</v>
      </c>
      <c r="C25" t="s">
        <v>69</v>
      </c>
      <c r="D25" t="s">
        <v>70</v>
      </c>
      <c r="E25" t="s">
        <v>71</v>
      </c>
      <c r="F25" t="s">
        <v>72</v>
      </c>
      <c r="G25" t="s">
        <v>45</v>
      </c>
      <c r="H25" t="s">
        <v>46</v>
      </c>
      <c r="I25" t="s">
        <v>27</v>
      </c>
      <c r="J25" t="s">
        <v>8</v>
      </c>
      <c r="K25" t="s">
        <v>73</v>
      </c>
    </row>
    <row r="26" spans="2:12">
      <c r="B26" s="3" t="s">
        <v>74</v>
      </c>
      <c r="C26" s="3" t="s">
        <v>10</v>
      </c>
      <c r="D26" s="3" t="s">
        <v>10</v>
      </c>
      <c r="E26" s="3" t="s">
        <v>10</v>
      </c>
      <c r="F26" s="3" t="s">
        <v>75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76</v>
      </c>
      <c r="D28" t="s">
        <v>10</v>
      </c>
      <c r="E28" t="s">
        <v>77</v>
      </c>
      <c r="F28" t="s">
        <v>78</v>
      </c>
      <c r="G28" t="s">
        <v>60</v>
      </c>
      <c r="H28" t="s">
        <v>25</v>
      </c>
      <c r="I28" t="s">
        <v>27</v>
      </c>
      <c r="J28" t="s">
        <v>8</v>
      </c>
      <c r="K28" t="s">
        <v>79</v>
      </c>
    </row>
    <row r="29" spans="2:11">
      <c r="B29" t="s">
        <v>21</v>
      </c>
      <c r="C29" t="s">
        <v>80</v>
      </c>
      <c r="D29" t="s">
        <v>10</v>
      </c>
      <c r="E29" t="s">
        <v>81</v>
      </c>
      <c r="F29" t="s">
        <v>78</v>
      </c>
      <c r="G29" t="s">
        <v>45</v>
      </c>
      <c r="H29" t="s">
        <v>46</v>
      </c>
      <c r="I29" t="s">
        <v>27</v>
      </c>
      <c r="J29" t="s">
        <v>8</v>
      </c>
      <c r="K29" t="s">
        <v>79</v>
      </c>
    </row>
    <row r="30" spans="2:11">
      <c r="B30" t="s">
        <v>21</v>
      </c>
      <c r="C30" t="s">
        <v>82</v>
      </c>
      <c r="D30" t="s">
        <v>10</v>
      </c>
      <c r="E30" t="s">
        <v>83</v>
      </c>
      <c r="F30" t="s">
        <v>78</v>
      </c>
      <c r="G30" t="s">
        <v>45</v>
      </c>
      <c r="H30" t="s">
        <v>46</v>
      </c>
      <c r="I30" t="s">
        <v>27</v>
      </c>
      <c r="J30" t="s">
        <v>8</v>
      </c>
      <c r="K30" t="s">
        <v>79</v>
      </c>
    </row>
    <row r="31" spans="2:12">
      <c r="B31" s="3" t="s">
        <v>84</v>
      </c>
      <c r="C31" s="3" t="s">
        <v>10</v>
      </c>
      <c r="D31" s="3" t="s">
        <v>10</v>
      </c>
      <c r="E31" s="3" t="s">
        <v>10</v>
      </c>
      <c r="F31" s="3" t="s">
        <v>85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86</v>
      </c>
      <c r="D33" t="s">
        <v>87</v>
      </c>
      <c r="E33" t="s">
        <v>88</v>
      </c>
      <c r="F33" t="s">
        <v>89</v>
      </c>
      <c r="G33" t="s">
        <v>60</v>
      </c>
      <c r="H33" t="s">
        <v>25</v>
      </c>
      <c r="I33" t="s">
        <v>27</v>
      </c>
      <c r="J33" t="s">
        <v>8</v>
      </c>
      <c r="K33" t="s">
        <v>90</v>
      </c>
    </row>
    <row r="34" spans="2:12">
      <c r="B34" s="3" t="s">
        <v>91</v>
      </c>
      <c r="C34" s="3" t="s">
        <v>10</v>
      </c>
      <c r="D34" s="3" t="s">
        <v>10</v>
      </c>
      <c r="E34" s="3" t="s">
        <v>10</v>
      </c>
      <c r="F34" s="3" t="s">
        <v>92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93</v>
      </c>
      <c r="D36" t="s">
        <v>10</v>
      </c>
      <c r="E36" t="s">
        <v>94</v>
      </c>
      <c r="F36" t="s">
        <v>95</v>
      </c>
      <c r="G36" t="s">
        <v>45</v>
      </c>
      <c r="H36" t="s">
        <v>46</v>
      </c>
      <c r="I36" t="s">
        <v>27</v>
      </c>
      <c r="J36" t="s">
        <v>8</v>
      </c>
      <c r="K36" t="s">
        <v>96</v>
      </c>
    </row>
    <row r="37" spans="2:12">
      <c r="B37" s="3" t="s">
        <v>97</v>
      </c>
      <c r="C37" s="3" t="s">
        <v>10</v>
      </c>
      <c r="D37" s="3" t="s">
        <v>10</v>
      </c>
      <c r="E37" s="3" t="s">
        <v>10</v>
      </c>
      <c r="F37" s="3" t="s">
        <v>98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1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</row>
    <row r="39" spans="2:11">
      <c r="B39" t="s">
        <v>21</v>
      </c>
      <c r="C39" t="s">
        <v>99</v>
      </c>
      <c r="D39" t="s">
        <v>10</v>
      </c>
      <c r="E39" t="s">
        <v>100</v>
      </c>
      <c r="F39" t="s">
        <v>101</v>
      </c>
      <c r="G39" t="s">
        <v>25</v>
      </c>
      <c r="H39" t="s">
        <v>26</v>
      </c>
      <c r="I39" t="s">
        <v>27</v>
      </c>
      <c r="J39" t="s">
        <v>8</v>
      </c>
      <c r="K39" t="s">
        <v>102</v>
      </c>
    </row>
    <row r="40" spans="2:11">
      <c r="B40" t="s">
        <v>21</v>
      </c>
      <c r="C40" t="s">
        <v>103</v>
      </c>
      <c r="D40" t="s">
        <v>10</v>
      </c>
      <c r="E40" t="s">
        <v>104</v>
      </c>
      <c r="F40" t="s">
        <v>105</v>
      </c>
      <c r="G40" t="s">
        <v>45</v>
      </c>
      <c r="H40" t="s">
        <v>46</v>
      </c>
      <c r="I40" t="s">
        <v>27</v>
      </c>
      <c r="J40" t="s">
        <v>8</v>
      </c>
      <c r="K40" t="s">
        <v>106</v>
      </c>
    </row>
    <row r="41" spans="2:11">
      <c r="B41" t="s">
        <v>21</v>
      </c>
      <c r="C41" t="s">
        <v>103</v>
      </c>
      <c r="D41" t="s">
        <v>10</v>
      </c>
      <c r="E41" t="s">
        <v>107</v>
      </c>
      <c r="F41" t="s">
        <v>105</v>
      </c>
      <c r="G41" t="s">
        <v>45</v>
      </c>
      <c r="H41" t="s">
        <v>46</v>
      </c>
      <c r="I41" t="s">
        <v>27</v>
      </c>
      <c r="J41" t="s">
        <v>8</v>
      </c>
      <c r="K41" t="s">
        <v>106</v>
      </c>
    </row>
    <row r="42" spans="2:11">
      <c r="B42" t="s">
        <v>21</v>
      </c>
      <c r="C42" t="s">
        <v>103</v>
      </c>
      <c r="D42" t="s">
        <v>10</v>
      </c>
      <c r="E42" t="s">
        <v>108</v>
      </c>
      <c r="F42" t="s">
        <v>105</v>
      </c>
      <c r="G42" t="s">
        <v>45</v>
      </c>
      <c r="H42" t="s">
        <v>46</v>
      </c>
      <c r="I42" t="s">
        <v>27</v>
      </c>
      <c r="J42" t="s">
        <v>8</v>
      </c>
      <c r="K42" t="s">
        <v>106</v>
      </c>
    </row>
    <row r="43" spans="2:12">
      <c r="B43" s="3" t="s">
        <v>109</v>
      </c>
      <c r="C43" s="3" t="s">
        <v>10</v>
      </c>
      <c r="D43" s="3" t="s">
        <v>10</v>
      </c>
      <c r="E43" s="3" t="s">
        <v>10</v>
      </c>
      <c r="F43" s="3" t="s">
        <v>110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1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</row>
    <row r="45" spans="2:11">
      <c r="B45" t="s">
        <v>21</v>
      </c>
      <c r="C45" t="s">
        <v>111</v>
      </c>
      <c r="D45" t="s">
        <v>10</v>
      </c>
      <c r="E45" t="s">
        <v>112</v>
      </c>
      <c r="F45" t="s">
        <v>113</v>
      </c>
      <c r="G45" t="s">
        <v>60</v>
      </c>
      <c r="H45" t="s">
        <v>25</v>
      </c>
      <c r="I45" t="s">
        <v>27</v>
      </c>
      <c r="J45" t="s">
        <v>8</v>
      </c>
      <c r="K45" t="s">
        <v>114</v>
      </c>
    </row>
    <row r="46" spans="2:11">
      <c r="B46" t="s">
        <v>21</v>
      </c>
      <c r="C46" t="s">
        <v>115</v>
      </c>
      <c r="D46" t="s">
        <v>10</v>
      </c>
      <c r="E46" t="s">
        <v>116</v>
      </c>
      <c r="F46" t="s">
        <v>53</v>
      </c>
      <c r="G46" t="s">
        <v>26</v>
      </c>
      <c r="H46" t="s">
        <v>45</v>
      </c>
      <c r="I46" t="s">
        <v>27</v>
      </c>
      <c r="J46" t="s">
        <v>8</v>
      </c>
      <c r="K46" t="s">
        <v>117</v>
      </c>
    </row>
    <row r="47" spans="2:12">
      <c r="B47" s="3" t="s">
        <v>118</v>
      </c>
      <c r="C47" s="3" t="s">
        <v>10</v>
      </c>
      <c r="D47" s="3" t="s">
        <v>10</v>
      </c>
      <c r="E47" s="3" t="s">
        <v>10</v>
      </c>
      <c r="F47" s="3" t="s">
        <v>119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1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4</v>
      </c>
      <c r="K48" s="3" t="s">
        <v>20</v>
      </c>
    </row>
    <row r="49" spans="2:11">
      <c r="B49" t="s">
        <v>21</v>
      </c>
      <c r="C49" t="s">
        <v>120</v>
      </c>
      <c r="D49" t="s">
        <v>121</v>
      </c>
      <c r="E49" t="s">
        <v>122</v>
      </c>
      <c r="F49" t="s">
        <v>123</v>
      </c>
      <c r="G49" t="s">
        <v>60</v>
      </c>
      <c r="H49" t="s">
        <v>25</v>
      </c>
      <c r="I49" t="s">
        <v>27</v>
      </c>
      <c r="J49" t="s">
        <v>8</v>
      </c>
      <c r="K49" t="s">
        <v>124</v>
      </c>
    </row>
    <row r="50" spans="2:11">
      <c r="B50" t="s">
        <v>21</v>
      </c>
      <c r="C50" t="s">
        <v>125</v>
      </c>
      <c r="D50" t="s">
        <v>126</v>
      </c>
      <c r="E50" t="s">
        <v>127</v>
      </c>
      <c r="F50" t="s">
        <v>123</v>
      </c>
      <c r="G50" t="s">
        <v>25</v>
      </c>
      <c r="H50" t="s">
        <v>26</v>
      </c>
      <c r="I50" t="s">
        <v>27</v>
      </c>
      <c r="J50" t="s">
        <v>8</v>
      </c>
      <c r="K50" t="s">
        <v>124</v>
      </c>
    </row>
    <row r="51" spans="2:11">
      <c r="B51" t="s">
        <v>21</v>
      </c>
      <c r="C51" t="s">
        <v>128</v>
      </c>
      <c r="D51" t="s">
        <v>129</v>
      </c>
      <c r="E51" t="s">
        <v>127</v>
      </c>
      <c r="F51" t="s">
        <v>123</v>
      </c>
      <c r="G51" t="s">
        <v>25</v>
      </c>
      <c r="H51" t="s">
        <v>26</v>
      </c>
      <c r="I51" t="s">
        <v>27</v>
      </c>
      <c r="J51" t="s">
        <v>8</v>
      </c>
      <c r="K51" t="s">
        <v>124</v>
      </c>
    </row>
    <row r="52" spans="2:12">
      <c r="B52" s="3" t="s">
        <v>130</v>
      </c>
      <c r="C52" s="3" t="s">
        <v>10</v>
      </c>
      <c r="D52" s="3" t="s">
        <v>10</v>
      </c>
      <c r="E52" s="3" t="s">
        <v>10</v>
      </c>
      <c r="F52" s="3" t="s">
        <v>131</v>
      </c>
      <c r="G52" s="3" t="s">
        <v>10</v>
      </c>
      <c r="H52" s="3" t="s">
        <v>10</v>
      </c>
      <c r="I52" s="3" t="s">
        <v>10</v>
      </c>
      <c r="J52" s="3" t="s">
        <v>10</v>
      </c>
      <c r="K52" s="3" t="s">
        <v>10</v>
      </c>
      <c r="L52" s="3" t="s">
        <v>10</v>
      </c>
    </row>
    <row r="53" spans="2:11"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  <c r="G53" s="3" t="s">
        <v>17</v>
      </c>
      <c r="H53" s="3" t="s">
        <v>18</v>
      </c>
      <c r="I53" s="3" t="s">
        <v>19</v>
      </c>
      <c r="J53" s="3" t="s">
        <v>4</v>
      </c>
      <c r="K53" s="3" t="s">
        <v>20</v>
      </c>
    </row>
    <row r="54" spans="2:11">
      <c r="B54" t="s">
        <v>21</v>
      </c>
      <c r="C54" t="s">
        <v>132</v>
      </c>
      <c r="D54" t="s">
        <v>10</v>
      </c>
      <c r="E54" t="s">
        <v>133</v>
      </c>
      <c r="F54" t="s">
        <v>134</v>
      </c>
      <c r="G54" t="s">
        <v>60</v>
      </c>
      <c r="H54" t="s">
        <v>25</v>
      </c>
      <c r="I54" t="s">
        <v>27</v>
      </c>
      <c r="J54" t="s">
        <v>8</v>
      </c>
      <c r="K54" t="s">
        <v>135</v>
      </c>
    </row>
    <row r="55" spans="2:11">
      <c r="B55" t="s">
        <v>21</v>
      </c>
      <c r="C55" t="s">
        <v>136</v>
      </c>
      <c r="D55" t="s">
        <v>10</v>
      </c>
      <c r="E55" t="s">
        <v>137</v>
      </c>
      <c r="F55" t="s">
        <v>138</v>
      </c>
      <c r="G55" t="s">
        <v>45</v>
      </c>
      <c r="H55" t="s">
        <v>46</v>
      </c>
      <c r="I55" t="s">
        <v>27</v>
      </c>
      <c r="J55" t="s">
        <v>8</v>
      </c>
      <c r="K55" t="s">
        <v>139</v>
      </c>
    </row>
    <row r="56" spans="2:11">
      <c r="B56" t="s">
        <v>21</v>
      </c>
      <c r="C56" t="s">
        <v>136</v>
      </c>
      <c r="D56" t="s">
        <v>10</v>
      </c>
      <c r="E56" t="s">
        <v>140</v>
      </c>
      <c r="F56" t="s">
        <v>138</v>
      </c>
      <c r="G56" t="s">
        <v>45</v>
      </c>
      <c r="H56" t="s">
        <v>46</v>
      </c>
      <c r="I56" t="s">
        <v>27</v>
      </c>
      <c r="J56" t="s">
        <v>8</v>
      </c>
      <c r="K56" t="s">
        <v>139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F31" sqref="F31"/>
    </sheetView>
  </sheetViews>
  <sheetFormatPr defaultColWidth="11" defaultRowHeight="14.25"/>
  <cols>
    <col min="1" max="1" width="12.75" customWidth="1"/>
    <col min="3" max="3" width="13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141</v>
      </c>
    </row>
    <row r="2" spans="1:9">
      <c r="A2" t="s">
        <v>22</v>
      </c>
      <c r="B2" t="s">
        <v>25</v>
      </c>
      <c r="C2" t="s">
        <v>26</v>
      </c>
      <c r="D2" s="4">
        <v>438</v>
      </c>
      <c r="E2" t="str">
        <f>VLOOKUP(A2,HOP!A:L,12,0)</f>
        <v>438.00</v>
      </c>
      <c r="F2" t="str">
        <f>VLOOKUP(A2,HOP!A:C,3,0)</f>
        <v>2191342</v>
      </c>
      <c r="G2">
        <f>D2-E2</f>
        <v>0</v>
      </c>
      <c r="H2" t="str">
        <f>$H$1&amp;F2</f>
        <v>，2191342</v>
      </c>
      <c r="I2" t="str">
        <f>VLOOKUP(A2,HOP!A:T,20,0)</f>
        <v>直采</v>
      </c>
    </row>
    <row r="3" spans="1:9">
      <c r="A3" t="s">
        <v>31</v>
      </c>
      <c r="B3" t="s">
        <v>35</v>
      </c>
      <c r="C3" t="s">
        <v>36</v>
      </c>
      <c r="D3" s="4">
        <v>2066</v>
      </c>
      <c r="E3" t="str">
        <f>VLOOKUP(A3,HOP!A:L,12,0)</f>
        <v>2066.00</v>
      </c>
      <c r="F3" t="str">
        <f>VLOOKUP(A3,HOP!A:C,3,0)</f>
        <v>2185296</v>
      </c>
      <c r="G3">
        <f t="shared" ref="G3:G25" si="0">D3-E3</f>
        <v>0</v>
      </c>
      <c r="H3" t="str">
        <f t="shared" ref="H3:H25" si="1">$H$1&amp;F3</f>
        <v>，2185296</v>
      </c>
      <c r="I3" t="str">
        <f>VLOOKUP(A3,HOP!A:T,20,0)</f>
        <v>直采</v>
      </c>
    </row>
    <row r="4" hidden="1" spans="1:10">
      <c r="A4">
        <v>1080267052</v>
      </c>
      <c r="B4" t="s">
        <v>45</v>
      </c>
      <c r="C4" t="s">
        <v>46</v>
      </c>
      <c r="D4" s="4">
        <v>493</v>
      </c>
      <c r="E4">
        <v>493</v>
      </c>
      <c r="F4" s="8" t="s">
        <v>142</v>
      </c>
      <c r="G4">
        <f t="shared" si="0"/>
        <v>0</v>
      </c>
      <c r="H4" t="str">
        <f t="shared" si="1"/>
        <v>，202107161634170021</v>
      </c>
      <c r="I4" t="e">
        <f>VLOOKUP(A4,HOP!A:T,20,0)</f>
        <v>#N/A</v>
      </c>
      <c r="J4">
        <v>7.16</v>
      </c>
    </row>
    <row r="5" hidden="1" spans="1:10">
      <c r="A5">
        <v>1073449646</v>
      </c>
      <c r="B5" t="s">
        <v>35</v>
      </c>
      <c r="C5" t="s">
        <v>36</v>
      </c>
      <c r="D5" s="4">
        <v>1026</v>
      </c>
      <c r="E5">
        <v>1026</v>
      </c>
      <c r="F5" s="8" t="s">
        <v>143</v>
      </c>
      <c r="G5">
        <f t="shared" si="0"/>
        <v>0</v>
      </c>
      <c r="H5" t="str">
        <f t="shared" si="1"/>
        <v>，202107101805430022</v>
      </c>
      <c r="I5" t="e">
        <f>VLOOKUP(A5,HOP!A:T,20,0)</f>
        <v>#N/A</v>
      </c>
      <c r="J5" s="6">
        <v>7.1</v>
      </c>
    </row>
    <row r="6" hidden="1" spans="1:10">
      <c r="A6">
        <v>1076098754</v>
      </c>
      <c r="B6" t="s">
        <v>59</v>
      </c>
      <c r="C6" t="s">
        <v>60</v>
      </c>
      <c r="D6" s="4">
        <v>496</v>
      </c>
      <c r="E6">
        <v>496</v>
      </c>
      <c r="F6" s="8" t="s">
        <v>144</v>
      </c>
      <c r="G6">
        <f t="shared" si="0"/>
        <v>0</v>
      </c>
      <c r="H6" t="str">
        <f t="shared" si="1"/>
        <v>，202107130938220025</v>
      </c>
      <c r="I6" t="e">
        <f>VLOOKUP(A6,HOP!A:T,20,0)</f>
        <v>#N/A</v>
      </c>
      <c r="J6">
        <v>7.13</v>
      </c>
    </row>
    <row r="7" spans="1:9">
      <c r="A7" t="s">
        <v>64</v>
      </c>
      <c r="B7" t="s">
        <v>26</v>
      </c>
      <c r="C7" t="s">
        <v>45</v>
      </c>
      <c r="D7" s="4">
        <v>564</v>
      </c>
      <c r="E7" t="str">
        <f>VLOOKUP(A7,HOP!A:L,12,0)</f>
        <v>564.00</v>
      </c>
      <c r="F7" t="str">
        <f>VLOOKUP(A7,HOP!A:C,3,0)</f>
        <v>2198976</v>
      </c>
      <c r="G7">
        <f t="shared" si="0"/>
        <v>0</v>
      </c>
      <c r="H7" t="str">
        <f t="shared" si="1"/>
        <v>，2198976</v>
      </c>
      <c r="I7" t="str">
        <f>VLOOKUP(A7,HOP!A:T,20,0)</f>
        <v>直采</v>
      </c>
    </row>
    <row r="8" spans="1:9">
      <c r="A8" t="s">
        <v>69</v>
      </c>
      <c r="B8" t="s">
        <v>45</v>
      </c>
      <c r="C8" t="s">
        <v>46</v>
      </c>
      <c r="D8" s="4">
        <v>562</v>
      </c>
      <c r="E8" t="str">
        <f>VLOOKUP(A8,HOP!A:L,12,0)</f>
        <v>562.00</v>
      </c>
      <c r="F8" t="str">
        <f>VLOOKUP(A8,HOP!A:C,3,0)</f>
        <v>2199975</v>
      </c>
      <c r="G8">
        <f t="shared" si="0"/>
        <v>0</v>
      </c>
      <c r="H8" t="str">
        <f t="shared" si="1"/>
        <v>，2199975</v>
      </c>
      <c r="I8" t="str">
        <f>VLOOKUP(A8,HOP!A:T,20,0)</f>
        <v>直采</v>
      </c>
    </row>
    <row r="9" spans="1:9">
      <c r="A9" t="s">
        <v>76</v>
      </c>
      <c r="B9" t="s">
        <v>60</v>
      </c>
      <c r="C9" t="s">
        <v>25</v>
      </c>
      <c r="D9" s="4">
        <v>278</v>
      </c>
      <c r="E9" t="str">
        <f>VLOOKUP(A9,HOP!A:L,12,0)</f>
        <v>278.00</v>
      </c>
      <c r="F9" t="str">
        <f>VLOOKUP(A9,HOP!A:C,3,0)</f>
        <v>2195286</v>
      </c>
      <c r="G9">
        <f t="shared" si="0"/>
        <v>0</v>
      </c>
      <c r="H9" t="str">
        <f t="shared" si="1"/>
        <v>，2195286</v>
      </c>
      <c r="I9" t="str">
        <f>VLOOKUP(A9,HOP!A:T,20,0)</f>
        <v>直采</v>
      </c>
    </row>
    <row r="10" spans="1:9">
      <c r="A10" t="s">
        <v>80</v>
      </c>
      <c r="B10" t="s">
        <v>45</v>
      </c>
      <c r="C10" t="s">
        <v>46</v>
      </c>
      <c r="D10" s="4">
        <v>278</v>
      </c>
      <c r="E10" t="str">
        <f>VLOOKUP(A10,HOP!A:L,12,0)</f>
        <v>278.00</v>
      </c>
      <c r="F10" t="str">
        <f>VLOOKUP(A10,HOP!A:C,3,0)</f>
        <v>2197783</v>
      </c>
      <c r="G10">
        <f t="shared" si="0"/>
        <v>0</v>
      </c>
      <c r="H10" t="str">
        <f t="shared" si="1"/>
        <v>，2197783</v>
      </c>
      <c r="I10" t="str">
        <f>VLOOKUP(A10,HOP!A:T,20,0)</f>
        <v>直采</v>
      </c>
    </row>
    <row r="11" spans="1:9">
      <c r="A11" t="s">
        <v>82</v>
      </c>
      <c r="B11" t="s">
        <v>45</v>
      </c>
      <c r="C11" t="s">
        <v>46</v>
      </c>
      <c r="D11" s="4">
        <v>278</v>
      </c>
      <c r="E11" t="str">
        <f>VLOOKUP(A11,HOP!A:L,12,0)</f>
        <v>278.00</v>
      </c>
      <c r="F11" t="str">
        <f>VLOOKUP(A11,HOP!A:C,3,0)</f>
        <v>2199282</v>
      </c>
      <c r="G11">
        <f t="shared" si="0"/>
        <v>0</v>
      </c>
      <c r="H11" t="str">
        <f t="shared" si="1"/>
        <v>，2199282</v>
      </c>
      <c r="I11" t="str">
        <f>VLOOKUP(A11,HOP!A:T,20,0)</f>
        <v>直采</v>
      </c>
    </row>
    <row r="12" spans="1:9">
      <c r="A12" t="s">
        <v>86</v>
      </c>
      <c r="B12" t="s">
        <v>60</v>
      </c>
      <c r="C12" t="s">
        <v>25</v>
      </c>
      <c r="D12" s="4">
        <v>502</v>
      </c>
      <c r="E12" t="str">
        <f>VLOOKUP(A12,HOP!A:L,12,0)</f>
        <v>502.00</v>
      </c>
      <c r="F12" t="str">
        <f>VLOOKUP(A12,HOP!A:C,3,0)</f>
        <v>2195405</v>
      </c>
      <c r="G12">
        <f t="shared" si="0"/>
        <v>0</v>
      </c>
      <c r="H12" t="str">
        <f t="shared" si="1"/>
        <v>，2195405</v>
      </c>
      <c r="I12" t="str">
        <f>VLOOKUP(A12,HOP!A:T,20,0)</f>
        <v>直采</v>
      </c>
    </row>
    <row r="13" spans="1:9">
      <c r="A13" t="s">
        <v>93</v>
      </c>
      <c r="B13" t="s">
        <v>45</v>
      </c>
      <c r="C13" t="s">
        <v>46</v>
      </c>
      <c r="D13" s="4">
        <v>433</v>
      </c>
      <c r="E13" t="str">
        <f>VLOOKUP(A13,HOP!A:L,12,0)</f>
        <v>433.00</v>
      </c>
      <c r="F13" t="str">
        <f>VLOOKUP(A13,HOP!A:C,3,0)</f>
        <v>2195040</v>
      </c>
      <c r="G13">
        <f t="shared" si="0"/>
        <v>0</v>
      </c>
      <c r="H13" t="str">
        <f t="shared" si="1"/>
        <v>，2195040</v>
      </c>
      <c r="I13" t="str">
        <f>VLOOKUP(A13,HOP!A:T,20,0)</f>
        <v>直采</v>
      </c>
    </row>
    <row r="14" spans="1:9">
      <c r="A14" t="s">
        <v>99</v>
      </c>
      <c r="B14" t="s">
        <v>25</v>
      </c>
      <c r="C14" t="s">
        <v>26</v>
      </c>
      <c r="D14" s="4">
        <v>228</v>
      </c>
      <c r="E14" t="str">
        <f>VLOOKUP(A14,HOP!A:L,12,0)</f>
        <v>228.00</v>
      </c>
      <c r="F14" t="str">
        <f>VLOOKUP(A14,HOP!A:C,3,0)</f>
        <v>2198263</v>
      </c>
      <c r="G14">
        <f t="shared" si="0"/>
        <v>0</v>
      </c>
      <c r="H14" t="str">
        <f t="shared" si="1"/>
        <v>，2198263</v>
      </c>
      <c r="I14" t="str">
        <f>VLOOKUP(A14,HOP!A:T,20,0)</f>
        <v>直采</v>
      </c>
    </row>
    <row r="15" spans="1:9">
      <c r="A15" t="s">
        <v>103</v>
      </c>
      <c r="B15" t="s">
        <v>45</v>
      </c>
      <c r="C15" t="s">
        <v>46</v>
      </c>
      <c r="D15" s="4">
        <v>783</v>
      </c>
      <c r="E15" t="str">
        <f>VLOOKUP(A15,HOP!A:L,12,0)</f>
        <v>783.00</v>
      </c>
      <c r="F15" t="str">
        <f>VLOOKUP(A15,HOP!A:C,3,0)</f>
        <v>2200312</v>
      </c>
      <c r="G15">
        <f t="shared" si="0"/>
        <v>0</v>
      </c>
      <c r="H15" t="str">
        <f t="shared" si="1"/>
        <v>，2200312</v>
      </c>
      <c r="I15" t="str">
        <f>VLOOKUP(A15,HOP!A:T,20,0)</f>
        <v>直采</v>
      </c>
    </row>
    <row r="16" spans="1:9">
      <c r="A16" t="s">
        <v>111</v>
      </c>
      <c r="B16" t="s">
        <v>60</v>
      </c>
      <c r="C16" t="s">
        <v>25</v>
      </c>
      <c r="D16" s="4">
        <v>214</v>
      </c>
      <c r="E16" t="str">
        <f>VLOOKUP(A16,HOP!A:L,12,0)</f>
        <v>214.00</v>
      </c>
      <c r="F16" t="str">
        <f>VLOOKUP(A16,HOP!A:C,3,0)</f>
        <v>2195963</v>
      </c>
      <c r="G16">
        <f>D16-E16</f>
        <v>0</v>
      </c>
      <c r="H16" t="str">
        <f>$H$1&amp;F16</f>
        <v>，2195963</v>
      </c>
      <c r="I16" t="str">
        <f>VLOOKUP(A16,HOP!A:T,20,0)</f>
        <v>直采</v>
      </c>
    </row>
    <row r="17" spans="1:9">
      <c r="A17" t="s">
        <v>115</v>
      </c>
      <c r="B17" t="s">
        <v>26</v>
      </c>
      <c r="C17" t="s">
        <v>45</v>
      </c>
      <c r="D17" s="4">
        <v>190</v>
      </c>
      <c r="E17" t="str">
        <f>VLOOKUP(A17,HOP!A:L,12,0)</f>
        <v>190.00</v>
      </c>
      <c r="F17" t="str">
        <f>VLOOKUP(A17,HOP!A:C,3,0)</f>
        <v>2198998</v>
      </c>
      <c r="G17">
        <f>D17-E17</f>
        <v>0</v>
      </c>
      <c r="H17" t="str">
        <f>$H$1&amp;F17</f>
        <v>，2198998</v>
      </c>
      <c r="I17" t="str">
        <f>VLOOKUP(A17,HOP!A:T,20,0)</f>
        <v>直采</v>
      </c>
    </row>
    <row r="18" spans="1:9">
      <c r="A18" t="s">
        <v>120</v>
      </c>
      <c r="B18" t="s">
        <v>60</v>
      </c>
      <c r="C18" t="s">
        <v>25</v>
      </c>
      <c r="D18" s="4">
        <v>348</v>
      </c>
      <c r="E18" t="str">
        <f>VLOOKUP(A18,HOP!A:L,12,0)</f>
        <v>348.00</v>
      </c>
      <c r="F18" t="str">
        <f>VLOOKUP(A18,HOP!A:C,3,0)</f>
        <v>2195494</v>
      </c>
      <c r="G18">
        <f>D18-E18</f>
        <v>0</v>
      </c>
      <c r="H18" t="str">
        <f>$H$1&amp;F18</f>
        <v>，2195494</v>
      </c>
      <c r="I18" t="str">
        <f>VLOOKUP(A18,HOP!A:T,20,0)</f>
        <v>直采</v>
      </c>
    </row>
    <row r="19" spans="1:9">
      <c r="A19" t="s">
        <v>125</v>
      </c>
      <c r="B19" t="s">
        <v>25</v>
      </c>
      <c r="C19" t="s">
        <v>26</v>
      </c>
      <c r="D19" s="4">
        <v>348</v>
      </c>
      <c r="E19" t="str">
        <f>VLOOKUP(A19,HOP!A:L,12,0)</f>
        <v>348.00</v>
      </c>
      <c r="F19" t="str">
        <f>VLOOKUP(A19,HOP!A:C,3,0)</f>
        <v>2196973</v>
      </c>
      <c r="G19">
        <f>D19-E19</f>
        <v>0</v>
      </c>
      <c r="H19" t="str">
        <f>$H$1&amp;F19</f>
        <v>，2196973</v>
      </c>
      <c r="I19" t="str">
        <f>VLOOKUP(A19,HOP!A:T,20,0)</f>
        <v>直采</v>
      </c>
    </row>
    <row r="20" spans="1:9">
      <c r="A20" t="s">
        <v>128</v>
      </c>
      <c r="B20" t="s">
        <v>25</v>
      </c>
      <c r="C20" t="s">
        <v>26</v>
      </c>
      <c r="D20" s="4">
        <v>348</v>
      </c>
      <c r="E20" t="str">
        <f>VLOOKUP(A20,HOP!A:L,12,0)</f>
        <v>348.00</v>
      </c>
      <c r="F20" t="str">
        <f>VLOOKUP(A20,HOP!A:C,3,0)</f>
        <v>2196970</v>
      </c>
      <c r="G20">
        <f>D20-E20</f>
        <v>0</v>
      </c>
      <c r="H20" t="str">
        <f>$H$1&amp;F20</f>
        <v>，2196970</v>
      </c>
      <c r="I20" t="str">
        <f>VLOOKUP(A20,HOP!A:T,20,0)</f>
        <v>直采</v>
      </c>
    </row>
    <row r="21" spans="1:9">
      <c r="A21" t="s">
        <v>132</v>
      </c>
      <c r="B21" t="s">
        <v>60</v>
      </c>
      <c r="C21" t="s">
        <v>25</v>
      </c>
      <c r="D21" s="4">
        <v>230</v>
      </c>
      <c r="E21" t="str">
        <f>VLOOKUP(A21,HOP!A:L,12,0)</f>
        <v>230.00</v>
      </c>
      <c r="F21" t="str">
        <f>VLOOKUP(A21,HOP!A:C,3,0)</f>
        <v>2197137</v>
      </c>
      <c r="G21">
        <f>D21-E21</f>
        <v>0</v>
      </c>
      <c r="H21" t="str">
        <f>$H$1&amp;F21</f>
        <v>，2197137</v>
      </c>
      <c r="I21" t="str">
        <f>VLOOKUP(A21,HOP!A:T,20,0)</f>
        <v>直采</v>
      </c>
    </row>
    <row r="22" spans="1:9">
      <c r="A22" t="s">
        <v>136</v>
      </c>
      <c r="B22" t="s">
        <v>45</v>
      </c>
      <c r="C22" t="s">
        <v>46</v>
      </c>
      <c r="D22" s="4">
        <v>586</v>
      </c>
      <c r="E22" t="str">
        <f>VLOOKUP(A22,HOP!A:L,12,0)</f>
        <v>586.00</v>
      </c>
      <c r="F22" t="str">
        <f>VLOOKUP(A22,HOP!A:C,3,0)</f>
        <v>2198878</v>
      </c>
      <c r="G22">
        <f>D22-E22</f>
        <v>0</v>
      </c>
      <c r="H22" t="str">
        <f>$H$1&amp;F22</f>
        <v>，2198878</v>
      </c>
      <c r="I22" t="str">
        <f>VLOOKUP(A22,HOP!A:T,20,0)</f>
        <v>直采</v>
      </c>
    </row>
    <row r="24" spans="4:4">
      <c r="D24">
        <f>SUM(D2:D23)</f>
        <v>10689</v>
      </c>
    </row>
    <row r="25" spans="4:4">
      <c r="D25" s="5" t="s">
        <v>6</v>
      </c>
    </row>
    <row r="29" spans="1:3">
      <c r="A29" t="s">
        <v>145</v>
      </c>
      <c r="C29">
        <v>8674</v>
      </c>
    </row>
    <row r="30" spans="1:3">
      <c r="A30" t="s">
        <v>146</v>
      </c>
      <c r="C30">
        <v>2015</v>
      </c>
    </row>
    <row r="31" spans="1:3">
      <c r="A31" t="s">
        <v>147</v>
      </c>
      <c r="C31">
        <f>SUBTOTAL(9,C29:C30)</f>
        <v>10689</v>
      </c>
    </row>
  </sheetData>
  <autoFilter ref="A1:J22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152</v>
      </c>
      <c r="F1" s="2" t="s">
        <v>17</v>
      </c>
      <c r="G1" s="2" t="s">
        <v>18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</row>
    <row r="2" s="1" customFormat="1" spans="1:20">
      <c r="A2" s="1" t="s">
        <v>103</v>
      </c>
      <c r="B2" s="1" t="s">
        <v>166</v>
      </c>
      <c r="C2" s="1" t="s">
        <v>167</v>
      </c>
      <c r="D2" s="1" t="s">
        <v>97</v>
      </c>
      <c r="E2" s="1" t="s">
        <v>168</v>
      </c>
      <c r="F2" s="1" t="s">
        <v>166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7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</row>
    <row r="3" s="1" customFormat="1" spans="1:20">
      <c r="A3" s="1" t="s">
        <v>69</v>
      </c>
      <c r="B3" s="1" t="s">
        <v>166</v>
      </c>
      <c r="C3" s="1" t="s">
        <v>179</v>
      </c>
      <c r="D3" s="1" t="s">
        <v>62</v>
      </c>
      <c r="E3" s="1" t="s">
        <v>71</v>
      </c>
      <c r="F3" s="1" t="s">
        <v>166</v>
      </c>
      <c r="G3" s="1" t="s">
        <v>169</v>
      </c>
      <c r="H3" s="1" t="s">
        <v>170</v>
      </c>
      <c r="I3" s="1" t="s">
        <v>73</v>
      </c>
      <c r="J3" s="1" t="s">
        <v>172</v>
      </c>
      <c r="K3" s="1" t="s">
        <v>73</v>
      </c>
      <c r="L3" s="1" t="s">
        <v>73</v>
      </c>
      <c r="M3" s="1" t="s">
        <v>173</v>
      </c>
      <c r="N3" s="1" t="s">
        <v>173</v>
      </c>
      <c r="O3" s="1" t="s">
        <v>7</v>
      </c>
      <c r="P3" s="1" t="s">
        <v>174</v>
      </c>
      <c r="Q3" s="1" t="s">
        <v>180</v>
      </c>
      <c r="R3" s="1" t="s">
        <v>176</v>
      </c>
      <c r="S3" s="1" t="s">
        <v>177</v>
      </c>
      <c r="T3" s="1" t="s">
        <v>178</v>
      </c>
    </row>
    <row r="4" s="1" customFormat="1" spans="1:20">
      <c r="A4" s="1" t="s">
        <v>82</v>
      </c>
      <c r="B4" s="1" t="s">
        <v>181</v>
      </c>
      <c r="C4" s="1" t="s">
        <v>182</v>
      </c>
      <c r="D4" s="1" t="s">
        <v>74</v>
      </c>
      <c r="E4" s="1" t="s">
        <v>83</v>
      </c>
      <c r="F4" s="1" t="s">
        <v>166</v>
      </c>
      <c r="G4" s="1" t="s">
        <v>169</v>
      </c>
      <c r="H4" s="1" t="s">
        <v>170</v>
      </c>
      <c r="I4" s="1" t="s">
        <v>79</v>
      </c>
      <c r="J4" s="1" t="s">
        <v>172</v>
      </c>
      <c r="K4" s="1" t="s">
        <v>79</v>
      </c>
      <c r="L4" s="1" t="s">
        <v>79</v>
      </c>
      <c r="M4" s="1" t="s">
        <v>173</v>
      </c>
      <c r="N4" s="1" t="s">
        <v>173</v>
      </c>
      <c r="O4" s="1" t="s">
        <v>7</v>
      </c>
      <c r="P4" s="1" t="s">
        <v>174</v>
      </c>
      <c r="Q4" s="1" t="s">
        <v>183</v>
      </c>
      <c r="R4" s="1" t="s">
        <v>176</v>
      </c>
      <c r="S4" s="1" t="s">
        <v>177</v>
      </c>
      <c r="T4" s="1" t="s">
        <v>178</v>
      </c>
    </row>
    <row r="5" s="1" customFormat="1" spans="1:20">
      <c r="A5" s="1" t="s">
        <v>115</v>
      </c>
      <c r="B5" s="1" t="s">
        <v>181</v>
      </c>
      <c r="C5" s="1" t="s">
        <v>184</v>
      </c>
      <c r="D5" s="1" t="s">
        <v>109</v>
      </c>
      <c r="E5" s="1" t="s">
        <v>116</v>
      </c>
      <c r="F5" s="1" t="s">
        <v>181</v>
      </c>
      <c r="G5" s="1" t="s">
        <v>166</v>
      </c>
      <c r="H5" s="1" t="s">
        <v>170</v>
      </c>
      <c r="I5" s="1" t="s">
        <v>117</v>
      </c>
      <c r="J5" s="1" t="s">
        <v>172</v>
      </c>
      <c r="K5" s="1" t="s">
        <v>117</v>
      </c>
      <c r="L5" s="1" t="s">
        <v>117</v>
      </c>
      <c r="M5" s="1" t="s">
        <v>173</v>
      </c>
      <c r="N5" s="1" t="s">
        <v>173</v>
      </c>
      <c r="O5" s="1" t="s">
        <v>7</v>
      </c>
      <c r="P5" s="1" t="s">
        <v>174</v>
      </c>
      <c r="Q5" s="1" t="s">
        <v>185</v>
      </c>
      <c r="R5" s="1" t="s">
        <v>176</v>
      </c>
      <c r="S5" s="1" t="s">
        <v>177</v>
      </c>
      <c r="T5" s="1" t="s">
        <v>178</v>
      </c>
    </row>
    <row r="6" s="1" customFormat="1" spans="1:20">
      <c r="A6" s="1" t="s">
        <v>64</v>
      </c>
      <c r="B6" s="1" t="s">
        <v>181</v>
      </c>
      <c r="C6" s="1" t="s">
        <v>186</v>
      </c>
      <c r="D6" s="1" t="s">
        <v>62</v>
      </c>
      <c r="E6" s="1" t="s">
        <v>66</v>
      </c>
      <c r="F6" s="1" t="s">
        <v>181</v>
      </c>
      <c r="G6" s="1" t="s">
        <v>166</v>
      </c>
      <c r="H6" s="1" t="s">
        <v>170</v>
      </c>
      <c r="I6" s="1" t="s">
        <v>68</v>
      </c>
      <c r="J6" s="1" t="s">
        <v>172</v>
      </c>
      <c r="K6" s="1" t="s">
        <v>68</v>
      </c>
      <c r="L6" s="1" t="s">
        <v>68</v>
      </c>
      <c r="M6" s="1" t="s">
        <v>173</v>
      </c>
      <c r="N6" s="1" t="s">
        <v>173</v>
      </c>
      <c r="O6" s="1" t="s">
        <v>7</v>
      </c>
      <c r="P6" s="1" t="s">
        <v>174</v>
      </c>
      <c r="Q6" s="1" t="s">
        <v>187</v>
      </c>
      <c r="R6" s="1" t="s">
        <v>176</v>
      </c>
      <c r="S6" s="1" t="s">
        <v>177</v>
      </c>
      <c r="T6" s="1" t="s">
        <v>178</v>
      </c>
    </row>
    <row r="7" s="1" customFormat="1" spans="1:20">
      <c r="A7" s="1" t="s">
        <v>136</v>
      </c>
      <c r="B7" s="1" t="s">
        <v>181</v>
      </c>
      <c r="C7" s="1" t="s">
        <v>188</v>
      </c>
      <c r="D7" s="1" t="s">
        <v>189</v>
      </c>
      <c r="E7" s="1" t="s">
        <v>190</v>
      </c>
      <c r="F7" s="1" t="s">
        <v>166</v>
      </c>
      <c r="G7" s="1" t="s">
        <v>169</v>
      </c>
      <c r="H7" s="1" t="s">
        <v>170</v>
      </c>
      <c r="I7" s="1" t="s">
        <v>191</v>
      </c>
      <c r="J7" s="1" t="s">
        <v>172</v>
      </c>
      <c r="K7" s="1" t="s">
        <v>191</v>
      </c>
      <c r="L7" s="1" t="s">
        <v>191</v>
      </c>
      <c r="M7" s="1" t="s">
        <v>173</v>
      </c>
      <c r="N7" s="1" t="s">
        <v>173</v>
      </c>
      <c r="O7" s="1" t="s">
        <v>7</v>
      </c>
      <c r="P7" s="1" t="s">
        <v>174</v>
      </c>
      <c r="Q7" s="1" t="s">
        <v>192</v>
      </c>
      <c r="R7" s="1" t="s">
        <v>176</v>
      </c>
      <c r="S7" s="1" t="s">
        <v>177</v>
      </c>
      <c r="T7" s="1" t="s">
        <v>178</v>
      </c>
    </row>
    <row r="8" s="1" customFormat="1" spans="1:20">
      <c r="A8" s="1" t="s">
        <v>99</v>
      </c>
      <c r="B8" s="1" t="s">
        <v>193</v>
      </c>
      <c r="C8" s="1" t="s">
        <v>194</v>
      </c>
      <c r="D8" s="1" t="s">
        <v>97</v>
      </c>
      <c r="E8" s="1" t="s">
        <v>100</v>
      </c>
      <c r="F8" s="1" t="s">
        <v>193</v>
      </c>
      <c r="G8" s="1" t="s">
        <v>181</v>
      </c>
      <c r="H8" s="1" t="s">
        <v>170</v>
      </c>
      <c r="I8" s="1" t="s">
        <v>102</v>
      </c>
      <c r="J8" s="1" t="s">
        <v>172</v>
      </c>
      <c r="K8" s="1" t="s">
        <v>102</v>
      </c>
      <c r="L8" s="1" t="s">
        <v>102</v>
      </c>
      <c r="M8" s="1" t="s">
        <v>173</v>
      </c>
      <c r="N8" s="1" t="s">
        <v>173</v>
      </c>
      <c r="O8" s="1" t="s">
        <v>7</v>
      </c>
      <c r="P8" s="1" t="s">
        <v>174</v>
      </c>
      <c r="Q8" s="1" t="s">
        <v>195</v>
      </c>
      <c r="R8" s="1" t="s">
        <v>176</v>
      </c>
      <c r="S8" s="1" t="s">
        <v>177</v>
      </c>
      <c r="T8" s="1" t="s">
        <v>178</v>
      </c>
    </row>
    <row r="9" s="1" customFormat="1" spans="1:20">
      <c r="A9" s="1" t="s">
        <v>80</v>
      </c>
      <c r="B9" s="1" t="s">
        <v>193</v>
      </c>
      <c r="C9" s="1" t="s">
        <v>196</v>
      </c>
      <c r="D9" s="1" t="s">
        <v>74</v>
      </c>
      <c r="E9" s="1" t="s">
        <v>81</v>
      </c>
      <c r="F9" s="1" t="s">
        <v>166</v>
      </c>
      <c r="G9" s="1" t="s">
        <v>169</v>
      </c>
      <c r="H9" s="1" t="s">
        <v>170</v>
      </c>
      <c r="I9" s="1" t="s">
        <v>79</v>
      </c>
      <c r="J9" s="1" t="s">
        <v>172</v>
      </c>
      <c r="K9" s="1" t="s">
        <v>79</v>
      </c>
      <c r="L9" s="1" t="s">
        <v>79</v>
      </c>
      <c r="M9" s="1" t="s">
        <v>173</v>
      </c>
      <c r="N9" s="1" t="s">
        <v>173</v>
      </c>
      <c r="O9" s="1" t="s">
        <v>7</v>
      </c>
      <c r="P9" s="1" t="s">
        <v>174</v>
      </c>
      <c r="Q9" s="1" t="s">
        <v>197</v>
      </c>
      <c r="R9" s="1" t="s">
        <v>176</v>
      </c>
      <c r="S9" s="1" t="s">
        <v>177</v>
      </c>
      <c r="T9" s="1" t="s">
        <v>178</v>
      </c>
    </row>
    <row r="10" s="1" customFormat="1" spans="1:20">
      <c r="A10" s="1" t="s">
        <v>132</v>
      </c>
      <c r="B10" s="1" t="s">
        <v>198</v>
      </c>
      <c r="C10" s="1" t="s">
        <v>199</v>
      </c>
      <c r="D10" s="1" t="s">
        <v>189</v>
      </c>
      <c r="E10" s="1" t="s">
        <v>133</v>
      </c>
      <c r="F10" s="1" t="s">
        <v>198</v>
      </c>
      <c r="G10" s="1" t="s">
        <v>193</v>
      </c>
      <c r="H10" s="1" t="s">
        <v>170</v>
      </c>
      <c r="I10" s="1" t="s">
        <v>135</v>
      </c>
      <c r="J10" s="1" t="s">
        <v>172</v>
      </c>
      <c r="K10" s="1" t="s">
        <v>135</v>
      </c>
      <c r="L10" s="1" t="s">
        <v>135</v>
      </c>
      <c r="M10" s="1" t="s">
        <v>173</v>
      </c>
      <c r="N10" s="1" t="s">
        <v>173</v>
      </c>
      <c r="O10" s="1" t="s">
        <v>7</v>
      </c>
      <c r="P10" s="1" t="s">
        <v>174</v>
      </c>
      <c r="Q10" s="1" t="s">
        <v>200</v>
      </c>
      <c r="R10" s="1" t="s">
        <v>176</v>
      </c>
      <c r="S10" s="1" t="s">
        <v>177</v>
      </c>
      <c r="T10" s="1" t="s">
        <v>178</v>
      </c>
    </row>
    <row r="11" s="1" customFormat="1" spans="1:20">
      <c r="A11" s="1" t="s">
        <v>125</v>
      </c>
      <c r="B11" s="1" t="s">
        <v>198</v>
      </c>
      <c r="C11" s="1" t="s">
        <v>201</v>
      </c>
      <c r="D11" s="1" t="s">
        <v>118</v>
      </c>
      <c r="E11" s="1" t="s">
        <v>127</v>
      </c>
      <c r="F11" s="1" t="s">
        <v>193</v>
      </c>
      <c r="G11" s="1" t="s">
        <v>181</v>
      </c>
      <c r="H11" s="1" t="s">
        <v>170</v>
      </c>
      <c r="I11" s="1" t="s">
        <v>124</v>
      </c>
      <c r="J11" s="1" t="s">
        <v>172</v>
      </c>
      <c r="K11" s="1" t="s">
        <v>124</v>
      </c>
      <c r="L11" s="1" t="s">
        <v>124</v>
      </c>
      <c r="M11" s="1" t="s">
        <v>173</v>
      </c>
      <c r="N11" s="1" t="s">
        <v>173</v>
      </c>
      <c r="O11" s="1" t="s">
        <v>7</v>
      </c>
      <c r="P11" s="1" t="s">
        <v>174</v>
      </c>
      <c r="Q11" s="1" t="s">
        <v>202</v>
      </c>
      <c r="R11" s="1" t="s">
        <v>176</v>
      </c>
      <c r="S11" s="1" t="s">
        <v>177</v>
      </c>
      <c r="T11" s="1" t="s">
        <v>178</v>
      </c>
    </row>
    <row r="12" s="1" customFormat="1" spans="1:20">
      <c r="A12" s="1" t="s">
        <v>128</v>
      </c>
      <c r="B12" s="1" t="s">
        <v>198</v>
      </c>
      <c r="C12" s="1" t="s">
        <v>203</v>
      </c>
      <c r="D12" s="1" t="s">
        <v>118</v>
      </c>
      <c r="E12" s="1" t="s">
        <v>127</v>
      </c>
      <c r="F12" s="1" t="s">
        <v>193</v>
      </c>
      <c r="G12" s="1" t="s">
        <v>181</v>
      </c>
      <c r="H12" s="1" t="s">
        <v>170</v>
      </c>
      <c r="I12" s="1" t="s">
        <v>124</v>
      </c>
      <c r="J12" s="1" t="s">
        <v>172</v>
      </c>
      <c r="K12" s="1" t="s">
        <v>124</v>
      </c>
      <c r="L12" s="1" t="s">
        <v>124</v>
      </c>
      <c r="M12" s="1" t="s">
        <v>173</v>
      </c>
      <c r="N12" s="1" t="s">
        <v>173</v>
      </c>
      <c r="O12" s="1" t="s">
        <v>7</v>
      </c>
      <c r="P12" s="1" t="s">
        <v>174</v>
      </c>
      <c r="Q12" s="1" t="s">
        <v>204</v>
      </c>
      <c r="R12" s="1" t="s">
        <v>176</v>
      </c>
      <c r="S12" s="1" t="s">
        <v>177</v>
      </c>
      <c r="T12" s="1" t="s">
        <v>178</v>
      </c>
    </row>
    <row r="13" s="1" customFormat="1" spans="1:20">
      <c r="A13" s="1" t="s">
        <v>111</v>
      </c>
      <c r="B13" s="1" t="s">
        <v>198</v>
      </c>
      <c r="C13" s="1" t="s">
        <v>205</v>
      </c>
      <c r="D13" s="1" t="s">
        <v>109</v>
      </c>
      <c r="E13" s="1" t="s">
        <v>112</v>
      </c>
      <c r="F13" s="1" t="s">
        <v>198</v>
      </c>
      <c r="G13" s="1" t="s">
        <v>193</v>
      </c>
      <c r="H13" s="1" t="s">
        <v>170</v>
      </c>
      <c r="I13" s="1" t="s">
        <v>114</v>
      </c>
      <c r="J13" s="1" t="s">
        <v>172</v>
      </c>
      <c r="K13" s="1" t="s">
        <v>114</v>
      </c>
      <c r="L13" s="1" t="s">
        <v>114</v>
      </c>
      <c r="M13" s="1" t="s">
        <v>173</v>
      </c>
      <c r="N13" s="1" t="s">
        <v>173</v>
      </c>
      <c r="O13" s="1" t="s">
        <v>7</v>
      </c>
      <c r="P13" s="1" t="s">
        <v>174</v>
      </c>
      <c r="Q13" s="1" t="s">
        <v>206</v>
      </c>
      <c r="R13" s="1" t="s">
        <v>176</v>
      </c>
      <c r="S13" s="1" t="s">
        <v>177</v>
      </c>
      <c r="T13" s="1" t="s">
        <v>178</v>
      </c>
    </row>
    <row r="14" s="1" customFormat="1" spans="1:20">
      <c r="A14" s="1" t="s">
        <v>120</v>
      </c>
      <c r="B14" s="1" t="s">
        <v>207</v>
      </c>
      <c r="C14" s="1" t="s">
        <v>208</v>
      </c>
      <c r="D14" s="1" t="s">
        <v>118</v>
      </c>
      <c r="E14" s="1" t="s">
        <v>122</v>
      </c>
      <c r="F14" s="1" t="s">
        <v>198</v>
      </c>
      <c r="G14" s="1" t="s">
        <v>193</v>
      </c>
      <c r="H14" s="1" t="s">
        <v>170</v>
      </c>
      <c r="I14" s="1" t="s">
        <v>124</v>
      </c>
      <c r="J14" s="1" t="s">
        <v>172</v>
      </c>
      <c r="K14" s="1" t="s">
        <v>124</v>
      </c>
      <c r="L14" s="1" t="s">
        <v>124</v>
      </c>
      <c r="M14" s="1" t="s">
        <v>173</v>
      </c>
      <c r="N14" s="1" t="s">
        <v>173</v>
      </c>
      <c r="O14" s="1" t="s">
        <v>7</v>
      </c>
      <c r="P14" s="1" t="s">
        <v>174</v>
      </c>
      <c r="Q14" s="1" t="s">
        <v>209</v>
      </c>
      <c r="R14" s="1" t="s">
        <v>176</v>
      </c>
      <c r="S14" s="1" t="s">
        <v>177</v>
      </c>
      <c r="T14" s="1" t="s">
        <v>178</v>
      </c>
    </row>
    <row r="15" s="1" customFormat="1" spans="1:20">
      <c r="A15" s="1" t="s">
        <v>86</v>
      </c>
      <c r="B15" s="1" t="s">
        <v>207</v>
      </c>
      <c r="C15" s="1" t="s">
        <v>210</v>
      </c>
      <c r="D15" s="1" t="s">
        <v>84</v>
      </c>
      <c r="E15" s="1" t="s">
        <v>88</v>
      </c>
      <c r="F15" s="1" t="s">
        <v>193</v>
      </c>
      <c r="G15" s="1" t="s">
        <v>181</v>
      </c>
      <c r="H15" s="1" t="s">
        <v>170</v>
      </c>
      <c r="I15" s="1" t="s">
        <v>90</v>
      </c>
      <c r="J15" s="1" t="s">
        <v>172</v>
      </c>
      <c r="K15" s="1" t="s">
        <v>90</v>
      </c>
      <c r="L15" s="1" t="s">
        <v>90</v>
      </c>
      <c r="M15" s="1" t="s">
        <v>173</v>
      </c>
      <c r="N15" s="1" t="s">
        <v>173</v>
      </c>
      <c r="O15" s="1" t="s">
        <v>7</v>
      </c>
      <c r="P15" s="1" t="s">
        <v>174</v>
      </c>
      <c r="Q15" s="1" t="s">
        <v>211</v>
      </c>
      <c r="R15" s="1" t="s">
        <v>176</v>
      </c>
      <c r="S15" s="1" t="s">
        <v>177</v>
      </c>
      <c r="T15" s="1" t="s">
        <v>178</v>
      </c>
    </row>
    <row r="16" s="1" customFormat="1" spans="1:20">
      <c r="A16" s="1" t="s">
        <v>76</v>
      </c>
      <c r="B16" s="1" t="s">
        <v>207</v>
      </c>
      <c r="C16" s="1" t="s">
        <v>212</v>
      </c>
      <c r="D16" s="1" t="s">
        <v>74</v>
      </c>
      <c r="E16" s="1" t="s">
        <v>77</v>
      </c>
      <c r="F16" s="1" t="s">
        <v>198</v>
      </c>
      <c r="G16" s="1" t="s">
        <v>193</v>
      </c>
      <c r="H16" s="1" t="s">
        <v>170</v>
      </c>
      <c r="I16" s="1" t="s">
        <v>79</v>
      </c>
      <c r="J16" s="1" t="s">
        <v>172</v>
      </c>
      <c r="K16" s="1" t="s">
        <v>79</v>
      </c>
      <c r="L16" s="1" t="s">
        <v>79</v>
      </c>
      <c r="M16" s="1" t="s">
        <v>173</v>
      </c>
      <c r="N16" s="1" t="s">
        <v>173</v>
      </c>
      <c r="O16" s="1" t="s">
        <v>7</v>
      </c>
      <c r="P16" s="1" t="s">
        <v>174</v>
      </c>
      <c r="Q16" s="1" t="s">
        <v>213</v>
      </c>
      <c r="R16" s="1" t="s">
        <v>176</v>
      </c>
      <c r="S16" s="1" t="s">
        <v>177</v>
      </c>
      <c r="T16" s="1" t="s">
        <v>178</v>
      </c>
    </row>
    <row r="17" s="1" customFormat="1" spans="1:20">
      <c r="A17" s="1" t="s">
        <v>93</v>
      </c>
      <c r="B17" s="1" t="s">
        <v>207</v>
      </c>
      <c r="C17" s="1" t="s">
        <v>214</v>
      </c>
      <c r="D17" s="1" t="s">
        <v>91</v>
      </c>
      <c r="E17" s="1" t="s">
        <v>94</v>
      </c>
      <c r="F17" s="1" t="s">
        <v>166</v>
      </c>
      <c r="G17" s="1" t="s">
        <v>169</v>
      </c>
      <c r="H17" s="1" t="s">
        <v>170</v>
      </c>
      <c r="I17" s="1" t="s">
        <v>96</v>
      </c>
      <c r="J17" s="1" t="s">
        <v>172</v>
      </c>
      <c r="K17" s="1" t="s">
        <v>96</v>
      </c>
      <c r="L17" s="1" t="s">
        <v>96</v>
      </c>
      <c r="M17" s="1" t="s">
        <v>173</v>
      </c>
      <c r="N17" s="1" t="s">
        <v>173</v>
      </c>
      <c r="O17" s="1" t="s">
        <v>7</v>
      </c>
      <c r="P17" s="1" t="s">
        <v>174</v>
      </c>
      <c r="Q17" s="1" t="s">
        <v>215</v>
      </c>
      <c r="R17" s="1" t="s">
        <v>176</v>
      </c>
      <c r="S17" s="1" t="s">
        <v>177</v>
      </c>
      <c r="T17" s="1" t="s">
        <v>178</v>
      </c>
    </row>
    <row r="18" s="1" customFormat="1" spans="1:20">
      <c r="A18" s="1" t="s">
        <v>22</v>
      </c>
      <c r="B18" s="1" t="s">
        <v>216</v>
      </c>
      <c r="C18" s="1" t="s">
        <v>217</v>
      </c>
      <c r="D18" s="1" t="s">
        <v>9</v>
      </c>
      <c r="E18" s="1" t="s">
        <v>23</v>
      </c>
      <c r="F18" s="1" t="s">
        <v>193</v>
      </c>
      <c r="G18" s="1" t="s">
        <v>181</v>
      </c>
      <c r="H18" s="1" t="s">
        <v>170</v>
      </c>
      <c r="I18" s="1" t="s">
        <v>28</v>
      </c>
      <c r="J18" s="1" t="s">
        <v>172</v>
      </c>
      <c r="K18" s="1" t="s">
        <v>28</v>
      </c>
      <c r="L18" s="1" t="s">
        <v>28</v>
      </c>
      <c r="M18" s="1" t="s">
        <v>173</v>
      </c>
      <c r="N18" s="1" t="s">
        <v>173</v>
      </c>
      <c r="O18" s="1" t="s">
        <v>7</v>
      </c>
      <c r="P18" s="1" t="s">
        <v>174</v>
      </c>
      <c r="Q18" s="1" t="s">
        <v>218</v>
      </c>
      <c r="R18" s="1" t="s">
        <v>176</v>
      </c>
      <c r="S18" s="1" t="s">
        <v>177</v>
      </c>
      <c r="T18" s="1" t="s">
        <v>178</v>
      </c>
    </row>
    <row r="19" s="1" customFormat="1" spans="1:20">
      <c r="A19" s="1" t="s">
        <v>31</v>
      </c>
      <c r="B19" s="1" t="s">
        <v>219</v>
      </c>
      <c r="C19" s="1" t="s">
        <v>220</v>
      </c>
      <c r="D19" s="1" t="s">
        <v>29</v>
      </c>
      <c r="E19" s="1" t="s">
        <v>33</v>
      </c>
      <c r="F19" s="1" t="s">
        <v>216</v>
      </c>
      <c r="G19" s="1" t="s">
        <v>221</v>
      </c>
      <c r="H19" s="1" t="s">
        <v>170</v>
      </c>
      <c r="I19" s="1" t="s">
        <v>38</v>
      </c>
      <c r="J19" s="1" t="s">
        <v>172</v>
      </c>
      <c r="K19" s="1" t="s">
        <v>38</v>
      </c>
      <c r="L19" s="1" t="s">
        <v>38</v>
      </c>
      <c r="M19" s="1" t="s">
        <v>173</v>
      </c>
      <c r="N19" s="1" t="s">
        <v>173</v>
      </c>
      <c r="O19" s="1" t="s">
        <v>7</v>
      </c>
      <c r="P19" s="1" t="s">
        <v>174</v>
      </c>
      <c r="Q19" s="1" t="s">
        <v>222</v>
      </c>
      <c r="R19" s="1" t="s">
        <v>176</v>
      </c>
      <c r="S19" s="1" t="s">
        <v>177</v>
      </c>
      <c r="T19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2021-07-20T03:13:50Z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6CFAC2B14CE14112A67CC91F3EAC5A5D</vt:lpwstr>
  </property>
  <property fmtid="{D5CDD505-2E9C-101B-9397-08002B2CF9AE}" pid="3" name="KSOProductBuildVer">
    <vt:lpwstr>2052-11.1.0.10503</vt:lpwstr>
  </property>
</Properties>
</file>