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<sst xmlns="http://schemas.openxmlformats.org/spreadsheetml/2006/main" count="109" uniqueCount="76">
  <si>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</si>
  <si>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</si>
  <si>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</si>
  <si>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</si>
  <si>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</si>
  <si>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</si>
  <si>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</si>
  <si>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</si>
  <si>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</si>
  <si>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</si>
  <si>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</si>
  <si>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</si>
  <si>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</si>
  <si>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</si>
  <si>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</si>
  <si>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</si>
  <si>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</si>
  <si>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</si>
  <si>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</si>
  <si>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</si>
  <si>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</si>
  <si>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</si>
  <si>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</si>
  <si>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</si>
  <si>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</si>
  <si>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</si>
  <si>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</si>
  <si>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[东莞]东莞汇华花园酒店(10109417)</t>
  </si>
  <si>
    <t>高级单人房&lt;双人入住&gt;&lt;内宾&gt;&lt;预付&gt;&lt;双早&gt;</t>
  </si>
  <si>
    <t>CNY</t>
  </si>
  <si>
    <t>高友志</t>
  </si>
  <si>
    <t>CA363210721CNY</t>
  </si>
  <si>
    <t>未提现</t>
  </si>
  <si>
    <t>携程开票</t>
  </si>
  <si>
    <t>[淮安]淮安富力万达嘉华酒店(68299716)</t>
  </si>
  <si>
    <t>豪华双床房&lt;内宾&gt;&lt;双人入住&gt;&lt;预付&gt;&lt;双早&gt;</t>
  </si>
  <si>
    <t>陈志勇,郑兴平</t>
  </si>
  <si>
    <t>，</t>
  </si>
  <si>
    <t>A210721092604481</t>
  </si>
  <si>
    <t>CNY / HKD 当前参考汇率: 1.198793183</t>
  </si>
  <si>
    <t>总计：1487.6 CNY/
1783.32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</si>
  <si>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</si>
  <si>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</si>
  <si>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</si>
  <si>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</si>
  <si>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</si>
  <si>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</si>
  <si>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</si>
  <si>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</si>
  <si>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</si>
  <si>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</si>
  <si>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</si>
  <si>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</si>
  <si>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</si>
  <si>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</si>
  <si>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</si>
  <si>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</si>
  <si>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</si>
  <si>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2021-07-05</t>
  </si>
  <si>
    <t>2184406</t>
  </si>
  <si>
    <t>淮安富力万达嘉华酒店</t>
  </si>
  <si>
    <t>2021-07-06</t>
  </si>
  <si>
    <t>退房日周结</t>
  </si>
  <si>
    <t>1195.40</t>
  </si>
  <si>
    <t>RMB</t>
  </si>
  <si>
    <t>0</t>
  </si>
  <si>
    <t>0.00</t>
  </si>
  <si>
    <t>携程国内直连(DD)</t>
  </si>
  <si>
    <t>2021-07-05 17:59:37</t>
  </si>
  <si>
    <t>否</t>
  </si>
  <si>
    <t>汇智国际旅游发展有限公司</t>
  </si>
  <si>
    <t>直连</t>
  </si>
  <si>
    <t>2184160</t>
  </si>
  <si>
    <t>东莞汇华花园酒店</t>
  </si>
  <si>
    <t>292.20</t>
  </si>
  <si>
    <t>2021-07-05 13:14:23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</si>
</sst>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8" fillId="22" borderId="1" applyNumberFormat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15704642767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44382</v>
      </c>
      <c r="G2" s="5">
        <v>44383</v>
      </c>
      <c r="H2" s="4">
        <v>1</v>
      </c>
      <c r="I2" s="4">
        <v>1</v>
      </c>
      <c r="J2" s="4">
        <v>1</v>
      </c>
      <c r="K2" s="4" t="s">
        <v>29</v>
      </c>
      <c r="L2" s="4">
        <v>292.2</v>
      </c>
      <c r="M2" s="4">
        <v>292.2</v>
      </c>
      <c r="N2" s="4" t="s">
        <v>30</v>
      </c>
      <c r="O2" s="4" t="s">
        <v>31</v>
      </c>
      <c r="P2" s="4" t="s">
        <v>32</v>
      </c>
      <c r="Q2" s="4">
        <v>0</v>
      </c>
      <c r="R2" s="6">
        <v>44382</v>
      </c>
      <c r="S2" s="5">
        <v>44398</v>
      </c>
      <c r="T2" s="4" t="s">
        <v>33</v>
      </c>
      <c r="U2" s="4">
        <v>292.2</v>
      </c>
      <c r="V2" s="4">
        <v>0</v>
      </c>
      <c r="W2" s="4">
        <v>0</v>
      </c>
      <c r="X2" s="4">
        <v>2184160</v>
      </c>
    </row>
    <row r="3" s="4" customFormat="1" spans="1:23">
      <c r="A3" s="4">
        <v>15706296466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44382</v>
      </c>
      <c r="G3" s="5">
        <v>44383</v>
      </c>
      <c r="H3" s="4">
        <v>2</v>
      </c>
      <c r="I3" s="4">
        <v>1</v>
      </c>
      <c r="J3" s="4">
        <v>2</v>
      </c>
      <c r="K3" s="4" t="s">
        <v>29</v>
      </c>
      <c r="L3" s="4">
        <v>1195.4</v>
      </c>
      <c r="M3" s="4">
        <v>1195.4</v>
      </c>
      <c r="N3" s="4" t="s">
        <v>36</v>
      </c>
      <c r="O3" s="4" t="s">
        <v>31</v>
      </c>
      <c r="P3" s="4" t="s">
        <v>32</v>
      </c>
      <c r="Q3" s="4">
        <v>0</v>
      </c>
      <c r="R3" s="6">
        <v>44382</v>
      </c>
      <c r="S3" s="5">
        <v>44398</v>
      </c>
      <c r="T3" s="4" t="s">
        <v>33</v>
      </c>
      <c r="U3" s="4">
        <v>1195.4</v>
      </c>
      <c r="V3" s="4">
        <v>0</v>
      </c>
      <c r="W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14" sqref="D14:D15"/>
    </sheetView>
  </sheetViews>
  <sheetFormatPr defaultColWidth="9" defaultRowHeight="13.5"/>
  <cols>
    <col min="1" max="1" width="14.75" style="4" customWidth="1"/>
    <col min="2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4">
        <v>15704642767</v>
      </c>
      <c r="B2" s="5">
        <v>44382</v>
      </c>
      <c r="C2" s="5">
        <v>44383</v>
      </c>
      <c r="D2" s="4">
        <v>292.2</v>
      </c>
      <c r="E2" s="4" t="str">
        <f>VLOOKUP(A2,HOP!A:L,12,0)</f>
        <v>292.20</v>
      </c>
      <c r="F2" s="4" t="str">
        <f>VLOOKUP(A2,HOP!A:C,3,0)</f>
        <v>2184160</v>
      </c>
      <c r="G2" s="4">
        <f>D2-E2</f>
        <v>0</v>
      </c>
      <c r="H2" s="4" t="str">
        <f>$H$1&amp;F2</f>
        <v>，2184160</v>
      </c>
      <c r="I2" s="4" t="str">
        <f>VLOOKUP(A2,HOP!A:T,20,0)</f>
        <v>直连</v>
      </c>
    </row>
    <row r="3" s="4" customFormat="1" spans="1:9">
      <c r="A3" s="4">
        <v>15706296466</v>
      </c>
      <c r="B3" s="5">
        <v>44382</v>
      </c>
      <c r="C3" s="5">
        <v>44383</v>
      </c>
      <c r="D3" s="4">
        <v>1195.4</v>
      </c>
      <c r="E3" s="4" t="str">
        <f>VLOOKUP(A3,HOP!A:L,12,0)</f>
        <v>1195.40</v>
      </c>
      <c r="F3" s="4" t="str">
        <f>VLOOKUP(A3,HOP!A:C,3,0)</f>
        <v>2184406</v>
      </c>
      <c r="G3" s="4">
        <f>D3-E3</f>
        <v>0</v>
      </c>
      <c r="H3" s="4" t="str">
        <f>$H$1&amp;F3</f>
        <v>，2184406</v>
      </c>
      <c r="I3" s="4" t="str">
        <f>VLOOKUP(A3,HOP!A:T,20,0)</f>
        <v>直连</v>
      </c>
    </row>
    <row r="5" spans="4:4">
      <c r="D5" s="4">
        <f>SUM(D2:D4)</f>
        <v>1487.6</v>
      </c>
    </row>
    <row r="8" spans="1:1">
      <c r="A8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</row>
    <row r="2" s="1" customFormat="1" spans="1:20">
      <c r="A2" s="3">
        <v>15706296466</v>
      </c>
      <c r="B2" s="1" t="s">
        <v>58</v>
      </c>
      <c r="C2" s="1" t="s">
        <v>59</v>
      </c>
      <c r="D2" s="1" t="s">
        <v>60</v>
      </c>
      <c r="E2" s="1" t="s">
        <v>36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  <row r="3" s="1" customFormat="1" spans="1:20">
      <c r="A3" s="3">
        <v>15704642767</v>
      </c>
      <c r="B3" s="1" t="s">
        <v>58</v>
      </c>
      <c r="C3" s="1" t="s">
        <v>72</v>
      </c>
      <c r="D3" s="1" t="s">
        <v>73</v>
      </c>
      <c r="E3" s="1" t="s">
        <v>30</v>
      </c>
      <c r="F3" s="1" t="s">
        <v>58</v>
      </c>
      <c r="G3" s="1" t="s">
        <v>61</v>
      </c>
      <c r="H3" s="1" t="s">
        <v>62</v>
      </c>
      <c r="I3" s="1" t="s">
        <v>74</v>
      </c>
      <c r="J3" s="1" t="s">
        <v>64</v>
      </c>
      <c r="K3" s="1" t="s">
        <v>74</v>
      </c>
      <c r="L3" s="1" t="s">
        <v>74</v>
      </c>
      <c r="M3" s="1" t="s">
        <v>65</v>
      </c>
      <c r="N3" s="1" t="s">
        <v>65</v>
      </c>
      <c r="O3" s="1" t="s">
        <v>66</v>
      </c>
      <c r="P3" s="1" t="s">
        <v>67</v>
      </c>
      <c r="Q3" s="1" t="s">
        <v>75</v>
      </c>
      <c r="R3" s="1" t="s">
        <v>69</v>
      </c>
      <c r="S3" s="1" t="s">
        <v>70</v>
      </c>
      <c r="T3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2021-07-21T01:21:05Z</dcterms:created>
  <dcterms:modified xsi:type="dcterms:W3CDTF">2021-07-21T01:25:08Z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C8170B8D6BD346D2BF14EA5F7A35E839</vt:lpwstr>
  </property>
  <property fmtid="{D5CDD505-2E9C-101B-9397-08002B2CF9AE}" pid="3" name="KSOProductBuildVer">
    <vt:lpwstr>2052-11.1.0.10503</vt:lpwstr>
  </property>
</Properties>
</file>