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<sst xmlns="http://schemas.openxmlformats.org/spreadsheetml/2006/main" count="778" uniqueCount="229">
  <si>
    <t>去哪儿网酒店预付对账单</t>
  </si>
  <si>
    <t>供应商名称：</t>
  </si>
  <si>
    <t>港丰国际</t>
  </si>
  <si>
    <t>结算周期：</t>
  </si>
  <si>
    <t>2021-07-19至2021-07-25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</si>
  <si>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</si>
  <si>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</si>
  <si>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</si>
  <si>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</si>
  <si>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</si>
  <si>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</si>
  <si>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</si>
  <si>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</si>
  <si>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</si>
  <si>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</si>
  <si>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</si>
  <si>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</si>
  <si>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</si>
  <si>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</si>
  <si>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</si>
  <si>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¥11,316.00</t>
  </si>
  <si>
    <t>¥1,244.00</t>
  </si>
  <si>
    <t>¥900.00</t>
  </si>
  <si>
    <t>¥9,172.00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</si>
  <si>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</si>
  <si>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</si>
  <si>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</si>
  <si>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</si>
  <si>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</si>
  <si>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</si>
  <si>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</si>
  <si>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</si>
  <si>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</si>
  <si>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</si>
  <si>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</si>
  <si>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</si>
  <si>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</si>
  <si>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</si>
  <si>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</si>
  <si>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</si>
  <si>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</si>
  <si>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</si>
  <si>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</si>
  <si>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</si>
  <si>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</si>
  <si>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</si>
  <si>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</si>
  <si>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</si>
  <si>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</si>
  <si>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</si>
  <si>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</si>
  <si>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</si>
  <si>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</si>
  <si>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</si>
  <si>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</si>
  <si>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</si>
  <si>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</si>
  <si>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</si>
  <si>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</si>
  <si>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</si>
  <si>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</si>
  <si>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</si>
  <si>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</si>
  <si>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</si>
  <si>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</si>
  <si>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</si>
  <si>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</si>
  <si>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</si>
  <si>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</si>
  <si>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</si>
  <si>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702695731221</t>
  </si>
  <si>
    <t>2200116</t>
  </si>
  <si>
    <t>酒店预付</t>
  </si>
  <si>
    <t>否</t>
  </si>
  <si>
    <t>普通</t>
  </si>
  <si>
    <t>179513999</t>
  </si>
  <si>
    <t>迪拜克里克喜来登酒店</t>
  </si>
  <si>
    <t>1619975</t>
  </si>
  <si>
    <t>TAN/HUIWEN</t>
  </si>
  <si>
    <t>2021-07-17</t>
  </si>
  <si>
    <t>2021-07-18</t>
  </si>
  <si>
    <t>2021-07-20</t>
  </si>
  <si>
    <t>¥790.00</t>
  </si>
  <si>
    <t>¥74.00</t>
  </si>
  <si>
    <t>¥716.00</t>
  </si>
  <si>
    <t>deluxe king room with city view</t>
  </si>
  <si>
    <t>WEBSITE</t>
  </si>
  <si>
    <t>702692113715</t>
  </si>
  <si>
    <t>2194920</t>
  </si>
  <si>
    <t>158580050</t>
  </si>
  <si>
    <t>温哥华铁道镇希尔顿酒店</t>
  </si>
  <si>
    <t>WANG/GANG</t>
  </si>
  <si>
    <t>2021-07-13</t>
  </si>
  <si>
    <t>2021-07-19</t>
  </si>
  <si>
    <t>¥966.00</t>
  </si>
  <si>
    <t>¥73.00</t>
  </si>
  <si>
    <t>¥893.00</t>
  </si>
  <si>
    <t>2 Queen Beds Deluxe Room</t>
  </si>
  <si>
    <t>702682793161</t>
  </si>
  <si>
    <t>2182079</t>
  </si>
  <si>
    <t>LIU/DONG</t>
  </si>
  <si>
    <t>2021-07-03</t>
  </si>
  <si>
    <t>¥926.00</t>
  </si>
  <si>
    <t>¥69.00</t>
  </si>
  <si>
    <t>¥857.00</t>
  </si>
  <si>
    <t>702699409710</t>
  </si>
  <si>
    <t>2202939</t>
  </si>
  <si>
    <t>2021-07-21</t>
  </si>
  <si>
    <t>¥478.00</t>
  </si>
  <si>
    <t>¥44.00</t>
  </si>
  <si>
    <t>¥434.00</t>
  </si>
  <si>
    <t>702696966054</t>
  </si>
  <si>
    <t>2200101</t>
  </si>
  <si>
    <t>DUAN/JIACUN</t>
  </si>
  <si>
    <t>2021-07-22</t>
  </si>
  <si>
    <t>¥2,130.00</t>
  </si>
  <si>
    <t>¥195.00</t>
  </si>
  <si>
    <t>¥1,935.00</t>
  </si>
  <si>
    <t>702701698652</t>
  </si>
  <si>
    <t>2205828</t>
  </si>
  <si>
    <t>158563364</t>
  </si>
  <si>
    <t>马赛圣查尔斯公寓酒店</t>
  </si>
  <si>
    <t>LARABI/Ryzleine</t>
  </si>
  <si>
    <t>2021-07-23</t>
  </si>
  <si>
    <t>2021-07-24</t>
  </si>
  <si>
    <t>¥622.00</t>
  </si>
  <si>
    <t>Studio</t>
  </si>
  <si>
    <t>702702305964</t>
  </si>
  <si>
    <t>2205842</t>
  </si>
  <si>
    <t>2021-07-23 08:25:45</t>
  </si>
  <si>
    <t>702701012589</t>
  </si>
  <si>
    <t>2204841</t>
  </si>
  <si>
    <t>GE/FENGLING</t>
  </si>
  <si>
    <t>¥888.00</t>
  </si>
  <si>
    <t>¥83.00</t>
  </si>
  <si>
    <t>¥805.00</t>
  </si>
  <si>
    <t>Deluxe Room, Guest room, 2 Twin/Single Bed(s), City view</t>
  </si>
  <si>
    <t>702703474732</t>
  </si>
  <si>
    <t>2207729</t>
  </si>
  <si>
    <t>821099665</t>
  </si>
  <si>
    <t>澳门御龙酒店</t>
  </si>
  <si>
    <t>LIU/YONG</t>
  </si>
  <si>
    <t>2021-07-25</t>
  </si>
  <si>
    <t>¥255.00</t>
  </si>
  <si>
    <t>¥22.00</t>
  </si>
  <si>
    <t>¥233.00</t>
  </si>
  <si>
    <t>Superior double Room</t>
  </si>
  <si>
    <t>702698041257</t>
  </si>
  <si>
    <t>2202592</t>
  </si>
  <si>
    <t>XIE/SHENGZHI</t>
  </si>
  <si>
    <t>¥2,105.00</t>
  </si>
  <si>
    <t>¥196.00</t>
  </si>
  <si>
    <t>¥1,909.00</t>
  </si>
  <si>
    <t>702701598219</t>
  </si>
  <si>
    <t>2204786</t>
  </si>
  <si>
    <t>¥768.00</t>
  </si>
  <si>
    <t>¥72.00</t>
  </si>
  <si>
    <t>¥696.00</t>
  </si>
  <si>
    <t>702702421148</t>
  </si>
  <si>
    <t>2206866</t>
  </si>
  <si>
    <t>LIN/ZHIQIANG|QIAN/DUODUO</t>
  </si>
  <si>
    <t>¥766.00</t>
  </si>
  <si>
    <t>¥694.00</t>
  </si>
  <si>
    <t>合计</t>
  </si>
  <si>
    <t/>
  </si>
  <si>
    <t>¥10,072.00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</si>
  <si>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</si>
  <si>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</si>
  <si>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</si>
  <si>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</si>
  <si>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</si>
  <si>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</si>
  <si>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</si>
  <si>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</si>
  <si>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</si>
  <si>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A210727100812481</t>
  </si>
  <si>
    <r>
      <t>总计：</t>
    </r>
    <r>
      <rPr>
        <sz val="10"/>
        <rFont val="Arial"/>
        <charset val="134"/>
      </rPr>
      <t>9172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</si>
  <si>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</si>
  <si>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</si>
  <si>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</si>
  <si>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</si>
  <si>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</si>
  <si>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</si>
  <si>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</si>
  <si>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</si>
  <si>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</si>
  <si>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</si>
  <si>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</si>
  <si>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</si>
  <si>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</si>
  <si>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</si>
  <si>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</si>
  <si>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</si>
  <si>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LIU YONG</t>
  </si>
  <si>
    <t>退房日周结</t>
  </si>
  <si>
    <t>233.00</t>
  </si>
  <si>
    <t>RMB</t>
  </si>
  <si>
    <t>0</t>
  </si>
  <si>
    <t>0.00</t>
  </si>
  <si>
    <t>去哪儿直连</t>
  </si>
  <si>
    <t>2021-07-24 19:52:04</t>
  </si>
  <si>
    <t>汇智国际旅游发展有限公司</t>
  </si>
  <si>
    <t>直连</t>
  </si>
  <si>
    <t>迪拜河喜来登大酒店</t>
  </si>
  <si>
    <t>LIN ZHIQIANG,QIAN DUODUO</t>
  </si>
  <si>
    <t>694.00</t>
  </si>
  <si>
    <t>2021-07-23 22:16:23</t>
  </si>
  <si>
    <t>GE FENGLING</t>
  </si>
  <si>
    <t>805.00</t>
  </si>
  <si>
    <t>2021-07-22 08:00:43</t>
  </si>
  <si>
    <t>TAN HUIWEN</t>
  </si>
  <si>
    <t>696.00</t>
  </si>
  <si>
    <t>2021-07-22 04:44:26</t>
  </si>
  <si>
    <t>434.00</t>
  </si>
  <si>
    <t>2021-07-20 13:59:57</t>
  </si>
  <si>
    <t>XIE SHENGZHI</t>
  </si>
  <si>
    <t>1909.00</t>
  </si>
  <si>
    <t>2021-07-20 02:33:16</t>
  </si>
  <si>
    <t>716.00</t>
  </si>
  <si>
    <t>2021-07-17 15:24:24</t>
  </si>
  <si>
    <t>DUAN JIACUN</t>
  </si>
  <si>
    <t>1935.00</t>
  </si>
  <si>
    <t>2021-07-17 15:12:52</t>
  </si>
  <si>
    <t>WANG GANG</t>
  </si>
  <si>
    <t>893.00</t>
  </si>
  <si>
    <t>2021-07-13 12:37:25</t>
  </si>
  <si>
    <t>LIU DONG</t>
  </si>
  <si>
    <t>857.00</t>
  </si>
  <si>
    <t>2021-07-03 12:49:29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</si>
</sst>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7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89</v>
      </c>
      <c r="H4" s="7" t="s">
        <v>90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93</v>
      </c>
      <c r="P4" s="7" t="s">
        <v>81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97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78</v>
      </c>
      <c r="L5" s="7">
        <v>1</v>
      </c>
      <c r="M5" s="7">
        <v>1</v>
      </c>
      <c r="N5" s="7" t="s">
        <v>81</v>
      </c>
      <c r="O5" s="7" t="s">
        <v>81</v>
      </c>
      <c r="P5" s="7" t="s">
        <v>107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85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75</v>
      </c>
      <c r="H6" s="7" t="s">
        <v>76</v>
      </c>
      <c r="I6" s="7" t="s">
        <v>77</v>
      </c>
      <c r="J6" s="7" t="s">
        <v>2</v>
      </c>
      <c r="K6" s="7" t="s">
        <v>113</v>
      </c>
      <c r="L6" s="7">
        <v>1</v>
      </c>
      <c r="M6" s="7">
        <v>5</v>
      </c>
      <c r="N6" s="7" t="s">
        <v>79</v>
      </c>
      <c r="O6" s="7" t="s">
        <v>79</v>
      </c>
      <c r="P6" s="7" t="s">
        <v>114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85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118</v>
      </c>
      <c r="B7" s="6" t="s">
        <v>119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114</v>
      </c>
      <c r="O7" s="7" t="s">
        <v>123</v>
      </c>
      <c r="P7" s="7" t="s">
        <v>124</v>
      </c>
      <c r="Q7" s="7"/>
      <c r="R7" s="11" t="s">
        <v>125</v>
      </c>
      <c r="S7" s="12" t="s">
        <v>125</v>
      </c>
      <c r="T7" s="7"/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 t="s">
        <v>128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120</v>
      </c>
      <c r="H8" s="7" t="s">
        <v>121</v>
      </c>
      <c r="I8" s="7" t="s">
        <v>77</v>
      </c>
      <c r="J8" s="7" t="s">
        <v>2</v>
      </c>
      <c r="K8" s="7" t="s">
        <v>122</v>
      </c>
      <c r="L8" s="7">
        <v>1</v>
      </c>
      <c r="M8" s="7">
        <v>1</v>
      </c>
      <c r="N8" s="7" t="s">
        <v>123</v>
      </c>
      <c r="O8" s="7" t="s">
        <v>123</v>
      </c>
      <c r="P8" s="7" t="s">
        <v>124</v>
      </c>
      <c r="Q8" s="7"/>
      <c r="R8" s="11" t="s">
        <v>125</v>
      </c>
      <c r="S8" s="12" t="s">
        <v>125</v>
      </c>
      <c r="T8" s="7" t="s">
        <v>129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126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130</v>
      </c>
      <c r="B9" s="6" t="s">
        <v>131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75</v>
      </c>
      <c r="H9" s="7" t="s">
        <v>76</v>
      </c>
      <c r="I9" s="7" t="s">
        <v>77</v>
      </c>
      <c r="J9" s="7" t="s">
        <v>2</v>
      </c>
      <c r="K9" s="7" t="s">
        <v>132</v>
      </c>
      <c r="L9" s="7">
        <v>1</v>
      </c>
      <c r="M9" s="7">
        <v>2</v>
      </c>
      <c r="N9" s="7" t="s">
        <v>114</v>
      </c>
      <c r="O9" s="7" t="s">
        <v>114</v>
      </c>
      <c r="P9" s="7" t="s">
        <v>124</v>
      </c>
      <c r="Q9" s="7"/>
      <c r="R9" s="11" t="s">
        <v>133</v>
      </c>
      <c r="S9" s="12" t="s">
        <v>19</v>
      </c>
      <c r="T9" s="7"/>
      <c r="U9" s="11" t="s">
        <v>19</v>
      </c>
      <c r="V9" s="11" t="s">
        <v>133</v>
      </c>
      <c r="W9" s="12" t="s">
        <v>134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137</v>
      </c>
      <c r="B10" s="6" t="s">
        <v>138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139</v>
      </c>
      <c r="H10" s="7" t="s">
        <v>140</v>
      </c>
      <c r="I10" s="7" t="s">
        <v>77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124</v>
      </c>
      <c r="O10" s="7" t="s">
        <v>124</v>
      </c>
      <c r="P10" s="7" t="s">
        <v>142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147</v>
      </c>
      <c r="B11" s="6" t="s">
        <v>148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75</v>
      </c>
      <c r="H11" s="7" t="s">
        <v>76</v>
      </c>
      <c r="I11" s="7" t="s">
        <v>77</v>
      </c>
      <c r="J11" s="7" t="s">
        <v>2</v>
      </c>
      <c r="K11" s="7" t="s">
        <v>149</v>
      </c>
      <c r="L11" s="7">
        <v>1</v>
      </c>
      <c r="M11" s="7">
        <v>5</v>
      </c>
      <c r="N11" s="7" t="s">
        <v>81</v>
      </c>
      <c r="O11" s="7" t="s">
        <v>81</v>
      </c>
      <c r="P11" s="7" t="s">
        <v>142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85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153</v>
      </c>
      <c r="B12" s="6" t="s">
        <v>154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75</v>
      </c>
      <c r="H12" s="7" t="s">
        <v>76</v>
      </c>
      <c r="I12" s="7" t="s">
        <v>77</v>
      </c>
      <c r="J12" s="7" t="s">
        <v>2</v>
      </c>
      <c r="K12" s="7" t="s">
        <v>78</v>
      </c>
      <c r="L12" s="7">
        <v>1</v>
      </c>
      <c r="M12" s="7">
        <v>2</v>
      </c>
      <c r="N12" s="7" t="s">
        <v>114</v>
      </c>
      <c r="O12" s="7" t="s">
        <v>123</v>
      </c>
      <c r="P12" s="7" t="s">
        <v>142</v>
      </c>
      <c r="Q12" s="7"/>
      <c r="R12" s="11" t="s">
        <v>155</v>
      </c>
      <c r="S12" s="12" t="s">
        <v>19</v>
      </c>
      <c r="T12" s="7"/>
      <c r="U12" s="11" t="s">
        <v>19</v>
      </c>
      <c r="V12" s="11" t="s">
        <v>155</v>
      </c>
      <c r="W12" s="12" t="s">
        <v>156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85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158</v>
      </c>
      <c r="B13" s="6" t="s">
        <v>159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75</v>
      </c>
      <c r="H13" s="7" t="s">
        <v>76</v>
      </c>
      <c r="I13" s="7" t="s">
        <v>77</v>
      </c>
      <c r="J13" s="7" t="s">
        <v>2</v>
      </c>
      <c r="K13" s="7" t="s">
        <v>160</v>
      </c>
      <c r="L13" s="7">
        <v>1</v>
      </c>
      <c r="M13" s="7">
        <v>2</v>
      </c>
      <c r="N13" s="7" t="s">
        <v>123</v>
      </c>
      <c r="O13" s="7" t="s">
        <v>123</v>
      </c>
      <c r="P13" s="7" t="s">
        <v>142</v>
      </c>
      <c r="Q13" s="7"/>
      <c r="R13" s="11" t="s">
        <v>161</v>
      </c>
      <c r="S13" s="12" t="s">
        <v>19</v>
      </c>
      <c r="T13" s="7"/>
      <c r="U13" s="11" t="s">
        <v>19</v>
      </c>
      <c r="V13" s="11" t="s">
        <v>161</v>
      </c>
      <c r="W13" s="12" t="s">
        <v>156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162</v>
      </c>
      <c r="AD13" t="s">
        <v>6</v>
      </c>
      <c r="AE13" t="s">
        <v>85</v>
      </c>
      <c r="AF13" t="s">
        <v>86</v>
      </c>
      <c r="AG13" t="s">
        <v>73</v>
      </c>
      <c r="AH13" t="s">
        <v>19</v>
      </c>
    </row>
    <row r="14" customHeight="1" spans="1:32">
      <c r="A14" s="10" t="s">
        <v>163</v>
      </c>
      <c r="B14" s="10"/>
      <c r="C14" s="10" t="s">
        <v>164</v>
      </c>
      <c r="D14" s="10"/>
      <c r="E14" s="10"/>
      <c r="F14" s="10"/>
      <c r="G14" s="10" t="s">
        <v>164</v>
      </c>
      <c r="H14" s="10" t="s">
        <v>164</v>
      </c>
      <c r="I14" s="10" t="s">
        <v>164</v>
      </c>
      <c r="J14" s="10" t="s">
        <v>164</v>
      </c>
      <c r="K14" s="10" t="s">
        <v>164</v>
      </c>
      <c r="L14" s="10" t="s">
        <v>164</v>
      </c>
      <c r="M14" s="10" t="s">
        <v>164</v>
      </c>
      <c r="N14" s="10" t="s">
        <v>164</v>
      </c>
      <c r="O14" s="10" t="s">
        <v>164</v>
      </c>
      <c r="P14" s="10" t="s">
        <v>164</v>
      </c>
      <c r="Q14" s="10"/>
      <c r="R14" s="13" t="s">
        <v>20</v>
      </c>
      <c r="S14" s="13" t="s">
        <v>21</v>
      </c>
      <c r="T14" s="10" t="s">
        <v>164</v>
      </c>
      <c r="U14" s="13"/>
      <c r="V14" s="13" t="s">
        <v>165</v>
      </c>
      <c r="W14" s="13" t="s">
        <v>22</v>
      </c>
      <c r="X14" s="13"/>
      <c r="Y14" s="13"/>
      <c r="Z14" s="13"/>
      <c r="AA14" s="10"/>
      <c r="AB14" s="13"/>
      <c r="AC14" s="10"/>
      <c r="AD14" s="10" t="s">
        <v>164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166</v>
      </c>
      <c r="B1" s="4" t="s">
        <v>167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168</v>
      </c>
      <c r="H1" s="4" t="s">
        <v>169</v>
      </c>
      <c r="I1" s="4" t="s">
        <v>13</v>
      </c>
      <c r="J1" s="4" t="s">
        <v>17</v>
      </c>
      <c r="K1" s="4" t="s">
        <v>18</v>
      </c>
      <c r="L1" s="9" t="s">
        <v>170</v>
      </c>
      <c r="M1" s="4" t="s">
        <v>171</v>
      </c>
      <c r="N1" s="4" t="s">
        <v>172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174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716</v>
      </c>
      <c r="E2" t="str">
        <f>VLOOKUP(A2,HOP!A:L,12,0)</f>
        <v>716.00</v>
      </c>
      <c r="F2" t="str">
        <f>VLOOKUP(A2,HOP!A:C,3,0)</f>
        <v>2200116</v>
      </c>
      <c r="G2">
        <f>D2-E2</f>
        <v>0</v>
      </c>
      <c r="H2" t="str">
        <f>$H$1&amp;F2</f>
        <v>，2200116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893</v>
      </c>
      <c r="E3" t="str">
        <f>VLOOKUP(A3,HOP!A:L,12,0)</f>
        <v>893.00</v>
      </c>
      <c r="F3" t="str">
        <f>VLOOKUP(A3,HOP!A:C,3,0)</f>
        <v>2194920</v>
      </c>
      <c r="G3">
        <f t="shared" ref="G3:G13" si="0">D3-E3</f>
        <v>0</v>
      </c>
      <c r="H3" t="str">
        <f t="shared" ref="H3:H13" si="1">$H$1&amp;F3</f>
        <v>，2194920</v>
      </c>
      <c r="I3" t="str">
        <f>VLOOKUP(A3,HOP!A:T,20,0)</f>
        <v>直连</v>
      </c>
    </row>
    <row r="4" ht="14.25" customHeight="1" spans="1:9">
      <c r="A4" s="6" t="s">
        <v>98</v>
      </c>
      <c r="B4" s="7" t="s">
        <v>93</v>
      </c>
      <c r="C4" s="7" t="s">
        <v>81</v>
      </c>
      <c r="D4" s="3">
        <v>857</v>
      </c>
      <c r="E4" t="str">
        <f>VLOOKUP(A4,HOP!A:L,12,0)</f>
        <v>857.00</v>
      </c>
      <c r="F4" t="str">
        <f>VLOOKUP(A4,HOP!A:C,3,0)</f>
        <v>2182079</v>
      </c>
      <c r="G4">
        <f t="shared" si="0"/>
        <v>0</v>
      </c>
      <c r="H4" t="str">
        <f t="shared" si="1"/>
        <v>，2182079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81</v>
      </c>
      <c r="C5" s="7" t="s">
        <v>107</v>
      </c>
      <c r="D5" s="3">
        <v>434</v>
      </c>
      <c r="E5" t="str">
        <f>VLOOKUP(A5,HOP!A:L,12,0)</f>
        <v>434.00</v>
      </c>
      <c r="F5" t="str">
        <f>VLOOKUP(A5,HOP!A:C,3,0)</f>
        <v>2202939</v>
      </c>
      <c r="G5">
        <f t="shared" si="0"/>
        <v>0</v>
      </c>
      <c r="H5" t="str">
        <f t="shared" si="1"/>
        <v>，2202939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79</v>
      </c>
      <c r="C6" s="7" t="s">
        <v>114</v>
      </c>
      <c r="D6" s="3">
        <v>1935</v>
      </c>
      <c r="E6" t="str">
        <f>VLOOKUP(A6,HOP!A:L,12,0)</f>
        <v>1935.00</v>
      </c>
      <c r="F6" t="str">
        <f>VLOOKUP(A6,HOP!A:C,3,0)</f>
        <v>2200101</v>
      </c>
      <c r="G6">
        <f t="shared" si="0"/>
        <v>0</v>
      </c>
      <c r="H6" t="str">
        <f t="shared" si="1"/>
        <v>，2200101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123</v>
      </c>
      <c r="C7" s="7" t="s">
        <v>124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hidden="1" customHeight="1" spans="1:9">
      <c r="A8" s="6" t="s">
        <v>127</v>
      </c>
      <c r="B8" s="7" t="s">
        <v>123</v>
      </c>
      <c r="C8" s="7" t="s">
        <v>124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customHeight="1" spans="1:9">
      <c r="A9" s="6" t="s">
        <v>130</v>
      </c>
      <c r="B9" s="7" t="s">
        <v>114</v>
      </c>
      <c r="C9" s="7" t="s">
        <v>124</v>
      </c>
      <c r="D9" s="3">
        <v>805</v>
      </c>
      <c r="E9" t="str">
        <f>VLOOKUP(A9,HOP!A:L,12,0)</f>
        <v>805.00</v>
      </c>
      <c r="F9" t="str">
        <f>VLOOKUP(A9,HOP!A:C,3,0)</f>
        <v>2204841</v>
      </c>
      <c r="G9">
        <f t="shared" si="0"/>
        <v>0</v>
      </c>
      <c r="H9" t="str">
        <f t="shared" si="1"/>
        <v>，2204841</v>
      </c>
      <c r="I9" t="str">
        <f>VLOOKUP(A9,HOP!A:T,20,0)</f>
        <v>直连</v>
      </c>
    </row>
    <row r="10" ht="14.25" customHeight="1" spans="1:9">
      <c r="A10" s="6" t="s">
        <v>137</v>
      </c>
      <c r="B10" s="7" t="s">
        <v>124</v>
      </c>
      <c r="C10" s="7" t="s">
        <v>142</v>
      </c>
      <c r="D10" s="3">
        <v>233</v>
      </c>
      <c r="E10" t="str">
        <f>VLOOKUP(A10,HOP!A:L,12,0)</f>
        <v>233.00</v>
      </c>
      <c r="F10" t="str">
        <f>VLOOKUP(A10,HOP!A:C,3,0)</f>
        <v>2207729</v>
      </c>
      <c r="G10">
        <f t="shared" si="0"/>
        <v>0</v>
      </c>
      <c r="H10" t="str">
        <f t="shared" si="1"/>
        <v>，2207729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81</v>
      </c>
      <c r="C11" s="7" t="s">
        <v>142</v>
      </c>
      <c r="D11" s="3">
        <v>1909</v>
      </c>
      <c r="E11" t="str">
        <f>VLOOKUP(A11,HOP!A:L,12,0)</f>
        <v>1909.00</v>
      </c>
      <c r="F11" t="str">
        <f>VLOOKUP(A11,HOP!A:C,3,0)</f>
        <v>2202592</v>
      </c>
      <c r="G11">
        <f t="shared" si="0"/>
        <v>0</v>
      </c>
      <c r="H11" t="str">
        <f t="shared" si="1"/>
        <v>，2202592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123</v>
      </c>
      <c r="C12" s="7" t="s">
        <v>142</v>
      </c>
      <c r="D12" s="3">
        <v>696</v>
      </c>
      <c r="E12" t="str">
        <f>VLOOKUP(A12,HOP!A:L,12,0)</f>
        <v>696.00</v>
      </c>
      <c r="F12" t="str">
        <f>VLOOKUP(A12,HOP!A:C,3,0)</f>
        <v>2204786</v>
      </c>
      <c r="G12">
        <f t="shared" si="0"/>
        <v>0</v>
      </c>
      <c r="H12" t="str">
        <f t="shared" si="1"/>
        <v>，2204786</v>
      </c>
      <c r="I12" t="str">
        <f>VLOOKUP(A12,HOP!A:T,20,0)</f>
        <v>直连</v>
      </c>
    </row>
    <row r="13" ht="14.25" customHeight="1" spans="1:9">
      <c r="A13" s="6" t="s">
        <v>158</v>
      </c>
      <c r="B13" s="7" t="s">
        <v>123</v>
      </c>
      <c r="C13" s="7" t="s">
        <v>142</v>
      </c>
      <c r="D13" s="3">
        <v>694</v>
      </c>
      <c r="E13" t="str">
        <f>VLOOKUP(A13,HOP!A:L,12,0)</f>
        <v>694.00</v>
      </c>
      <c r="F13" t="str">
        <f>VLOOKUP(A13,HOP!A:C,3,0)</f>
        <v>2206866</v>
      </c>
      <c r="G13">
        <f t="shared" si="0"/>
        <v>0</v>
      </c>
      <c r="H13" t="str">
        <f t="shared" si="1"/>
        <v>，2206866</v>
      </c>
      <c r="I13" t="str">
        <f>VLOOKUP(A13,HOP!A:T,20,0)</f>
        <v>直连</v>
      </c>
    </row>
    <row r="15" spans="4:4">
      <c r="D15" s="3">
        <f>SUM(D2:D14)</f>
        <v>9172</v>
      </c>
    </row>
    <row r="16" ht="14.25" spans="4:4">
      <c r="D16" s="8" t="s">
        <v>23</v>
      </c>
    </row>
    <row r="18" spans="1:1">
      <c r="A18" t="s">
        <v>175</v>
      </c>
    </row>
    <row r="19" spans="1:1">
      <c r="A19" s="5" t="s">
        <v>176</v>
      </c>
    </row>
  </sheetData>
  <autoFilter ref="A1:I13">
    <filterColumn colId="3">
      <filters>
        <filter val="233.00"/>
        <filter val="434.00"/>
        <filter val="694.00"/>
        <filter val="696.00"/>
        <filter val="716.00"/>
        <filter val="805.00"/>
        <filter val="857.00"/>
        <filter val="893.00"/>
        <filter val="1,909.00"/>
        <filter val="1,93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177</v>
      </c>
      <c r="B1" s="2" t="s">
        <v>178</v>
      </c>
      <c r="C1" s="2" t="s">
        <v>179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188</v>
      </c>
      <c r="Q1" s="2" t="s">
        <v>189</v>
      </c>
      <c r="R1" s="2" t="s">
        <v>190</v>
      </c>
      <c r="S1" s="2" t="s">
        <v>191</v>
      </c>
      <c r="T1" s="2" t="s">
        <v>192</v>
      </c>
    </row>
    <row r="2" s="1" customFormat="1" spans="1:20">
      <c r="A2" s="1" t="s">
        <v>137</v>
      </c>
      <c r="B2" s="1" t="s">
        <v>124</v>
      </c>
      <c r="C2" s="1" t="s">
        <v>138</v>
      </c>
      <c r="D2" s="1" t="s">
        <v>140</v>
      </c>
      <c r="E2" s="1" t="s">
        <v>193</v>
      </c>
      <c r="F2" s="1" t="s">
        <v>124</v>
      </c>
      <c r="G2" s="1" t="s">
        <v>142</v>
      </c>
      <c r="H2" s="1" t="s">
        <v>194</v>
      </c>
      <c r="I2" s="1" t="s">
        <v>195</v>
      </c>
      <c r="J2" s="1" t="s">
        <v>196</v>
      </c>
      <c r="K2" s="1" t="s">
        <v>195</v>
      </c>
      <c r="L2" s="1" t="s">
        <v>195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73</v>
      </c>
      <c r="S2" s="1" t="s">
        <v>201</v>
      </c>
      <c r="T2" s="1" t="s">
        <v>202</v>
      </c>
    </row>
    <row r="3" s="1" customFormat="1" spans="1:20">
      <c r="A3" s="1" t="s">
        <v>158</v>
      </c>
      <c r="B3" s="1" t="s">
        <v>123</v>
      </c>
      <c r="C3" s="1" t="s">
        <v>159</v>
      </c>
      <c r="D3" s="1" t="s">
        <v>203</v>
      </c>
      <c r="E3" s="1" t="s">
        <v>204</v>
      </c>
      <c r="F3" s="1" t="s">
        <v>123</v>
      </c>
      <c r="G3" s="1" t="s">
        <v>142</v>
      </c>
      <c r="H3" s="1" t="s">
        <v>194</v>
      </c>
      <c r="I3" s="1" t="s">
        <v>205</v>
      </c>
      <c r="J3" s="1" t="s">
        <v>196</v>
      </c>
      <c r="K3" s="1" t="s">
        <v>205</v>
      </c>
      <c r="L3" s="1" t="s">
        <v>205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206</v>
      </c>
      <c r="R3" s="1" t="s">
        <v>73</v>
      </c>
      <c r="S3" s="1" t="s">
        <v>201</v>
      </c>
      <c r="T3" s="1" t="s">
        <v>202</v>
      </c>
    </row>
    <row r="4" s="1" customFormat="1" spans="1:20">
      <c r="A4" s="1" t="s">
        <v>130</v>
      </c>
      <c r="B4" s="1" t="s">
        <v>114</v>
      </c>
      <c r="C4" s="1" t="s">
        <v>131</v>
      </c>
      <c r="D4" s="1" t="s">
        <v>203</v>
      </c>
      <c r="E4" s="1" t="s">
        <v>207</v>
      </c>
      <c r="F4" s="1" t="s">
        <v>114</v>
      </c>
      <c r="G4" s="1" t="s">
        <v>124</v>
      </c>
      <c r="H4" s="1" t="s">
        <v>194</v>
      </c>
      <c r="I4" s="1" t="s">
        <v>208</v>
      </c>
      <c r="J4" s="1" t="s">
        <v>196</v>
      </c>
      <c r="K4" s="1" t="s">
        <v>208</v>
      </c>
      <c r="L4" s="1" t="s">
        <v>208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209</v>
      </c>
      <c r="R4" s="1" t="s">
        <v>73</v>
      </c>
      <c r="S4" s="1" t="s">
        <v>201</v>
      </c>
      <c r="T4" s="1" t="s">
        <v>202</v>
      </c>
    </row>
    <row r="5" s="1" customFormat="1" spans="1:20">
      <c r="A5" s="1" t="s">
        <v>153</v>
      </c>
      <c r="B5" s="1" t="s">
        <v>114</v>
      </c>
      <c r="C5" s="1" t="s">
        <v>154</v>
      </c>
      <c r="D5" s="1" t="s">
        <v>203</v>
      </c>
      <c r="E5" s="1" t="s">
        <v>210</v>
      </c>
      <c r="F5" s="1" t="s">
        <v>123</v>
      </c>
      <c r="G5" s="1" t="s">
        <v>142</v>
      </c>
      <c r="H5" s="1" t="s">
        <v>194</v>
      </c>
      <c r="I5" s="1" t="s">
        <v>211</v>
      </c>
      <c r="J5" s="1" t="s">
        <v>196</v>
      </c>
      <c r="K5" s="1" t="s">
        <v>211</v>
      </c>
      <c r="L5" s="1" t="s">
        <v>211</v>
      </c>
      <c r="M5" s="1" t="s">
        <v>197</v>
      </c>
      <c r="N5" s="1" t="s">
        <v>197</v>
      </c>
      <c r="O5" s="1" t="s">
        <v>198</v>
      </c>
      <c r="P5" s="1" t="s">
        <v>199</v>
      </c>
      <c r="Q5" s="1" t="s">
        <v>212</v>
      </c>
      <c r="R5" s="1" t="s">
        <v>73</v>
      </c>
      <c r="S5" s="1" t="s">
        <v>201</v>
      </c>
      <c r="T5" s="1" t="s">
        <v>202</v>
      </c>
    </row>
    <row r="6" s="1" customFormat="1" spans="1:20">
      <c r="A6" s="1" t="s">
        <v>105</v>
      </c>
      <c r="B6" s="1" t="s">
        <v>81</v>
      </c>
      <c r="C6" s="1" t="s">
        <v>106</v>
      </c>
      <c r="D6" s="1" t="s">
        <v>203</v>
      </c>
      <c r="E6" s="1" t="s">
        <v>210</v>
      </c>
      <c r="F6" s="1" t="s">
        <v>81</v>
      </c>
      <c r="G6" s="1" t="s">
        <v>107</v>
      </c>
      <c r="H6" s="1" t="s">
        <v>194</v>
      </c>
      <c r="I6" s="1" t="s">
        <v>213</v>
      </c>
      <c r="J6" s="1" t="s">
        <v>196</v>
      </c>
      <c r="K6" s="1" t="s">
        <v>213</v>
      </c>
      <c r="L6" s="1" t="s">
        <v>213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214</v>
      </c>
      <c r="R6" s="1" t="s">
        <v>73</v>
      </c>
      <c r="S6" s="1" t="s">
        <v>201</v>
      </c>
      <c r="T6" s="1" t="s">
        <v>202</v>
      </c>
    </row>
    <row r="7" s="1" customFormat="1" spans="1:20">
      <c r="A7" s="1" t="s">
        <v>147</v>
      </c>
      <c r="B7" s="1" t="s">
        <v>81</v>
      </c>
      <c r="C7" s="1" t="s">
        <v>148</v>
      </c>
      <c r="D7" s="1" t="s">
        <v>203</v>
      </c>
      <c r="E7" s="1" t="s">
        <v>215</v>
      </c>
      <c r="F7" s="1" t="s">
        <v>81</v>
      </c>
      <c r="G7" s="1" t="s">
        <v>142</v>
      </c>
      <c r="H7" s="1" t="s">
        <v>194</v>
      </c>
      <c r="I7" s="1" t="s">
        <v>216</v>
      </c>
      <c r="J7" s="1" t="s">
        <v>196</v>
      </c>
      <c r="K7" s="1" t="s">
        <v>216</v>
      </c>
      <c r="L7" s="1" t="s">
        <v>216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217</v>
      </c>
      <c r="R7" s="1" t="s">
        <v>73</v>
      </c>
      <c r="S7" s="1" t="s">
        <v>201</v>
      </c>
      <c r="T7" s="1" t="s">
        <v>202</v>
      </c>
    </row>
    <row r="8" s="1" customFormat="1" spans="1:20">
      <c r="A8" s="1" t="s">
        <v>70</v>
      </c>
      <c r="B8" s="1" t="s">
        <v>79</v>
      </c>
      <c r="C8" s="1" t="s">
        <v>71</v>
      </c>
      <c r="D8" s="1" t="s">
        <v>203</v>
      </c>
      <c r="E8" s="1" t="s">
        <v>210</v>
      </c>
      <c r="F8" s="1" t="s">
        <v>80</v>
      </c>
      <c r="G8" s="1" t="s">
        <v>81</v>
      </c>
      <c r="H8" s="1" t="s">
        <v>194</v>
      </c>
      <c r="I8" s="1" t="s">
        <v>218</v>
      </c>
      <c r="J8" s="1" t="s">
        <v>196</v>
      </c>
      <c r="K8" s="1" t="s">
        <v>218</v>
      </c>
      <c r="L8" s="1" t="s">
        <v>218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219</v>
      </c>
      <c r="R8" s="1" t="s">
        <v>73</v>
      </c>
      <c r="S8" s="1" t="s">
        <v>201</v>
      </c>
      <c r="T8" s="1" t="s">
        <v>202</v>
      </c>
    </row>
    <row r="9" s="1" customFormat="1" spans="1:20">
      <c r="A9" s="1" t="s">
        <v>111</v>
      </c>
      <c r="B9" s="1" t="s">
        <v>79</v>
      </c>
      <c r="C9" s="1" t="s">
        <v>112</v>
      </c>
      <c r="D9" s="1" t="s">
        <v>203</v>
      </c>
      <c r="E9" s="1" t="s">
        <v>220</v>
      </c>
      <c r="F9" s="1" t="s">
        <v>79</v>
      </c>
      <c r="G9" s="1" t="s">
        <v>114</v>
      </c>
      <c r="H9" s="1" t="s">
        <v>194</v>
      </c>
      <c r="I9" s="1" t="s">
        <v>221</v>
      </c>
      <c r="J9" s="1" t="s">
        <v>196</v>
      </c>
      <c r="K9" s="1" t="s">
        <v>221</v>
      </c>
      <c r="L9" s="1" t="s">
        <v>221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222</v>
      </c>
      <c r="R9" s="1" t="s">
        <v>73</v>
      </c>
      <c r="S9" s="1" t="s">
        <v>201</v>
      </c>
      <c r="T9" s="1" t="s">
        <v>202</v>
      </c>
    </row>
    <row r="10" s="1" customFormat="1" spans="1:20">
      <c r="A10" s="1" t="s">
        <v>87</v>
      </c>
      <c r="B10" s="1" t="s">
        <v>92</v>
      </c>
      <c r="C10" s="1" t="s">
        <v>88</v>
      </c>
      <c r="D10" s="1" t="s">
        <v>90</v>
      </c>
      <c r="E10" s="1" t="s">
        <v>223</v>
      </c>
      <c r="F10" s="1" t="s">
        <v>93</v>
      </c>
      <c r="G10" s="1" t="s">
        <v>81</v>
      </c>
      <c r="H10" s="1" t="s">
        <v>194</v>
      </c>
      <c r="I10" s="1" t="s">
        <v>224</v>
      </c>
      <c r="J10" s="1" t="s">
        <v>196</v>
      </c>
      <c r="K10" s="1" t="s">
        <v>224</v>
      </c>
      <c r="L10" s="1" t="s">
        <v>224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225</v>
      </c>
      <c r="R10" s="1" t="s">
        <v>73</v>
      </c>
      <c r="S10" s="1" t="s">
        <v>201</v>
      </c>
      <c r="T10" s="1" t="s">
        <v>202</v>
      </c>
    </row>
    <row r="11" s="1" customFormat="1" spans="1:20">
      <c r="A11" s="1" t="s">
        <v>98</v>
      </c>
      <c r="B11" s="1" t="s">
        <v>101</v>
      </c>
      <c r="C11" s="1" t="s">
        <v>99</v>
      </c>
      <c r="D11" s="1" t="s">
        <v>90</v>
      </c>
      <c r="E11" s="1" t="s">
        <v>226</v>
      </c>
      <c r="F11" s="1" t="s">
        <v>93</v>
      </c>
      <c r="G11" s="1" t="s">
        <v>81</v>
      </c>
      <c r="H11" s="1" t="s">
        <v>194</v>
      </c>
      <c r="I11" s="1" t="s">
        <v>227</v>
      </c>
      <c r="J11" s="1" t="s">
        <v>196</v>
      </c>
      <c r="K11" s="1" t="s">
        <v>227</v>
      </c>
      <c r="L11" s="1" t="s">
        <v>227</v>
      </c>
      <c r="M11" s="1" t="s">
        <v>197</v>
      </c>
      <c r="N11" s="1" t="s">
        <v>197</v>
      </c>
      <c r="O11" s="1" t="s">
        <v>198</v>
      </c>
      <c r="P11" s="1" t="s">
        <v>199</v>
      </c>
      <c r="Q11" s="1" t="s">
        <v>228</v>
      </c>
      <c r="R11" s="1" t="s">
        <v>73</v>
      </c>
      <c r="S11" s="1" t="s">
        <v>201</v>
      </c>
      <c r="T11" s="1" t="s">
        <v>202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2021-07-27T02:07:01Z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B3C2FF0F1ABB4ACD9933EDF1E832BE08</vt:lpwstr>
  </property>
</Properties>
</file>