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tabRatio="500" activeTab="1"/>
  </bookViews>
  <sheets>
    <sheet name="billdetail" sheetId="1" r:id="rId1"/>
    <sheet name="对账" sheetId="2" r:id="rId2"/>
    <sheet name="HOP" sheetId="3" r:id="rId3"/>
  </sheets>
  <definedNames>
    <definedName name="_xlnm._FilterDatabase" localSheetId="1" hidden="1">对账!$A$1:$J$16</definedName>
  </definedNames>
  <calcPr calcId="144525" concurrentCalc="0"/>
</workbook>
</file>

<file path=xl/sharedStrings.xml><?xml version="1.0" encoding="utf-8"?>
<sst xmlns="http://schemas.openxmlformats.org/spreadsheetml/2006/main" count="553" uniqueCount="172">
  <si>
    <t>同程旅行对账单
(账期：20210802-20210808)</t>
  </si>
  <si>
    <t>应付房费总金额</t>
  </si>
  <si>
    <t>应付罚金总金额</t>
  </si>
  <si>
    <t>调整项</t>
  </si>
  <si>
    <t>币种</t>
  </si>
  <si>
    <t>应付合计</t>
  </si>
  <si>
    <t>9648.00</t>
  </si>
  <si>
    <t>0.00</t>
  </si>
  <si>
    <t>CNY</t>
  </si>
  <si>
    <t>英德宝晶宫天鹅湖温泉酒店</t>
  </si>
  <si>
    <t/>
  </si>
  <si>
    <t>小计:2080.00</t>
  </si>
  <si>
    <t>代收代付业务</t>
  </si>
  <si>
    <t>订单号</t>
  </si>
  <si>
    <t>确认号</t>
  </si>
  <si>
    <t>客人姓名</t>
  </si>
  <si>
    <t>房型</t>
  </si>
  <si>
    <t>入住日期</t>
  </si>
  <si>
    <t>离店日期</t>
  </si>
  <si>
    <t>间夜</t>
  </si>
  <si>
    <t>协议结算价</t>
  </si>
  <si>
    <t>应付房费</t>
  </si>
  <si>
    <t>1057680333</t>
  </si>
  <si>
    <t>韩佳俊</t>
  </si>
  <si>
    <t>一线观湖阁大床房</t>
  </si>
  <si>
    <t>2021/08/02</t>
  </si>
  <si>
    <t>2021/08/04</t>
  </si>
  <si>
    <t>2.00</t>
  </si>
  <si>
    <t>2080.00</t>
  </si>
  <si>
    <t>英德璞驿酒店</t>
  </si>
  <si>
    <t>小计:1260.00</t>
  </si>
  <si>
    <t>1080512513</t>
  </si>
  <si>
    <t>陆施琪</t>
  </si>
  <si>
    <t>峰云亲子套房B</t>
  </si>
  <si>
    <t>2021/08/01</t>
  </si>
  <si>
    <t>2021/08/03</t>
  </si>
  <si>
    <t>1260.00</t>
  </si>
  <si>
    <t>安顺豪生温泉度假酒店</t>
  </si>
  <si>
    <t>小计:547.00</t>
  </si>
  <si>
    <t>1100346463</t>
  </si>
  <si>
    <t>1035616</t>
  </si>
  <si>
    <t>蔡恒丹</t>
  </si>
  <si>
    <t>豪庭大床房</t>
  </si>
  <si>
    <t>2021/08/07</t>
  </si>
  <si>
    <t>2021/08/08</t>
  </si>
  <si>
    <t>1.00</t>
  </si>
  <si>
    <t>547.00</t>
  </si>
  <si>
    <t>贵阳溪山里酒店</t>
  </si>
  <si>
    <t>小计:2277.00</t>
  </si>
  <si>
    <t>1099107493</t>
  </si>
  <si>
    <t>149035</t>
  </si>
  <si>
    <t>李学斌</t>
  </si>
  <si>
    <t>高级大床房</t>
  </si>
  <si>
    <t>522.00</t>
  </si>
  <si>
    <t>1102314065</t>
  </si>
  <si>
    <t>149093</t>
  </si>
  <si>
    <t>钱运航</t>
  </si>
  <si>
    <t>高级精致房</t>
  </si>
  <si>
    <t>2021/08/05</t>
  </si>
  <si>
    <t>417.00</t>
  </si>
  <si>
    <t>1103053376</t>
  </si>
  <si>
    <t>2021/08/06</t>
  </si>
  <si>
    <t>1103378039</t>
  </si>
  <si>
    <t>149117</t>
  </si>
  <si>
    <t>宋亚菲</t>
  </si>
  <si>
    <t>504.00</t>
  </si>
  <si>
    <t>1104221325</t>
  </si>
  <si>
    <t>149138</t>
  </si>
  <si>
    <t>英德浈阳峡醴泉度假酒店</t>
  </si>
  <si>
    <t>小计:438.00</t>
  </si>
  <si>
    <t>1100798473</t>
  </si>
  <si>
    <t>罗华</t>
  </si>
  <si>
    <t>江景双床房</t>
  </si>
  <si>
    <t>438.00</t>
  </si>
  <si>
    <t>西双版纳岚尼雅温泉度假酒店</t>
  </si>
  <si>
    <t>小计:1684.00</t>
  </si>
  <si>
    <t>1098373411</t>
  </si>
  <si>
    <t>32804</t>
  </si>
  <si>
    <t>陈博</t>
  </si>
  <si>
    <t>舒适双床房</t>
  </si>
  <si>
    <t>230.00</t>
  </si>
  <si>
    <t>1090941593</t>
  </si>
  <si>
    <t>32094</t>
  </si>
  <si>
    <t>陈利</t>
  </si>
  <si>
    <t>舒适大床房</t>
  </si>
  <si>
    <t>3.00</t>
  </si>
  <si>
    <t>612.00</t>
  </si>
  <si>
    <t>陈清华</t>
  </si>
  <si>
    <t>封开奇境岭南东方酒店</t>
  </si>
  <si>
    <t>小计:954.00</t>
  </si>
  <si>
    <t>1098342844</t>
  </si>
  <si>
    <t>梁淑芳</t>
  </si>
  <si>
    <t>高级双床房</t>
  </si>
  <si>
    <t>318.00</t>
  </si>
  <si>
    <t>1100820771</t>
  </si>
  <si>
    <t>余瑜</t>
  </si>
  <si>
    <t>毛振文</t>
  </si>
  <si>
    <t>东兴国门大酒店</t>
  </si>
  <si>
    <t>小计:408.00</t>
  </si>
  <si>
    <t>1102157215</t>
  </si>
  <si>
    <t>陈国钟</t>
  </si>
  <si>
    <t>越南景观大床房</t>
  </si>
  <si>
    <t>214.00</t>
  </si>
  <si>
    <t>1105620205</t>
  </si>
  <si>
    <t>方家华</t>
  </si>
  <si>
    <t>194.00</t>
  </si>
  <si>
    <t>，</t>
  </si>
  <si>
    <t>直采</t>
  </si>
  <si>
    <t>202108030812340022</t>
  </si>
  <si>
    <t>202108020813460025</t>
  </si>
  <si>
    <t>202108041934280021</t>
  </si>
  <si>
    <t>202108101558450022</t>
  </si>
  <si>
    <t>202108051749500021</t>
  </si>
  <si>
    <t>202108061134160020</t>
  </si>
  <si>
    <t>202108031158430022</t>
  </si>
  <si>
    <t>202108010853410025</t>
  </si>
  <si>
    <t>202108031226270025</t>
  </si>
  <si>
    <t>A210810155601481 HOP：5432元</t>
  </si>
  <si>
    <t>i210810160250 房集：4216元</t>
  </si>
  <si>
    <t>总计：9648元</t>
  </si>
  <si>
    <t>渠道单号</t>
  </si>
  <si>
    <t>下单日期</t>
  </si>
  <si>
    <t>单号</t>
  </si>
  <si>
    <t>酒店名称</t>
  </si>
  <si>
    <t>入住人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</si>
  <si>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</si>
  <si>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</si>
  <si>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</si>
  <si>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</si>
  <si>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</si>
  <si>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</si>
  <si>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</si>
  <si>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</si>
  <si>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</si>
  <si>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</si>
  <si>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</si>
  <si>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</si>
  <si>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</si>
  <si>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2021-07-16</t>
  </si>
  <si>
    <t>2199400</t>
  </si>
  <si>
    <t>2021-08-01</t>
  </si>
  <si>
    <t>2021-08-03</t>
  </si>
  <si>
    <t>退房日周结</t>
  </si>
  <si>
    <t>RMB</t>
  </si>
  <si>
    <t>0</t>
  </si>
  <si>
    <t>同程艺龙国内酒店EBK</t>
  </si>
  <si>
    <t>2021-07-16 21:53:08</t>
  </si>
  <si>
    <t>否</t>
  </si>
  <si>
    <t>广州汇登信息科技有限公司</t>
  </si>
  <si>
    <t>2021-07-26</t>
  </si>
  <si>
    <t>2208927</t>
  </si>
  <si>
    <t>陈利,陈清华</t>
  </si>
  <si>
    <t>2021-08-02</t>
  </si>
  <si>
    <t>2021-08-05</t>
  </si>
  <si>
    <t>1224.00</t>
  </si>
  <si>
    <t>2021-07-26 10:01:21</t>
  </si>
  <si>
    <t>1091571834</t>
  </si>
  <si>
    <t>2209092</t>
  </si>
  <si>
    <t>黄子健</t>
  </si>
  <si>
    <t>2021-08-06</t>
  </si>
  <si>
    <t>2021-08-07</t>
  </si>
  <si>
    <t>2021-07-26 13:25:25</t>
  </si>
  <si>
    <t>2215064</t>
  </si>
  <si>
    <t>陈博,陈博</t>
  </si>
  <si>
    <t>460.00</t>
  </si>
  <si>
    <t>2021-08-01 09:39:51</t>
  </si>
  <si>
    <t>2021-08-04</t>
  </si>
  <si>
    <t>2216954</t>
  </si>
  <si>
    <t>2021-08-04 16:18:13</t>
  </si>
  <si>
    <t>2218836</t>
  </si>
  <si>
    <t>2021-08-08</t>
  </si>
  <si>
    <t>2021-08-07 16:57:48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</si>
</sst>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.00_ "/>
    <numFmt numFmtId="43" formatCode="_ * #,##0.00_ ;_ * \-#,##0.00_ ;_ * &quot;-&quot;??_ ;_ @_ "/>
  </numFmts>
  <fonts count="24">
    <font>
      <sz val="12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30"/>
      <name val="Calibri"/>
      <charset val="134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5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8" fillId="7" borderId="2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9" borderId="3" applyNumberFormat="0" applyFont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6" fillId="8" borderId="6" applyNumberFormat="0" applyAlignment="0" applyProtection="0">
      <alignment vertical="center"/>
    </xf>
    <xf numFmtId="0" fontId="9" fillId="8" borderId="2" applyNumberFormat="0" applyAlignment="0" applyProtection="0">
      <alignment vertical="center"/>
    </xf>
    <xf numFmtId="0" fontId="20" fillId="25" borderId="8" applyNumberFormat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</cellStyleXfs>
  <cellXfs count="10">
    <xf numFmtId="0" fontId="0" fillId="0" borderId="0" xfId="0"/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0" fillId="0" borderId="0" xfId="0" applyFill="1"/>
    <xf numFmtId="0" fontId="0" fillId="2" borderId="1" xfId="0" applyFill="1" applyBorder="1"/>
    <xf numFmtId="0" fontId="0" fillId="0" borderId="0" xfId="0" applyNumberFormat="1"/>
    <xf numFmtId="0" fontId="0" fillId="0" borderId="0" xfId="0" applyNumberFormat="1" applyFill="1"/>
    <xf numFmtId="0" fontId="0" fillId="0" borderId="1" xfId="0" applyBorder="1"/>
    <xf numFmtId="176" fontId="0" fillId="0" borderId="0" xfId="0" applyNumberFormat="1"/>
    <xf numFmtId="0" fontId="3" fillId="0" borderId="0" xfId="0" applyFont="1"/>
    <xf numFmtId="0" fontId="0" fillId="0" borderId="0" xfId="0" quotePrefix="1"/>
    <xf numFmtId="0" fontId="0" fillId="0" borderId="0" xfId="0" applyFill="1" quotePrefix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L42"/>
  <sheetViews>
    <sheetView workbookViewId="0">
      <selection activeCell="F6" sqref="F6"/>
    </sheetView>
  </sheetViews>
  <sheetFormatPr defaultColWidth="11" defaultRowHeight="14.25"/>
  <sheetData>
    <row r="1" ht="39" spans="2:2">
      <c r="B1" s="9" t="s">
        <v>0</v>
      </c>
    </row>
    <row r="5" spans="2:6"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</row>
    <row r="6" spans="2:6">
      <c r="B6" s="7" t="s">
        <v>6</v>
      </c>
      <c r="C6" s="7" t="s">
        <v>7</v>
      </c>
      <c r="D6" s="7" t="s">
        <v>7</v>
      </c>
      <c r="E6" s="7" t="s">
        <v>8</v>
      </c>
      <c r="F6" s="7" t="s">
        <v>6</v>
      </c>
    </row>
    <row r="9" spans="2:12">
      <c r="B9" s="4" t="s">
        <v>9</v>
      </c>
      <c r="C9" s="4" t="s">
        <v>10</v>
      </c>
      <c r="D9" s="4" t="s">
        <v>10</v>
      </c>
      <c r="E9" s="4" t="s">
        <v>10</v>
      </c>
      <c r="F9" s="4" t="s">
        <v>11</v>
      </c>
      <c r="G9" s="4" t="s">
        <v>10</v>
      </c>
      <c r="H9" s="4" t="s">
        <v>10</v>
      </c>
      <c r="I9" s="4" t="s">
        <v>10</v>
      </c>
      <c r="J9" s="4" t="s">
        <v>10</v>
      </c>
      <c r="K9" s="4" t="s">
        <v>10</v>
      </c>
      <c r="L9" s="4" t="s">
        <v>10</v>
      </c>
    </row>
    <row r="10" spans="2:11">
      <c r="B10" s="4" t="s">
        <v>12</v>
      </c>
      <c r="C10" s="4" t="s">
        <v>13</v>
      </c>
      <c r="D10" s="4" t="s">
        <v>14</v>
      </c>
      <c r="E10" s="4" t="s">
        <v>15</v>
      </c>
      <c r="F10" s="4" t="s">
        <v>16</v>
      </c>
      <c r="G10" s="4" t="s">
        <v>17</v>
      </c>
      <c r="H10" s="4" t="s">
        <v>18</v>
      </c>
      <c r="I10" s="4" t="s">
        <v>19</v>
      </c>
      <c r="J10" s="4" t="s">
        <v>4</v>
      </c>
      <c r="K10" s="4" t="s">
        <v>20</v>
      </c>
    </row>
    <row r="11" spans="2:11">
      <c r="B11" t="s">
        <v>21</v>
      </c>
      <c r="C11" t="s">
        <v>22</v>
      </c>
      <c r="D11" t="s">
        <v>10</v>
      </c>
      <c r="E11" t="s">
        <v>23</v>
      </c>
      <c r="F11" t="s">
        <v>24</v>
      </c>
      <c r="G11" t="s">
        <v>25</v>
      </c>
      <c r="H11" t="s">
        <v>26</v>
      </c>
      <c r="I11" t="s">
        <v>27</v>
      </c>
      <c r="J11" t="s">
        <v>8</v>
      </c>
      <c r="K11" t="s">
        <v>28</v>
      </c>
    </row>
    <row r="12" spans="2:12">
      <c r="B12" s="4" t="s">
        <v>29</v>
      </c>
      <c r="C12" s="4" t="s">
        <v>10</v>
      </c>
      <c r="D12" s="4" t="s">
        <v>10</v>
      </c>
      <c r="E12" s="4" t="s">
        <v>10</v>
      </c>
      <c r="F12" s="4" t="s">
        <v>30</v>
      </c>
      <c r="G12" s="4" t="s">
        <v>10</v>
      </c>
      <c r="H12" s="4" t="s">
        <v>10</v>
      </c>
      <c r="I12" s="4" t="s">
        <v>10</v>
      </c>
      <c r="J12" s="4" t="s">
        <v>10</v>
      </c>
      <c r="K12" s="4" t="s">
        <v>10</v>
      </c>
      <c r="L12" s="4" t="s">
        <v>10</v>
      </c>
    </row>
    <row r="13" spans="2:11">
      <c r="B13" s="4" t="s">
        <v>12</v>
      </c>
      <c r="C13" s="4" t="s">
        <v>13</v>
      </c>
      <c r="D13" s="4" t="s">
        <v>14</v>
      </c>
      <c r="E13" s="4" t="s">
        <v>15</v>
      </c>
      <c r="F13" s="4" t="s">
        <v>16</v>
      </c>
      <c r="G13" s="4" t="s">
        <v>17</v>
      </c>
      <c r="H13" s="4" t="s">
        <v>18</v>
      </c>
      <c r="I13" s="4" t="s">
        <v>19</v>
      </c>
      <c r="J13" s="4" t="s">
        <v>4</v>
      </c>
      <c r="K13" s="4" t="s">
        <v>20</v>
      </c>
    </row>
    <row r="14" spans="2:11">
      <c r="B14" t="s">
        <v>21</v>
      </c>
      <c r="C14" t="s">
        <v>31</v>
      </c>
      <c r="D14" t="s">
        <v>10</v>
      </c>
      <c r="E14" t="s">
        <v>32</v>
      </c>
      <c r="F14" t="s">
        <v>33</v>
      </c>
      <c r="G14" t="s">
        <v>34</v>
      </c>
      <c r="H14" t="s">
        <v>35</v>
      </c>
      <c r="I14" t="s">
        <v>27</v>
      </c>
      <c r="J14" t="s">
        <v>8</v>
      </c>
      <c r="K14" t="s">
        <v>36</v>
      </c>
    </row>
    <row r="15" spans="2:12">
      <c r="B15" s="4" t="s">
        <v>37</v>
      </c>
      <c r="C15" s="4" t="s">
        <v>10</v>
      </c>
      <c r="D15" s="4" t="s">
        <v>10</v>
      </c>
      <c r="E15" s="4" t="s">
        <v>10</v>
      </c>
      <c r="F15" s="4" t="s">
        <v>38</v>
      </c>
      <c r="G15" s="4" t="s">
        <v>10</v>
      </c>
      <c r="H15" s="4" t="s">
        <v>10</v>
      </c>
      <c r="I15" s="4" t="s">
        <v>10</v>
      </c>
      <c r="J15" s="4" t="s">
        <v>10</v>
      </c>
      <c r="K15" s="4" t="s">
        <v>10</v>
      </c>
      <c r="L15" s="4" t="s">
        <v>10</v>
      </c>
    </row>
    <row r="16" spans="2:11">
      <c r="B16" s="4" t="s">
        <v>12</v>
      </c>
      <c r="C16" s="4" t="s">
        <v>13</v>
      </c>
      <c r="D16" s="4" t="s">
        <v>14</v>
      </c>
      <c r="E16" s="4" t="s">
        <v>15</v>
      </c>
      <c r="F16" s="4" t="s">
        <v>16</v>
      </c>
      <c r="G16" s="4" t="s">
        <v>17</v>
      </c>
      <c r="H16" s="4" t="s">
        <v>18</v>
      </c>
      <c r="I16" s="4" t="s">
        <v>19</v>
      </c>
      <c r="J16" s="4" t="s">
        <v>4</v>
      </c>
      <c r="K16" s="4" t="s">
        <v>20</v>
      </c>
    </row>
    <row r="17" spans="2:11">
      <c r="B17" t="s">
        <v>21</v>
      </c>
      <c r="C17" t="s">
        <v>39</v>
      </c>
      <c r="D17" t="s">
        <v>40</v>
      </c>
      <c r="E17" t="s">
        <v>41</v>
      </c>
      <c r="F17" t="s">
        <v>42</v>
      </c>
      <c r="G17" t="s">
        <v>43</v>
      </c>
      <c r="H17" t="s">
        <v>44</v>
      </c>
      <c r="I17" t="s">
        <v>45</v>
      </c>
      <c r="J17" t="s">
        <v>8</v>
      </c>
      <c r="K17" t="s">
        <v>46</v>
      </c>
    </row>
    <row r="18" spans="2:12">
      <c r="B18" s="4" t="s">
        <v>47</v>
      </c>
      <c r="C18" s="4" t="s">
        <v>10</v>
      </c>
      <c r="D18" s="4" t="s">
        <v>10</v>
      </c>
      <c r="E18" s="4" t="s">
        <v>10</v>
      </c>
      <c r="F18" s="4" t="s">
        <v>48</v>
      </c>
      <c r="G18" s="4" t="s">
        <v>10</v>
      </c>
      <c r="H18" s="4" t="s">
        <v>10</v>
      </c>
      <c r="I18" s="4" t="s">
        <v>10</v>
      </c>
      <c r="J18" s="4" t="s">
        <v>10</v>
      </c>
      <c r="K18" s="4" t="s">
        <v>10</v>
      </c>
      <c r="L18" s="4" t="s">
        <v>10</v>
      </c>
    </row>
    <row r="19" spans="2:11">
      <c r="B19" s="4" t="s">
        <v>12</v>
      </c>
      <c r="C19" s="4" t="s">
        <v>13</v>
      </c>
      <c r="D19" s="4" t="s">
        <v>14</v>
      </c>
      <c r="E19" s="4" t="s">
        <v>15</v>
      </c>
      <c r="F19" s="4" t="s">
        <v>16</v>
      </c>
      <c r="G19" s="4" t="s">
        <v>17</v>
      </c>
      <c r="H19" s="4" t="s">
        <v>18</v>
      </c>
      <c r="I19" s="4" t="s">
        <v>19</v>
      </c>
      <c r="J19" s="4" t="s">
        <v>4</v>
      </c>
      <c r="K19" s="4" t="s">
        <v>20</v>
      </c>
    </row>
    <row r="20" spans="2:11">
      <c r="B20" t="s">
        <v>21</v>
      </c>
      <c r="C20" t="s">
        <v>49</v>
      </c>
      <c r="D20" t="s">
        <v>50</v>
      </c>
      <c r="E20" t="s">
        <v>51</v>
      </c>
      <c r="F20" t="s">
        <v>52</v>
      </c>
      <c r="G20" t="s">
        <v>35</v>
      </c>
      <c r="H20" t="s">
        <v>26</v>
      </c>
      <c r="I20" t="s">
        <v>45</v>
      </c>
      <c r="J20" t="s">
        <v>8</v>
      </c>
      <c r="K20" t="s">
        <v>53</v>
      </c>
    </row>
    <row r="21" spans="2:11">
      <c r="B21" t="s">
        <v>21</v>
      </c>
      <c r="C21" t="s">
        <v>54</v>
      </c>
      <c r="D21" t="s">
        <v>55</v>
      </c>
      <c r="E21" t="s">
        <v>56</v>
      </c>
      <c r="F21" t="s">
        <v>57</v>
      </c>
      <c r="G21" t="s">
        <v>26</v>
      </c>
      <c r="H21" t="s">
        <v>58</v>
      </c>
      <c r="I21" t="s">
        <v>45</v>
      </c>
      <c r="J21" t="s">
        <v>8</v>
      </c>
      <c r="K21" t="s">
        <v>59</v>
      </c>
    </row>
    <row r="22" spans="2:11">
      <c r="B22" t="s">
        <v>21</v>
      </c>
      <c r="C22" t="s">
        <v>60</v>
      </c>
      <c r="D22" t="s">
        <v>10</v>
      </c>
      <c r="E22" t="s">
        <v>56</v>
      </c>
      <c r="F22" t="s">
        <v>57</v>
      </c>
      <c r="G22" t="s">
        <v>58</v>
      </c>
      <c r="H22" t="s">
        <v>61</v>
      </c>
      <c r="I22" t="s">
        <v>45</v>
      </c>
      <c r="J22" t="s">
        <v>8</v>
      </c>
      <c r="K22" t="s">
        <v>59</v>
      </c>
    </row>
    <row r="23" spans="2:11">
      <c r="B23" t="s">
        <v>21</v>
      </c>
      <c r="C23" t="s">
        <v>62</v>
      </c>
      <c r="D23" t="s">
        <v>63</v>
      </c>
      <c r="E23" t="s">
        <v>64</v>
      </c>
      <c r="F23" t="s">
        <v>52</v>
      </c>
      <c r="G23" t="s">
        <v>58</v>
      </c>
      <c r="H23" t="s">
        <v>61</v>
      </c>
      <c r="I23" t="s">
        <v>45</v>
      </c>
      <c r="J23" t="s">
        <v>8</v>
      </c>
      <c r="K23" t="s">
        <v>65</v>
      </c>
    </row>
    <row r="24" spans="2:11">
      <c r="B24" t="s">
        <v>21</v>
      </c>
      <c r="C24" t="s">
        <v>66</v>
      </c>
      <c r="D24" t="s">
        <v>67</v>
      </c>
      <c r="E24" t="s">
        <v>56</v>
      </c>
      <c r="F24" t="s">
        <v>57</v>
      </c>
      <c r="G24" t="s">
        <v>61</v>
      </c>
      <c r="H24" t="s">
        <v>43</v>
      </c>
      <c r="I24" t="s">
        <v>45</v>
      </c>
      <c r="J24" t="s">
        <v>8</v>
      </c>
      <c r="K24" t="s">
        <v>59</v>
      </c>
    </row>
    <row r="25" spans="2:12">
      <c r="B25" s="4" t="s">
        <v>68</v>
      </c>
      <c r="C25" s="4" t="s">
        <v>10</v>
      </c>
      <c r="D25" s="4" t="s">
        <v>10</v>
      </c>
      <c r="E25" s="4" t="s">
        <v>10</v>
      </c>
      <c r="F25" s="4" t="s">
        <v>69</v>
      </c>
      <c r="G25" s="4" t="s">
        <v>10</v>
      </c>
      <c r="H25" s="4" t="s">
        <v>10</v>
      </c>
      <c r="I25" s="4" t="s">
        <v>10</v>
      </c>
      <c r="J25" s="4" t="s">
        <v>10</v>
      </c>
      <c r="K25" s="4" t="s">
        <v>10</v>
      </c>
      <c r="L25" s="4" t="s">
        <v>10</v>
      </c>
    </row>
    <row r="26" spans="2:11">
      <c r="B26" s="4" t="s">
        <v>12</v>
      </c>
      <c r="C26" s="4" t="s">
        <v>13</v>
      </c>
      <c r="D26" s="4" t="s">
        <v>14</v>
      </c>
      <c r="E26" s="4" t="s">
        <v>15</v>
      </c>
      <c r="F26" s="4" t="s">
        <v>16</v>
      </c>
      <c r="G26" s="4" t="s">
        <v>17</v>
      </c>
      <c r="H26" s="4" t="s">
        <v>18</v>
      </c>
      <c r="I26" s="4" t="s">
        <v>19</v>
      </c>
      <c r="J26" s="4" t="s">
        <v>4</v>
      </c>
      <c r="K26" s="4" t="s">
        <v>20</v>
      </c>
    </row>
    <row r="27" spans="2:11">
      <c r="B27" t="s">
        <v>21</v>
      </c>
      <c r="C27" t="s">
        <v>70</v>
      </c>
      <c r="D27" t="s">
        <v>10</v>
      </c>
      <c r="E27" t="s">
        <v>71</v>
      </c>
      <c r="F27" t="s">
        <v>72</v>
      </c>
      <c r="G27" t="s">
        <v>35</v>
      </c>
      <c r="H27" t="s">
        <v>26</v>
      </c>
      <c r="I27" t="s">
        <v>45</v>
      </c>
      <c r="J27" t="s">
        <v>8</v>
      </c>
      <c r="K27" t="s">
        <v>73</v>
      </c>
    </row>
    <row r="28" spans="2:12">
      <c r="B28" s="4" t="s">
        <v>74</v>
      </c>
      <c r="C28" s="4" t="s">
        <v>10</v>
      </c>
      <c r="D28" s="4" t="s">
        <v>10</v>
      </c>
      <c r="E28" s="4" t="s">
        <v>10</v>
      </c>
      <c r="F28" s="4" t="s">
        <v>75</v>
      </c>
      <c r="G28" s="4" t="s">
        <v>10</v>
      </c>
      <c r="H28" s="4" t="s">
        <v>10</v>
      </c>
      <c r="I28" s="4" t="s">
        <v>10</v>
      </c>
      <c r="J28" s="4" t="s">
        <v>10</v>
      </c>
      <c r="K28" s="4" t="s">
        <v>10</v>
      </c>
      <c r="L28" s="4" t="s">
        <v>10</v>
      </c>
    </row>
    <row r="29" spans="2:11">
      <c r="B29" s="4" t="s">
        <v>12</v>
      </c>
      <c r="C29" s="4" t="s">
        <v>13</v>
      </c>
      <c r="D29" s="4" t="s">
        <v>14</v>
      </c>
      <c r="E29" s="4" t="s">
        <v>15</v>
      </c>
      <c r="F29" s="4" t="s">
        <v>16</v>
      </c>
      <c r="G29" s="4" t="s">
        <v>17</v>
      </c>
      <c r="H29" s="4" t="s">
        <v>18</v>
      </c>
      <c r="I29" s="4" t="s">
        <v>19</v>
      </c>
      <c r="J29" s="4" t="s">
        <v>4</v>
      </c>
      <c r="K29" s="4" t="s">
        <v>20</v>
      </c>
    </row>
    <row r="30" spans="2:11">
      <c r="B30" t="s">
        <v>21</v>
      </c>
      <c r="C30" t="s">
        <v>76</v>
      </c>
      <c r="D30" t="s">
        <v>77</v>
      </c>
      <c r="E30" t="s">
        <v>78</v>
      </c>
      <c r="F30" t="s">
        <v>79</v>
      </c>
      <c r="G30" t="s">
        <v>34</v>
      </c>
      <c r="H30" t="s">
        <v>25</v>
      </c>
      <c r="I30" t="s">
        <v>45</v>
      </c>
      <c r="J30" t="s">
        <v>8</v>
      </c>
      <c r="K30" t="s">
        <v>80</v>
      </c>
    </row>
    <row r="31" spans="2:11">
      <c r="B31" t="s">
        <v>21</v>
      </c>
      <c r="C31" t="s">
        <v>76</v>
      </c>
      <c r="D31" t="s">
        <v>77</v>
      </c>
      <c r="E31" t="s">
        <v>78</v>
      </c>
      <c r="F31" t="s">
        <v>79</v>
      </c>
      <c r="G31" t="s">
        <v>34</v>
      </c>
      <c r="H31" t="s">
        <v>25</v>
      </c>
      <c r="I31" t="s">
        <v>45</v>
      </c>
      <c r="J31" t="s">
        <v>8</v>
      </c>
      <c r="K31" t="s">
        <v>80</v>
      </c>
    </row>
    <row r="32" spans="2:11">
      <c r="B32" t="s">
        <v>21</v>
      </c>
      <c r="C32" t="s">
        <v>81</v>
      </c>
      <c r="D32" t="s">
        <v>82</v>
      </c>
      <c r="E32" t="s">
        <v>83</v>
      </c>
      <c r="F32" t="s">
        <v>84</v>
      </c>
      <c r="G32" t="s">
        <v>25</v>
      </c>
      <c r="H32" t="s">
        <v>58</v>
      </c>
      <c r="I32" t="s">
        <v>85</v>
      </c>
      <c r="J32" t="s">
        <v>8</v>
      </c>
      <c r="K32" t="s">
        <v>86</v>
      </c>
    </row>
    <row r="33" spans="2:11">
      <c r="B33" t="s">
        <v>21</v>
      </c>
      <c r="C33" t="s">
        <v>81</v>
      </c>
      <c r="D33" t="s">
        <v>82</v>
      </c>
      <c r="E33" t="s">
        <v>87</v>
      </c>
      <c r="F33" t="s">
        <v>84</v>
      </c>
      <c r="G33" t="s">
        <v>25</v>
      </c>
      <c r="H33" t="s">
        <v>58</v>
      </c>
      <c r="I33" t="s">
        <v>85</v>
      </c>
      <c r="J33" t="s">
        <v>8</v>
      </c>
      <c r="K33" t="s">
        <v>86</v>
      </c>
    </row>
    <row r="34" spans="2:12">
      <c r="B34" s="4" t="s">
        <v>88</v>
      </c>
      <c r="C34" s="4" t="s">
        <v>10</v>
      </c>
      <c r="D34" s="4" t="s">
        <v>10</v>
      </c>
      <c r="E34" s="4" t="s">
        <v>10</v>
      </c>
      <c r="F34" s="4" t="s">
        <v>89</v>
      </c>
      <c r="G34" s="4" t="s">
        <v>10</v>
      </c>
      <c r="H34" s="4" t="s">
        <v>10</v>
      </c>
      <c r="I34" s="4" t="s">
        <v>10</v>
      </c>
      <c r="J34" s="4" t="s">
        <v>10</v>
      </c>
      <c r="K34" s="4" t="s">
        <v>10</v>
      </c>
      <c r="L34" s="4" t="s">
        <v>10</v>
      </c>
    </row>
    <row r="35" spans="2:11">
      <c r="B35" s="4" t="s">
        <v>12</v>
      </c>
      <c r="C35" s="4" t="s">
        <v>13</v>
      </c>
      <c r="D35" s="4" t="s">
        <v>14</v>
      </c>
      <c r="E35" s="4" t="s">
        <v>15</v>
      </c>
      <c r="F35" s="4" t="s">
        <v>16</v>
      </c>
      <c r="G35" s="4" t="s">
        <v>17</v>
      </c>
      <c r="H35" s="4" t="s">
        <v>18</v>
      </c>
      <c r="I35" s="4" t="s">
        <v>19</v>
      </c>
      <c r="J35" s="4" t="s">
        <v>4</v>
      </c>
      <c r="K35" s="4" t="s">
        <v>20</v>
      </c>
    </row>
    <row r="36" spans="2:11">
      <c r="B36" t="s">
        <v>21</v>
      </c>
      <c r="C36" t="s">
        <v>90</v>
      </c>
      <c r="D36" t="s">
        <v>10</v>
      </c>
      <c r="E36" t="s">
        <v>91</v>
      </c>
      <c r="F36" t="s">
        <v>92</v>
      </c>
      <c r="G36" t="s">
        <v>34</v>
      </c>
      <c r="H36" t="s">
        <v>25</v>
      </c>
      <c r="I36" t="s">
        <v>45</v>
      </c>
      <c r="J36" t="s">
        <v>8</v>
      </c>
      <c r="K36" t="s">
        <v>93</v>
      </c>
    </row>
    <row r="37" spans="2:11">
      <c r="B37" t="s">
        <v>21</v>
      </c>
      <c r="C37" t="s">
        <v>94</v>
      </c>
      <c r="D37" t="s">
        <v>10</v>
      </c>
      <c r="E37" t="s">
        <v>95</v>
      </c>
      <c r="F37" t="s">
        <v>92</v>
      </c>
      <c r="G37" t="s">
        <v>35</v>
      </c>
      <c r="H37" t="s">
        <v>26</v>
      </c>
      <c r="I37" t="s">
        <v>45</v>
      </c>
      <c r="J37" t="s">
        <v>8</v>
      </c>
      <c r="K37" t="s">
        <v>93</v>
      </c>
    </row>
    <row r="38" spans="2:11">
      <c r="B38" t="s">
        <v>21</v>
      </c>
      <c r="C38" t="s">
        <v>94</v>
      </c>
      <c r="D38" t="s">
        <v>10</v>
      </c>
      <c r="E38" t="s">
        <v>96</v>
      </c>
      <c r="F38" t="s">
        <v>92</v>
      </c>
      <c r="G38" t="s">
        <v>35</v>
      </c>
      <c r="H38" t="s">
        <v>26</v>
      </c>
      <c r="I38" t="s">
        <v>45</v>
      </c>
      <c r="J38" t="s">
        <v>8</v>
      </c>
      <c r="K38" t="s">
        <v>93</v>
      </c>
    </row>
    <row r="39" spans="2:12">
      <c r="B39" s="4" t="s">
        <v>97</v>
      </c>
      <c r="C39" s="4" t="s">
        <v>10</v>
      </c>
      <c r="D39" s="4" t="s">
        <v>10</v>
      </c>
      <c r="E39" s="4" t="s">
        <v>10</v>
      </c>
      <c r="F39" s="4" t="s">
        <v>98</v>
      </c>
      <c r="G39" s="4" t="s">
        <v>10</v>
      </c>
      <c r="H39" s="4" t="s">
        <v>10</v>
      </c>
      <c r="I39" s="4" t="s">
        <v>10</v>
      </c>
      <c r="J39" s="4" t="s">
        <v>10</v>
      </c>
      <c r="K39" s="4" t="s">
        <v>10</v>
      </c>
      <c r="L39" s="4" t="s">
        <v>10</v>
      </c>
    </row>
    <row r="40" spans="2:11">
      <c r="B40" s="4" t="s">
        <v>12</v>
      </c>
      <c r="C40" s="4" t="s">
        <v>13</v>
      </c>
      <c r="D40" s="4" t="s">
        <v>14</v>
      </c>
      <c r="E40" s="4" t="s">
        <v>15</v>
      </c>
      <c r="F40" s="4" t="s">
        <v>16</v>
      </c>
      <c r="G40" s="4" t="s">
        <v>17</v>
      </c>
      <c r="H40" s="4" t="s">
        <v>18</v>
      </c>
      <c r="I40" s="4" t="s">
        <v>19</v>
      </c>
      <c r="J40" s="4" t="s">
        <v>4</v>
      </c>
      <c r="K40" s="4" t="s">
        <v>20</v>
      </c>
    </row>
    <row r="41" spans="2:11">
      <c r="B41" t="s">
        <v>21</v>
      </c>
      <c r="C41" t="s">
        <v>99</v>
      </c>
      <c r="D41" t="s">
        <v>10</v>
      </c>
      <c r="E41" t="s">
        <v>100</v>
      </c>
      <c r="F41" t="s">
        <v>101</v>
      </c>
      <c r="G41" t="s">
        <v>26</v>
      </c>
      <c r="H41" t="s">
        <v>58</v>
      </c>
      <c r="I41" t="s">
        <v>45</v>
      </c>
      <c r="J41" t="s">
        <v>8</v>
      </c>
      <c r="K41" t="s">
        <v>102</v>
      </c>
    </row>
    <row r="42" spans="2:11">
      <c r="B42" t="s">
        <v>21</v>
      </c>
      <c r="C42" t="s">
        <v>103</v>
      </c>
      <c r="D42" t="s">
        <v>10</v>
      </c>
      <c r="E42" t="s">
        <v>104</v>
      </c>
      <c r="F42" t="s">
        <v>92</v>
      </c>
      <c r="G42" t="s">
        <v>43</v>
      </c>
      <c r="H42" t="s">
        <v>44</v>
      </c>
      <c r="I42" t="s">
        <v>45</v>
      </c>
      <c r="J42" t="s">
        <v>8</v>
      </c>
      <c r="K42" t="s">
        <v>105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25"/>
  <sheetViews>
    <sheetView tabSelected="1" workbookViewId="0">
      <selection activeCell="E35" sqref="E35"/>
    </sheetView>
  </sheetViews>
  <sheetFormatPr defaultColWidth="11" defaultRowHeight="14.25"/>
  <cols>
    <col min="1" max="1" width="11.5"/>
  </cols>
  <sheetData>
    <row r="1" spans="1:8">
      <c r="A1" s="4" t="s">
        <v>13</v>
      </c>
      <c r="B1" s="4" t="s">
        <v>17</v>
      </c>
      <c r="C1" s="4" t="s">
        <v>18</v>
      </c>
      <c r="D1" s="4" t="s">
        <v>20</v>
      </c>
      <c r="H1" t="s">
        <v>106</v>
      </c>
    </row>
    <row r="2" hidden="1" spans="1:10">
      <c r="A2">
        <v>1057680333</v>
      </c>
      <c r="B2" t="s">
        <v>25</v>
      </c>
      <c r="C2" t="s">
        <v>26</v>
      </c>
      <c r="D2" s="5">
        <v>2080</v>
      </c>
      <c r="E2">
        <v>2080</v>
      </c>
      <c r="F2">
        <v>2174302</v>
      </c>
      <c r="G2">
        <f>D2-E2</f>
        <v>0</v>
      </c>
      <c r="H2" t="str">
        <f>$H$1&amp;F2</f>
        <v>，2174302</v>
      </c>
      <c r="I2" t="s">
        <v>107</v>
      </c>
      <c r="J2" s="8"/>
    </row>
    <row r="3" hidden="1" spans="1:9">
      <c r="A3" t="s">
        <v>31</v>
      </c>
      <c r="B3" t="s">
        <v>34</v>
      </c>
      <c r="C3" t="s">
        <v>35</v>
      </c>
      <c r="D3" s="5">
        <v>1260</v>
      </c>
      <c r="E3" t="str">
        <f>VLOOKUP(A3,HOP!A:L,12,0)</f>
        <v>1260.00</v>
      </c>
      <c r="F3" t="str">
        <f>VLOOKUP(A3,HOP!A:C,3,0)</f>
        <v>2199400</v>
      </c>
      <c r="G3">
        <f t="shared" ref="G3:G16" si="0">D3-E3</f>
        <v>0</v>
      </c>
      <c r="H3" t="str">
        <f t="shared" ref="H3:H16" si="1">$H$1&amp;F3</f>
        <v>，2199400</v>
      </c>
      <c r="I3" t="str">
        <f>VLOOKUP(A3,HOP!A:T,20,0)</f>
        <v>直采</v>
      </c>
    </row>
    <row r="4" spans="1:10">
      <c r="A4">
        <v>1100346463</v>
      </c>
      <c r="B4" t="s">
        <v>43</v>
      </c>
      <c r="C4" t="s">
        <v>44</v>
      </c>
      <c r="D4" s="5">
        <v>547</v>
      </c>
      <c r="E4">
        <v>547</v>
      </c>
      <c r="F4" s="10" t="s">
        <v>108</v>
      </c>
      <c r="G4">
        <f t="shared" si="0"/>
        <v>0</v>
      </c>
      <c r="H4" t="str">
        <f t="shared" si="1"/>
        <v>，202108030812340022</v>
      </c>
      <c r="I4" t="e">
        <f>VLOOKUP(A4,HOP!A:T,20,0)</f>
        <v>#N/A</v>
      </c>
      <c r="J4">
        <v>8.3</v>
      </c>
    </row>
    <row r="5" spans="1:10">
      <c r="A5">
        <v>1099107493</v>
      </c>
      <c r="B5" t="s">
        <v>35</v>
      </c>
      <c r="C5" t="s">
        <v>26</v>
      </c>
      <c r="D5" s="5">
        <v>522</v>
      </c>
      <c r="E5">
        <v>522</v>
      </c>
      <c r="F5" s="10" t="s">
        <v>109</v>
      </c>
      <c r="G5">
        <f t="shared" si="0"/>
        <v>0</v>
      </c>
      <c r="H5" t="str">
        <f t="shared" si="1"/>
        <v>，202108020813460025</v>
      </c>
      <c r="I5" t="e">
        <f>VLOOKUP(A5,HOP!A:T,20,0)</f>
        <v>#N/A</v>
      </c>
      <c r="J5">
        <v>8.2</v>
      </c>
    </row>
    <row r="6" spans="1:10">
      <c r="A6">
        <v>1102314065</v>
      </c>
      <c r="B6" t="s">
        <v>26</v>
      </c>
      <c r="C6" t="s">
        <v>58</v>
      </c>
      <c r="D6" s="5">
        <v>417</v>
      </c>
      <c r="E6">
        <v>417</v>
      </c>
      <c r="F6" s="10" t="s">
        <v>110</v>
      </c>
      <c r="G6">
        <f t="shared" si="0"/>
        <v>0</v>
      </c>
      <c r="H6" t="str">
        <f t="shared" si="1"/>
        <v>，202108041934280021</v>
      </c>
      <c r="I6" t="e">
        <f>VLOOKUP(A6,HOP!A:T,20,0)</f>
        <v>#N/A</v>
      </c>
      <c r="J6">
        <v>8.4</v>
      </c>
    </row>
    <row r="7" spans="1:10">
      <c r="A7">
        <v>1103053376</v>
      </c>
      <c r="B7" t="s">
        <v>58</v>
      </c>
      <c r="C7" t="s">
        <v>61</v>
      </c>
      <c r="D7" s="5">
        <v>417</v>
      </c>
      <c r="E7">
        <v>417</v>
      </c>
      <c r="F7" s="10" t="s">
        <v>111</v>
      </c>
      <c r="G7">
        <f t="shared" si="0"/>
        <v>0</v>
      </c>
      <c r="H7" t="str">
        <f t="shared" si="1"/>
        <v>，202108101558450022</v>
      </c>
      <c r="I7" t="e">
        <f>VLOOKUP(A7,HOP!A:T,20,0)</f>
        <v>#N/A</v>
      </c>
      <c r="J7" s="8">
        <v>8.1</v>
      </c>
    </row>
    <row r="8" spans="1:10">
      <c r="A8">
        <v>1103378039</v>
      </c>
      <c r="B8" t="s">
        <v>58</v>
      </c>
      <c r="C8" t="s">
        <v>61</v>
      </c>
      <c r="D8" s="5">
        <v>504</v>
      </c>
      <c r="E8">
        <v>504</v>
      </c>
      <c r="F8" s="10" t="s">
        <v>112</v>
      </c>
      <c r="G8">
        <f t="shared" si="0"/>
        <v>0</v>
      </c>
      <c r="H8" t="str">
        <f t="shared" si="1"/>
        <v>，202108051749500021</v>
      </c>
      <c r="I8" t="e">
        <f>VLOOKUP(A8,HOP!A:T,20,0)</f>
        <v>#N/A</v>
      </c>
      <c r="J8">
        <v>8.5</v>
      </c>
    </row>
    <row r="9" spans="1:10">
      <c r="A9">
        <v>1104221325</v>
      </c>
      <c r="B9" t="s">
        <v>61</v>
      </c>
      <c r="C9" t="s">
        <v>43</v>
      </c>
      <c r="D9" s="5">
        <v>417</v>
      </c>
      <c r="E9">
        <v>417</v>
      </c>
      <c r="F9" s="10" t="s">
        <v>113</v>
      </c>
      <c r="G9">
        <f t="shared" si="0"/>
        <v>0</v>
      </c>
      <c r="H9" t="str">
        <f t="shared" si="1"/>
        <v>，202108061134160020</v>
      </c>
      <c r="I9" t="e">
        <f>VLOOKUP(A9,HOP!A:T,20,0)</f>
        <v>#N/A</v>
      </c>
      <c r="J9">
        <v>8.6</v>
      </c>
    </row>
    <row r="10" s="3" customFormat="1" spans="1:10">
      <c r="A10" s="3">
        <v>1100798473</v>
      </c>
      <c r="B10" s="3" t="s">
        <v>35</v>
      </c>
      <c r="C10" s="3" t="s">
        <v>26</v>
      </c>
      <c r="D10" s="6">
        <v>438</v>
      </c>
      <c r="E10" s="3">
        <v>438</v>
      </c>
      <c r="F10" s="11" t="s">
        <v>114</v>
      </c>
      <c r="G10" s="3">
        <f t="shared" si="0"/>
        <v>0</v>
      </c>
      <c r="H10" s="3" t="str">
        <f t="shared" si="1"/>
        <v>，202108031158430022</v>
      </c>
      <c r="I10" s="3" t="e">
        <f>VLOOKUP(A10,HOP!A:T,20,0)</f>
        <v>#N/A</v>
      </c>
      <c r="J10" s="3">
        <v>8.3</v>
      </c>
    </row>
    <row r="11" ht="17" hidden="1" customHeight="1" spans="1:9">
      <c r="A11" t="s">
        <v>76</v>
      </c>
      <c r="B11" t="s">
        <v>34</v>
      </c>
      <c r="C11" t="s">
        <v>25</v>
      </c>
      <c r="D11" s="5">
        <v>460</v>
      </c>
      <c r="E11" t="str">
        <f>VLOOKUP(A11,HOP!A:L,12,0)</f>
        <v>460.00</v>
      </c>
      <c r="F11" t="str">
        <f>VLOOKUP(A11,HOP!A:C,3,0)</f>
        <v>2215064</v>
      </c>
      <c r="G11">
        <f t="shared" si="0"/>
        <v>0</v>
      </c>
      <c r="H11" t="str">
        <f t="shared" si="1"/>
        <v>，2215064</v>
      </c>
      <c r="I11" t="str">
        <f>VLOOKUP(A11,HOP!A:T,20,0)</f>
        <v>直采</v>
      </c>
    </row>
    <row r="12" hidden="1" spans="1:9">
      <c r="A12" t="s">
        <v>81</v>
      </c>
      <c r="B12" t="s">
        <v>25</v>
      </c>
      <c r="C12" t="s">
        <v>58</v>
      </c>
      <c r="D12" s="5">
        <v>1224</v>
      </c>
      <c r="E12" t="str">
        <f>VLOOKUP(A12,HOP!A:L,12,0)</f>
        <v>1224.00</v>
      </c>
      <c r="F12" t="str">
        <f>VLOOKUP(A12,HOP!A:C,3,0)</f>
        <v>2208927</v>
      </c>
      <c r="G12">
        <f t="shared" si="0"/>
        <v>0</v>
      </c>
      <c r="H12" t="str">
        <f t="shared" si="1"/>
        <v>，2208927</v>
      </c>
      <c r="I12" t="str">
        <f>VLOOKUP(A12,HOP!A:T,20,0)</f>
        <v>直采</v>
      </c>
    </row>
    <row r="13" spans="1:10">
      <c r="A13">
        <v>1098342844</v>
      </c>
      <c r="B13" t="s">
        <v>34</v>
      </c>
      <c r="C13" t="s">
        <v>25</v>
      </c>
      <c r="D13" s="5">
        <v>318</v>
      </c>
      <c r="E13">
        <v>318</v>
      </c>
      <c r="F13" s="10" t="s">
        <v>115</v>
      </c>
      <c r="G13">
        <f t="shared" si="0"/>
        <v>0</v>
      </c>
      <c r="H13" t="str">
        <f t="shared" si="1"/>
        <v>，202108010853410025</v>
      </c>
      <c r="I13" t="e">
        <f>VLOOKUP(A13,HOP!A:T,20,0)</f>
        <v>#N/A</v>
      </c>
      <c r="J13">
        <v>8.1</v>
      </c>
    </row>
    <row r="14" spans="1:10">
      <c r="A14">
        <v>1100820771</v>
      </c>
      <c r="B14" t="s">
        <v>35</v>
      </c>
      <c r="C14" t="s">
        <v>26</v>
      </c>
      <c r="D14" s="5">
        <v>636</v>
      </c>
      <c r="E14">
        <v>636</v>
      </c>
      <c r="F14" s="10" t="s">
        <v>116</v>
      </c>
      <c r="G14">
        <f t="shared" si="0"/>
        <v>0</v>
      </c>
      <c r="H14" t="str">
        <f t="shared" si="1"/>
        <v>，202108031226270025</v>
      </c>
      <c r="I14" t="e">
        <f>VLOOKUP(A14,HOP!A:T,20,0)</f>
        <v>#N/A</v>
      </c>
      <c r="J14">
        <v>8.3</v>
      </c>
    </row>
    <row r="15" hidden="1" spans="1:9">
      <c r="A15" t="s">
        <v>99</v>
      </c>
      <c r="B15" t="s">
        <v>26</v>
      </c>
      <c r="C15" t="s">
        <v>58</v>
      </c>
      <c r="D15" s="5">
        <v>214</v>
      </c>
      <c r="E15" t="str">
        <f>VLOOKUP(A15,HOP!A:L,12,0)</f>
        <v>214.00</v>
      </c>
      <c r="F15" t="str">
        <f>VLOOKUP(A15,HOP!A:C,3,0)</f>
        <v>2216954</v>
      </c>
      <c r="G15">
        <f t="shared" si="0"/>
        <v>0</v>
      </c>
      <c r="H15" t="str">
        <f t="shared" si="1"/>
        <v>，2216954</v>
      </c>
      <c r="I15" t="str">
        <f>VLOOKUP(A15,HOP!A:T,20,0)</f>
        <v>直采</v>
      </c>
    </row>
    <row r="16" hidden="1" spans="1:9">
      <c r="A16" t="s">
        <v>103</v>
      </c>
      <c r="B16" t="s">
        <v>43</v>
      </c>
      <c r="C16" t="s">
        <v>44</v>
      </c>
      <c r="D16" s="5">
        <v>194</v>
      </c>
      <c r="E16" t="str">
        <f>VLOOKUP(A16,HOP!A:L,12,0)</f>
        <v>194.00</v>
      </c>
      <c r="F16" t="str">
        <f>VLOOKUP(A16,HOP!A:C,3,0)</f>
        <v>2218836</v>
      </c>
      <c r="G16">
        <f t="shared" si="0"/>
        <v>0</v>
      </c>
      <c r="H16" t="str">
        <f t="shared" si="1"/>
        <v>，2218836</v>
      </c>
      <c r="I16" t="str">
        <f>VLOOKUP(A16,HOP!A:T,20,0)</f>
        <v>直采</v>
      </c>
    </row>
    <row r="18" spans="4:4">
      <c r="D18">
        <f>SUM(D2:D17)</f>
        <v>9648</v>
      </c>
    </row>
    <row r="19" spans="4:4">
      <c r="D19" s="7" t="s">
        <v>6</v>
      </c>
    </row>
    <row r="23" spans="1:4">
      <c r="A23" t="s">
        <v>117</v>
      </c>
      <c r="D23">
        <v>5432</v>
      </c>
    </row>
    <row r="24" spans="1:4">
      <c r="A24" t="s">
        <v>118</v>
      </c>
      <c r="D24">
        <v>4216</v>
      </c>
    </row>
    <row r="25" spans="1:4">
      <c r="A25" t="s">
        <v>119</v>
      </c>
      <c r="D25">
        <f>SUBTOTAL(9,D23:D24)</f>
        <v>9648</v>
      </c>
    </row>
  </sheetData>
  <autoFilter ref="A1:J16">
    <filterColumn colId="8">
      <customFilters>
        <customFilter operator="equal" val="#N/A"/>
      </custom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7"/>
  <sheetViews>
    <sheetView workbookViewId="0">
      <selection activeCell="D1" sqref="D$1:D$1048576"/>
    </sheetView>
  </sheetViews>
  <sheetFormatPr defaultColWidth="8" defaultRowHeight="12.75" outlineLevelRow="6"/>
  <cols>
    <col min="1" max="16383" width="8" style="1"/>
  </cols>
  <sheetData>
    <row r="1" s="1" customFormat="1" spans="1:20">
      <c r="A1" s="2" t="s">
        <v>120</v>
      </c>
      <c r="B1" s="2" t="s">
        <v>121</v>
      </c>
      <c r="C1" s="2" t="s">
        <v>122</v>
      </c>
      <c r="D1" s="2" t="s">
        <v>123</v>
      </c>
      <c r="E1" s="2" t="s">
        <v>124</v>
      </c>
      <c r="F1" s="2" t="s">
        <v>17</v>
      </c>
      <c r="G1" s="2" t="s">
        <v>18</v>
      </c>
      <c r="H1" s="2" t="s">
        <v>125</v>
      </c>
      <c r="I1" s="2" t="s">
        <v>126</v>
      </c>
      <c r="J1" s="2" t="s">
        <v>127</v>
      </c>
      <c r="K1" s="2" t="s">
        <v>128</v>
      </c>
      <c r="L1" s="2" t="s">
        <v>129</v>
      </c>
      <c r="M1" s="2" t="s">
        <v>130</v>
      </c>
      <c r="N1" s="2" t="s">
        <v>131</v>
      </c>
      <c r="O1" s="2" t="s">
        <v>132</v>
      </c>
      <c r="P1" s="2" t="s">
        <v>133</v>
      </c>
      <c r="Q1" s="2" t="s">
        <v>134</v>
      </c>
      <c r="R1" s="2" t="s">
        <v>135</v>
      </c>
      <c r="S1" s="2" t="s">
        <v>136</v>
      </c>
      <c r="T1" s="2" t="s">
        <v>137</v>
      </c>
    </row>
    <row r="2" s="1" customFormat="1" spans="1:20">
      <c r="A2" s="1" t="s">
        <v>31</v>
      </c>
      <c r="B2" s="1" t="s">
        <v>138</v>
      </c>
      <c r="C2" s="1" t="s">
        <v>139</v>
      </c>
      <c r="D2" s="1" t="s">
        <v>29</v>
      </c>
      <c r="E2" s="1" t="s">
        <v>32</v>
      </c>
      <c r="F2" s="1" t="s">
        <v>140</v>
      </c>
      <c r="G2" s="1" t="s">
        <v>141</v>
      </c>
      <c r="H2" s="1" t="s">
        <v>142</v>
      </c>
      <c r="I2" s="1" t="s">
        <v>36</v>
      </c>
      <c r="J2" s="1" t="s">
        <v>143</v>
      </c>
      <c r="K2" s="1" t="s">
        <v>36</v>
      </c>
      <c r="L2" s="1" t="s">
        <v>36</v>
      </c>
      <c r="M2" s="1" t="s">
        <v>144</v>
      </c>
      <c r="N2" s="1" t="s">
        <v>144</v>
      </c>
      <c r="O2" s="1" t="s">
        <v>7</v>
      </c>
      <c r="P2" s="1" t="s">
        <v>145</v>
      </c>
      <c r="Q2" s="1" t="s">
        <v>146</v>
      </c>
      <c r="R2" s="1" t="s">
        <v>147</v>
      </c>
      <c r="S2" s="1" t="s">
        <v>148</v>
      </c>
      <c r="T2" s="1" t="s">
        <v>107</v>
      </c>
    </row>
    <row r="3" s="1" customFormat="1" spans="1:20">
      <c r="A3" s="1" t="s">
        <v>81</v>
      </c>
      <c r="B3" s="1" t="s">
        <v>149</v>
      </c>
      <c r="C3" s="1" t="s">
        <v>150</v>
      </c>
      <c r="D3" s="1" t="s">
        <v>74</v>
      </c>
      <c r="E3" s="1" t="s">
        <v>151</v>
      </c>
      <c r="F3" s="1" t="s">
        <v>152</v>
      </c>
      <c r="G3" s="1" t="s">
        <v>153</v>
      </c>
      <c r="H3" s="1" t="s">
        <v>142</v>
      </c>
      <c r="I3" s="1" t="s">
        <v>154</v>
      </c>
      <c r="J3" s="1" t="s">
        <v>143</v>
      </c>
      <c r="K3" s="1" t="s">
        <v>154</v>
      </c>
      <c r="L3" s="1" t="s">
        <v>154</v>
      </c>
      <c r="M3" s="1" t="s">
        <v>144</v>
      </c>
      <c r="N3" s="1" t="s">
        <v>144</v>
      </c>
      <c r="O3" s="1" t="s">
        <v>7</v>
      </c>
      <c r="P3" s="1" t="s">
        <v>145</v>
      </c>
      <c r="Q3" s="1" t="s">
        <v>155</v>
      </c>
      <c r="R3" s="1" t="s">
        <v>147</v>
      </c>
      <c r="S3" s="1" t="s">
        <v>148</v>
      </c>
      <c r="T3" s="1" t="s">
        <v>107</v>
      </c>
    </row>
    <row r="4" s="1" customFormat="1" spans="1:20">
      <c r="A4" s="1" t="s">
        <v>156</v>
      </c>
      <c r="B4" s="1" t="s">
        <v>149</v>
      </c>
      <c r="C4" s="1" t="s">
        <v>157</v>
      </c>
      <c r="D4" s="1" t="s">
        <v>29</v>
      </c>
      <c r="E4" s="1" t="s">
        <v>158</v>
      </c>
      <c r="F4" s="1" t="s">
        <v>159</v>
      </c>
      <c r="G4" s="1" t="s">
        <v>160</v>
      </c>
      <c r="H4" s="1" t="s">
        <v>142</v>
      </c>
      <c r="I4" s="1" t="s">
        <v>7</v>
      </c>
      <c r="J4" s="1" t="s">
        <v>143</v>
      </c>
      <c r="K4" s="1" t="s">
        <v>7</v>
      </c>
      <c r="L4" s="1" t="s">
        <v>7</v>
      </c>
      <c r="M4" s="1" t="s">
        <v>144</v>
      </c>
      <c r="N4" s="1" t="s">
        <v>144</v>
      </c>
      <c r="O4" s="1" t="s">
        <v>7</v>
      </c>
      <c r="P4" s="1" t="s">
        <v>145</v>
      </c>
      <c r="Q4" s="1" t="s">
        <v>161</v>
      </c>
      <c r="R4" s="1" t="s">
        <v>147</v>
      </c>
      <c r="S4" s="1" t="s">
        <v>148</v>
      </c>
      <c r="T4" s="1" t="s">
        <v>107</v>
      </c>
    </row>
    <row r="5" s="1" customFormat="1" spans="1:20">
      <c r="A5" s="1" t="s">
        <v>76</v>
      </c>
      <c r="B5" s="1" t="s">
        <v>140</v>
      </c>
      <c r="C5" s="1" t="s">
        <v>162</v>
      </c>
      <c r="D5" s="1" t="s">
        <v>74</v>
      </c>
      <c r="E5" s="1" t="s">
        <v>163</v>
      </c>
      <c r="F5" s="1" t="s">
        <v>140</v>
      </c>
      <c r="G5" s="1" t="s">
        <v>152</v>
      </c>
      <c r="H5" s="1" t="s">
        <v>142</v>
      </c>
      <c r="I5" s="1" t="s">
        <v>164</v>
      </c>
      <c r="J5" s="1" t="s">
        <v>143</v>
      </c>
      <c r="K5" s="1" t="s">
        <v>164</v>
      </c>
      <c r="L5" s="1" t="s">
        <v>164</v>
      </c>
      <c r="M5" s="1" t="s">
        <v>144</v>
      </c>
      <c r="N5" s="1" t="s">
        <v>144</v>
      </c>
      <c r="O5" s="1" t="s">
        <v>7</v>
      </c>
      <c r="P5" s="1" t="s">
        <v>145</v>
      </c>
      <c r="Q5" s="1" t="s">
        <v>165</v>
      </c>
      <c r="R5" s="1" t="s">
        <v>147</v>
      </c>
      <c r="S5" s="1" t="s">
        <v>148</v>
      </c>
      <c r="T5" s="1" t="s">
        <v>107</v>
      </c>
    </row>
    <row r="6" s="1" customFormat="1" spans="1:20">
      <c r="A6" s="1" t="s">
        <v>99</v>
      </c>
      <c r="B6" s="1" t="s">
        <v>166</v>
      </c>
      <c r="C6" s="1" t="s">
        <v>167</v>
      </c>
      <c r="D6" s="1" t="s">
        <v>97</v>
      </c>
      <c r="E6" s="1" t="s">
        <v>100</v>
      </c>
      <c r="F6" s="1" t="s">
        <v>166</v>
      </c>
      <c r="G6" s="1" t="s">
        <v>153</v>
      </c>
      <c r="H6" s="1" t="s">
        <v>142</v>
      </c>
      <c r="I6" s="1" t="s">
        <v>102</v>
      </c>
      <c r="J6" s="1" t="s">
        <v>143</v>
      </c>
      <c r="K6" s="1" t="s">
        <v>102</v>
      </c>
      <c r="L6" s="1" t="s">
        <v>102</v>
      </c>
      <c r="M6" s="1" t="s">
        <v>144</v>
      </c>
      <c r="N6" s="1" t="s">
        <v>144</v>
      </c>
      <c r="O6" s="1" t="s">
        <v>7</v>
      </c>
      <c r="P6" s="1" t="s">
        <v>145</v>
      </c>
      <c r="Q6" s="1" t="s">
        <v>168</v>
      </c>
      <c r="R6" s="1" t="s">
        <v>147</v>
      </c>
      <c r="S6" s="1" t="s">
        <v>148</v>
      </c>
      <c r="T6" s="1" t="s">
        <v>107</v>
      </c>
    </row>
    <row r="7" s="1" customFormat="1" spans="1:20">
      <c r="A7" s="1" t="s">
        <v>103</v>
      </c>
      <c r="B7" s="1" t="s">
        <v>160</v>
      </c>
      <c r="C7" s="1" t="s">
        <v>169</v>
      </c>
      <c r="D7" s="1" t="s">
        <v>97</v>
      </c>
      <c r="E7" s="1" t="s">
        <v>104</v>
      </c>
      <c r="F7" s="1" t="s">
        <v>160</v>
      </c>
      <c r="G7" s="1" t="s">
        <v>170</v>
      </c>
      <c r="H7" s="1" t="s">
        <v>142</v>
      </c>
      <c r="I7" s="1" t="s">
        <v>105</v>
      </c>
      <c r="J7" s="1" t="s">
        <v>143</v>
      </c>
      <c r="K7" s="1" t="s">
        <v>105</v>
      </c>
      <c r="L7" s="1" t="s">
        <v>105</v>
      </c>
      <c r="M7" s="1" t="s">
        <v>144</v>
      </c>
      <c r="N7" s="1" t="s">
        <v>144</v>
      </c>
      <c r="O7" s="1" t="s">
        <v>7</v>
      </c>
      <c r="P7" s="1" t="s">
        <v>145</v>
      </c>
      <c r="Q7" s="1" t="s">
        <v>171</v>
      </c>
      <c r="R7" s="1" t="s">
        <v>147</v>
      </c>
      <c r="S7" s="1" t="s">
        <v>148</v>
      </c>
      <c r="T7" s="1" t="s">
        <v>107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elong</Company>
  <Application>Microsoft Macintosh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billdetail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shouwei zhang</dc:creator>
  <cp:lastModifiedBy>Administrator</cp:lastModifiedBy>
  <dcterms:created xsi:type="dcterms:W3CDTF">2019-12-12T11:53:00Z</dcterms:created>
  <dcterms:modified xsi:type="dcterms:W3CDTF">2021-08-10T08:01:38Z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D832AE8547E74D12B0F251AE173F926D</vt:lpwstr>
  </property>
  <property fmtid="{D5CDD505-2E9C-101B-9397-08002B2CF9AE}" pid="3" name="KSOProductBuildVer">
    <vt:lpwstr>2052-11.1.0.10503</vt:lpwstr>
  </property>
</Properties>
</file>