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tabRatio="500" activeTab="1"/>
  </bookViews>
  <sheets>
    <sheet name="billdetail" sheetId="1" r:id="rId1"/>
    <sheet name="对账" sheetId="2" r:id="rId2"/>
    <sheet name="HOP" sheetId="3" r:id="rId3"/>
  </sheets>
  <definedNames>
    <definedName name="_xlnm._FilterDatabase" localSheetId="1" hidden="1">对账!$A$1:$J$16</definedName>
  </definedNames>
  <calcPr calcId="144525" concurrentCalc="0"/>
</workbook>
</file>

<file path=xl/sharedStrings.xml><?xml version="1.0" encoding="utf-8"?>
<sst xmlns="http://schemas.openxmlformats.org/spreadsheetml/2006/main" count="340" uniqueCount="137">
  <si>
    <t>同程旅行对账单
(账期：20210809-20210815)</t>
  </si>
  <si>
    <t>应付房费总金额</t>
  </si>
  <si>
    <t>应付罚金总金额</t>
  </si>
  <si>
    <t>调整项</t>
  </si>
  <si>
    <t>币种</t>
  </si>
  <si>
    <t>应付合计</t>
  </si>
  <si>
    <t>9840.00</t>
  </si>
  <si>
    <t>0.00</t>
  </si>
  <si>
    <t>CNY</t>
  </si>
  <si>
    <t>安顺豪生温泉度假酒店</t>
  </si>
  <si>
    <t/>
  </si>
  <si>
    <t>小计:6339.00</t>
  </si>
  <si>
    <t>代收代付业务</t>
  </si>
  <si>
    <t>订单号</t>
  </si>
  <si>
    <t>确认号</t>
  </si>
  <si>
    <t>客人姓名</t>
  </si>
  <si>
    <t>房型</t>
  </si>
  <si>
    <t>入住日期</t>
  </si>
  <si>
    <t>离店日期</t>
  </si>
  <si>
    <t>间夜</t>
  </si>
  <si>
    <t>协议结算价</t>
  </si>
  <si>
    <t>应付房费</t>
  </si>
  <si>
    <t>1109036302</t>
  </si>
  <si>
    <t>1050945</t>
  </si>
  <si>
    <t>施巍</t>
  </si>
  <si>
    <t>轻奢大床房</t>
  </si>
  <si>
    <t>2021/08/10</t>
  </si>
  <si>
    <t>2021/08/11</t>
  </si>
  <si>
    <t>1.00</t>
  </si>
  <si>
    <t>502.00</t>
  </si>
  <si>
    <t>1109759594</t>
  </si>
  <si>
    <t>2021/08/12</t>
  </si>
  <si>
    <t>1110289590</t>
  </si>
  <si>
    <t>杨聪</t>
  </si>
  <si>
    <t>豪庭大床房</t>
  </si>
  <si>
    <t>538.00</t>
  </si>
  <si>
    <t>1111362914</t>
  </si>
  <si>
    <t>施毅</t>
  </si>
  <si>
    <t>豪庭双床房</t>
  </si>
  <si>
    <t>2021/08/14</t>
  </si>
  <si>
    <t>2.00</t>
  </si>
  <si>
    <t>1076.00</t>
  </si>
  <si>
    <t>1111363655</t>
  </si>
  <si>
    <t>谭和意</t>
  </si>
  <si>
    <t>1111364454</t>
  </si>
  <si>
    <t>董芷希</t>
  </si>
  <si>
    <t>1111364533</t>
  </si>
  <si>
    <t>李荣</t>
  </si>
  <si>
    <t>1113758323</t>
  </si>
  <si>
    <t>1059337</t>
  </si>
  <si>
    <t>顾维金</t>
  </si>
  <si>
    <t>观庭双床房</t>
  </si>
  <si>
    <t>2021/08/15</t>
  </si>
  <si>
    <t>493.00</t>
  </si>
  <si>
    <t>贵阳溪山里酒店</t>
  </si>
  <si>
    <t>小计:839.00</t>
  </si>
  <si>
    <t>1107820805</t>
  </si>
  <si>
    <t>149286</t>
  </si>
  <si>
    <t>梁翘楚</t>
  </si>
  <si>
    <t>高级精致房</t>
  </si>
  <si>
    <t>2021/08/09</t>
  </si>
  <si>
    <t>417.00</t>
  </si>
  <si>
    <t>1111509797</t>
  </si>
  <si>
    <t>梁前梅</t>
  </si>
  <si>
    <t>2021/08/13</t>
  </si>
  <si>
    <t>422.00</t>
  </si>
  <si>
    <t>英德浈阳峡醴泉度假酒店</t>
  </si>
  <si>
    <t>小计:1892.00</t>
  </si>
  <si>
    <t>1106649839</t>
  </si>
  <si>
    <t>杜颖仪</t>
  </si>
  <si>
    <t>醴泉御舍双床房</t>
  </si>
  <si>
    <t>2021/08/08</t>
  </si>
  <si>
    <t>578.00</t>
  </si>
  <si>
    <t>1107173138</t>
  </si>
  <si>
    <t>刘凌</t>
  </si>
  <si>
    <t>江景大床房</t>
  </si>
  <si>
    <t>438.00</t>
  </si>
  <si>
    <t>1107176287</t>
  </si>
  <si>
    <t>蔡昀朗</t>
  </si>
  <si>
    <t>江景双床房</t>
  </si>
  <si>
    <t>1096820808</t>
  </si>
  <si>
    <t>关生</t>
  </si>
  <si>
    <t>广州白云宾馆</t>
  </si>
  <si>
    <t>小计:770.00</t>
  </si>
  <si>
    <t>1111704612</t>
  </si>
  <si>
    <t>F21H130019</t>
  </si>
  <si>
    <t>吴旭唐</t>
  </si>
  <si>
    <t>白云行政大床房</t>
  </si>
  <si>
    <t>770.00</t>
  </si>
  <si>
    <t>，</t>
  </si>
  <si>
    <t>202108101646310021</t>
  </si>
  <si>
    <t>202108110813230020</t>
  </si>
  <si>
    <t>202108111901360022</t>
  </si>
  <si>
    <t>202108121738100022</t>
  </si>
  <si>
    <t>202108121737220022</t>
  </si>
  <si>
    <t>202108121738570022</t>
  </si>
  <si>
    <t>202108121739350022</t>
  </si>
  <si>
    <t>202108141942510020</t>
  </si>
  <si>
    <t>202108091515290022</t>
  </si>
  <si>
    <t>202108122035520022</t>
  </si>
  <si>
    <t>202108081434340025</t>
  </si>
  <si>
    <t>202108090816240022</t>
  </si>
  <si>
    <t>202108090826490025</t>
  </si>
  <si>
    <t>1096820808此单免费取消多收438元待退回</t>
  </si>
  <si>
    <t>A210817151844481</t>
  </si>
  <si>
    <t>A2108171519083703</t>
  </si>
  <si>
    <t>i210817151803 房集：8632元</t>
  </si>
  <si>
    <t xml:space="preserve">总计：9840元 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</si>
  <si>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</si>
  <si>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</si>
  <si>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</si>
  <si>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</si>
  <si>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</si>
  <si>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</si>
  <si>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</si>
  <si>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</si>
  <si>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</si>
  <si>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</si>
  <si>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</si>
  <si>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</si>
  <si>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</si>
  <si>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</si>
  <si>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</si>
  <si>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</si>
  <si>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</si>
  <si>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</si>
  <si>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2021-08-13</t>
  </si>
  <si>
    <t>2222346</t>
  </si>
  <si>
    <t>2021-08-14</t>
  </si>
  <si>
    <t>退房日周结</t>
  </si>
  <si>
    <t>RMB</t>
  </si>
  <si>
    <t>0</t>
  </si>
  <si>
    <t>同程艺龙国内酒店EBK</t>
  </si>
  <si>
    <t>2021-08-13 08:42:01</t>
  </si>
  <si>
    <t>否</t>
  </si>
  <si>
    <t>广州汇登信息科技有限公司</t>
  </si>
  <si>
    <t>直采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</si>
</sst>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18" borderId="8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 applyNumberFormat="1"/>
    <xf numFmtId="0" fontId="0" fillId="0" borderId="1" xfId="0" applyBorder="1"/>
    <xf numFmtId="176" fontId="0" fillId="0" borderId="0" xfId="0" applyNumberFormat="1"/>
    <xf numFmtId="0" fontId="3" fillId="0" borderId="0" xfId="0" applyFont="1"/>
    <xf numFmtId="0" fontId="0" fillId="0" borderId="0" xfId="0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31"/>
  <sheetViews>
    <sheetView workbookViewId="0">
      <selection activeCell="F6" sqref="F6"/>
    </sheetView>
  </sheetViews>
  <sheetFormatPr defaultColWidth="11" defaultRowHeight="14.25"/>
  <sheetData>
    <row r="1" ht="39" spans="2:2">
      <c r="B1" s="7" t="s">
        <v>0</v>
      </c>
    </row>
    <row r="5" spans="2:6"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</row>
    <row r="6" spans="2:6">
      <c r="B6" s="5" t="s">
        <v>6</v>
      </c>
      <c r="C6" s="5" t="s">
        <v>7</v>
      </c>
      <c r="D6" s="5" t="s">
        <v>7</v>
      </c>
      <c r="E6" s="5" t="s">
        <v>8</v>
      </c>
      <c r="F6" s="5" t="s">
        <v>6</v>
      </c>
    </row>
    <row r="9" spans="2:12">
      <c r="B9" s="3" t="s">
        <v>9</v>
      </c>
      <c r="C9" s="3" t="s">
        <v>10</v>
      </c>
      <c r="D9" s="3" t="s">
        <v>10</v>
      </c>
      <c r="E9" s="3" t="s">
        <v>10</v>
      </c>
      <c r="F9" s="3" t="s">
        <v>11</v>
      </c>
      <c r="G9" s="3" t="s">
        <v>10</v>
      </c>
      <c r="H9" s="3" t="s">
        <v>10</v>
      </c>
      <c r="I9" s="3" t="s">
        <v>10</v>
      </c>
      <c r="J9" s="3" t="s">
        <v>10</v>
      </c>
      <c r="K9" s="3" t="s">
        <v>10</v>
      </c>
      <c r="L9" s="3" t="s">
        <v>10</v>
      </c>
    </row>
    <row r="10" spans="2:11">
      <c r="B10" s="3" t="s">
        <v>12</v>
      </c>
      <c r="C10" s="3" t="s">
        <v>13</v>
      </c>
      <c r="D10" s="3" t="s">
        <v>14</v>
      </c>
      <c r="E10" s="3" t="s">
        <v>15</v>
      </c>
      <c r="F10" s="3" t="s">
        <v>16</v>
      </c>
      <c r="G10" s="3" t="s">
        <v>17</v>
      </c>
      <c r="H10" s="3" t="s">
        <v>18</v>
      </c>
      <c r="I10" s="3" t="s">
        <v>19</v>
      </c>
      <c r="J10" s="3" t="s">
        <v>4</v>
      </c>
      <c r="K10" s="3" t="s">
        <v>20</v>
      </c>
    </row>
    <row r="11" spans="2:11">
      <c r="B11" t="s">
        <v>21</v>
      </c>
      <c r="C11" t="s">
        <v>22</v>
      </c>
      <c r="D11" t="s">
        <v>23</v>
      </c>
      <c r="E11" t="s">
        <v>24</v>
      </c>
      <c r="F11" t="s">
        <v>25</v>
      </c>
      <c r="G11" t="s">
        <v>26</v>
      </c>
      <c r="H11" t="s">
        <v>27</v>
      </c>
      <c r="I11" t="s">
        <v>28</v>
      </c>
      <c r="J11" t="s">
        <v>8</v>
      </c>
      <c r="K11" t="s">
        <v>29</v>
      </c>
    </row>
    <row r="12" spans="2:11">
      <c r="B12" t="s">
        <v>21</v>
      </c>
      <c r="C12" t="s">
        <v>30</v>
      </c>
      <c r="D12" t="s">
        <v>10</v>
      </c>
      <c r="E12" t="s">
        <v>24</v>
      </c>
      <c r="F12" t="s">
        <v>25</v>
      </c>
      <c r="G12" t="s">
        <v>27</v>
      </c>
      <c r="H12" t="s">
        <v>31</v>
      </c>
      <c r="I12" t="s">
        <v>28</v>
      </c>
      <c r="J12" t="s">
        <v>8</v>
      </c>
      <c r="K12" t="s">
        <v>29</v>
      </c>
    </row>
    <row r="13" spans="2:11">
      <c r="B13" t="s">
        <v>21</v>
      </c>
      <c r="C13" t="s">
        <v>32</v>
      </c>
      <c r="D13" t="s">
        <v>10</v>
      </c>
      <c r="E13" t="s">
        <v>33</v>
      </c>
      <c r="F13" t="s">
        <v>34</v>
      </c>
      <c r="G13" t="s">
        <v>27</v>
      </c>
      <c r="H13" t="s">
        <v>31</v>
      </c>
      <c r="I13" t="s">
        <v>28</v>
      </c>
      <c r="J13" t="s">
        <v>8</v>
      </c>
      <c r="K13" t="s">
        <v>35</v>
      </c>
    </row>
    <row r="14" spans="2:11">
      <c r="B14" t="s">
        <v>21</v>
      </c>
      <c r="C14" t="s">
        <v>36</v>
      </c>
      <c r="D14" t="s">
        <v>10</v>
      </c>
      <c r="E14" t="s">
        <v>37</v>
      </c>
      <c r="F14" t="s">
        <v>38</v>
      </c>
      <c r="G14" t="s">
        <v>31</v>
      </c>
      <c r="H14" t="s">
        <v>39</v>
      </c>
      <c r="I14" t="s">
        <v>40</v>
      </c>
      <c r="J14" t="s">
        <v>8</v>
      </c>
      <c r="K14" t="s">
        <v>41</v>
      </c>
    </row>
    <row r="15" spans="2:11">
      <c r="B15" t="s">
        <v>21</v>
      </c>
      <c r="C15" t="s">
        <v>42</v>
      </c>
      <c r="D15" t="s">
        <v>10</v>
      </c>
      <c r="E15" t="s">
        <v>43</v>
      </c>
      <c r="F15" t="s">
        <v>38</v>
      </c>
      <c r="G15" t="s">
        <v>31</v>
      </c>
      <c r="H15" t="s">
        <v>39</v>
      </c>
      <c r="I15" t="s">
        <v>40</v>
      </c>
      <c r="J15" t="s">
        <v>8</v>
      </c>
      <c r="K15" t="s">
        <v>41</v>
      </c>
    </row>
    <row r="16" spans="2:11">
      <c r="B16" t="s">
        <v>21</v>
      </c>
      <c r="C16" t="s">
        <v>44</v>
      </c>
      <c r="D16" t="s">
        <v>10</v>
      </c>
      <c r="E16" t="s">
        <v>45</v>
      </c>
      <c r="F16" t="s">
        <v>38</v>
      </c>
      <c r="G16" t="s">
        <v>31</v>
      </c>
      <c r="H16" t="s">
        <v>39</v>
      </c>
      <c r="I16" t="s">
        <v>40</v>
      </c>
      <c r="J16" t="s">
        <v>8</v>
      </c>
      <c r="K16" t="s">
        <v>41</v>
      </c>
    </row>
    <row r="17" spans="2:11">
      <c r="B17" t="s">
        <v>21</v>
      </c>
      <c r="C17" t="s">
        <v>46</v>
      </c>
      <c r="D17" t="s">
        <v>10</v>
      </c>
      <c r="E17" t="s">
        <v>47</v>
      </c>
      <c r="F17" t="s">
        <v>38</v>
      </c>
      <c r="G17" t="s">
        <v>31</v>
      </c>
      <c r="H17" t="s">
        <v>39</v>
      </c>
      <c r="I17" t="s">
        <v>40</v>
      </c>
      <c r="J17" t="s">
        <v>8</v>
      </c>
      <c r="K17" t="s">
        <v>41</v>
      </c>
    </row>
    <row r="18" spans="2:11">
      <c r="B18" t="s">
        <v>21</v>
      </c>
      <c r="C18" t="s">
        <v>48</v>
      </c>
      <c r="D18" t="s">
        <v>49</v>
      </c>
      <c r="E18" t="s">
        <v>50</v>
      </c>
      <c r="F18" t="s">
        <v>51</v>
      </c>
      <c r="G18" t="s">
        <v>39</v>
      </c>
      <c r="H18" t="s">
        <v>52</v>
      </c>
      <c r="I18" t="s">
        <v>28</v>
      </c>
      <c r="J18" t="s">
        <v>8</v>
      </c>
      <c r="K18" t="s">
        <v>53</v>
      </c>
    </row>
    <row r="19" spans="2:12">
      <c r="B19" s="3" t="s">
        <v>54</v>
      </c>
      <c r="C19" s="3" t="s">
        <v>10</v>
      </c>
      <c r="D19" s="3" t="s">
        <v>10</v>
      </c>
      <c r="E19" s="3" t="s">
        <v>10</v>
      </c>
      <c r="F19" s="3" t="s">
        <v>55</v>
      </c>
      <c r="G19" s="3" t="s">
        <v>10</v>
      </c>
      <c r="H19" s="3" t="s">
        <v>10</v>
      </c>
      <c r="I19" s="3" t="s">
        <v>10</v>
      </c>
      <c r="J19" s="3" t="s">
        <v>10</v>
      </c>
      <c r="K19" s="3" t="s">
        <v>10</v>
      </c>
      <c r="L19" s="3" t="s">
        <v>10</v>
      </c>
    </row>
    <row r="20" spans="2:11">
      <c r="B20" s="3" t="s">
        <v>12</v>
      </c>
      <c r="C20" s="3" t="s">
        <v>13</v>
      </c>
      <c r="D20" s="3" t="s">
        <v>14</v>
      </c>
      <c r="E20" s="3" t="s">
        <v>15</v>
      </c>
      <c r="F20" s="3" t="s">
        <v>16</v>
      </c>
      <c r="G20" s="3" t="s">
        <v>17</v>
      </c>
      <c r="H20" s="3" t="s">
        <v>18</v>
      </c>
      <c r="I20" s="3" t="s">
        <v>19</v>
      </c>
      <c r="J20" s="3" t="s">
        <v>4</v>
      </c>
      <c r="K20" s="3" t="s">
        <v>20</v>
      </c>
    </row>
    <row r="21" spans="2:11">
      <c r="B21" t="s">
        <v>21</v>
      </c>
      <c r="C21" t="s">
        <v>56</v>
      </c>
      <c r="D21" t="s">
        <v>57</v>
      </c>
      <c r="E21" t="s">
        <v>58</v>
      </c>
      <c r="F21" t="s">
        <v>59</v>
      </c>
      <c r="G21" t="s">
        <v>60</v>
      </c>
      <c r="H21" t="s">
        <v>26</v>
      </c>
      <c r="I21" t="s">
        <v>28</v>
      </c>
      <c r="J21" t="s">
        <v>8</v>
      </c>
      <c r="K21" t="s">
        <v>61</v>
      </c>
    </row>
    <row r="22" spans="2:11">
      <c r="B22" t="s">
        <v>21</v>
      </c>
      <c r="C22" t="s">
        <v>62</v>
      </c>
      <c r="D22" t="s">
        <v>10</v>
      </c>
      <c r="E22" t="s">
        <v>63</v>
      </c>
      <c r="F22" t="s">
        <v>59</v>
      </c>
      <c r="G22" t="s">
        <v>31</v>
      </c>
      <c r="H22" t="s">
        <v>64</v>
      </c>
      <c r="I22" t="s">
        <v>28</v>
      </c>
      <c r="J22" t="s">
        <v>8</v>
      </c>
      <c r="K22" t="s">
        <v>65</v>
      </c>
    </row>
    <row r="23" spans="2:12">
      <c r="B23" s="3" t="s">
        <v>66</v>
      </c>
      <c r="C23" s="3" t="s">
        <v>10</v>
      </c>
      <c r="D23" s="3" t="s">
        <v>10</v>
      </c>
      <c r="E23" s="3" t="s">
        <v>10</v>
      </c>
      <c r="F23" s="3" t="s">
        <v>67</v>
      </c>
      <c r="G23" s="3" t="s">
        <v>10</v>
      </c>
      <c r="H23" s="3" t="s">
        <v>10</v>
      </c>
      <c r="I23" s="3" t="s">
        <v>10</v>
      </c>
      <c r="J23" s="3" t="s">
        <v>10</v>
      </c>
      <c r="K23" s="3" t="s">
        <v>10</v>
      </c>
      <c r="L23" s="3" t="s">
        <v>10</v>
      </c>
    </row>
    <row r="24" spans="2:11">
      <c r="B24" s="3" t="s">
        <v>12</v>
      </c>
      <c r="C24" s="3" t="s">
        <v>13</v>
      </c>
      <c r="D24" s="3" t="s">
        <v>14</v>
      </c>
      <c r="E24" s="3" t="s">
        <v>15</v>
      </c>
      <c r="F24" s="3" t="s">
        <v>16</v>
      </c>
      <c r="G24" s="3" t="s">
        <v>17</v>
      </c>
      <c r="H24" s="3" t="s">
        <v>18</v>
      </c>
      <c r="I24" s="3" t="s">
        <v>19</v>
      </c>
      <c r="J24" s="3" t="s">
        <v>4</v>
      </c>
      <c r="K24" s="3" t="s">
        <v>20</v>
      </c>
    </row>
    <row r="25" spans="2:11">
      <c r="B25" t="s">
        <v>21</v>
      </c>
      <c r="C25" t="s">
        <v>68</v>
      </c>
      <c r="D25" t="s">
        <v>10</v>
      </c>
      <c r="E25" t="s">
        <v>69</v>
      </c>
      <c r="F25" t="s">
        <v>70</v>
      </c>
      <c r="G25" t="s">
        <v>71</v>
      </c>
      <c r="H25" t="s">
        <v>60</v>
      </c>
      <c r="I25" t="s">
        <v>28</v>
      </c>
      <c r="J25" t="s">
        <v>8</v>
      </c>
      <c r="K25" t="s">
        <v>72</v>
      </c>
    </row>
    <row r="26" spans="2:11">
      <c r="B26" t="s">
        <v>21</v>
      </c>
      <c r="C26" t="s">
        <v>73</v>
      </c>
      <c r="D26" t="s">
        <v>10</v>
      </c>
      <c r="E26" t="s">
        <v>74</v>
      </c>
      <c r="F26" t="s">
        <v>75</v>
      </c>
      <c r="G26" t="s">
        <v>26</v>
      </c>
      <c r="H26" t="s">
        <v>27</v>
      </c>
      <c r="I26" t="s">
        <v>28</v>
      </c>
      <c r="J26" t="s">
        <v>8</v>
      </c>
      <c r="K26" t="s">
        <v>76</v>
      </c>
    </row>
    <row r="27" spans="2:11">
      <c r="B27" t="s">
        <v>21</v>
      </c>
      <c r="C27" t="s">
        <v>77</v>
      </c>
      <c r="D27" t="s">
        <v>10</v>
      </c>
      <c r="E27" t="s">
        <v>78</v>
      </c>
      <c r="F27" t="s">
        <v>79</v>
      </c>
      <c r="G27" t="s">
        <v>26</v>
      </c>
      <c r="H27" t="s">
        <v>27</v>
      </c>
      <c r="I27" t="s">
        <v>28</v>
      </c>
      <c r="J27" t="s">
        <v>8</v>
      </c>
      <c r="K27" t="s">
        <v>76</v>
      </c>
    </row>
    <row r="28" spans="2:11">
      <c r="B28" t="s">
        <v>21</v>
      </c>
      <c r="C28" t="s">
        <v>80</v>
      </c>
      <c r="D28" t="s">
        <v>10</v>
      </c>
      <c r="E28" t="s">
        <v>81</v>
      </c>
      <c r="F28" t="s">
        <v>79</v>
      </c>
      <c r="G28" t="s">
        <v>64</v>
      </c>
      <c r="H28" t="s">
        <v>39</v>
      </c>
      <c r="I28" t="s">
        <v>28</v>
      </c>
      <c r="J28" t="s">
        <v>8</v>
      </c>
      <c r="K28" t="s">
        <v>76</v>
      </c>
    </row>
    <row r="29" spans="2:12">
      <c r="B29" s="3" t="s">
        <v>82</v>
      </c>
      <c r="C29" s="3" t="s">
        <v>10</v>
      </c>
      <c r="D29" s="3" t="s">
        <v>10</v>
      </c>
      <c r="E29" s="3" t="s">
        <v>10</v>
      </c>
      <c r="F29" s="3" t="s">
        <v>83</v>
      </c>
      <c r="G29" s="3" t="s">
        <v>10</v>
      </c>
      <c r="H29" s="3" t="s">
        <v>10</v>
      </c>
      <c r="I29" s="3" t="s">
        <v>10</v>
      </c>
      <c r="J29" s="3" t="s">
        <v>10</v>
      </c>
      <c r="K29" s="3" t="s">
        <v>10</v>
      </c>
      <c r="L29" s="3" t="s">
        <v>10</v>
      </c>
    </row>
    <row r="30" spans="2:11">
      <c r="B30" s="3" t="s">
        <v>12</v>
      </c>
      <c r="C30" s="3" t="s">
        <v>13</v>
      </c>
      <c r="D30" s="3" t="s">
        <v>14</v>
      </c>
      <c r="E30" s="3" t="s">
        <v>15</v>
      </c>
      <c r="F30" s="3" t="s">
        <v>16</v>
      </c>
      <c r="G30" s="3" t="s">
        <v>17</v>
      </c>
      <c r="H30" s="3" t="s">
        <v>18</v>
      </c>
      <c r="I30" s="3" t="s">
        <v>19</v>
      </c>
      <c r="J30" s="3" t="s">
        <v>4</v>
      </c>
      <c r="K30" s="3" t="s">
        <v>20</v>
      </c>
    </row>
    <row r="31" spans="2:11">
      <c r="B31" t="s">
        <v>21</v>
      </c>
      <c r="C31" t="s">
        <v>84</v>
      </c>
      <c r="D31" t="s">
        <v>85</v>
      </c>
      <c r="E31" t="s">
        <v>86</v>
      </c>
      <c r="F31" t="s">
        <v>87</v>
      </c>
      <c r="G31" t="s">
        <v>64</v>
      </c>
      <c r="H31" t="s">
        <v>39</v>
      </c>
      <c r="I31" t="s">
        <v>28</v>
      </c>
      <c r="J31" t="s">
        <v>8</v>
      </c>
      <c r="K31" t="s">
        <v>88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workbookViewId="0">
      <selection activeCell="F30" sqref="F30"/>
    </sheetView>
  </sheetViews>
  <sheetFormatPr defaultColWidth="11" defaultRowHeight="14.25"/>
  <cols>
    <col min="1" max="1" width="11.5"/>
  </cols>
  <sheetData>
    <row r="1" spans="1:8">
      <c r="A1" s="3" t="s">
        <v>13</v>
      </c>
      <c r="B1" s="3" t="s">
        <v>17</v>
      </c>
      <c r="C1" s="3" t="s">
        <v>18</v>
      </c>
      <c r="D1" s="3" t="s">
        <v>20</v>
      </c>
      <c r="H1" t="s">
        <v>89</v>
      </c>
    </row>
    <row r="2" spans="1:10">
      <c r="A2">
        <v>1109036302</v>
      </c>
      <c r="B2" t="s">
        <v>26</v>
      </c>
      <c r="C2" t="s">
        <v>27</v>
      </c>
      <c r="D2" s="4">
        <v>502</v>
      </c>
      <c r="E2">
        <v>502</v>
      </c>
      <c r="F2" s="8" t="s">
        <v>90</v>
      </c>
      <c r="G2">
        <f>D2-E2</f>
        <v>0</v>
      </c>
      <c r="H2" t="str">
        <f>$H$1&amp;F2</f>
        <v>，202108101646310021</v>
      </c>
      <c r="I2" t="e">
        <f>VLOOKUP(A2,HOP!A:T,20,0)</f>
        <v>#N/A</v>
      </c>
      <c r="J2" s="6">
        <v>8.1</v>
      </c>
    </row>
    <row r="3" spans="1:10">
      <c r="A3">
        <v>1109759594</v>
      </c>
      <c r="B3" t="s">
        <v>27</v>
      </c>
      <c r="C3" t="s">
        <v>31</v>
      </c>
      <c r="D3" s="4">
        <v>502</v>
      </c>
      <c r="E3">
        <v>502</v>
      </c>
      <c r="F3" s="8" t="s">
        <v>91</v>
      </c>
      <c r="G3">
        <f t="shared" ref="G3:G16" si="0">D3-E3</f>
        <v>0</v>
      </c>
      <c r="H3" t="str">
        <f t="shared" ref="H3:H16" si="1">$H$1&amp;F3</f>
        <v>，202108110813230020</v>
      </c>
      <c r="I3" t="e">
        <f>VLOOKUP(A3,HOP!A:T,20,0)</f>
        <v>#N/A</v>
      </c>
      <c r="J3">
        <v>8.11</v>
      </c>
    </row>
    <row r="4" spans="1:10">
      <c r="A4">
        <v>1110289590</v>
      </c>
      <c r="B4" t="s">
        <v>27</v>
      </c>
      <c r="C4" t="s">
        <v>31</v>
      </c>
      <c r="D4" s="4">
        <v>538</v>
      </c>
      <c r="E4">
        <v>538</v>
      </c>
      <c r="F4" s="8" t="s">
        <v>92</v>
      </c>
      <c r="G4">
        <f t="shared" si="0"/>
        <v>0</v>
      </c>
      <c r="H4" t="str">
        <f t="shared" si="1"/>
        <v>，202108111901360022</v>
      </c>
      <c r="I4" t="e">
        <f>VLOOKUP(A4,HOP!A:T,20,0)</f>
        <v>#N/A</v>
      </c>
      <c r="J4">
        <v>8.11</v>
      </c>
    </row>
    <row r="5" spans="1:10">
      <c r="A5">
        <v>1111362914</v>
      </c>
      <c r="B5" t="s">
        <v>31</v>
      </c>
      <c r="C5" t="s">
        <v>39</v>
      </c>
      <c r="D5" s="4">
        <v>1076</v>
      </c>
      <c r="E5">
        <v>1076</v>
      </c>
      <c r="F5" s="8" t="s">
        <v>93</v>
      </c>
      <c r="G5">
        <f t="shared" si="0"/>
        <v>0</v>
      </c>
      <c r="H5" t="str">
        <f t="shared" si="1"/>
        <v>，202108121738100022</v>
      </c>
      <c r="I5" t="e">
        <f>VLOOKUP(A5,HOP!A:T,20,0)</f>
        <v>#N/A</v>
      </c>
      <c r="J5">
        <v>8.12</v>
      </c>
    </row>
    <row r="6" spans="1:10">
      <c r="A6">
        <v>1111363655</v>
      </c>
      <c r="B6" t="s">
        <v>31</v>
      </c>
      <c r="C6" t="s">
        <v>39</v>
      </c>
      <c r="D6" s="4">
        <v>1076</v>
      </c>
      <c r="E6">
        <v>1076</v>
      </c>
      <c r="F6" s="8" t="s">
        <v>94</v>
      </c>
      <c r="G6">
        <f t="shared" si="0"/>
        <v>0</v>
      </c>
      <c r="H6" t="str">
        <f t="shared" si="1"/>
        <v>，202108121737220022</v>
      </c>
      <c r="I6" t="e">
        <f>VLOOKUP(A6,HOP!A:T,20,0)</f>
        <v>#N/A</v>
      </c>
      <c r="J6">
        <v>8.12</v>
      </c>
    </row>
    <row r="7" spans="1:10">
      <c r="A7">
        <v>1111364454</v>
      </c>
      <c r="B7" t="s">
        <v>31</v>
      </c>
      <c r="C7" t="s">
        <v>39</v>
      </c>
      <c r="D7" s="4">
        <v>1076</v>
      </c>
      <c r="E7">
        <v>1076</v>
      </c>
      <c r="F7" s="8" t="s">
        <v>95</v>
      </c>
      <c r="G7">
        <f t="shared" si="0"/>
        <v>0</v>
      </c>
      <c r="H7" t="str">
        <f t="shared" si="1"/>
        <v>，202108121738570022</v>
      </c>
      <c r="I7" t="e">
        <f>VLOOKUP(A7,HOP!A:T,20,0)</f>
        <v>#N/A</v>
      </c>
      <c r="J7">
        <v>8.12</v>
      </c>
    </row>
    <row r="8" spans="1:10">
      <c r="A8">
        <v>1111364533</v>
      </c>
      <c r="B8" t="s">
        <v>31</v>
      </c>
      <c r="C8" t="s">
        <v>39</v>
      </c>
      <c r="D8" s="4">
        <v>1076</v>
      </c>
      <c r="E8">
        <v>1076</v>
      </c>
      <c r="F8" s="8" t="s">
        <v>96</v>
      </c>
      <c r="G8">
        <f t="shared" si="0"/>
        <v>0</v>
      </c>
      <c r="H8" t="str">
        <f t="shared" si="1"/>
        <v>，202108121739350022</v>
      </c>
      <c r="I8" t="e">
        <f>VLOOKUP(A8,HOP!A:T,20,0)</f>
        <v>#N/A</v>
      </c>
      <c r="J8">
        <v>8.12</v>
      </c>
    </row>
    <row r="9" spans="1:10">
      <c r="A9">
        <v>1113758323</v>
      </c>
      <c r="B9" t="s">
        <v>39</v>
      </c>
      <c r="C9" t="s">
        <v>52</v>
      </c>
      <c r="D9" s="4">
        <v>493</v>
      </c>
      <c r="E9">
        <v>493</v>
      </c>
      <c r="F9" s="8" t="s">
        <v>97</v>
      </c>
      <c r="G9">
        <f t="shared" si="0"/>
        <v>0</v>
      </c>
      <c r="H9" t="str">
        <f t="shared" si="1"/>
        <v>，202108141942510020</v>
      </c>
      <c r="I9" t="e">
        <f>VLOOKUP(A9,HOP!A:T,20,0)</f>
        <v>#N/A</v>
      </c>
      <c r="J9">
        <v>8.14</v>
      </c>
    </row>
    <row r="10" spans="1:10">
      <c r="A10">
        <v>1107820805</v>
      </c>
      <c r="B10" t="s">
        <v>60</v>
      </c>
      <c r="C10" t="s">
        <v>26</v>
      </c>
      <c r="D10" s="4">
        <v>417</v>
      </c>
      <c r="E10">
        <v>417</v>
      </c>
      <c r="F10" s="8" t="s">
        <v>98</v>
      </c>
      <c r="G10">
        <f t="shared" si="0"/>
        <v>0</v>
      </c>
      <c r="H10" t="str">
        <f t="shared" si="1"/>
        <v>，202108091515290022</v>
      </c>
      <c r="I10" t="e">
        <f>VLOOKUP(A10,HOP!A:T,20,0)</f>
        <v>#N/A</v>
      </c>
      <c r="J10">
        <v>8.9</v>
      </c>
    </row>
    <row r="11" spans="1:10">
      <c r="A11">
        <v>1111509797</v>
      </c>
      <c r="B11" t="s">
        <v>31</v>
      </c>
      <c r="C11" t="s">
        <v>64</v>
      </c>
      <c r="D11" s="4">
        <v>422</v>
      </c>
      <c r="E11">
        <v>422</v>
      </c>
      <c r="F11" s="8" t="s">
        <v>99</v>
      </c>
      <c r="G11">
        <f t="shared" si="0"/>
        <v>0</v>
      </c>
      <c r="H11" t="str">
        <f t="shared" si="1"/>
        <v>，202108122035520022</v>
      </c>
      <c r="I11" t="e">
        <f>VLOOKUP(A11,HOP!A:T,20,0)</f>
        <v>#N/A</v>
      </c>
      <c r="J11">
        <v>8.12</v>
      </c>
    </row>
    <row r="12" spans="1:10">
      <c r="A12">
        <v>1106649839</v>
      </c>
      <c r="B12" t="s">
        <v>71</v>
      </c>
      <c r="C12" t="s">
        <v>60</v>
      </c>
      <c r="D12" s="4">
        <v>578</v>
      </c>
      <c r="E12">
        <v>578</v>
      </c>
      <c r="F12" s="8" t="s">
        <v>100</v>
      </c>
      <c r="G12">
        <f t="shared" si="0"/>
        <v>0</v>
      </c>
      <c r="H12" t="str">
        <f t="shared" si="1"/>
        <v>，202108081434340025</v>
      </c>
      <c r="I12" t="e">
        <f>VLOOKUP(A12,HOP!A:T,20,0)</f>
        <v>#N/A</v>
      </c>
      <c r="J12">
        <v>8.8</v>
      </c>
    </row>
    <row r="13" spans="1:10">
      <c r="A13">
        <v>1107173138</v>
      </c>
      <c r="B13" t="s">
        <v>26</v>
      </c>
      <c r="C13" t="s">
        <v>27</v>
      </c>
      <c r="D13" s="4">
        <v>438</v>
      </c>
      <c r="E13">
        <v>438</v>
      </c>
      <c r="F13" s="8" t="s">
        <v>101</v>
      </c>
      <c r="G13">
        <f t="shared" si="0"/>
        <v>0</v>
      </c>
      <c r="H13" t="str">
        <f t="shared" si="1"/>
        <v>，202108090816240022</v>
      </c>
      <c r="I13" t="e">
        <f>VLOOKUP(A13,HOP!A:T,20,0)</f>
        <v>#N/A</v>
      </c>
      <c r="J13">
        <v>8.9</v>
      </c>
    </row>
    <row r="14" spans="1:10">
      <c r="A14">
        <v>1107176287</v>
      </c>
      <c r="B14" t="s">
        <v>26</v>
      </c>
      <c r="C14" t="s">
        <v>27</v>
      </c>
      <c r="D14" s="4">
        <v>438</v>
      </c>
      <c r="E14">
        <v>438</v>
      </c>
      <c r="F14" s="8" t="s">
        <v>102</v>
      </c>
      <c r="G14">
        <f t="shared" si="0"/>
        <v>0</v>
      </c>
      <c r="H14" t="str">
        <f t="shared" si="1"/>
        <v>，202108090826490025</v>
      </c>
      <c r="I14" t="e">
        <f>VLOOKUP(A14,HOP!A:T,20,0)</f>
        <v>#N/A</v>
      </c>
      <c r="J14">
        <v>8.9</v>
      </c>
    </row>
    <row r="15" spans="1:10">
      <c r="A15">
        <v>1096820808</v>
      </c>
      <c r="B15" t="s">
        <v>64</v>
      </c>
      <c r="C15" t="s">
        <v>39</v>
      </c>
      <c r="D15" s="4">
        <v>438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VLOOKUP(A15,HOP!A:T,20,0)</f>
        <v>#N/A</v>
      </c>
      <c r="J15" t="s">
        <v>103</v>
      </c>
    </row>
    <row r="16" spans="1:9">
      <c r="A16" t="s">
        <v>84</v>
      </c>
      <c r="B16" t="s">
        <v>64</v>
      </c>
      <c r="C16" t="s">
        <v>39</v>
      </c>
      <c r="D16" s="4">
        <v>770</v>
      </c>
      <c r="E16" t="str">
        <f>VLOOKUP(A16,HOP!A:L,12,0)</f>
        <v>770.00</v>
      </c>
      <c r="F16" t="str">
        <f>VLOOKUP(A16,HOP!A:C,3,0)</f>
        <v>2222346</v>
      </c>
      <c r="G16">
        <f t="shared" si="0"/>
        <v>0</v>
      </c>
      <c r="H16" t="str">
        <f t="shared" si="1"/>
        <v>，2222346</v>
      </c>
      <c r="I16" t="str">
        <f>VLOOKUP(A16,HOP!A:T,20,0)</f>
        <v>直采</v>
      </c>
    </row>
    <row r="18" spans="4:4">
      <c r="D18">
        <f>SUM(D2:D17)</f>
        <v>9840</v>
      </c>
    </row>
    <row r="19" spans="4:4">
      <c r="D19" s="5" t="s">
        <v>6</v>
      </c>
    </row>
    <row r="22" spans="1:3">
      <c r="A22" t="s">
        <v>104</v>
      </c>
      <c r="C22">
        <v>770</v>
      </c>
    </row>
    <row r="23" spans="1:3">
      <c r="A23" t="s">
        <v>105</v>
      </c>
      <c r="C23">
        <v>438</v>
      </c>
    </row>
    <row r="24" spans="1:3">
      <c r="A24" t="s">
        <v>106</v>
      </c>
      <c r="C24">
        <v>8632</v>
      </c>
    </row>
    <row r="25" spans="1:3">
      <c r="A25" t="s">
        <v>107</v>
      </c>
      <c r="C25">
        <f>SUM(C22:C24)</f>
        <v>9840</v>
      </c>
    </row>
  </sheetData>
  <autoFilter ref="A1:J16">
    <extLst/>
  </autoFilter>
  <conditionalFormatting sqref="A$1:A$1048576">
    <cfRule type="duplicateValues" dxfId="0" priority="2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"/>
  <sheetViews>
    <sheetView workbookViewId="0">
      <selection activeCell="D1" sqref="D$1:D$1048576"/>
    </sheetView>
  </sheetViews>
  <sheetFormatPr defaultColWidth="8" defaultRowHeight="12.75" outlineLevelRow="2"/>
  <cols>
    <col min="1" max="16383" width="8" style="1"/>
  </cols>
  <sheetData>
    <row r="1" s="1" customFormat="1" spans="1:20">
      <c r="A1" s="2" t="s">
        <v>108</v>
      </c>
      <c r="B1" s="2" t="s">
        <v>109</v>
      </c>
      <c r="C1" s="2" t="s">
        <v>110</v>
      </c>
      <c r="D1" s="2" t="s">
        <v>111</v>
      </c>
      <c r="E1" s="2" t="s">
        <v>112</v>
      </c>
      <c r="F1" s="2" t="s">
        <v>17</v>
      </c>
      <c r="G1" s="2" t="s">
        <v>18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  <c r="O1" s="2" t="s">
        <v>120</v>
      </c>
      <c r="P1" s="2" t="s">
        <v>121</v>
      </c>
      <c r="Q1" s="2" t="s">
        <v>122</v>
      </c>
      <c r="R1" s="2" t="s">
        <v>123</v>
      </c>
      <c r="S1" s="2" t="s">
        <v>124</v>
      </c>
      <c r="T1" s="2" t="s">
        <v>125</v>
      </c>
    </row>
    <row r="2" s="1" customFormat="1" spans="1:20">
      <c r="A2" s="1" t="s">
        <v>84</v>
      </c>
      <c r="B2" s="1" t="s">
        <v>126</v>
      </c>
      <c r="C2" s="1" t="s">
        <v>127</v>
      </c>
      <c r="D2" s="1" t="s">
        <v>82</v>
      </c>
      <c r="E2" s="1" t="s">
        <v>86</v>
      </c>
      <c r="F2" s="1" t="s">
        <v>126</v>
      </c>
      <c r="G2" s="1" t="s">
        <v>128</v>
      </c>
      <c r="H2" s="1" t="s">
        <v>129</v>
      </c>
      <c r="I2" s="1" t="s">
        <v>88</v>
      </c>
      <c r="J2" s="1" t="s">
        <v>130</v>
      </c>
      <c r="K2" s="1" t="s">
        <v>88</v>
      </c>
      <c r="L2" s="1" t="s">
        <v>88</v>
      </c>
      <c r="M2" s="1" t="s">
        <v>131</v>
      </c>
      <c r="N2" s="1" t="s">
        <v>131</v>
      </c>
      <c r="O2" s="1" t="s">
        <v>7</v>
      </c>
      <c r="P2" s="1" t="s">
        <v>132</v>
      </c>
      <c r="Q2" s="1" t="s">
        <v>133</v>
      </c>
      <c r="R2" s="1" t="s">
        <v>134</v>
      </c>
      <c r="S2" s="1" t="s">
        <v>135</v>
      </c>
      <c r="T2" s="1" t="s">
        <v>136</v>
      </c>
    </row>
    <row r="3" ht="14.25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billdetail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Administrator</cp:lastModifiedBy>
  <dcterms:created xsi:type="dcterms:W3CDTF">2019-12-12T11:53:00Z</dcterms:created>
  <dcterms:modified xsi:type="dcterms:W3CDTF">2021-08-17T07:18:12Z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1CB315E6D0074B99B5848EDBBFC148AC</vt:lpwstr>
  </property>
  <property fmtid="{D5CDD505-2E9C-101B-9397-08002B2CF9AE}" pid="3" name="KSOProductBuildVer">
    <vt:lpwstr>2052-11.1.0.10503</vt:lpwstr>
  </property>
</Properties>
</file>