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对账!$A$1:$I$8</definedName>
  </definedNames>
  <calcPr calcId="144525" concurrentCalc="0"/>
</workbook>
</file>

<file path=xl/sharedStrings.xml><?xml version="1.0" encoding="utf-8"?>
<sst xmlns="http://schemas.openxmlformats.org/spreadsheetml/2006/main" count="348" uniqueCount="119">
  <si>
    <t>同程旅行对账单
(账期：20210816-20210822)</t>
  </si>
  <si>
    <t>应付房费总金额</t>
  </si>
  <si>
    <t>应付罚金总金额</t>
  </si>
  <si>
    <t>调整项</t>
  </si>
  <si>
    <t>币种</t>
  </si>
  <si>
    <t>应付合计</t>
  </si>
  <si>
    <t>3698.00</t>
  </si>
  <si>
    <t>0.00</t>
  </si>
  <si>
    <t>CNY</t>
  </si>
  <si>
    <t>安顺豪生温泉度假酒店</t>
  </si>
  <si>
    <t/>
  </si>
  <si>
    <t>小计:511.00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</si>
  <si>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</si>
  <si>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</si>
  <si>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</si>
  <si>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</si>
  <si>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</si>
  <si>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</si>
  <si>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</si>
  <si>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</si>
  <si>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</si>
  <si>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</si>
  <si>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1121641404</t>
  </si>
  <si>
    <t>蒋慧</t>
  </si>
  <si>
    <t>轻奢大床房</t>
  </si>
  <si>
    <t>2021/08/21</t>
  </si>
  <si>
    <t>2021/08/22</t>
  </si>
  <si>
    <t>1.00</t>
  </si>
  <si>
    <t>511.00</t>
  </si>
  <si>
    <t>启东恒大海上威尼斯酒店</t>
  </si>
  <si>
    <t>小计:1125.00</t>
  </si>
  <si>
    <t>1119799257</t>
  </si>
  <si>
    <t>2108200017</t>
  </si>
  <si>
    <t>陈凯金</t>
  </si>
  <si>
    <t>豪华园景双床房</t>
  </si>
  <si>
    <t>1125.00</t>
  </si>
  <si>
    <t>怀集寻源谷森林康养营地</t>
  </si>
  <si>
    <t>小计:350.00</t>
  </si>
  <si>
    <t>1113626571</t>
  </si>
  <si>
    <t>李国伟</t>
  </si>
  <si>
    <t>星月香居双床房</t>
  </si>
  <si>
    <t>2021/08/16</t>
  </si>
  <si>
    <t>2021/08/17</t>
  </si>
  <si>
    <t>350.00</t>
  </si>
  <si>
    <t>皇后山高山木屋茶汤泉酒店</t>
  </si>
  <si>
    <t>小计:682.00</t>
  </si>
  <si>
    <t>1115645390</t>
  </si>
  <si>
    <t>苏斐敏</t>
  </si>
  <si>
    <t>高山云海茶园双床房</t>
  </si>
  <si>
    <t>2021/08/18</t>
  </si>
  <si>
    <t>341.00</t>
  </si>
  <si>
    <t>仰云三生纪公寓(广州动物园北门店)</t>
  </si>
  <si>
    <t>小计:170.00</t>
  </si>
  <si>
    <t>1118621789</t>
  </si>
  <si>
    <t>化柳青</t>
  </si>
  <si>
    <t>经典雅逸大床房</t>
  </si>
  <si>
    <t>2021/08/19</t>
  </si>
  <si>
    <t>2021/08/20</t>
  </si>
  <si>
    <t>170.00</t>
  </si>
  <si>
    <t>英德石头酒店</t>
  </si>
  <si>
    <t>小计:240.00</t>
  </si>
  <si>
    <t>1116207851</t>
  </si>
  <si>
    <t>林伟波</t>
  </si>
  <si>
    <t>湖景双人房</t>
  </si>
  <si>
    <t>240.00</t>
  </si>
  <si>
    <t>东莞迎宾馆</t>
  </si>
  <si>
    <t>小计:620.00</t>
  </si>
  <si>
    <t>1113427608</t>
  </si>
  <si>
    <t>181463</t>
  </si>
  <si>
    <t>罗睿敏</t>
  </si>
  <si>
    <t>豪华大床房</t>
  </si>
  <si>
    <t>2021/08/15</t>
  </si>
  <si>
    <t>620.00</t>
  </si>
  <si>
    <t>，</t>
  </si>
  <si>
    <t>202108211142170022</t>
  </si>
  <si>
    <t>202108192351330021</t>
  </si>
  <si>
    <t>202108141653560020</t>
  </si>
  <si>
    <t>202108190816040025</t>
  </si>
  <si>
    <t>A210824155824481 HOP：1542元</t>
  </si>
  <si>
    <t>i210824155800 房集：2156元</t>
  </si>
  <si>
    <t>总计：3698元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</si>
  <si>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</si>
  <si>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</si>
  <si>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</si>
  <si>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</si>
  <si>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</si>
  <si>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</si>
  <si>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</si>
  <si>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</si>
  <si>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</si>
  <si>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</si>
  <si>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</si>
  <si>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</si>
  <si>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</si>
  <si>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</si>
  <si>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</si>
  <si>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</si>
  <si>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</si>
  <si>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</si>
  <si>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2021-08-16</t>
  </si>
  <si>
    <t>2225378</t>
  </si>
  <si>
    <t>石头酒店</t>
  </si>
  <si>
    <t>2021-08-17</t>
  </si>
  <si>
    <t>退房日周结</t>
  </si>
  <si>
    <t>RMB</t>
  </si>
  <si>
    <t>0</t>
  </si>
  <si>
    <t>同程艺龙国内酒店EBK</t>
  </si>
  <si>
    <t>2021-08-16 22:58:58</t>
  </si>
  <si>
    <t>否</t>
  </si>
  <si>
    <t>广州汇登信息科技有限公司</t>
  </si>
  <si>
    <t>直采</t>
  </si>
  <si>
    <t>2224978</t>
  </si>
  <si>
    <t>2021-08-18</t>
  </si>
  <si>
    <t>682.00</t>
  </si>
  <si>
    <t>2021-08-16 11:54:27</t>
  </si>
  <si>
    <t>2021-08-14</t>
  </si>
  <si>
    <t>2223586</t>
  </si>
  <si>
    <t>2021-08-15</t>
  </si>
  <si>
    <t>2021-08-14 14:40:48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</si>
</sst>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1" borderId="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0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2">
      <c r="B12" s="3" t="s">
        <v>29</v>
      </c>
      <c r="C12" s="3" t="s">
        <v>10</v>
      </c>
      <c r="D12" s="3" t="s">
        <v>10</v>
      </c>
      <c r="E12" s="3" t="s">
        <v>10</v>
      </c>
      <c r="F12" s="3" t="s">
        <v>30</v>
      </c>
      <c r="G12" s="3" t="s">
        <v>10</v>
      </c>
      <c r="H12" s="3" t="s">
        <v>10</v>
      </c>
      <c r="I12" s="3" t="s">
        <v>10</v>
      </c>
      <c r="J12" s="3" t="s">
        <v>10</v>
      </c>
      <c r="K12" s="3" t="s">
        <v>10</v>
      </c>
      <c r="L12" s="3" t="s">
        <v>10</v>
      </c>
    </row>
    <row r="13" spans="2:11">
      <c r="B13" s="3" t="s">
        <v>12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17</v>
      </c>
      <c r="H13" s="3" t="s">
        <v>18</v>
      </c>
      <c r="I13" s="3" t="s">
        <v>19</v>
      </c>
      <c r="J13" s="3" t="s">
        <v>4</v>
      </c>
      <c r="K13" s="3" t="s">
        <v>20</v>
      </c>
    </row>
    <row r="14" spans="2:11">
      <c r="B14" t="s">
        <v>21</v>
      </c>
      <c r="C14" t="s">
        <v>31</v>
      </c>
      <c r="D14" t="s">
        <v>32</v>
      </c>
      <c r="E14" t="s">
        <v>33</v>
      </c>
      <c r="F14" t="s">
        <v>34</v>
      </c>
      <c r="G14" t="s">
        <v>25</v>
      </c>
      <c r="H14" t="s">
        <v>26</v>
      </c>
      <c r="I14" t="s">
        <v>27</v>
      </c>
      <c r="J14" t="s">
        <v>8</v>
      </c>
      <c r="K14" t="s">
        <v>35</v>
      </c>
    </row>
    <row r="15" spans="2:12">
      <c r="B15" s="3" t="s">
        <v>36</v>
      </c>
      <c r="C15" s="3" t="s">
        <v>10</v>
      </c>
      <c r="D15" s="3" t="s">
        <v>10</v>
      </c>
      <c r="E15" s="3" t="s">
        <v>10</v>
      </c>
      <c r="F15" s="3" t="s">
        <v>37</v>
      </c>
      <c r="G15" s="3" t="s">
        <v>10</v>
      </c>
      <c r="H15" s="3" t="s">
        <v>10</v>
      </c>
      <c r="I15" s="3" t="s">
        <v>10</v>
      </c>
      <c r="J15" s="3" t="s">
        <v>10</v>
      </c>
      <c r="K15" s="3" t="s">
        <v>10</v>
      </c>
      <c r="L15" s="3" t="s">
        <v>10</v>
      </c>
    </row>
    <row r="16" spans="2:11">
      <c r="B16" s="3" t="s">
        <v>12</v>
      </c>
      <c r="C16" s="3" t="s">
        <v>13</v>
      </c>
      <c r="D16" s="3" t="s">
        <v>14</v>
      </c>
      <c r="E16" s="3" t="s">
        <v>15</v>
      </c>
      <c r="F16" s="3" t="s">
        <v>16</v>
      </c>
      <c r="G16" s="3" t="s">
        <v>17</v>
      </c>
      <c r="H16" s="3" t="s">
        <v>18</v>
      </c>
      <c r="I16" s="3" t="s">
        <v>19</v>
      </c>
      <c r="J16" s="3" t="s">
        <v>4</v>
      </c>
      <c r="K16" s="3" t="s">
        <v>20</v>
      </c>
    </row>
    <row r="17" spans="2:11">
      <c r="B17" t="s">
        <v>21</v>
      </c>
      <c r="C17" t="s">
        <v>38</v>
      </c>
      <c r="D17" t="s">
        <v>10</v>
      </c>
      <c r="E17" t="s">
        <v>39</v>
      </c>
      <c r="F17" t="s">
        <v>40</v>
      </c>
      <c r="G17" t="s">
        <v>41</v>
      </c>
      <c r="H17" t="s">
        <v>42</v>
      </c>
      <c r="I17" t="s">
        <v>27</v>
      </c>
      <c r="J17" t="s">
        <v>8</v>
      </c>
      <c r="K17" t="s">
        <v>43</v>
      </c>
    </row>
    <row r="18" spans="2:12">
      <c r="B18" s="3" t="s">
        <v>44</v>
      </c>
      <c r="C18" s="3" t="s">
        <v>10</v>
      </c>
      <c r="D18" s="3" t="s">
        <v>10</v>
      </c>
      <c r="E18" s="3" t="s">
        <v>10</v>
      </c>
      <c r="F18" s="3" t="s">
        <v>45</v>
      </c>
      <c r="G18" s="3" t="s">
        <v>10</v>
      </c>
      <c r="H18" s="3" t="s">
        <v>10</v>
      </c>
      <c r="I18" s="3" t="s">
        <v>10</v>
      </c>
      <c r="J18" s="3" t="s">
        <v>10</v>
      </c>
      <c r="K18" s="3" t="s">
        <v>10</v>
      </c>
      <c r="L18" s="3" t="s">
        <v>10</v>
      </c>
    </row>
    <row r="19" spans="2:11">
      <c r="B19" s="3" t="s">
        <v>12</v>
      </c>
      <c r="C19" s="3" t="s">
        <v>13</v>
      </c>
      <c r="D19" s="3" t="s">
        <v>14</v>
      </c>
      <c r="E19" s="3" t="s">
        <v>15</v>
      </c>
      <c r="F19" s="3" t="s">
        <v>16</v>
      </c>
      <c r="G19" s="3" t="s">
        <v>17</v>
      </c>
      <c r="H19" s="3" t="s">
        <v>18</v>
      </c>
      <c r="I19" s="3" t="s">
        <v>19</v>
      </c>
      <c r="J19" s="3" t="s">
        <v>4</v>
      </c>
      <c r="K19" s="3" t="s">
        <v>20</v>
      </c>
    </row>
    <row r="20" spans="2:11">
      <c r="B20" t="s">
        <v>21</v>
      </c>
      <c r="C20" t="s">
        <v>46</v>
      </c>
      <c r="D20" t="s">
        <v>10</v>
      </c>
      <c r="E20" t="s">
        <v>47</v>
      </c>
      <c r="F20" t="s">
        <v>48</v>
      </c>
      <c r="G20" t="s">
        <v>42</v>
      </c>
      <c r="H20" t="s">
        <v>49</v>
      </c>
      <c r="I20" t="s">
        <v>27</v>
      </c>
      <c r="J20" t="s">
        <v>8</v>
      </c>
      <c r="K20" t="s">
        <v>50</v>
      </c>
    </row>
    <row r="21" spans="2:11">
      <c r="B21" t="s">
        <v>21</v>
      </c>
      <c r="C21" t="s">
        <v>46</v>
      </c>
      <c r="D21" t="s">
        <v>10</v>
      </c>
      <c r="E21" t="s">
        <v>47</v>
      </c>
      <c r="F21" t="s">
        <v>48</v>
      </c>
      <c r="G21" t="s">
        <v>42</v>
      </c>
      <c r="H21" t="s">
        <v>49</v>
      </c>
      <c r="I21" t="s">
        <v>27</v>
      </c>
      <c r="J21" t="s">
        <v>8</v>
      </c>
      <c r="K21" t="s">
        <v>50</v>
      </c>
    </row>
    <row r="22" spans="2:12">
      <c r="B22" s="3" t="s">
        <v>51</v>
      </c>
      <c r="C22" s="3" t="s">
        <v>10</v>
      </c>
      <c r="D22" s="3" t="s">
        <v>10</v>
      </c>
      <c r="E22" s="3" t="s">
        <v>10</v>
      </c>
      <c r="F22" s="3" t="s">
        <v>52</v>
      </c>
      <c r="G22" s="3" t="s">
        <v>10</v>
      </c>
      <c r="H22" s="3" t="s">
        <v>10</v>
      </c>
      <c r="I22" s="3" t="s">
        <v>10</v>
      </c>
      <c r="J22" s="3" t="s">
        <v>10</v>
      </c>
      <c r="K22" s="3" t="s">
        <v>10</v>
      </c>
      <c r="L22" s="3" t="s">
        <v>10</v>
      </c>
    </row>
    <row r="23" spans="2:11">
      <c r="B23" s="3" t="s">
        <v>12</v>
      </c>
      <c r="C23" s="3" t="s">
        <v>13</v>
      </c>
      <c r="D23" s="3" t="s">
        <v>14</v>
      </c>
      <c r="E23" s="3" t="s">
        <v>15</v>
      </c>
      <c r="F23" s="3" t="s">
        <v>16</v>
      </c>
      <c r="G23" s="3" t="s">
        <v>17</v>
      </c>
      <c r="H23" s="3" t="s">
        <v>18</v>
      </c>
      <c r="I23" s="3" t="s">
        <v>19</v>
      </c>
      <c r="J23" s="3" t="s">
        <v>4</v>
      </c>
      <c r="K23" s="3" t="s">
        <v>20</v>
      </c>
    </row>
    <row r="24" spans="2:11">
      <c r="B24" t="s">
        <v>21</v>
      </c>
      <c r="C24" t="s">
        <v>53</v>
      </c>
      <c r="D24" t="s">
        <v>10</v>
      </c>
      <c r="E24" t="s">
        <v>54</v>
      </c>
      <c r="F24" t="s">
        <v>55</v>
      </c>
      <c r="G24" t="s">
        <v>56</v>
      </c>
      <c r="H24" t="s">
        <v>57</v>
      </c>
      <c r="I24" t="s">
        <v>27</v>
      </c>
      <c r="J24" t="s">
        <v>8</v>
      </c>
      <c r="K24" t="s">
        <v>58</v>
      </c>
    </row>
    <row r="25" spans="2:12">
      <c r="B25" s="3" t="s">
        <v>59</v>
      </c>
      <c r="C25" s="3" t="s">
        <v>10</v>
      </c>
      <c r="D25" s="3" t="s">
        <v>10</v>
      </c>
      <c r="E25" s="3" t="s">
        <v>10</v>
      </c>
      <c r="F25" s="3" t="s">
        <v>60</v>
      </c>
      <c r="G25" s="3" t="s">
        <v>10</v>
      </c>
      <c r="H25" s="3" t="s">
        <v>10</v>
      </c>
      <c r="I25" s="3" t="s">
        <v>10</v>
      </c>
      <c r="J25" s="3" t="s">
        <v>10</v>
      </c>
      <c r="K25" s="3" t="s">
        <v>10</v>
      </c>
      <c r="L25" s="3" t="s">
        <v>10</v>
      </c>
    </row>
    <row r="26" spans="2:11">
      <c r="B26" s="3" t="s">
        <v>12</v>
      </c>
      <c r="C26" s="3" t="s">
        <v>13</v>
      </c>
      <c r="D26" s="3" t="s">
        <v>14</v>
      </c>
      <c r="E26" s="3" t="s">
        <v>15</v>
      </c>
      <c r="F26" s="3" t="s">
        <v>16</v>
      </c>
      <c r="G26" s="3" t="s">
        <v>17</v>
      </c>
      <c r="H26" s="3" t="s">
        <v>18</v>
      </c>
      <c r="I26" s="3" t="s">
        <v>19</v>
      </c>
      <c r="J26" s="3" t="s">
        <v>4</v>
      </c>
      <c r="K26" s="3" t="s">
        <v>20</v>
      </c>
    </row>
    <row r="27" spans="2:11">
      <c r="B27" t="s">
        <v>21</v>
      </c>
      <c r="C27" t="s">
        <v>61</v>
      </c>
      <c r="D27" t="s">
        <v>10</v>
      </c>
      <c r="E27" t="s">
        <v>62</v>
      </c>
      <c r="F27" t="s">
        <v>63</v>
      </c>
      <c r="G27" t="s">
        <v>41</v>
      </c>
      <c r="H27" t="s">
        <v>42</v>
      </c>
      <c r="I27" t="s">
        <v>27</v>
      </c>
      <c r="J27" t="s">
        <v>8</v>
      </c>
      <c r="K27" t="s">
        <v>64</v>
      </c>
    </row>
    <row r="28" spans="2:12">
      <c r="B28" s="3" t="s">
        <v>65</v>
      </c>
      <c r="C28" s="3" t="s">
        <v>10</v>
      </c>
      <c r="D28" s="3" t="s">
        <v>10</v>
      </c>
      <c r="E28" s="3" t="s">
        <v>10</v>
      </c>
      <c r="F28" s="3" t="s">
        <v>66</v>
      </c>
      <c r="G28" s="3" t="s">
        <v>10</v>
      </c>
      <c r="H28" s="3" t="s">
        <v>10</v>
      </c>
      <c r="I28" s="3" t="s">
        <v>10</v>
      </c>
      <c r="J28" s="3" t="s">
        <v>10</v>
      </c>
      <c r="K28" s="3" t="s">
        <v>10</v>
      </c>
      <c r="L28" s="3" t="s">
        <v>10</v>
      </c>
    </row>
    <row r="29" spans="2:11">
      <c r="B29" s="3" t="s">
        <v>12</v>
      </c>
      <c r="C29" s="3" t="s">
        <v>13</v>
      </c>
      <c r="D29" s="3" t="s">
        <v>14</v>
      </c>
      <c r="E29" s="3" t="s">
        <v>15</v>
      </c>
      <c r="F29" s="3" t="s">
        <v>16</v>
      </c>
      <c r="G29" s="3" t="s">
        <v>17</v>
      </c>
      <c r="H29" s="3" t="s">
        <v>18</v>
      </c>
      <c r="I29" s="3" t="s">
        <v>19</v>
      </c>
      <c r="J29" s="3" t="s">
        <v>4</v>
      </c>
      <c r="K29" s="3" t="s">
        <v>20</v>
      </c>
    </row>
    <row r="30" spans="2:11">
      <c r="B30" t="s">
        <v>21</v>
      </c>
      <c r="C30" t="s">
        <v>67</v>
      </c>
      <c r="D30" t="s">
        <v>68</v>
      </c>
      <c r="E30" t="s">
        <v>69</v>
      </c>
      <c r="F30" t="s">
        <v>70</v>
      </c>
      <c r="G30" t="s">
        <v>71</v>
      </c>
      <c r="H30" t="s">
        <v>41</v>
      </c>
      <c r="I30" t="s">
        <v>27</v>
      </c>
      <c r="J30" t="s">
        <v>8</v>
      </c>
      <c r="K30" t="s">
        <v>72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C24" sqref="C24"/>
    </sheetView>
  </sheetViews>
  <sheetFormatPr defaultColWidth="11" defaultRowHeight="14.25"/>
  <cols>
    <col min="1" max="1" width="11.5"/>
    <col min="3" max="3" width="12.125" customWidth="1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73</v>
      </c>
    </row>
    <row r="2" spans="1:10">
      <c r="A2">
        <v>1121641404</v>
      </c>
      <c r="B2" t="s">
        <v>25</v>
      </c>
      <c r="C2" t="s">
        <v>26</v>
      </c>
      <c r="D2" s="4">
        <v>511</v>
      </c>
      <c r="E2">
        <v>511</v>
      </c>
      <c r="F2" s="7" t="s">
        <v>74</v>
      </c>
      <c r="G2">
        <f>D2-E2</f>
        <v>0</v>
      </c>
      <c r="H2" t="str">
        <f>$H$1&amp;F2</f>
        <v>，202108211142170022</v>
      </c>
      <c r="I2" t="e">
        <f>VLOOKUP(A2,HOP!A:T,20,0)</f>
        <v>#N/A</v>
      </c>
      <c r="J2">
        <v>8.21</v>
      </c>
    </row>
    <row r="3" spans="1:10">
      <c r="A3">
        <v>1119799257</v>
      </c>
      <c r="B3" t="s">
        <v>25</v>
      </c>
      <c r="C3" t="s">
        <v>26</v>
      </c>
      <c r="D3" s="4">
        <v>1125</v>
      </c>
      <c r="E3">
        <v>1125</v>
      </c>
      <c r="F3" s="7" t="s">
        <v>75</v>
      </c>
      <c r="G3">
        <f t="shared" ref="G3:G8" si="0">D3-E3</f>
        <v>0</v>
      </c>
      <c r="H3" t="str">
        <f t="shared" ref="H3:H8" si="1">$H$1&amp;F3</f>
        <v>，202108192351330021</v>
      </c>
      <c r="I3" t="e">
        <f>VLOOKUP(A3,HOP!A:T,20,0)</f>
        <v>#N/A</v>
      </c>
      <c r="J3">
        <v>8.19</v>
      </c>
    </row>
    <row r="4" spans="1:10">
      <c r="A4">
        <v>1113626571</v>
      </c>
      <c r="B4" t="s">
        <v>41</v>
      </c>
      <c r="C4" t="s">
        <v>42</v>
      </c>
      <c r="D4" s="4">
        <v>350</v>
      </c>
      <c r="E4">
        <v>350</v>
      </c>
      <c r="F4" s="7" t="s">
        <v>76</v>
      </c>
      <c r="G4">
        <f t="shared" si="0"/>
        <v>0</v>
      </c>
      <c r="H4" t="str">
        <f t="shared" si="1"/>
        <v>，202108141653560020</v>
      </c>
      <c r="I4" t="e">
        <f>VLOOKUP(A4,HOP!A:T,20,0)</f>
        <v>#N/A</v>
      </c>
      <c r="J4">
        <v>8.14</v>
      </c>
    </row>
    <row r="5" spans="1:9">
      <c r="A5" t="s">
        <v>46</v>
      </c>
      <c r="B5" t="s">
        <v>42</v>
      </c>
      <c r="C5" t="s">
        <v>49</v>
      </c>
      <c r="D5" s="4">
        <v>682</v>
      </c>
      <c r="E5" t="str">
        <f>VLOOKUP(A5,HOP!A:L,12,0)</f>
        <v>682.00</v>
      </c>
      <c r="F5" t="str">
        <f>VLOOKUP(A5,HOP!A:C,3,0)</f>
        <v>2224978</v>
      </c>
      <c r="G5">
        <f t="shared" si="0"/>
        <v>0</v>
      </c>
      <c r="H5" t="str">
        <f t="shared" si="1"/>
        <v>，2224978</v>
      </c>
      <c r="I5" t="str">
        <f>VLOOKUP(A5,HOP!A:T,20,0)</f>
        <v>直采</v>
      </c>
    </row>
    <row r="6" spans="1:10">
      <c r="A6">
        <v>1118621789</v>
      </c>
      <c r="B6" t="s">
        <v>56</v>
      </c>
      <c r="C6" t="s">
        <v>57</v>
      </c>
      <c r="D6" s="4">
        <v>170</v>
      </c>
      <c r="E6">
        <v>170</v>
      </c>
      <c r="F6" s="7" t="s">
        <v>77</v>
      </c>
      <c r="G6">
        <f t="shared" si="0"/>
        <v>0</v>
      </c>
      <c r="H6" t="str">
        <f t="shared" si="1"/>
        <v>，202108190816040025</v>
      </c>
      <c r="I6" t="e">
        <f>VLOOKUP(A6,HOP!A:T,20,0)</f>
        <v>#N/A</v>
      </c>
      <c r="J6">
        <v>8.19</v>
      </c>
    </row>
    <row r="7" spans="1:9">
      <c r="A7" t="s">
        <v>61</v>
      </c>
      <c r="B7" t="s">
        <v>41</v>
      </c>
      <c r="C7" t="s">
        <v>42</v>
      </c>
      <c r="D7" s="4">
        <v>240</v>
      </c>
      <c r="E7" t="str">
        <f>VLOOKUP(A7,HOP!A:L,12,0)</f>
        <v>240.00</v>
      </c>
      <c r="F7" t="str">
        <f>VLOOKUP(A7,HOP!A:C,3,0)</f>
        <v>2225378</v>
      </c>
      <c r="G7">
        <f t="shared" si="0"/>
        <v>0</v>
      </c>
      <c r="H7" t="str">
        <f t="shared" si="1"/>
        <v>，2225378</v>
      </c>
      <c r="I7" t="str">
        <f>VLOOKUP(A7,HOP!A:T,20,0)</f>
        <v>直采</v>
      </c>
    </row>
    <row r="8" spans="1:9">
      <c r="A8" t="s">
        <v>67</v>
      </c>
      <c r="B8" t="s">
        <v>71</v>
      </c>
      <c r="C8" t="s">
        <v>41</v>
      </c>
      <c r="D8" s="4">
        <v>620</v>
      </c>
      <c r="E8" t="str">
        <f>VLOOKUP(A8,HOP!A:L,12,0)</f>
        <v>620.00</v>
      </c>
      <c r="F8" t="str">
        <f>VLOOKUP(A8,HOP!A:C,3,0)</f>
        <v>2223586</v>
      </c>
      <c r="G8">
        <f t="shared" si="0"/>
        <v>0</v>
      </c>
      <c r="H8" t="str">
        <f t="shared" si="1"/>
        <v>，2223586</v>
      </c>
      <c r="I8" t="str">
        <f>VLOOKUP(A8,HOP!A:T,20,0)</f>
        <v>直采</v>
      </c>
    </row>
    <row r="10" spans="4:4">
      <c r="D10">
        <f>SUM(D2:D9)</f>
        <v>3698</v>
      </c>
    </row>
    <row r="11" spans="4:4">
      <c r="D11" s="5" t="s">
        <v>6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</sheetData>
  <autoFilter ref="A1:I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" sqref="D$1:D$1048576"/>
    </sheetView>
  </sheetViews>
  <sheetFormatPr defaultColWidth="8" defaultRowHeight="12.75" outlineLevelRow="4"/>
  <cols>
    <col min="1" max="16383" width="8" style="1"/>
  </cols>
  <sheetData>
    <row r="1" s="1" customFormat="1" spans="1:20">
      <c r="A1" s="2" t="s">
        <v>81</v>
      </c>
      <c r="B1" s="2" t="s">
        <v>82</v>
      </c>
      <c r="C1" s="2" t="s">
        <v>83</v>
      </c>
      <c r="D1" s="2" t="s">
        <v>84</v>
      </c>
      <c r="E1" s="2" t="s">
        <v>85</v>
      </c>
      <c r="F1" s="2" t="s">
        <v>17</v>
      </c>
      <c r="G1" s="2" t="s">
        <v>18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</row>
    <row r="2" s="1" customFormat="1" spans="1:20">
      <c r="A2" s="1" t="s">
        <v>61</v>
      </c>
      <c r="B2" s="1" t="s">
        <v>99</v>
      </c>
      <c r="C2" s="1" t="s">
        <v>100</v>
      </c>
      <c r="D2" s="1" t="s">
        <v>101</v>
      </c>
      <c r="E2" s="1" t="s">
        <v>62</v>
      </c>
      <c r="F2" s="1" t="s">
        <v>99</v>
      </c>
      <c r="G2" s="1" t="s">
        <v>102</v>
      </c>
      <c r="H2" s="1" t="s">
        <v>103</v>
      </c>
      <c r="I2" s="1" t="s">
        <v>64</v>
      </c>
      <c r="J2" s="1" t="s">
        <v>104</v>
      </c>
      <c r="K2" s="1" t="s">
        <v>64</v>
      </c>
      <c r="L2" s="1" t="s">
        <v>64</v>
      </c>
      <c r="M2" s="1" t="s">
        <v>105</v>
      </c>
      <c r="N2" s="1" t="s">
        <v>105</v>
      </c>
      <c r="O2" s="1" t="s">
        <v>7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</row>
    <row r="3" s="1" customFormat="1" spans="1:20">
      <c r="A3" s="1" t="s">
        <v>46</v>
      </c>
      <c r="B3" s="1" t="s">
        <v>99</v>
      </c>
      <c r="C3" s="1" t="s">
        <v>111</v>
      </c>
      <c r="D3" s="1" t="s">
        <v>44</v>
      </c>
      <c r="E3" s="1" t="s">
        <v>47</v>
      </c>
      <c r="F3" s="1" t="s">
        <v>102</v>
      </c>
      <c r="G3" s="1" t="s">
        <v>112</v>
      </c>
      <c r="H3" s="1" t="s">
        <v>103</v>
      </c>
      <c r="I3" s="1" t="s">
        <v>113</v>
      </c>
      <c r="J3" s="1" t="s">
        <v>104</v>
      </c>
      <c r="K3" s="1" t="s">
        <v>113</v>
      </c>
      <c r="L3" s="1" t="s">
        <v>113</v>
      </c>
      <c r="M3" s="1" t="s">
        <v>105</v>
      </c>
      <c r="N3" s="1" t="s">
        <v>105</v>
      </c>
      <c r="O3" s="1" t="s">
        <v>7</v>
      </c>
      <c r="P3" s="1" t="s">
        <v>106</v>
      </c>
      <c r="Q3" s="1" t="s">
        <v>114</v>
      </c>
      <c r="R3" s="1" t="s">
        <v>108</v>
      </c>
      <c r="S3" s="1" t="s">
        <v>109</v>
      </c>
      <c r="T3" s="1" t="s">
        <v>110</v>
      </c>
    </row>
    <row r="4" s="1" customFormat="1" spans="1:20">
      <c r="A4" s="1" t="s">
        <v>67</v>
      </c>
      <c r="B4" s="1" t="s">
        <v>115</v>
      </c>
      <c r="C4" s="1" t="s">
        <v>116</v>
      </c>
      <c r="D4" s="1" t="s">
        <v>65</v>
      </c>
      <c r="E4" s="1" t="s">
        <v>69</v>
      </c>
      <c r="F4" s="1" t="s">
        <v>117</v>
      </c>
      <c r="G4" s="1" t="s">
        <v>99</v>
      </c>
      <c r="H4" s="1" t="s">
        <v>103</v>
      </c>
      <c r="I4" s="1" t="s">
        <v>72</v>
      </c>
      <c r="J4" s="1" t="s">
        <v>104</v>
      </c>
      <c r="K4" s="1" t="s">
        <v>72</v>
      </c>
      <c r="L4" s="1" t="s">
        <v>72</v>
      </c>
      <c r="M4" s="1" t="s">
        <v>105</v>
      </c>
      <c r="N4" s="1" t="s">
        <v>105</v>
      </c>
      <c r="O4" s="1" t="s">
        <v>7</v>
      </c>
      <c r="P4" s="1" t="s">
        <v>106</v>
      </c>
      <c r="Q4" s="1" t="s">
        <v>118</v>
      </c>
      <c r="R4" s="1" t="s">
        <v>108</v>
      </c>
      <c r="S4" s="1" t="s">
        <v>109</v>
      </c>
      <c r="T4" s="1" t="s">
        <v>110</v>
      </c>
    </row>
    <row r="5" ht="14.25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2021-08-24T07:57:34Z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3AD0697A802D420FA323F614837BD6F1</vt:lpwstr>
  </property>
  <property fmtid="{D5CDD505-2E9C-101B-9397-08002B2CF9AE}" pid="3" name="KSOProductBuildVer">
    <vt:lpwstr>2052-11.1.0.10503</vt:lpwstr>
  </property>
</Properties>
</file>