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<sst xmlns="http://schemas.openxmlformats.org/spreadsheetml/2006/main" count="147" uniqueCount="92">
  <si>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</si>
  <si>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</si>
  <si>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</si>
  <si>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</si>
  <si>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</si>
  <si>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</si>
  <si>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</si>
  <si>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</si>
  <si>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</si>
  <si>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</si>
  <si>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</si>
  <si>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</si>
  <si>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</si>
  <si>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</si>
  <si>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</si>
  <si>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</si>
  <si>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</si>
  <si>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</si>
  <si>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</si>
  <si>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</si>
  <si>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</si>
  <si>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</si>
  <si>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</si>
  <si>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</si>
  <si>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</si>
  <si>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</si>
  <si>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</si>
  <si>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[上海]上海东方佘山索菲特大酒店(77149423)</t>
  </si>
  <si>
    <t>索菲特豪华房&lt;双床&gt;&lt;特惠专享&gt;&lt;双人入住&gt;&lt;双早&gt;</t>
  </si>
  <si>
    <t>CNY</t>
  </si>
  <si>
    <t>郑丽萍</t>
  </si>
  <si>
    <t>CA13744210826CNY</t>
  </si>
  <si>
    <t>未提现</t>
  </si>
  <si>
    <t>携程开票</t>
  </si>
  <si>
    <t>[上海]上海半岛酒店(65670331)</t>
  </si>
  <si>
    <t>特级豪华江景房&lt;双床&gt;&lt;双人入住&gt;&lt;双早&gt;</t>
  </si>
  <si>
    <t>吴颖</t>
  </si>
  <si>
    <t>CA13744210827CNY</t>
  </si>
  <si>
    <t>取消</t>
  </si>
  <si>
    <t>赔款</t>
  </si>
  <si>
    <t>[东莞]东莞君汇酒店(60184180)</t>
  </si>
  <si>
    <t>特惠房&lt;双人入住&gt;&lt;无早&gt;</t>
  </si>
  <si>
    <t>喻澳</t>
  </si>
  <si>
    <t>，</t>
  </si>
  <si>
    <t>本期扣款56元</t>
  </si>
  <si>
    <t>2028 CNY</t>
  </si>
  <si>
    <t>A210827101823481</t>
  </si>
  <si>
    <t>A210827101847481</t>
  </si>
  <si>
    <t>总计：2028元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</si>
  <si>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</si>
  <si>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</si>
  <si>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</si>
  <si>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</si>
  <si>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</si>
  <si>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</si>
  <si>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</si>
  <si>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</si>
  <si>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</si>
  <si>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</si>
  <si>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</si>
  <si>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</si>
  <si>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</si>
  <si>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</si>
  <si>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</si>
  <si>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</si>
  <si>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</si>
  <si>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2021-06-28</t>
  </si>
  <si>
    <t>2176084</t>
  </si>
  <si>
    <t>上海东方佘山索菲特大酒店</t>
  </si>
  <si>
    <t>2021-08-09</t>
  </si>
  <si>
    <t>2021-08-11</t>
  </si>
  <si>
    <t>退房日月结</t>
  </si>
  <si>
    <t>2084.00</t>
  </si>
  <si>
    <t>RMB</t>
  </si>
  <si>
    <t>0</t>
  </si>
  <si>
    <t>0.00</t>
  </si>
  <si>
    <t>携程汇登国内直连</t>
  </si>
  <si>
    <t>2021-06-28 18:12:37</t>
  </si>
  <si>
    <t>否</t>
  </si>
  <si>
    <t>广州汇登信息科技有限公司</t>
  </si>
  <si>
    <t>直采</t>
  </si>
  <si>
    <t>2021-06-25</t>
  </si>
  <si>
    <t>2171916</t>
  </si>
  <si>
    <t>上海半岛酒店</t>
  </si>
  <si>
    <t>2021-08-10</t>
  </si>
  <si>
    <t>2021-08-12</t>
  </si>
  <si>
    <t>2021-06-25 16:46:02</t>
  </si>
  <si>
    <t>2021-06-12</t>
  </si>
  <si>
    <t>2155287</t>
  </si>
  <si>
    <t>丽江丽世酒店</t>
  </si>
  <si>
    <t>袁玲玲</t>
  </si>
  <si>
    <t>--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</si>
</sst>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8" fillId="15" borderId="3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15646464053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44417</v>
      </c>
      <c r="G2" s="5">
        <v>44419</v>
      </c>
      <c r="H2" s="4">
        <v>1</v>
      </c>
      <c r="I2" s="4">
        <v>2</v>
      </c>
      <c r="J2" s="4">
        <v>2</v>
      </c>
      <c r="K2" s="4" t="s">
        <v>29</v>
      </c>
      <c r="L2" s="4">
        <v>2084</v>
      </c>
      <c r="M2" s="4">
        <v>2084</v>
      </c>
      <c r="N2" s="4" t="s">
        <v>30</v>
      </c>
      <c r="O2" s="4" t="s">
        <v>31</v>
      </c>
      <c r="P2" s="4" t="s">
        <v>32</v>
      </c>
      <c r="Q2" s="4">
        <v>0</v>
      </c>
      <c r="R2" s="6">
        <v>44375</v>
      </c>
      <c r="S2" s="5">
        <v>44434</v>
      </c>
      <c r="T2" s="4" t="s">
        <v>33</v>
      </c>
      <c r="U2" s="4">
        <v>2084</v>
      </c>
      <c r="V2" s="4">
        <v>0</v>
      </c>
      <c r="W2" s="4">
        <v>0</v>
      </c>
      <c r="X2" s="4">
        <v>2176084</v>
      </c>
    </row>
    <row r="3" s="4" customFormat="1" spans="1:24">
      <c r="A3" s="4">
        <v>15621201553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44418</v>
      </c>
      <c r="G3" s="5">
        <v>44420</v>
      </c>
      <c r="H3" s="4">
        <v>1</v>
      </c>
      <c r="I3" s="4">
        <v>2</v>
      </c>
      <c r="J3" s="4">
        <v>2</v>
      </c>
      <c r="K3" s="4" t="s">
        <v>29</v>
      </c>
      <c r="L3" s="4">
        <v>7420</v>
      </c>
      <c r="M3" s="4">
        <v>7420</v>
      </c>
      <c r="N3" s="4" t="s">
        <v>36</v>
      </c>
      <c r="O3" s="4" t="s">
        <v>37</v>
      </c>
      <c r="P3" s="4" t="s">
        <v>32</v>
      </c>
      <c r="Q3" s="4">
        <v>0</v>
      </c>
      <c r="R3" s="6">
        <v>44372</v>
      </c>
      <c r="S3" s="5">
        <v>44435</v>
      </c>
      <c r="T3" s="4" t="s">
        <v>33</v>
      </c>
      <c r="U3" s="4">
        <v>7420</v>
      </c>
      <c r="V3" s="4">
        <v>0</v>
      </c>
      <c r="W3" s="4">
        <v>0</v>
      </c>
      <c r="X3" s="4">
        <v>2171916</v>
      </c>
    </row>
    <row r="4" s="4" customFormat="1" spans="1:24">
      <c r="A4" s="4">
        <v>15621201553</v>
      </c>
      <c r="B4" s="4" t="s">
        <v>25</v>
      </c>
      <c r="C4" s="4" t="s">
        <v>38</v>
      </c>
      <c r="D4" s="4" t="s">
        <v>34</v>
      </c>
      <c r="E4" s="4" t="s">
        <v>35</v>
      </c>
      <c r="F4" s="5">
        <v>44418</v>
      </c>
      <c r="G4" s="5">
        <v>44420</v>
      </c>
      <c r="H4" s="4">
        <v>1</v>
      </c>
      <c r="I4" s="4">
        <v>2</v>
      </c>
      <c r="J4" s="4">
        <v>2</v>
      </c>
      <c r="K4" s="4" t="s">
        <v>29</v>
      </c>
      <c r="L4" s="4">
        <v>-7420</v>
      </c>
      <c r="M4" s="4">
        <v>-7420</v>
      </c>
      <c r="N4" s="4" t="s">
        <v>36</v>
      </c>
      <c r="O4" s="4" t="s">
        <v>37</v>
      </c>
      <c r="P4" s="4" t="s">
        <v>32</v>
      </c>
      <c r="Q4" s="4">
        <v>0</v>
      </c>
      <c r="R4" s="6">
        <v>44372</v>
      </c>
      <c r="S4" s="5">
        <v>44435</v>
      </c>
      <c r="T4" s="4" t="s">
        <v>33</v>
      </c>
      <c r="U4" s="4">
        <v>-7420</v>
      </c>
      <c r="V4" s="4">
        <v>0</v>
      </c>
      <c r="W4" s="4">
        <v>0</v>
      </c>
      <c r="X4" s="4">
        <v>2171916</v>
      </c>
    </row>
    <row r="5" s="4" customFormat="1" spans="1:24">
      <c r="A5" s="4">
        <v>15671715056</v>
      </c>
      <c r="B5" s="4" t="s">
        <v>25</v>
      </c>
      <c r="C5" s="4" t="s">
        <v>39</v>
      </c>
      <c r="D5" s="4" t="s">
        <v>40</v>
      </c>
      <c r="E5" s="4" t="s">
        <v>41</v>
      </c>
      <c r="F5" s="5">
        <v>44379</v>
      </c>
      <c r="G5" s="5">
        <v>44382</v>
      </c>
      <c r="H5" s="4">
        <v>1</v>
      </c>
      <c r="I5" s="4">
        <v>3</v>
      </c>
      <c r="J5" s="4">
        <v>3</v>
      </c>
      <c r="K5" s="4" t="s">
        <v>29</v>
      </c>
      <c r="L5" s="4">
        <v>-56</v>
      </c>
      <c r="M5" s="4">
        <v>-56</v>
      </c>
      <c r="N5" s="4" t="s">
        <v>42</v>
      </c>
      <c r="O5" s="4" t="s">
        <v>37</v>
      </c>
      <c r="P5" s="4" t="s">
        <v>32</v>
      </c>
      <c r="Q5" s="4">
        <v>0</v>
      </c>
      <c r="R5" s="6">
        <v>44378</v>
      </c>
      <c r="S5" s="5">
        <v>44435</v>
      </c>
      <c r="T5" s="4"/>
      <c r="U5" s="4">
        <v>0</v>
      </c>
      <c r="V5" s="4">
        <v>0</v>
      </c>
      <c r="W5" s="4">
        <v>0</v>
      </c>
      <c r="X5" s="4">
        <v>2180216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"/>
  <sheetViews>
    <sheetView tabSelected="1" workbookViewId="0">
      <selection activeCell="I32" sqref="I32"/>
    </sheetView>
  </sheetViews>
  <sheetFormatPr defaultColWidth="9" defaultRowHeight="13.5"/>
  <cols>
    <col min="1" max="1" width="12.25" style="4" customWidth="1"/>
    <col min="2" max="3" width="10.375" style="4"/>
    <col min="4" max="1634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hidden="1" spans="1:9">
      <c r="A2" s="4">
        <v>15672787808</v>
      </c>
      <c r="B2" s="5">
        <v>44412</v>
      </c>
      <c r="C2" s="5">
        <v>44414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15646464053</v>
      </c>
      <c r="B3" s="5">
        <v>44417</v>
      </c>
      <c r="C3" s="5">
        <v>44419</v>
      </c>
      <c r="D3" s="4">
        <v>2084</v>
      </c>
      <c r="E3" s="4" t="str">
        <f>VLOOKUP(A3,HOP!A:L,12,0)</f>
        <v>2084.00</v>
      </c>
      <c r="F3" s="4" t="str">
        <f>VLOOKUP(A3,HOP!A:C,3,0)</f>
        <v>2176084</v>
      </c>
      <c r="G3" s="4">
        <f>D3-E3</f>
        <v>0</v>
      </c>
      <c r="H3" s="4" t="str">
        <f>$H$1&amp;F3</f>
        <v>，2176084</v>
      </c>
      <c r="I3" s="4" t="str">
        <f>VLOOKUP(A3,HOP!A:T,20,0)</f>
        <v>直采</v>
      </c>
    </row>
    <row r="4" s="4" customFormat="1" hidden="1" spans="1:9">
      <c r="A4" s="4">
        <v>15621201553</v>
      </c>
      <c r="B4" s="5">
        <v>44418</v>
      </c>
      <c r="C4" s="5">
        <v>44420</v>
      </c>
      <c r="D4" s="4">
        <v>0</v>
      </c>
      <c r="E4" s="4" t="str">
        <f>VLOOKUP(A4,HOP!A:L,12,0)</f>
        <v>0.00</v>
      </c>
      <c r="F4" s="4" t="str">
        <f>VLOOKUP(A4,HOP!A:C,3,0)</f>
        <v>2171916</v>
      </c>
      <c r="G4" s="4">
        <f>D4-E4</f>
        <v>0</v>
      </c>
      <c r="H4" s="4" t="str">
        <f>$H$1&amp;F4</f>
        <v>，2171916</v>
      </c>
      <c r="I4" s="4" t="str">
        <f>VLOOKUP(A4,HOP!A:T,20,0)</f>
        <v>直采</v>
      </c>
    </row>
    <row r="5" s="4" customFormat="1" spans="1:10">
      <c r="A5" s="4">
        <v>15671715056</v>
      </c>
      <c r="B5" s="5">
        <v>44379</v>
      </c>
      <c r="C5" s="5">
        <v>44382</v>
      </c>
      <c r="D5" s="4">
        <v>-56</v>
      </c>
      <c r="E5" s="4" t="e">
        <f>VLOOKUP(A5,HOP!A:L,12,0)</f>
        <v>#N/A</v>
      </c>
      <c r="F5" s="4">
        <v>2180216</v>
      </c>
      <c r="G5" s="4" t="e">
        <f>D5-E5</f>
        <v>#N/A</v>
      </c>
      <c r="H5" s="4" t="str">
        <f>$H$1&amp;F5</f>
        <v>，2180216</v>
      </c>
      <c r="I5" s="4" t="e">
        <f>VLOOKUP(A5,HOP!A:T,20,0)</f>
        <v>#N/A</v>
      </c>
      <c r="J5" s="4" t="s">
        <v>44</v>
      </c>
    </row>
    <row r="7" spans="4:4">
      <c r="D7" s="4">
        <f>SUM(D3:D6)</f>
        <v>2028</v>
      </c>
    </row>
    <row r="8" spans="4:4">
      <c r="D8" s="4" t="s">
        <v>45</v>
      </c>
    </row>
    <row r="9" spans="1:1">
      <c r="A9" s="4" t="s">
        <v>46</v>
      </c>
    </row>
    <row r="10" spans="1:1">
      <c r="A10" s="4" t="s">
        <v>47</v>
      </c>
    </row>
    <row r="11" spans="1:1">
      <c r="A11" s="4" t="s">
        <v>48</v>
      </c>
    </row>
  </sheetData>
  <autoFilter ref="A1:XFD8">
    <filterColumn colId="3">
      <filters blank="1">
        <filter val="2084"/>
        <filter val="-56"/>
        <filter val="2028"/>
        <filter val="2028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15646464053</v>
      </c>
      <c r="B2" s="1" t="s">
        <v>66</v>
      </c>
      <c r="C2" s="1" t="s">
        <v>67</v>
      </c>
      <c r="D2" s="1" t="s">
        <v>68</v>
      </c>
      <c r="E2" s="1" t="s">
        <v>30</v>
      </c>
      <c r="F2" s="1" t="s">
        <v>69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15621201553</v>
      </c>
      <c r="B3" s="1" t="s">
        <v>81</v>
      </c>
      <c r="C3" s="1" t="s">
        <v>82</v>
      </c>
      <c r="D3" s="1" t="s">
        <v>83</v>
      </c>
      <c r="E3" s="1" t="s">
        <v>36</v>
      </c>
      <c r="F3" s="1" t="s">
        <v>84</v>
      </c>
      <c r="G3" s="1" t="s">
        <v>85</v>
      </c>
      <c r="H3" s="1" t="s">
        <v>71</v>
      </c>
      <c r="I3" s="1" t="s">
        <v>75</v>
      </c>
      <c r="J3" s="1" t="s">
        <v>73</v>
      </c>
      <c r="K3" s="1" t="s">
        <v>75</v>
      </c>
      <c r="L3" s="1" t="s">
        <v>75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86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15549026903</v>
      </c>
      <c r="B4" s="1" t="s">
        <v>87</v>
      </c>
      <c r="C4" s="1" t="s">
        <v>88</v>
      </c>
      <c r="D4" s="1" t="s">
        <v>89</v>
      </c>
      <c r="E4" s="1" t="s">
        <v>90</v>
      </c>
      <c r="F4" s="1" t="s">
        <v>69</v>
      </c>
      <c r="G4" s="1" t="s">
        <v>70</v>
      </c>
      <c r="H4" s="1" t="s">
        <v>71</v>
      </c>
      <c r="I4" s="1" t="s">
        <v>75</v>
      </c>
      <c r="J4" s="1" t="s">
        <v>73</v>
      </c>
      <c r="K4" s="1" t="s">
        <v>75</v>
      </c>
      <c r="L4" s="1" t="s">
        <v>75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91</v>
      </c>
      <c r="R4" s="1" t="s">
        <v>78</v>
      </c>
      <c r="S4" s="1" t="s">
        <v>79</v>
      </c>
      <c r="T4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2021-08-27T01:28:31Z</dcterms:created>
  <dcterms:modified xsi:type="dcterms:W3CDTF">2021-08-27T02:17:20Z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30B7DA628B064E29B20EF6C7FEEB74E2</vt:lpwstr>
  </property>
  <property fmtid="{D5CDD505-2E9C-101B-9397-08002B2CF9AE}" pid="3" name="KSOProductBuildVer">
    <vt:lpwstr>2052-11.1.0.10503</vt:lpwstr>
  </property>
</Properties>
</file>