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<sst xmlns="http://schemas.openxmlformats.org/spreadsheetml/2006/main" count="257" uniqueCount="117">
  <si>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</si>
  <si>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</si>
  <si>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</si>
  <si>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</si>
  <si>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</si>
  <si>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</si>
  <si>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</si>
  <si>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</si>
  <si>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</si>
  <si>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</si>
  <si>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</si>
  <si>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</si>
  <si>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</si>
  <si>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</si>
  <si>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</si>
  <si>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</si>
  <si>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</si>
  <si>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</si>
  <si>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</si>
  <si>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</si>
  <si>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</si>
  <si>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</si>
  <si>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</si>
  <si>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</si>
  <si>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</si>
  <si>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</si>
  <si>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</si>
  <si>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[西归浦市]济州神话世界萨默塞特服务公寓(Somerset Jeju Shinhwa World)(15303721)</t>
  </si>
  <si>
    <t>家庭地暖套房&lt;今日特价 &gt;&lt;五人入住&gt;&lt;早餐&gt;</t>
  </si>
  <si>
    <t>CNY</t>
  </si>
  <si>
    <t>Jung/hyejin,lee/jungwon,jun/gilju,back/sujin,sin/jihan</t>
  </si>
  <si>
    <t>CA2019210830CNY-W</t>
  </si>
  <si>
    <t>未提现</t>
  </si>
  <si>
    <t>携程开票</t>
  </si>
  <si>
    <t>家庭套房&lt;今日特价 &gt;&lt;四人入住&gt;&lt;无早&gt;</t>
  </si>
  <si>
    <t>Kim/eunkyung</t>
  </si>
  <si>
    <t>取消</t>
  </si>
  <si>
    <t>[曼谷]曼谷JW万豪酒店(JW Marriott Hotel Bangkok)(3031185)</t>
  </si>
  <si>
    <t>豪华特大床房&lt;双人入住&gt;&lt;无早&gt;</t>
  </si>
  <si>
    <t>HONG/WANLI</t>
  </si>
  <si>
    <t>退单</t>
  </si>
  <si>
    <t>[芭堤雅]芭堤雅U中天酒店(U Jomtien Pattaya)(22681085)</t>
  </si>
  <si>
    <t>豪华房&lt;特惠&gt;&lt;双人入住&gt;&lt;双早&gt;</t>
  </si>
  <si>
    <t>Chartsiri/Archira</t>
  </si>
  <si>
    <t>seetayamanon/Rattiya,seetayamanon/Rattiya</t>
  </si>
  <si>
    <t>[新加坡]新加坡客安酒店 (SG Clean)(The Clan Hotel Singapore by Far East Hospitality (SG Clean))(76296409)</t>
  </si>
  <si>
    <t>豪华房&lt;促销&gt;&lt;双人入住&gt;&lt;无早&gt;</t>
  </si>
  <si>
    <t>Quek/Shu Chin Emilia</t>
  </si>
  <si>
    <t>豪华房&lt;今日特价 &gt;&lt;双人入住&gt;&lt;双早&gt;</t>
  </si>
  <si>
    <t>Ujjin/Jompol,Magalenes/Edmon Ryan</t>
  </si>
  <si>
    <t>,</t>
  </si>
  <si>
    <t>A210830104657481</t>
  </si>
  <si>
    <t>CNY / HKD 当前参考汇率: 1.2047328</t>
  </si>
  <si>
    <t>总计： 4267.39 CNY/
5141.06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</si>
  <si>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</si>
  <si>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</si>
  <si>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</si>
  <si>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</si>
  <si>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</si>
  <si>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</si>
  <si>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</si>
  <si>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</si>
  <si>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</si>
  <si>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</si>
  <si>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</si>
  <si>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</si>
  <si>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</si>
  <si>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</si>
  <si>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</si>
  <si>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</si>
  <si>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</si>
  <si>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2021-08-26</t>
  </si>
  <si>
    <t>2233111</t>
  </si>
  <si>
    <t>芭堤雅U中天酒店</t>
  </si>
  <si>
    <t>Ujjin Jompol,Magalenes Edmon Ryan</t>
  </si>
  <si>
    <t>2021-08-27</t>
  </si>
  <si>
    <t>退房日周结</t>
  </si>
  <si>
    <t>341.00</t>
  </si>
  <si>
    <t>RMB</t>
  </si>
  <si>
    <t>0</t>
  </si>
  <si>
    <t>0.00</t>
  </si>
  <si>
    <t>携程国际直连(DD)</t>
  </si>
  <si>
    <t>2021-08-26 10:55:22</t>
  </si>
  <si>
    <t>否</t>
  </si>
  <si>
    <t>汇智国际旅游发展有限公司</t>
  </si>
  <si>
    <t>直采</t>
  </si>
  <si>
    <t>2021-08-24</t>
  </si>
  <si>
    <t>2232003</t>
  </si>
  <si>
    <t>新加坡客安酒店 (SG Clean)</t>
  </si>
  <si>
    <t>Quek Shu Chin Emilia</t>
  </si>
  <si>
    <t>2021-08-28</t>
  </si>
  <si>
    <t>1053.00</t>
  </si>
  <si>
    <t>2021-08-25 09:51:21</t>
  </si>
  <si>
    <t>2231662</t>
  </si>
  <si>
    <t>Chartsiri Archira</t>
  </si>
  <si>
    <t>333.00</t>
  </si>
  <si>
    <t>2021-08-24 18:55:19</t>
  </si>
  <si>
    <t>2021-08-18</t>
  </si>
  <si>
    <t>2226281</t>
  </si>
  <si>
    <t>曼谷JW万豪酒店</t>
  </si>
  <si>
    <t>HONG WANLI</t>
  </si>
  <si>
    <t>2021-08-23</t>
  </si>
  <si>
    <t>2075.00</t>
  </si>
  <si>
    <t>2021-08-18 11:27:32</t>
  </si>
  <si>
    <t>2021-07-03</t>
  </si>
  <si>
    <t>2182563</t>
  </si>
  <si>
    <t>济州神话世界盛捷服务公寓</t>
  </si>
  <si>
    <t>Kim eunkyung</t>
  </si>
  <si>
    <t>4654.00</t>
  </si>
  <si>
    <t>465.40</t>
  </si>
  <si>
    <t>-4188</t>
  </si>
  <si>
    <t>2021-07-05 10:06:45</t>
  </si>
  <si>
    <t>2021-06-11</t>
  </si>
  <si>
    <t>2153973</t>
  </si>
  <si>
    <t>Jung hyejin,lee jungwon,jun gilju,back sujin,sin jihan</t>
  </si>
  <si>
    <t>2021-08-22</t>
  </si>
  <si>
    <t>2021-06-12 09:12:34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</si>
</sst>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2" fillId="2" borderId="4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15547589140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44430</v>
      </c>
      <c r="G2" s="5">
        <v>44432</v>
      </c>
      <c r="H2" s="4">
        <v>1</v>
      </c>
      <c r="I2" s="4">
        <v>2</v>
      </c>
      <c r="J2" s="4">
        <v>2</v>
      </c>
      <c r="K2" s="4" t="s">
        <v>29</v>
      </c>
      <c r="L2" s="4">
        <v>6068</v>
      </c>
      <c r="M2" s="4">
        <v>6068</v>
      </c>
      <c r="N2" s="4" t="s">
        <v>30</v>
      </c>
      <c r="O2" s="4" t="s">
        <v>31</v>
      </c>
      <c r="P2" s="4" t="s">
        <v>32</v>
      </c>
      <c r="Q2" s="4">
        <v>0</v>
      </c>
      <c r="R2" s="6">
        <v>44358</v>
      </c>
      <c r="S2" s="5">
        <v>44438</v>
      </c>
      <c r="T2" s="4" t="s">
        <v>33</v>
      </c>
      <c r="U2" s="4">
        <v>6068</v>
      </c>
      <c r="V2" s="4">
        <v>0</v>
      </c>
      <c r="W2" s="4">
        <v>0</v>
      </c>
      <c r="X2" s="4">
        <v>2153973</v>
      </c>
    </row>
    <row r="3" s="4" customFormat="1" spans="1:24">
      <c r="A3" s="4">
        <v>15690029254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44434</v>
      </c>
      <c r="G3" s="5">
        <v>44436</v>
      </c>
      <c r="H3" s="4">
        <v>1</v>
      </c>
      <c r="I3" s="4">
        <v>2</v>
      </c>
      <c r="J3" s="4">
        <v>2</v>
      </c>
      <c r="K3" s="4" t="s">
        <v>29</v>
      </c>
      <c r="L3" s="4">
        <v>4654</v>
      </c>
      <c r="M3" s="4">
        <v>4654</v>
      </c>
      <c r="N3" s="4" t="s">
        <v>35</v>
      </c>
      <c r="O3" s="4" t="s">
        <v>31</v>
      </c>
      <c r="P3" s="4" t="s">
        <v>32</v>
      </c>
      <c r="Q3" s="4">
        <v>0</v>
      </c>
      <c r="R3" s="6">
        <v>44380</v>
      </c>
      <c r="S3" s="5">
        <v>44438</v>
      </c>
      <c r="T3" s="4" t="s">
        <v>33</v>
      </c>
      <c r="U3" s="4">
        <v>4654</v>
      </c>
      <c r="V3" s="4">
        <v>0</v>
      </c>
      <c r="W3" s="4">
        <v>0</v>
      </c>
      <c r="X3" s="4">
        <v>2182563</v>
      </c>
    </row>
    <row r="4" s="4" customFormat="1" spans="1:24">
      <c r="A4" s="4">
        <v>15547589140</v>
      </c>
      <c r="B4" s="4" t="s">
        <v>25</v>
      </c>
      <c r="C4" s="4" t="s">
        <v>36</v>
      </c>
      <c r="D4" s="4" t="s">
        <v>27</v>
      </c>
      <c r="E4" s="4" t="s">
        <v>28</v>
      </c>
      <c r="F4" s="5">
        <v>44430</v>
      </c>
      <c r="G4" s="5">
        <v>44432</v>
      </c>
      <c r="H4" s="4">
        <v>1</v>
      </c>
      <c r="I4" s="4">
        <v>2</v>
      </c>
      <c r="J4" s="4">
        <v>2</v>
      </c>
      <c r="K4" s="4" t="s">
        <v>29</v>
      </c>
      <c r="L4" s="4">
        <v>-6068</v>
      </c>
      <c r="M4" s="4">
        <v>-6068</v>
      </c>
      <c r="N4" s="4" t="s">
        <v>30</v>
      </c>
      <c r="O4" s="4" t="s">
        <v>31</v>
      </c>
      <c r="P4" s="4" t="s">
        <v>32</v>
      </c>
      <c r="Q4" s="4">
        <v>0</v>
      </c>
      <c r="R4" s="6">
        <v>44358</v>
      </c>
      <c r="S4" s="5">
        <v>44438</v>
      </c>
      <c r="T4" s="4" t="s">
        <v>33</v>
      </c>
      <c r="U4" s="4">
        <v>-6068</v>
      </c>
      <c r="V4" s="4">
        <v>0</v>
      </c>
      <c r="W4" s="4">
        <v>0</v>
      </c>
      <c r="X4" s="4">
        <v>2153973</v>
      </c>
    </row>
    <row r="5" s="4" customFormat="1" spans="1:24">
      <c r="A5" s="4">
        <v>16088438955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44426</v>
      </c>
      <c r="G5" s="5">
        <v>44431</v>
      </c>
      <c r="H5" s="4">
        <v>1</v>
      </c>
      <c r="I5" s="4">
        <v>5</v>
      </c>
      <c r="J5" s="4">
        <v>5</v>
      </c>
      <c r="K5" s="4" t="s">
        <v>29</v>
      </c>
      <c r="L5" s="4">
        <v>2075</v>
      </c>
      <c r="M5" s="4">
        <v>2075</v>
      </c>
      <c r="N5" s="4" t="s">
        <v>39</v>
      </c>
      <c r="O5" s="4" t="s">
        <v>31</v>
      </c>
      <c r="P5" s="4" t="s">
        <v>32</v>
      </c>
      <c r="Q5" s="4">
        <v>0</v>
      </c>
      <c r="R5" s="6">
        <v>44426</v>
      </c>
      <c r="S5" s="5">
        <v>44438</v>
      </c>
      <c r="T5" s="4" t="s">
        <v>33</v>
      </c>
      <c r="U5" s="4">
        <v>2075</v>
      </c>
      <c r="V5" s="4">
        <v>0</v>
      </c>
      <c r="W5" s="4">
        <v>0</v>
      </c>
      <c r="X5" s="4">
        <v>2226281</v>
      </c>
    </row>
    <row r="6" s="4" customFormat="1" spans="1:24">
      <c r="A6" s="4">
        <v>15690029254</v>
      </c>
      <c r="B6" s="4" t="s">
        <v>25</v>
      </c>
      <c r="C6" s="4" t="s">
        <v>40</v>
      </c>
      <c r="D6" s="4" t="s">
        <v>27</v>
      </c>
      <c r="E6" s="4" t="s">
        <v>34</v>
      </c>
      <c r="F6" s="5">
        <v>44434</v>
      </c>
      <c r="G6" s="5">
        <v>44436</v>
      </c>
      <c r="H6" s="4">
        <v>1</v>
      </c>
      <c r="I6" s="4">
        <v>2</v>
      </c>
      <c r="J6" s="4">
        <v>2</v>
      </c>
      <c r="K6" s="4" t="s">
        <v>29</v>
      </c>
      <c r="L6" s="4">
        <v>-4188.61</v>
      </c>
      <c r="M6" s="4">
        <v>-4188.61</v>
      </c>
      <c r="N6" s="4" t="s">
        <v>35</v>
      </c>
      <c r="O6" s="4" t="s">
        <v>31</v>
      </c>
      <c r="P6" s="4" t="s">
        <v>32</v>
      </c>
      <c r="Q6" s="4">
        <v>0</v>
      </c>
      <c r="R6" s="6">
        <v>44380</v>
      </c>
      <c r="S6" s="5">
        <v>44438</v>
      </c>
      <c r="T6" s="4" t="s">
        <v>33</v>
      </c>
      <c r="U6" s="4">
        <v>-4188.61</v>
      </c>
      <c r="V6" s="4">
        <v>0</v>
      </c>
      <c r="W6" s="4">
        <v>0</v>
      </c>
      <c r="X6" s="4">
        <v>2182563</v>
      </c>
    </row>
    <row r="7" s="4" customFormat="1" spans="1:24">
      <c r="A7" s="4">
        <v>16128219861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44434</v>
      </c>
      <c r="G7" s="5">
        <v>44435</v>
      </c>
      <c r="H7" s="4">
        <v>1</v>
      </c>
      <c r="I7" s="4">
        <v>1</v>
      </c>
      <c r="J7" s="4">
        <v>1</v>
      </c>
      <c r="K7" s="4" t="s">
        <v>29</v>
      </c>
      <c r="L7" s="4">
        <v>333</v>
      </c>
      <c r="M7" s="4">
        <v>333</v>
      </c>
      <c r="N7" s="4" t="s">
        <v>43</v>
      </c>
      <c r="O7" s="4" t="s">
        <v>31</v>
      </c>
      <c r="P7" s="4" t="s">
        <v>32</v>
      </c>
      <c r="Q7" s="4">
        <v>0</v>
      </c>
      <c r="R7" s="6">
        <v>44432</v>
      </c>
      <c r="S7" s="5">
        <v>44438</v>
      </c>
      <c r="T7" s="4" t="s">
        <v>33</v>
      </c>
      <c r="U7" s="4">
        <v>333</v>
      </c>
      <c r="V7" s="4">
        <v>0</v>
      </c>
      <c r="W7" s="4">
        <v>0</v>
      </c>
      <c r="X7" s="4">
        <v>2231662</v>
      </c>
    </row>
    <row r="8" s="4" customFormat="1" spans="1:24">
      <c r="A8" s="4">
        <v>16128878936</v>
      </c>
      <c r="B8" s="4" t="s">
        <v>25</v>
      </c>
      <c r="C8" s="4" t="s">
        <v>26</v>
      </c>
      <c r="D8" s="4" t="s">
        <v>41</v>
      </c>
      <c r="E8" s="4" t="s">
        <v>42</v>
      </c>
      <c r="F8" s="5">
        <v>44434</v>
      </c>
      <c r="G8" s="5">
        <v>44435</v>
      </c>
      <c r="H8" s="4">
        <v>1</v>
      </c>
      <c r="I8" s="4">
        <v>1</v>
      </c>
      <c r="J8" s="4">
        <v>1</v>
      </c>
      <c r="K8" s="4" t="s">
        <v>29</v>
      </c>
      <c r="L8" s="4">
        <v>333</v>
      </c>
      <c r="M8" s="4">
        <v>333</v>
      </c>
      <c r="N8" s="4" t="s">
        <v>44</v>
      </c>
      <c r="O8" s="4" t="s">
        <v>31</v>
      </c>
      <c r="P8" s="4" t="s">
        <v>32</v>
      </c>
      <c r="Q8" s="4">
        <v>0</v>
      </c>
      <c r="R8" s="6">
        <v>44432</v>
      </c>
      <c r="S8" s="5">
        <v>44438</v>
      </c>
      <c r="T8" s="4" t="s">
        <v>33</v>
      </c>
      <c r="U8" s="4">
        <v>333</v>
      </c>
      <c r="V8" s="4">
        <v>0</v>
      </c>
      <c r="W8" s="4">
        <v>0</v>
      </c>
      <c r="X8" s="4">
        <v>2231855</v>
      </c>
    </row>
    <row r="9" s="4" customFormat="1" spans="1:24">
      <c r="A9" s="4">
        <v>16128878936</v>
      </c>
      <c r="B9" s="4" t="s">
        <v>25</v>
      </c>
      <c r="C9" s="4" t="s">
        <v>36</v>
      </c>
      <c r="D9" s="4" t="s">
        <v>41</v>
      </c>
      <c r="E9" s="4" t="s">
        <v>42</v>
      </c>
      <c r="F9" s="5">
        <v>44434</v>
      </c>
      <c r="G9" s="5">
        <v>44435</v>
      </c>
      <c r="H9" s="4">
        <v>1</v>
      </c>
      <c r="I9" s="4">
        <v>1</v>
      </c>
      <c r="J9" s="4">
        <v>1</v>
      </c>
      <c r="K9" s="4" t="s">
        <v>29</v>
      </c>
      <c r="L9" s="4">
        <v>-333</v>
      </c>
      <c r="M9" s="4">
        <v>-333</v>
      </c>
      <c r="N9" s="4" t="s">
        <v>44</v>
      </c>
      <c r="O9" s="4" t="s">
        <v>31</v>
      </c>
      <c r="P9" s="4" t="s">
        <v>32</v>
      </c>
      <c r="Q9" s="4">
        <v>0</v>
      </c>
      <c r="R9" s="6">
        <v>44432</v>
      </c>
      <c r="S9" s="5">
        <v>44438</v>
      </c>
      <c r="T9" s="4" t="s">
        <v>33</v>
      </c>
      <c r="U9" s="4">
        <v>-333</v>
      </c>
      <c r="V9" s="4">
        <v>0</v>
      </c>
      <c r="W9" s="4">
        <v>0</v>
      </c>
      <c r="X9" s="4">
        <v>2231855</v>
      </c>
    </row>
    <row r="10" s="4" customFormat="1" spans="1:24">
      <c r="A10" s="4">
        <v>16129517181</v>
      </c>
      <c r="B10" s="4" t="s">
        <v>25</v>
      </c>
      <c r="C10" s="4" t="s">
        <v>26</v>
      </c>
      <c r="D10" s="4" t="s">
        <v>45</v>
      </c>
      <c r="E10" s="4" t="s">
        <v>46</v>
      </c>
      <c r="F10" s="5">
        <v>44435</v>
      </c>
      <c r="G10" s="5">
        <v>44436</v>
      </c>
      <c r="H10" s="4">
        <v>1</v>
      </c>
      <c r="I10" s="4">
        <v>1</v>
      </c>
      <c r="J10" s="4">
        <v>1</v>
      </c>
      <c r="K10" s="4" t="s">
        <v>29</v>
      </c>
      <c r="L10" s="4">
        <v>1053</v>
      </c>
      <c r="M10" s="4">
        <v>1053</v>
      </c>
      <c r="N10" s="4" t="s">
        <v>47</v>
      </c>
      <c r="O10" s="4" t="s">
        <v>31</v>
      </c>
      <c r="P10" s="4" t="s">
        <v>32</v>
      </c>
      <c r="Q10" s="4">
        <v>0</v>
      </c>
      <c r="R10" s="6">
        <v>44432</v>
      </c>
      <c r="S10" s="5">
        <v>44438</v>
      </c>
      <c r="T10" s="4" t="s">
        <v>33</v>
      </c>
      <c r="U10" s="4">
        <v>1053</v>
      </c>
      <c r="V10" s="4">
        <v>0</v>
      </c>
      <c r="W10" s="4">
        <v>0</v>
      </c>
      <c r="X10" s="4">
        <v>2232003</v>
      </c>
    </row>
    <row r="11" s="4" customFormat="1" spans="1:24">
      <c r="A11" s="4">
        <v>16137962720</v>
      </c>
      <c r="B11" s="4" t="s">
        <v>25</v>
      </c>
      <c r="C11" s="4" t="s">
        <v>26</v>
      </c>
      <c r="D11" s="4" t="s">
        <v>41</v>
      </c>
      <c r="E11" s="4" t="s">
        <v>48</v>
      </c>
      <c r="F11" s="5">
        <v>44434</v>
      </c>
      <c r="G11" s="5">
        <v>44435</v>
      </c>
      <c r="H11" s="4">
        <v>1</v>
      </c>
      <c r="I11" s="4">
        <v>1</v>
      </c>
      <c r="J11" s="4">
        <v>1</v>
      </c>
      <c r="K11" s="4" t="s">
        <v>29</v>
      </c>
      <c r="L11" s="4">
        <v>341</v>
      </c>
      <c r="M11" s="4">
        <v>341</v>
      </c>
      <c r="N11" s="4" t="s">
        <v>49</v>
      </c>
      <c r="O11" s="4" t="s">
        <v>31</v>
      </c>
      <c r="P11" s="4" t="s">
        <v>32</v>
      </c>
      <c r="Q11" s="4">
        <v>0</v>
      </c>
      <c r="R11" s="6">
        <v>44434</v>
      </c>
      <c r="S11" s="5">
        <v>44438</v>
      </c>
      <c r="T11" s="4" t="s">
        <v>33</v>
      </c>
      <c r="U11" s="4">
        <v>341</v>
      </c>
      <c r="V11" s="4">
        <v>0</v>
      </c>
      <c r="W11" s="4">
        <v>0</v>
      </c>
      <c r="X11" s="4">
        <v>2233111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F34" sqref="F34"/>
    </sheetView>
  </sheetViews>
  <sheetFormatPr defaultColWidth="9" defaultRowHeight="13.5"/>
  <cols>
    <col min="1" max="1" width="17.2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hidden="1" spans="1:9">
      <c r="A2" s="4">
        <v>15547589140</v>
      </c>
      <c r="B2" s="5">
        <v>44430</v>
      </c>
      <c r="C2" s="5">
        <v>44432</v>
      </c>
      <c r="D2" s="4">
        <v>0</v>
      </c>
      <c r="E2" s="4" t="str">
        <f>VLOOKUP(A2,HOP!A:L,12,0)</f>
        <v>0.00</v>
      </c>
      <c r="F2" s="4" t="str">
        <f>VLOOKUP(A2,HOP!A:C,3,0)</f>
        <v>2153973</v>
      </c>
      <c r="G2" s="4">
        <f>D2-E2</f>
        <v>0</v>
      </c>
      <c r="H2" s="4" t="str">
        <f>$H$1&amp;F2</f>
        <v>,2153973</v>
      </c>
      <c r="I2" s="4" t="str">
        <f>VLOOKUP(A2,HOP!A:T,20,0)</f>
        <v>直采</v>
      </c>
    </row>
    <row r="3" s="4" customFormat="1" spans="1:9">
      <c r="A3" s="4">
        <v>15690029254</v>
      </c>
      <c r="B3" s="5">
        <v>44434</v>
      </c>
      <c r="C3" s="5">
        <v>44436</v>
      </c>
      <c r="D3" s="4">
        <v>465.39</v>
      </c>
      <c r="E3" s="4" t="str">
        <f>VLOOKUP(A3,HOP!A:L,12,0)</f>
        <v>465.40</v>
      </c>
      <c r="F3" s="4" t="str">
        <f>VLOOKUP(A3,HOP!A:C,3,0)</f>
        <v>2182563</v>
      </c>
      <c r="G3" s="4">
        <f>D3-E3</f>
        <v>-0.00999999999999091</v>
      </c>
      <c r="H3" s="4" t="str">
        <f>$H$1&amp;F3</f>
        <v>,2182563</v>
      </c>
      <c r="I3" s="4" t="str">
        <f>VLOOKUP(A3,HOP!A:T,20,0)</f>
        <v>直采</v>
      </c>
    </row>
    <row r="4" s="4" customFormat="1" spans="1:9">
      <c r="A4" s="4">
        <v>16088438955</v>
      </c>
      <c r="B4" s="5">
        <v>44426</v>
      </c>
      <c r="C4" s="5">
        <v>44431</v>
      </c>
      <c r="D4" s="4">
        <v>2075</v>
      </c>
      <c r="E4" s="4" t="str">
        <f>VLOOKUP(A4,HOP!A:L,12,0)</f>
        <v>2075.00</v>
      </c>
      <c r="F4" s="4" t="str">
        <f>VLOOKUP(A4,HOP!A:C,3,0)</f>
        <v>2226281</v>
      </c>
      <c r="G4" s="4">
        <f>D4-E4</f>
        <v>0</v>
      </c>
      <c r="H4" s="4" t="str">
        <f>$H$1&amp;F4</f>
        <v>,2226281</v>
      </c>
      <c r="I4" s="4" t="str">
        <f>VLOOKUP(A4,HOP!A:T,20,0)</f>
        <v>直采</v>
      </c>
    </row>
    <row r="5" s="4" customFormat="1" spans="1:9">
      <c r="A5" s="4">
        <v>16128219861</v>
      </c>
      <c r="B5" s="5">
        <v>44434</v>
      </c>
      <c r="C5" s="5">
        <v>44435</v>
      </c>
      <c r="D5" s="4">
        <v>333</v>
      </c>
      <c r="E5" s="4" t="str">
        <f>VLOOKUP(A5,HOP!A:L,12,0)</f>
        <v>333.00</v>
      </c>
      <c r="F5" s="4" t="str">
        <f>VLOOKUP(A5,HOP!A:C,3,0)</f>
        <v>2231662</v>
      </c>
      <c r="G5" s="4">
        <f>D5-E5</f>
        <v>0</v>
      </c>
      <c r="H5" s="4" t="str">
        <f>$H$1&amp;F5</f>
        <v>,2231662</v>
      </c>
      <c r="I5" s="4" t="str">
        <f>VLOOKUP(A5,HOP!A:T,20,0)</f>
        <v>直采</v>
      </c>
    </row>
    <row r="6" s="4" customFormat="1" hidden="1" spans="1:9">
      <c r="A6" s="4">
        <v>16128878936</v>
      </c>
      <c r="B6" s="5">
        <v>44434</v>
      </c>
      <c r="C6" s="5">
        <v>44435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7" s="4" customFormat="1" spans="1:9">
      <c r="A7" s="4">
        <v>16129517181</v>
      </c>
      <c r="B7" s="5">
        <v>44435</v>
      </c>
      <c r="C7" s="5">
        <v>44436</v>
      </c>
      <c r="D7" s="4">
        <v>1053</v>
      </c>
      <c r="E7" s="4" t="str">
        <f>VLOOKUP(A7,HOP!A:L,12,0)</f>
        <v>1053.00</v>
      </c>
      <c r="F7" s="4" t="str">
        <f>VLOOKUP(A7,HOP!A:C,3,0)</f>
        <v>2232003</v>
      </c>
      <c r="G7" s="4">
        <f>D7-E7</f>
        <v>0</v>
      </c>
      <c r="H7" s="4" t="str">
        <f>$H$1&amp;F7</f>
        <v>,2232003</v>
      </c>
      <c r="I7" s="4" t="str">
        <f>VLOOKUP(A7,HOP!A:T,20,0)</f>
        <v>直采</v>
      </c>
    </row>
    <row r="8" s="4" customFormat="1" spans="1:9">
      <c r="A8" s="4">
        <v>16137962720</v>
      </c>
      <c r="B8" s="5">
        <v>44434</v>
      </c>
      <c r="C8" s="5">
        <v>44435</v>
      </c>
      <c r="D8" s="4">
        <v>341</v>
      </c>
      <c r="E8" s="4" t="str">
        <f>VLOOKUP(A8,HOP!A:L,12,0)</f>
        <v>341.00</v>
      </c>
      <c r="F8" s="4" t="str">
        <f>VLOOKUP(A8,HOP!A:C,3,0)</f>
        <v>2233111</v>
      </c>
      <c r="G8" s="4">
        <f>D8-E8</f>
        <v>0</v>
      </c>
      <c r="H8" s="4" t="str">
        <f>$H$1&amp;F8</f>
        <v>,2233111</v>
      </c>
      <c r="I8" s="4" t="str">
        <f>VLOOKUP(A8,HOP!A:T,20,0)</f>
        <v>直采</v>
      </c>
    </row>
    <row r="10" spans="4:4">
      <c r="D10" s="4">
        <f>SUM(D2:D9)</f>
        <v>4267.39</v>
      </c>
    </row>
    <row r="14" spans="1:1">
      <c r="A14" s="4" t="s">
        <v>51</v>
      </c>
    </row>
    <row r="15" spans="1:1">
      <c r="A15" s="4" t="s">
        <v>52</v>
      </c>
    </row>
    <row r="16" spans="1:1">
      <c r="A16" s="4" t="s">
        <v>53</v>
      </c>
    </row>
  </sheetData>
  <autoFilter ref="A1:XFD16">
    <filterColumn colId="3">
      <filters blank="1">
        <filter val="341"/>
        <filter val="333"/>
        <filter val="1053"/>
        <filter val="2075"/>
        <filter val="465.39"/>
        <filter val="4267.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I23" sqref="I23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0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</row>
    <row r="2" s="1" customFormat="1" spans="1:20">
      <c r="A2" s="3">
        <v>16137962720</v>
      </c>
      <c r="B2" s="1" t="s">
        <v>71</v>
      </c>
      <c r="C2" s="1" t="s">
        <v>72</v>
      </c>
      <c r="D2" s="1" t="s">
        <v>73</v>
      </c>
      <c r="E2" s="1" t="s">
        <v>74</v>
      </c>
      <c r="F2" s="1" t="s">
        <v>71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</row>
    <row r="3" s="1" customFormat="1" spans="1:20">
      <c r="A3" s="3">
        <v>16129517181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75</v>
      </c>
      <c r="G3" s="1" t="s">
        <v>90</v>
      </c>
      <c r="H3" s="1" t="s">
        <v>76</v>
      </c>
      <c r="I3" s="1" t="s">
        <v>91</v>
      </c>
      <c r="J3" s="1" t="s">
        <v>78</v>
      </c>
      <c r="K3" s="1" t="s">
        <v>91</v>
      </c>
      <c r="L3" s="1" t="s">
        <v>91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92</v>
      </c>
      <c r="R3" s="1" t="s">
        <v>83</v>
      </c>
      <c r="S3" s="1" t="s">
        <v>84</v>
      </c>
      <c r="T3" s="1" t="s">
        <v>85</v>
      </c>
    </row>
    <row r="4" s="1" customFormat="1" spans="1:20">
      <c r="A4" s="3">
        <v>16128219861</v>
      </c>
      <c r="B4" s="1" t="s">
        <v>86</v>
      </c>
      <c r="C4" s="1" t="s">
        <v>93</v>
      </c>
      <c r="D4" s="1" t="s">
        <v>73</v>
      </c>
      <c r="E4" s="1" t="s">
        <v>94</v>
      </c>
      <c r="F4" s="1" t="s">
        <v>71</v>
      </c>
      <c r="G4" s="1" t="s">
        <v>75</v>
      </c>
      <c r="H4" s="1" t="s">
        <v>76</v>
      </c>
      <c r="I4" s="1" t="s">
        <v>95</v>
      </c>
      <c r="J4" s="1" t="s">
        <v>78</v>
      </c>
      <c r="K4" s="1" t="s">
        <v>95</v>
      </c>
      <c r="L4" s="1" t="s">
        <v>95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96</v>
      </c>
      <c r="R4" s="1" t="s">
        <v>83</v>
      </c>
      <c r="S4" s="1" t="s">
        <v>84</v>
      </c>
      <c r="T4" s="1" t="s">
        <v>85</v>
      </c>
    </row>
    <row r="5" s="1" customFormat="1" spans="1:20">
      <c r="A5" s="3">
        <v>16088438955</v>
      </c>
      <c r="B5" s="1" t="s">
        <v>97</v>
      </c>
      <c r="C5" s="1" t="s">
        <v>98</v>
      </c>
      <c r="D5" s="1" t="s">
        <v>99</v>
      </c>
      <c r="E5" s="1" t="s">
        <v>100</v>
      </c>
      <c r="F5" s="1" t="s">
        <v>97</v>
      </c>
      <c r="G5" s="1" t="s">
        <v>101</v>
      </c>
      <c r="H5" s="1" t="s">
        <v>76</v>
      </c>
      <c r="I5" s="1" t="s">
        <v>102</v>
      </c>
      <c r="J5" s="1" t="s">
        <v>78</v>
      </c>
      <c r="K5" s="1" t="s">
        <v>102</v>
      </c>
      <c r="L5" s="1" t="s">
        <v>102</v>
      </c>
      <c r="M5" s="1" t="s">
        <v>79</v>
      </c>
      <c r="N5" s="1" t="s">
        <v>79</v>
      </c>
      <c r="O5" s="1" t="s">
        <v>80</v>
      </c>
      <c r="P5" s="1" t="s">
        <v>81</v>
      </c>
      <c r="Q5" s="1" t="s">
        <v>103</v>
      </c>
      <c r="R5" s="1" t="s">
        <v>83</v>
      </c>
      <c r="S5" s="1" t="s">
        <v>84</v>
      </c>
      <c r="T5" s="1" t="s">
        <v>85</v>
      </c>
    </row>
    <row r="6" s="1" customFormat="1" spans="1:20">
      <c r="A6" s="3">
        <v>15690029254</v>
      </c>
      <c r="B6" s="1" t="s">
        <v>104</v>
      </c>
      <c r="C6" s="1" t="s">
        <v>105</v>
      </c>
      <c r="D6" s="1" t="s">
        <v>106</v>
      </c>
      <c r="E6" s="1" t="s">
        <v>107</v>
      </c>
      <c r="F6" s="1" t="s">
        <v>71</v>
      </c>
      <c r="G6" s="1" t="s">
        <v>90</v>
      </c>
      <c r="H6" s="1" t="s">
        <v>76</v>
      </c>
      <c r="I6" s="1" t="s">
        <v>108</v>
      </c>
      <c r="J6" s="1" t="s">
        <v>78</v>
      </c>
      <c r="K6" s="1" t="s">
        <v>108</v>
      </c>
      <c r="L6" s="1" t="s">
        <v>109</v>
      </c>
      <c r="M6" s="1" t="s">
        <v>110</v>
      </c>
      <c r="N6" s="1" t="s">
        <v>110</v>
      </c>
      <c r="O6" s="1" t="s">
        <v>80</v>
      </c>
      <c r="P6" s="1" t="s">
        <v>81</v>
      </c>
      <c r="Q6" s="1" t="s">
        <v>111</v>
      </c>
      <c r="R6" s="1" t="s">
        <v>83</v>
      </c>
      <c r="S6" s="1" t="s">
        <v>84</v>
      </c>
      <c r="T6" s="1" t="s">
        <v>85</v>
      </c>
    </row>
    <row r="7" s="1" customFormat="1" spans="1:20">
      <c r="A7" s="3">
        <v>15547589140</v>
      </c>
      <c r="B7" s="1" t="s">
        <v>112</v>
      </c>
      <c r="C7" s="1" t="s">
        <v>113</v>
      </c>
      <c r="D7" s="1" t="s">
        <v>106</v>
      </c>
      <c r="E7" s="1" t="s">
        <v>114</v>
      </c>
      <c r="F7" s="1" t="s">
        <v>115</v>
      </c>
      <c r="G7" s="1" t="s">
        <v>86</v>
      </c>
      <c r="H7" s="1" t="s">
        <v>76</v>
      </c>
      <c r="I7" s="1" t="s">
        <v>80</v>
      </c>
      <c r="J7" s="1" t="s">
        <v>78</v>
      </c>
      <c r="K7" s="1" t="s">
        <v>80</v>
      </c>
      <c r="L7" s="1" t="s">
        <v>80</v>
      </c>
      <c r="M7" s="1" t="s">
        <v>79</v>
      </c>
      <c r="N7" s="1" t="s">
        <v>79</v>
      </c>
      <c r="O7" s="1" t="s">
        <v>80</v>
      </c>
      <c r="P7" s="1" t="s">
        <v>81</v>
      </c>
      <c r="Q7" s="1" t="s">
        <v>116</v>
      </c>
      <c r="R7" s="1" t="s">
        <v>83</v>
      </c>
      <c r="S7" s="1" t="s">
        <v>84</v>
      </c>
      <c r="T7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2021-08-30T02:22:32Z</dcterms:created>
  <dcterms:modified xsi:type="dcterms:W3CDTF">2021-08-30T02:45:43Z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3EA932084E8B479396E2DF715233C7B5</vt:lpwstr>
  </property>
  <property fmtid="{D5CDD505-2E9C-101B-9397-08002B2CF9AE}" pid="3" name="KSOProductBuildVer">
    <vt:lpwstr>2052-11.1.0.10503</vt:lpwstr>
  </property>
</Properties>
</file>