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<sst xmlns="http://schemas.openxmlformats.org/spreadsheetml/2006/main" count="694" uniqueCount="250">
  <si>
    <t>去哪儿网酒店预付对账单</t>
  </si>
  <si>
    <t>供应商名称：</t>
  </si>
  <si>
    <t>趣悠游</t>
  </si>
  <si>
    <t>结算周期：</t>
  </si>
  <si>
    <t>2021-08-23至2021-08-29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</si>
  <si>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</si>
  <si>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</si>
  <si>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</si>
  <si>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</si>
  <si>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</si>
  <si>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</si>
  <si>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</si>
  <si>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</si>
  <si>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</si>
  <si>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</si>
  <si>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</si>
  <si>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</si>
  <si>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</si>
  <si>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</si>
  <si>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</si>
  <si>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¥22,022.00</t>
  </si>
  <si>
    <t>¥2,296.00</t>
  </si>
  <si>
    <t>¥1,547.00</t>
  </si>
  <si>
    <t>¥570.00</t>
  </si>
  <si>
    <t>¥18,749.00</t>
  </si>
  <si>
    <t>分类信息</t>
  </si>
  <si>
    <t>业务类型</t>
  </si>
  <si>
    <t>酒店预付（点击查看明细）</t>
  </si>
  <si>
    <t>¥18,179.00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</si>
  <si>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</si>
  <si>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</si>
  <si>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</si>
  <si>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</si>
  <si>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</si>
  <si>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</si>
  <si>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</si>
  <si>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</si>
  <si>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</si>
  <si>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</si>
  <si>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</si>
  <si>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</si>
  <si>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</si>
  <si>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</si>
  <si>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</si>
  <si>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</si>
  <si>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</si>
  <si>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</si>
  <si>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</si>
  <si>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</si>
  <si>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</si>
  <si>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</si>
  <si>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</si>
  <si>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</si>
  <si>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</si>
  <si>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</si>
  <si>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</si>
  <si>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</si>
  <si>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</si>
  <si>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</si>
  <si>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</si>
  <si>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</si>
  <si>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</si>
  <si>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</si>
  <si>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</si>
  <si>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</si>
  <si>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</si>
  <si>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</si>
  <si>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</si>
  <si>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</si>
  <si>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</si>
  <si>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</si>
  <si>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</si>
  <si>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702728797246</t>
  </si>
  <si>
    <t>2226441</t>
  </si>
  <si>
    <t>酒店预付</t>
  </si>
  <si>
    <t>否</t>
  </si>
  <si>
    <t>普通</t>
  </si>
  <si>
    <t>242680579</t>
  </si>
  <si>
    <t>桑德贝万豪Delta酒店</t>
  </si>
  <si>
    <t>1626188</t>
  </si>
  <si>
    <t>LIU/CHENYAN|MA/HONGRI</t>
  </si>
  <si>
    <t>2021-08-18</t>
  </si>
  <si>
    <t>2021-08-22</t>
  </si>
  <si>
    <t>2021-08-23</t>
  </si>
  <si>
    <t>¥1,364.00</t>
  </si>
  <si>
    <t>¥102.00</t>
  </si>
  <si>
    <t>¥1,262.00</t>
  </si>
  <si>
    <t>2 Queen bed room</t>
  </si>
  <si>
    <t>WEBSITE</t>
  </si>
  <si>
    <t>702732947230</t>
  </si>
  <si>
    <t>2230045</t>
  </si>
  <si>
    <t>197290826</t>
  </si>
  <si>
    <t>迪拜希尔顿艾尔哈布图尔城酒店</t>
  </si>
  <si>
    <t>FAN/XIAODONG</t>
  </si>
  <si>
    <t>2021-08-24</t>
  </si>
  <si>
    <t>¥94.00</t>
  </si>
  <si>
    <t>¥1,168.00</t>
  </si>
  <si>
    <t>king bed room</t>
  </si>
  <si>
    <t>702735687277</t>
  </si>
  <si>
    <t>2232437</t>
  </si>
  <si>
    <t>236119295</t>
  </si>
  <si>
    <t>魔法时刻儿童俱乐部酒店</t>
  </si>
  <si>
    <t>Rochester/Joseph</t>
  </si>
  <si>
    <t>2021-08-25</t>
  </si>
  <si>
    <t>2021-08-26</t>
  </si>
  <si>
    <t>¥283.00</t>
  </si>
  <si>
    <t>2021-08-25 13:09:08</t>
  </si>
  <si>
    <t>Design Room, 2 Queen Beds</t>
  </si>
  <si>
    <t>702735989596</t>
  </si>
  <si>
    <t>2232925</t>
  </si>
  <si>
    <t>221835671</t>
  </si>
  <si>
    <t>粤海华美湾际酒店</t>
  </si>
  <si>
    <t>YE/JIAYANGSUNNY</t>
  </si>
  <si>
    <t>¥316.00</t>
  </si>
  <si>
    <t>2021-08-25 21:17:54</t>
  </si>
  <si>
    <t>Wharney Deluxe Double Room</t>
  </si>
  <si>
    <t>702717566330</t>
  </si>
  <si>
    <t>2218863</t>
  </si>
  <si>
    <t>221839031</t>
  </si>
  <si>
    <t>香港伟晴轩</t>
  </si>
  <si>
    <t>WANG/WEIHUA</t>
  </si>
  <si>
    <t>2021-08-07</t>
  </si>
  <si>
    <t>2021-08-19</t>
  </si>
  <si>
    <t>¥3,283.00</t>
  </si>
  <si>
    <t>¥259.00</t>
  </si>
  <si>
    <t>¥3,024.00</t>
  </si>
  <si>
    <t>Deluxe Twin Room</t>
  </si>
  <si>
    <t>702738408750</t>
  </si>
  <si>
    <t>2235561</t>
  </si>
  <si>
    <t>197296145</t>
  </si>
  <si>
    <t>威斯汀广场酒店</t>
  </si>
  <si>
    <t>WEI/JINKUI</t>
  </si>
  <si>
    <t>2021-08-28</t>
  </si>
  <si>
    <t>2021-08-29</t>
  </si>
  <si>
    <t>¥1,697.00</t>
  </si>
  <si>
    <t>2021-08-28 15:10:04</t>
  </si>
  <si>
    <t>Traditional 2 Queen Bed Room</t>
  </si>
  <si>
    <t>702715004248</t>
  </si>
  <si>
    <t>2217405</t>
  </si>
  <si>
    <t>197278211</t>
  </si>
  <si>
    <t>费城大学城喜来登酒店</t>
  </si>
  <si>
    <t>CHEN/JIAZHENG|XU/QINENG</t>
  </si>
  <si>
    <t>2021-08-05</t>
  </si>
  <si>
    <t>¥7,405.00</t>
  </si>
  <si>
    <t>¥555.00</t>
  </si>
  <si>
    <t>¥6,850.00</t>
  </si>
  <si>
    <t>2 queen bed room</t>
  </si>
  <si>
    <t>702733373397</t>
  </si>
  <si>
    <t>2230497</t>
  </si>
  <si>
    <t>241153825</t>
  </si>
  <si>
    <t>明斯克北京饭店</t>
  </si>
  <si>
    <t>WANG/SHIHAO|CHENG/WEI</t>
  </si>
  <si>
    <t>2021-08-27</t>
  </si>
  <si>
    <t>¥1,334.00</t>
  </si>
  <si>
    <t>¥1,232.00</t>
  </si>
  <si>
    <t>Standard Double Room</t>
  </si>
  <si>
    <t>702737510360</t>
  </si>
  <si>
    <t>2234302</t>
  </si>
  <si>
    <t>197314133</t>
  </si>
  <si>
    <t>圣迭戈万豪侯爵与滨海酒店</t>
  </si>
  <si>
    <t>KAIXI/WANG</t>
  </si>
  <si>
    <t>¥3,376.00</t>
  </si>
  <si>
    <t>¥308.00</t>
  </si>
  <si>
    <t>¥3,068.00</t>
  </si>
  <si>
    <t>King bed room with Bay view with Balcony</t>
  </si>
  <si>
    <t>702731934716</t>
  </si>
  <si>
    <t>2229334</t>
  </si>
  <si>
    <t>197313992</t>
  </si>
  <si>
    <t>温德姆匹兹堡大学中心酒店</t>
  </si>
  <si>
    <t>LIU/YINGDA|SUN/ZHENG</t>
  </si>
  <si>
    <t>2021-08-21</t>
  </si>
  <si>
    <t>¥1,702.00</t>
  </si>
  <si>
    <t>¥127.00</t>
  </si>
  <si>
    <t>¥1,575.00</t>
  </si>
  <si>
    <t>2 Queens Beds</t>
  </si>
  <si>
    <t>合计</t>
  </si>
  <si>
    <t/>
  </si>
  <si>
    <t>¥19,726.00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</si>
  <si>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</si>
  <si>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</si>
  <si>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</si>
  <si>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</si>
  <si>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</si>
  <si>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</si>
  <si>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</si>
  <si>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csg_manual_202108191551210909176</t>
  </si>
  <si>
    <t>702702457694</t>
  </si>
  <si>
    <t>1615646</t>
  </si>
  <si>
    <t>赔付-房费追回</t>
  </si>
  <si>
    <t>¥34.00</t>
  </si>
  <si>
    <t>--</t>
  </si>
  <si>
    <t>702702457694此单因疫情原因，用户无法通过健康申报程序，免费取消，此单已结算房费813元，可于 2021-07-19至2021-07-25中查看，已追赔847元，故补回代理847-813=34元</t>
  </si>
  <si>
    <t>csg_manual_202107151622574531220</t>
  </si>
  <si>
    <t>702636219247</t>
  </si>
  <si>
    <t>2021-07-15</t>
  </si>
  <si>
    <t>¥536.00</t>
  </si>
  <si>
    <t>订单702636219247因疫情原因，被政府征用，属于不可抗力原因，此单可申诉成功，已追赔536元，故补回贵司536元</t>
  </si>
  <si>
    <t>返现日期</t>
  </si>
  <si>
    <t>，</t>
  </si>
  <si>
    <r>
      <t>本期收回</t>
    </r>
    <r>
      <rPr>
        <sz val="10"/>
        <rFont val="Arial"/>
        <charset val="134"/>
      </rPr>
      <t>34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</si>
  <si>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536</t>
    </r>
  </si>
  <si>
    <t>A210831155459481</t>
  </si>
  <si>
    <t>A210831155520481</t>
  </si>
  <si>
    <r>
      <t>总计：</t>
    </r>
    <r>
      <rPr>
        <sz val="10"/>
        <rFont val="Arial"/>
        <charset val="134"/>
      </rPr>
      <t>18749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</si>
  <si>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</si>
  <si>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</si>
  <si>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</si>
  <si>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</si>
  <si>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</si>
  <si>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</si>
  <si>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</si>
  <si>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</si>
  <si>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</si>
  <si>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</si>
  <si>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</si>
  <si>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</si>
  <si>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</si>
  <si>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</si>
  <si>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</si>
  <si>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</si>
  <si>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KAIXI WANG</t>
  </si>
  <si>
    <t>退房日周结</t>
  </si>
  <si>
    <t>3068.00</t>
  </si>
  <si>
    <t>RMB</t>
  </si>
  <si>
    <t>0</t>
  </si>
  <si>
    <t>0.00</t>
  </si>
  <si>
    <t>趣悠游国际直连</t>
  </si>
  <si>
    <t>2021-08-27 05:52:59</t>
  </si>
  <si>
    <t>广州汇登信息科技有限公司</t>
  </si>
  <si>
    <t>直连</t>
  </si>
  <si>
    <t>WANG SHIHAO,CHENG WEI</t>
  </si>
  <si>
    <t>1232.00</t>
  </si>
  <si>
    <t>2021-08-23 15:44:46</t>
  </si>
  <si>
    <t>迪拜艾尔哈布图尔威斯汀酒店</t>
  </si>
  <si>
    <t>FAN XIAODONG</t>
  </si>
  <si>
    <t>1168.00</t>
  </si>
  <si>
    <t>2021-08-22 23:18:18</t>
  </si>
  <si>
    <t>LIU YINGDA,SUN ZHENG</t>
  </si>
  <si>
    <t>1575.00</t>
  </si>
  <si>
    <t>2021-08-21 23:35:54</t>
  </si>
  <si>
    <t>雷湾万豪三角洲酒店</t>
  </si>
  <si>
    <t>LIU CHENYAN,MA HONGRI</t>
  </si>
  <si>
    <t>1262.00</t>
  </si>
  <si>
    <t>2021-08-18 15:05:47</t>
  </si>
  <si>
    <t>WANG WEIHUA</t>
  </si>
  <si>
    <t>3024.00</t>
  </si>
  <si>
    <t>2021-08-07 17:56:43</t>
  </si>
  <si>
    <t>CHEN JIAZHENG,XU QINENG</t>
  </si>
  <si>
    <t>6850.00</t>
  </si>
  <si>
    <t>2021-08-05 10:47:13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</si>
</sst>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8" borderId="1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82</v>
      </c>
      <c r="O3" s="7" t="s">
        <v>82</v>
      </c>
      <c r="P3" s="7" t="s">
        <v>94</v>
      </c>
      <c r="Q3" s="7"/>
      <c r="R3" s="12" t="s">
        <v>86</v>
      </c>
      <c r="S3" s="14" t="s">
        <v>19</v>
      </c>
      <c r="T3" s="7"/>
      <c r="U3" s="12" t="s">
        <v>19</v>
      </c>
      <c r="V3" s="12" t="s">
        <v>86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103</v>
      </c>
      <c r="P4" s="7" t="s">
        <v>104</v>
      </c>
      <c r="Q4" s="7"/>
      <c r="R4" s="12" t="s">
        <v>105</v>
      </c>
      <c r="S4" s="14" t="s">
        <v>105</v>
      </c>
      <c r="T4" s="7" t="s">
        <v>106</v>
      </c>
      <c r="U4" s="12" t="s">
        <v>19</v>
      </c>
      <c r="V4" s="12" t="s">
        <v>19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103</v>
      </c>
      <c r="O5" s="7" t="s">
        <v>103</v>
      </c>
      <c r="P5" s="7" t="s">
        <v>104</v>
      </c>
      <c r="Q5" s="7"/>
      <c r="R5" s="12" t="s">
        <v>113</v>
      </c>
      <c r="S5" s="14" t="s">
        <v>113</v>
      </c>
      <c r="T5" s="7" t="s">
        <v>114</v>
      </c>
      <c r="U5" s="12" t="s">
        <v>19</v>
      </c>
      <c r="V5" s="12" t="s">
        <v>19</v>
      </c>
      <c r="W5" s="14" t="s">
        <v>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118</v>
      </c>
      <c r="H6" s="7" t="s">
        <v>119</v>
      </c>
      <c r="I6" s="7" t="s">
        <v>79</v>
      </c>
      <c r="J6" s="7" t="s">
        <v>2</v>
      </c>
      <c r="K6" s="7" t="s">
        <v>120</v>
      </c>
      <c r="L6" s="7">
        <v>1</v>
      </c>
      <c r="M6" s="7">
        <v>7</v>
      </c>
      <c r="N6" s="7" t="s">
        <v>121</v>
      </c>
      <c r="O6" s="7" t="s">
        <v>122</v>
      </c>
      <c r="P6" s="7" t="s">
        <v>104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1</v>
      </c>
      <c r="N7" s="7" t="s">
        <v>132</v>
      </c>
      <c r="O7" s="7" t="s">
        <v>132</v>
      </c>
      <c r="P7" s="7" t="s">
        <v>133</v>
      </c>
      <c r="Q7" s="7"/>
      <c r="R7" s="12" t="s">
        <v>134</v>
      </c>
      <c r="S7" s="14" t="s">
        <v>134</v>
      </c>
      <c r="T7" s="7" t="s">
        <v>135</v>
      </c>
      <c r="U7" s="12" t="s">
        <v>19</v>
      </c>
      <c r="V7" s="12" t="s">
        <v>19</v>
      </c>
      <c r="W7" s="14" t="s">
        <v>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136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5</v>
      </c>
      <c r="N8" s="7" t="s">
        <v>142</v>
      </c>
      <c r="O8" s="7" t="s">
        <v>83</v>
      </c>
      <c r="P8" s="7" t="s">
        <v>132</v>
      </c>
      <c r="Q8" s="7"/>
      <c r="R8" s="12" t="s">
        <v>143</v>
      </c>
      <c r="S8" s="14" t="s">
        <v>19</v>
      </c>
      <c r="T8" s="7"/>
      <c r="U8" s="12" t="s">
        <v>19</v>
      </c>
      <c r="V8" s="12" t="s">
        <v>143</v>
      </c>
      <c r="W8" s="14" t="s">
        <v>144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149</v>
      </c>
      <c r="H9" s="7" t="s">
        <v>150</v>
      </c>
      <c r="I9" s="7" t="s">
        <v>79</v>
      </c>
      <c r="J9" s="7" t="s">
        <v>2</v>
      </c>
      <c r="K9" s="7" t="s">
        <v>151</v>
      </c>
      <c r="L9" s="7">
        <v>1</v>
      </c>
      <c r="M9" s="7">
        <v>2</v>
      </c>
      <c r="N9" s="7" t="s">
        <v>83</v>
      </c>
      <c r="O9" s="7" t="s">
        <v>152</v>
      </c>
      <c r="P9" s="7" t="s">
        <v>133</v>
      </c>
      <c r="Q9" s="7"/>
      <c r="R9" s="12" t="s">
        <v>153</v>
      </c>
      <c r="S9" s="14" t="s">
        <v>19</v>
      </c>
      <c r="T9" s="7"/>
      <c r="U9" s="12" t="s">
        <v>19</v>
      </c>
      <c r="V9" s="12" t="s">
        <v>153</v>
      </c>
      <c r="W9" s="14" t="s">
        <v>85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158</v>
      </c>
      <c r="H10" s="7" t="s">
        <v>159</v>
      </c>
      <c r="I10" s="7" t="s">
        <v>79</v>
      </c>
      <c r="J10" s="7" t="s">
        <v>2</v>
      </c>
      <c r="K10" s="7" t="s">
        <v>160</v>
      </c>
      <c r="L10" s="7">
        <v>1</v>
      </c>
      <c r="M10" s="7">
        <v>2</v>
      </c>
      <c r="N10" s="7" t="s">
        <v>152</v>
      </c>
      <c r="O10" s="7" t="s">
        <v>152</v>
      </c>
      <c r="P10" s="7" t="s">
        <v>133</v>
      </c>
      <c r="Q10" s="7"/>
      <c r="R10" s="12" t="s">
        <v>161</v>
      </c>
      <c r="S10" s="14" t="s">
        <v>19</v>
      </c>
      <c r="T10" s="7"/>
      <c r="U10" s="12" t="s">
        <v>19</v>
      </c>
      <c r="V10" s="12" t="s">
        <v>161</v>
      </c>
      <c r="W10" s="14" t="s">
        <v>162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167</v>
      </c>
      <c r="H11" s="7" t="s">
        <v>168</v>
      </c>
      <c r="I11" s="7" t="s">
        <v>79</v>
      </c>
      <c r="J11" s="7" t="s">
        <v>2</v>
      </c>
      <c r="K11" s="7" t="s">
        <v>169</v>
      </c>
      <c r="L11" s="7">
        <v>1</v>
      </c>
      <c r="M11" s="7">
        <v>1</v>
      </c>
      <c r="N11" s="7" t="s">
        <v>170</v>
      </c>
      <c r="O11" s="7" t="s">
        <v>132</v>
      </c>
      <c r="P11" s="7" t="s">
        <v>133</v>
      </c>
      <c r="Q11" s="7"/>
      <c r="R11" s="12" t="s">
        <v>171</v>
      </c>
      <c r="S11" s="14" t="s">
        <v>19</v>
      </c>
      <c r="T11" s="7"/>
      <c r="U11" s="12" t="s">
        <v>19</v>
      </c>
      <c r="V11" s="12" t="s">
        <v>171</v>
      </c>
      <c r="W11" s="14" t="s">
        <v>172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88</v>
      </c>
      <c r="AG11" t="s">
        <v>75</v>
      </c>
      <c r="AH11" t="s">
        <v>19</v>
      </c>
    </row>
    <row r="12" customHeight="1" spans="1:32">
      <c r="A12" s="10" t="s">
        <v>175</v>
      </c>
      <c r="B12" s="10"/>
      <c r="C12" s="10" t="s">
        <v>176</v>
      </c>
      <c r="D12" s="10"/>
      <c r="E12" s="10"/>
      <c r="F12" s="10"/>
      <c r="G12" s="10" t="s">
        <v>176</v>
      </c>
      <c r="H12" s="10" t="s">
        <v>176</v>
      </c>
      <c r="I12" s="10" t="s">
        <v>176</v>
      </c>
      <c r="J12" s="10" t="s">
        <v>176</v>
      </c>
      <c r="K12" s="10" t="s">
        <v>176</v>
      </c>
      <c r="L12" s="10" t="s">
        <v>176</v>
      </c>
      <c r="M12" s="10" t="s">
        <v>176</v>
      </c>
      <c r="N12" s="10" t="s">
        <v>176</v>
      </c>
      <c r="O12" s="10" t="s">
        <v>176</v>
      </c>
      <c r="P12" s="10" t="s">
        <v>176</v>
      </c>
      <c r="Q12" s="10"/>
      <c r="R12" s="13" t="s">
        <v>20</v>
      </c>
      <c r="S12" s="13" t="s">
        <v>21</v>
      </c>
      <c r="T12" s="10" t="s">
        <v>176</v>
      </c>
      <c r="U12" s="13"/>
      <c r="V12" s="13" t="s">
        <v>177</v>
      </c>
      <c r="W12" s="13" t="s">
        <v>22</v>
      </c>
      <c r="X12" s="13"/>
      <c r="Y12" s="13"/>
      <c r="Z12" s="13"/>
      <c r="AA12" s="10"/>
      <c r="AB12" s="13"/>
      <c r="AC12" s="10"/>
      <c r="AD12" s="10" t="s">
        <v>176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178</v>
      </c>
      <c r="B1" s="4" t="s">
        <v>179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180</v>
      </c>
      <c r="H1" s="4" t="s">
        <v>181</v>
      </c>
      <c r="I1" s="4" t="s">
        <v>13</v>
      </c>
      <c r="J1" s="4" t="s">
        <v>17</v>
      </c>
      <c r="K1" s="4" t="s">
        <v>18</v>
      </c>
      <c r="L1" s="11" t="s">
        <v>182</v>
      </c>
      <c r="M1" s="4" t="s">
        <v>183</v>
      </c>
      <c r="N1" s="4" t="s">
        <v>184</v>
      </c>
    </row>
    <row r="2" ht="14.25" customHeight="1" spans="1:256">
      <c r="A2" s="6" t="s">
        <v>185</v>
      </c>
      <c r="B2" s="7" t="s">
        <v>186</v>
      </c>
      <c r="C2" s="7" t="s">
        <v>187</v>
      </c>
      <c r="D2" s="7" t="s">
        <v>2</v>
      </c>
      <c r="E2" s="7" t="s">
        <v>76</v>
      </c>
      <c r="F2" s="7" t="s">
        <v>75</v>
      </c>
      <c r="G2" s="7" t="s">
        <v>122</v>
      </c>
      <c r="H2" s="7" t="s">
        <v>188</v>
      </c>
      <c r="I2" s="12" t="s">
        <v>189</v>
      </c>
      <c r="J2" s="12" t="s">
        <v>19</v>
      </c>
      <c r="K2" s="12" t="s">
        <v>189</v>
      </c>
      <c r="L2" s="7" t="s">
        <v>190</v>
      </c>
      <c r="M2" s="7" t="s">
        <v>191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192</v>
      </c>
      <c r="B3" s="7" t="s">
        <v>193</v>
      </c>
      <c r="C3" s="7" t="s">
        <v>187</v>
      </c>
      <c r="D3" s="7" t="s">
        <v>2</v>
      </c>
      <c r="E3" s="7" t="s">
        <v>76</v>
      </c>
      <c r="F3" s="7" t="s">
        <v>75</v>
      </c>
      <c r="G3" s="7" t="s">
        <v>194</v>
      </c>
      <c r="H3" s="7" t="s">
        <v>188</v>
      </c>
      <c r="I3" s="12" t="s">
        <v>195</v>
      </c>
      <c r="J3" s="12" t="s">
        <v>19</v>
      </c>
      <c r="K3" s="12" t="s">
        <v>195</v>
      </c>
      <c r="L3" s="7" t="s">
        <v>190</v>
      </c>
      <c r="M3" s="7" t="s">
        <v>196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175</v>
      </c>
      <c r="B4" s="10" t="s">
        <v>176</v>
      </c>
      <c r="C4" s="10" t="s">
        <v>176</v>
      </c>
      <c r="D4" s="10" t="s">
        <v>176</v>
      </c>
      <c r="E4" s="10"/>
      <c r="F4" s="10"/>
      <c r="G4" s="10" t="s">
        <v>176</v>
      </c>
      <c r="H4" s="10" t="s">
        <v>176</v>
      </c>
      <c r="I4" s="13" t="s">
        <v>23</v>
      </c>
      <c r="J4" s="13"/>
      <c r="K4" s="13"/>
      <c r="L4" s="10"/>
      <c r="M4" s="10" t="s">
        <v>176</v>
      </c>
      <c r="N4" t="s">
        <v>176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F29" sqref="F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198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1262</v>
      </c>
      <c r="E2" t="str">
        <f>VLOOKUP(A2,HOP!A:L,12,0)</f>
        <v>1262.00</v>
      </c>
      <c r="F2" t="str">
        <f>VLOOKUP(A2,HOP!A:C,3,0)</f>
        <v>2226441</v>
      </c>
      <c r="G2">
        <f>D2-E2</f>
        <v>0</v>
      </c>
      <c r="H2" t="str">
        <f>$H$1&amp;F2</f>
        <v>，2226441</v>
      </c>
      <c r="I2" t="str">
        <f>VLOOKUP(A2,HOP!A:T,20,0)</f>
        <v>直连</v>
      </c>
    </row>
    <row r="3" ht="14.25" customHeight="1" spans="1:9">
      <c r="A3" s="6" t="s">
        <v>89</v>
      </c>
      <c r="B3" s="7" t="s">
        <v>82</v>
      </c>
      <c r="C3" s="7" t="s">
        <v>94</v>
      </c>
      <c r="D3" s="3">
        <v>1168</v>
      </c>
      <c r="E3" t="str">
        <f>VLOOKUP(A3,HOP!A:L,12,0)</f>
        <v>1168.00</v>
      </c>
      <c r="F3" t="str">
        <f>VLOOKUP(A3,HOP!A:C,3,0)</f>
        <v>2230045</v>
      </c>
      <c r="G3">
        <f t="shared" ref="G3:G13" si="0">D3-E3</f>
        <v>0</v>
      </c>
      <c r="H3" t="str">
        <f t="shared" ref="H3:H13" si="1">$H$1&amp;F3</f>
        <v>，2230045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103</v>
      </c>
      <c r="C4" s="7" t="s">
        <v>104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hidden="1" customHeight="1" spans="1:9">
      <c r="A5" s="6" t="s">
        <v>108</v>
      </c>
      <c r="B5" s="7" t="s">
        <v>103</v>
      </c>
      <c r="C5" s="7" t="s">
        <v>104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116</v>
      </c>
      <c r="B6" s="7" t="s">
        <v>122</v>
      </c>
      <c r="C6" s="7" t="s">
        <v>104</v>
      </c>
      <c r="D6" s="3">
        <v>3024</v>
      </c>
      <c r="E6" t="str">
        <f>VLOOKUP(A6,HOP!A:L,12,0)</f>
        <v>3024.00</v>
      </c>
      <c r="F6" t="str">
        <f>VLOOKUP(A6,HOP!A:C,3,0)</f>
        <v>2218863</v>
      </c>
      <c r="G6">
        <f t="shared" si="0"/>
        <v>0</v>
      </c>
      <c r="H6" t="str">
        <f t="shared" si="1"/>
        <v>，2218863</v>
      </c>
      <c r="I6" t="str">
        <f>VLOOKUP(A6,HOP!A:T,20,0)</f>
        <v>直连</v>
      </c>
    </row>
    <row r="7" ht="14.25" hidden="1" customHeight="1" spans="1:9">
      <c r="A7" s="6" t="s">
        <v>127</v>
      </c>
      <c r="B7" s="7" t="s">
        <v>132</v>
      </c>
      <c r="C7" s="7" t="s">
        <v>133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137</v>
      </c>
      <c r="B8" s="7" t="s">
        <v>83</v>
      </c>
      <c r="C8" s="7" t="s">
        <v>132</v>
      </c>
      <c r="D8" s="3">
        <v>6850</v>
      </c>
      <c r="E8" t="str">
        <f>VLOOKUP(A8,HOP!A:L,12,0)</f>
        <v>6850.00</v>
      </c>
      <c r="F8" t="str">
        <f>VLOOKUP(A8,HOP!A:C,3,0)</f>
        <v>2217405</v>
      </c>
      <c r="G8">
        <f t="shared" si="0"/>
        <v>0</v>
      </c>
      <c r="H8" t="str">
        <f t="shared" si="1"/>
        <v>，2217405</v>
      </c>
      <c r="I8" t="str">
        <f>VLOOKUP(A8,HOP!A:T,20,0)</f>
        <v>直连</v>
      </c>
    </row>
    <row r="9" ht="14.25" customHeight="1" spans="1:9">
      <c r="A9" s="6" t="s">
        <v>147</v>
      </c>
      <c r="B9" s="7" t="s">
        <v>152</v>
      </c>
      <c r="C9" s="7" t="s">
        <v>133</v>
      </c>
      <c r="D9" s="3">
        <v>1232</v>
      </c>
      <c r="E9" t="str">
        <f>VLOOKUP(A9,HOP!A:L,12,0)</f>
        <v>1232.00</v>
      </c>
      <c r="F9" t="str">
        <f>VLOOKUP(A9,HOP!A:C,3,0)</f>
        <v>2230497</v>
      </c>
      <c r="G9">
        <f t="shared" si="0"/>
        <v>0</v>
      </c>
      <c r="H9" t="str">
        <f t="shared" si="1"/>
        <v>，2230497</v>
      </c>
      <c r="I9" t="str">
        <f>VLOOKUP(A9,HOP!A:T,20,0)</f>
        <v>直连</v>
      </c>
    </row>
    <row r="10" ht="14.25" customHeight="1" spans="1:9">
      <c r="A10" s="6" t="s">
        <v>156</v>
      </c>
      <c r="B10" s="7" t="s">
        <v>152</v>
      </c>
      <c r="C10" s="7" t="s">
        <v>133</v>
      </c>
      <c r="D10" s="3">
        <v>3068</v>
      </c>
      <c r="E10" t="str">
        <f>VLOOKUP(A10,HOP!A:L,12,0)</f>
        <v>3068.00</v>
      </c>
      <c r="F10" t="str">
        <f>VLOOKUP(A10,HOP!A:C,3,0)</f>
        <v>2234302</v>
      </c>
      <c r="G10">
        <f t="shared" si="0"/>
        <v>0</v>
      </c>
      <c r="H10" t="str">
        <f t="shared" si="1"/>
        <v>，2234302</v>
      </c>
      <c r="I10" t="str">
        <f>VLOOKUP(A10,HOP!A:T,20,0)</f>
        <v>直连</v>
      </c>
    </row>
    <row r="11" ht="14.25" customHeight="1" spans="1:9">
      <c r="A11" s="6" t="s">
        <v>165</v>
      </c>
      <c r="B11" s="7" t="s">
        <v>132</v>
      </c>
      <c r="C11" s="7" t="s">
        <v>133</v>
      </c>
      <c r="D11" s="3">
        <v>1575</v>
      </c>
      <c r="E11" t="str">
        <f>VLOOKUP(A11,HOP!A:L,12,0)</f>
        <v>1575.00</v>
      </c>
      <c r="F11" t="str">
        <f>VLOOKUP(A11,HOP!A:C,3,0)</f>
        <v>2229334</v>
      </c>
      <c r="G11">
        <f t="shared" si="0"/>
        <v>0</v>
      </c>
      <c r="H11" t="str">
        <f t="shared" si="1"/>
        <v>，2229334</v>
      </c>
      <c r="I11" t="str">
        <f>VLOOKUP(A11,HOP!A:T,20,0)</f>
        <v>直连</v>
      </c>
    </row>
    <row r="12" spans="1:10">
      <c r="A12" s="43" t="s">
        <v>186</v>
      </c>
      <c r="D12" s="8">
        <v>34</v>
      </c>
      <c r="E12" t="e">
        <f>VLOOKUP(A12,HOP!A:L,12,0)</f>
        <v>#N/A</v>
      </c>
      <c r="F12">
        <v>2205928</v>
      </c>
      <c r="G12" t="e">
        <f t="shared" si="0"/>
        <v>#N/A</v>
      </c>
      <c r="H12" t="str">
        <f t="shared" si="1"/>
        <v>，2205928</v>
      </c>
      <c r="I12" t="e">
        <f>VLOOKUP(A12,HOP!A:T,20,0)</f>
        <v>#N/A</v>
      </c>
      <c r="J12" s="5" t="s">
        <v>199</v>
      </c>
    </row>
    <row r="13" spans="1:10">
      <c r="A13" s="43" t="s">
        <v>193</v>
      </c>
      <c r="D13" s="8">
        <v>536</v>
      </c>
      <c r="E13" t="e">
        <f>VLOOKUP(A13,HOP!A:L,12,0)</f>
        <v>#N/A</v>
      </c>
      <c r="F13">
        <v>2121790</v>
      </c>
      <c r="G13" t="e">
        <f t="shared" si="0"/>
        <v>#N/A</v>
      </c>
      <c r="H13" t="str">
        <f t="shared" si="1"/>
        <v>，2121790</v>
      </c>
      <c r="I13" t="e">
        <f>VLOOKUP(A13,HOP!A:T,20,0)</f>
        <v>#N/A</v>
      </c>
      <c r="J13" s="5" t="s">
        <v>200</v>
      </c>
    </row>
    <row r="15" spans="4:4">
      <c r="D15" s="3">
        <f>SUM(D2:D14)</f>
        <v>18749</v>
      </c>
    </row>
    <row r="16" ht="14.25" spans="4:4">
      <c r="D16" s="9" t="s">
        <v>24</v>
      </c>
    </row>
    <row r="19" spans="1:2">
      <c r="A19" t="s">
        <v>201</v>
      </c>
      <c r="B19">
        <v>536</v>
      </c>
    </row>
    <row r="20" spans="1:2">
      <c r="A20" t="s">
        <v>202</v>
      </c>
      <c r="B20">
        <v>18213</v>
      </c>
    </row>
    <row r="21" spans="1:2">
      <c r="A21" s="5" t="s">
        <v>203</v>
      </c>
      <c r="B21">
        <f>SUBTOTAL(9,B19:B20)</f>
        <v>18749</v>
      </c>
    </row>
  </sheetData>
  <autoFilter ref="A1:I13">
    <filterColumn colId="3">
      <filters>
        <filter val="34.00"/>
        <filter val="536.00"/>
        <filter val="3,024.00"/>
        <filter val="3,068.00"/>
        <filter val="1,168.00"/>
        <filter val="1,232.00"/>
        <filter val="1,262.00"/>
        <filter val="1,575.00"/>
        <filter val="6,85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204</v>
      </c>
      <c r="B1" s="2" t="s">
        <v>205</v>
      </c>
      <c r="C1" s="2" t="s">
        <v>206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</row>
    <row r="2" s="1" customFormat="1" spans="1:20">
      <c r="A2" s="1" t="s">
        <v>156</v>
      </c>
      <c r="B2" s="1" t="s">
        <v>152</v>
      </c>
      <c r="C2" s="1" t="s">
        <v>157</v>
      </c>
      <c r="D2" s="1" t="s">
        <v>159</v>
      </c>
      <c r="E2" s="1" t="s">
        <v>220</v>
      </c>
      <c r="F2" s="1" t="s">
        <v>152</v>
      </c>
      <c r="G2" s="1" t="s">
        <v>133</v>
      </c>
      <c r="H2" s="1" t="s">
        <v>221</v>
      </c>
      <c r="I2" s="1" t="s">
        <v>222</v>
      </c>
      <c r="J2" s="1" t="s">
        <v>223</v>
      </c>
      <c r="K2" s="1" t="s">
        <v>222</v>
      </c>
      <c r="L2" s="1" t="s">
        <v>222</v>
      </c>
      <c r="M2" s="1" t="s">
        <v>224</v>
      </c>
      <c r="N2" s="1" t="s">
        <v>224</v>
      </c>
      <c r="O2" s="1" t="s">
        <v>225</v>
      </c>
      <c r="P2" s="1" t="s">
        <v>226</v>
      </c>
      <c r="Q2" s="1" t="s">
        <v>227</v>
      </c>
      <c r="R2" s="1" t="s">
        <v>75</v>
      </c>
      <c r="S2" s="1" t="s">
        <v>228</v>
      </c>
      <c r="T2" s="1" t="s">
        <v>229</v>
      </c>
    </row>
    <row r="3" s="1" customFormat="1" spans="1:20">
      <c r="A3" s="1" t="s">
        <v>147</v>
      </c>
      <c r="B3" s="1" t="s">
        <v>83</v>
      </c>
      <c r="C3" s="1" t="s">
        <v>148</v>
      </c>
      <c r="D3" s="1" t="s">
        <v>150</v>
      </c>
      <c r="E3" s="1" t="s">
        <v>230</v>
      </c>
      <c r="F3" s="1" t="s">
        <v>152</v>
      </c>
      <c r="G3" s="1" t="s">
        <v>133</v>
      </c>
      <c r="H3" s="1" t="s">
        <v>221</v>
      </c>
      <c r="I3" s="1" t="s">
        <v>231</v>
      </c>
      <c r="J3" s="1" t="s">
        <v>223</v>
      </c>
      <c r="K3" s="1" t="s">
        <v>231</v>
      </c>
      <c r="L3" s="1" t="s">
        <v>231</v>
      </c>
      <c r="M3" s="1" t="s">
        <v>224</v>
      </c>
      <c r="N3" s="1" t="s">
        <v>224</v>
      </c>
      <c r="O3" s="1" t="s">
        <v>225</v>
      </c>
      <c r="P3" s="1" t="s">
        <v>226</v>
      </c>
      <c r="Q3" s="1" t="s">
        <v>232</v>
      </c>
      <c r="R3" s="1" t="s">
        <v>75</v>
      </c>
      <c r="S3" s="1" t="s">
        <v>228</v>
      </c>
      <c r="T3" s="1" t="s">
        <v>229</v>
      </c>
    </row>
    <row r="4" s="1" customFormat="1" spans="1:20">
      <c r="A4" s="1" t="s">
        <v>89</v>
      </c>
      <c r="B4" s="1" t="s">
        <v>82</v>
      </c>
      <c r="C4" s="1" t="s">
        <v>90</v>
      </c>
      <c r="D4" s="1" t="s">
        <v>233</v>
      </c>
      <c r="E4" s="1" t="s">
        <v>234</v>
      </c>
      <c r="F4" s="1" t="s">
        <v>82</v>
      </c>
      <c r="G4" s="1" t="s">
        <v>94</v>
      </c>
      <c r="H4" s="1" t="s">
        <v>221</v>
      </c>
      <c r="I4" s="1" t="s">
        <v>235</v>
      </c>
      <c r="J4" s="1" t="s">
        <v>223</v>
      </c>
      <c r="K4" s="1" t="s">
        <v>235</v>
      </c>
      <c r="L4" s="1" t="s">
        <v>235</v>
      </c>
      <c r="M4" s="1" t="s">
        <v>224</v>
      </c>
      <c r="N4" s="1" t="s">
        <v>224</v>
      </c>
      <c r="O4" s="1" t="s">
        <v>225</v>
      </c>
      <c r="P4" s="1" t="s">
        <v>226</v>
      </c>
      <c r="Q4" s="1" t="s">
        <v>236</v>
      </c>
      <c r="R4" s="1" t="s">
        <v>75</v>
      </c>
      <c r="S4" s="1" t="s">
        <v>228</v>
      </c>
      <c r="T4" s="1" t="s">
        <v>229</v>
      </c>
    </row>
    <row r="5" s="1" customFormat="1" spans="1:20">
      <c r="A5" s="1" t="s">
        <v>165</v>
      </c>
      <c r="B5" s="1" t="s">
        <v>170</v>
      </c>
      <c r="C5" s="1" t="s">
        <v>166</v>
      </c>
      <c r="D5" s="1" t="s">
        <v>168</v>
      </c>
      <c r="E5" s="1" t="s">
        <v>237</v>
      </c>
      <c r="F5" s="1" t="s">
        <v>132</v>
      </c>
      <c r="G5" s="1" t="s">
        <v>133</v>
      </c>
      <c r="H5" s="1" t="s">
        <v>221</v>
      </c>
      <c r="I5" s="1" t="s">
        <v>238</v>
      </c>
      <c r="J5" s="1" t="s">
        <v>223</v>
      </c>
      <c r="K5" s="1" t="s">
        <v>238</v>
      </c>
      <c r="L5" s="1" t="s">
        <v>238</v>
      </c>
      <c r="M5" s="1" t="s">
        <v>224</v>
      </c>
      <c r="N5" s="1" t="s">
        <v>224</v>
      </c>
      <c r="O5" s="1" t="s">
        <v>225</v>
      </c>
      <c r="P5" s="1" t="s">
        <v>226</v>
      </c>
      <c r="Q5" s="1" t="s">
        <v>239</v>
      </c>
      <c r="R5" s="1" t="s">
        <v>75</v>
      </c>
      <c r="S5" s="1" t="s">
        <v>228</v>
      </c>
      <c r="T5" s="1" t="s">
        <v>229</v>
      </c>
    </row>
    <row r="6" s="1" customFormat="1" spans="1:20">
      <c r="A6" s="1" t="s">
        <v>72</v>
      </c>
      <c r="B6" s="1" t="s">
        <v>81</v>
      </c>
      <c r="C6" s="1" t="s">
        <v>73</v>
      </c>
      <c r="D6" s="1" t="s">
        <v>240</v>
      </c>
      <c r="E6" s="1" t="s">
        <v>241</v>
      </c>
      <c r="F6" s="1" t="s">
        <v>82</v>
      </c>
      <c r="G6" s="1" t="s">
        <v>83</v>
      </c>
      <c r="H6" s="1" t="s">
        <v>221</v>
      </c>
      <c r="I6" s="1" t="s">
        <v>242</v>
      </c>
      <c r="J6" s="1" t="s">
        <v>223</v>
      </c>
      <c r="K6" s="1" t="s">
        <v>242</v>
      </c>
      <c r="L6" s="1" t="s">
        <v>242</v>
      </c>
      <c r="M6" s="1" t="s">
        <v>224</v>
      </c>
      <c r="N6" s="1" t="s">
        <v>224</v>
      </c>
      <c r="O6" s="1" t="s">
        <v>225</v>
      </c>
      <c r="P6" s="1" t="s">
        <v>226</v>
      </c>
      <c r="Q6" s="1" t="s">
        <v>243</v>
      </c>
      <c r="R6" s="1" t="s">
        <v>75</v>
      </c>
      <c r="S6" s="1" t="s">
        <v>228</v>
      </c>
      <c r="T6" s="1" t="s">
        <v>229</v>
      </c>
    </row>
    <row r="7" s="1" customFormat="1" spans="1:20">
      <c r="A7" s="1" t="s">
        <v>116</v>
      </c>
      <c r="B7" s="1" t="s">
        <v>121</v>
      </c>
      <c r="C7" s="1" t="s">
        <v>117</v>
      </c>
      <c r="D7" s="1" t="s">
        <v>119</v>
      </c>
      <c r="E7" s="1" t="s">
        <v>244</v>
      </c>
      <c r="F7" s="1" t="s">
        <v>122</v>
      </c>
      <c r="G7" s="1" t="s">
        <v>104</v>
      </c>
      <c r="H7" s="1" t="s">
        <v>221</v>
      </c>
      <c r="I7" s="1" t="s">
        <v>245</v>
      </c>
      <c r="J7" s="1" t="s">
        <v>223</v>
      </c>
      <c r="K7" s="1" t="s">
        <v>245</v>
      </c>
      <c r="L7" s="1" t="s">
        <v>245</v>
      </c>
      <c r="M7" s="1" t="s">
        <v>224</v>
      </c>
      <c r="N7" s="1" t="s">
        <v>224</v>
      </c>
      <c r="O7" s="1" t="s">
        <v>225</v>
      </c>
      <c r="P7" s="1" t="s">
        <v>226</v>
      </c>
      <c r="Q7" s="1" t="s">
        <v>246</v>
      </c>
      <c r="R7" s="1" t="s">
        <v>75</v>
      </c>
      <c r="S7" s="1" t="s">
        <v>228</v>
      </c>
      <c r="T7" s="1" t="s">
        <v>229</v>
      </c>
    </row>
    <row r="8" s="1" customFormat="1" spans="1:20">
      <c r="A8" s="1" t="s">
        <v>137</v>
      </c>
      <c r="B8" s="1" t="s">
        <v>142</v>
      </c>
      <c r="C8" s="1" t="s">
        <v>138</v>
      </c>
      <c r="D8" s="1" t="s">
        <v>140</v>
      </c>
      <c r="E8" s="1" t="s">
        <v>247</v>
      </c>
      <c r="F8" s="1" t="s">
        <v>83</v>
      </c>
      <c r="G8" s="1" t="s">
        <v>132</v>
      </c>
      <c r="H8" s="1" t="s">
        <v>221</v>
      </c>
      <c r="I8" s="1" t="s">
        <v>248</v>
      </c>
      <c r="J8" s="1" t="s">
        <v>223</v>
      </c>
      <c r="K8" s="1" t="s">
        <v>248</v>
      </c>
      <c r="L8" s="1" t="s">
        <v>248</v>
      </c>
      <c r="M8" s="1" t="s">
        <v>224</v>
      </c>
      <c r="N8" s="1" t="s">
        <v>224</v>
      </c>
      <c r="O8" s="1" t="s">
        <v>225</v>
      </c>
      <c r="P8" s="1" t="s">
        <v>226</v>
      </c>
      <c r="Q8" s="1" t="s">
        <v>249</v>
      </c>
      <c r="R8" s="1" t="s">
        <v>75</v>
      </c>
      <c r="S8" s="1" t="s">
        <v>228</v>
      </c>
      <c r="T8" s="1" t="s">
        <v>229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2021-08-31T07:55:49Z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EC6675767EB74517BD93BF7D42C9451D</vt:lpwstr>
  </property>
</Properties>
</file>