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对账!$A$1:$J$22</definedName>
  </definedNames>
  <calcPr calcId="144525" concurrentCalc="0"/>
</workbook>
</file>

<file path=xl/sharedStrings.xml><?xml version="1.0" encoding="utf-8"?>
<sst xmlns="http://schemas.openxmlformats.org/spreadsheetml/2006/main" count="577" uniqueCount="186">
  <si>
    <t>同程旅行对账单
(账期：20210823-20210829)</t>
  </si>
  <si>
    <t>应付房费总金额</t>
  </si>
  <si>
    <t>应付罚金总金额</t>
  </si>
  <si>
    <t>调整项</t>
  </si>
  <si>
    <t>币种</t>
  </si>
  <si>
    <t>应付合计</t>
  </si>
  <si>
    <t>18033.00</t>
  </si>
  <si>
    <t>0.00</t>
  </si>
  <si>
    <t>309.00</t>
  </si>
  <si>
    <t>CNY</t>
  </si>
  <si>
    <t>18342.00</t>
  </si>
  <si>
    <t>安顺豪生温泉度假酒店</t>
  </si>
  <si>
    <t/>
  </si>
  <si>
    <t>小计:507.00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</si>
  <si>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</si>
  <si>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</si>
  <si>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</si>
  <si>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</si>
  <si>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</si>
  <si>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</si>
  <si>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</si>
  <si>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</si>
  <si>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</si>
  <si>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</si>
  <si>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1126935536</t>
  </si>
  <si>
    <t>1080816</t>
  </si>
  <si>
    <t>于秀军</t>
  </si>
  <si>
    <t>豪庭大床房</t>
  </si>
  <si>
    <t>2021/08/25</t>
  </si>
  <si>
    <t>2021/08/26</t>
  </si>
  <si>
    <t>1.00</t>
  </si>
  <si>
    <t>507.00</t>
  </si>
  <si>
    <t>天津恒大酒店</t>
  </si>
  <si>
    <t>小计:14022.00</t>
  </si>
  <si>
    <t>1120654233</t>
  </si>
  <si>
    <t>郭海侠</t>
  </si>
  <si>
    <t>绿氧森林双床房</t>
  </si>
  <si>
    <t>2021/08/23</t>
  </si>
  <si>
    <t>2021/08/24</t>
  </si>
  <si>
    <t>612.00</t>
  </si>
  <si>
    <t>刘丽亚</t>
  </si>
  <si>
    <t>1121803473</t>
  </si>
  <si>
    <t>周嘉喜</t>
  </si>
  <si>
    <t>2.00</t>
  </si>
  <si>
    <t>1224.00</t>
  </si>
  <si>
    <t>曹爱莲</t>
  </si>
  <si>
    <t>1124764916</t>
  </si>
  <si>
    <t>2108030063</t>
  </si>
  <si>
    <t>王兴</t>
  </si>
  <si>
    <t>2021/08/28</t>
  </si>
  <si>
    <t>1314.00</t>
  </si>
  <si>
    <t>1125396195</t>
  </si>
  <si>
    <t>2108240030</t>
  </si>
  <si>
    <t>杨林春</t>
  </si>
  <si>
    <t>夜光森林豪华双床房</t>
  </si>
  <si>
    <t>1123462920</t>
  </si>
  <si>
    <t>张宝红</t>
  </si>
  <si>
    <t>2021/08/29</t>
  </si>
  <si>
    <t>702.00</t>
  </si>
  <si>
    <t>1124509097</t>
  </si>
  <si>
    <t>杨佩颖</t>
  </si>
  <si>
    <t>陈烨</t>
  </si>
  <si>
    <t>1126540844</t>
  </si>
  <si>
    <t>2108250018</t>
  </si>
  <si>
    <t>李月丽</t>
  </si>
  <si>
    <t>2021/08/27</t>
  </si>
  <si>
    <t>1404.00</t>
  </si>
  <si>
    <t>1128099805</t>
  </si>
  <si>
    <t>2108260046</t>
  </si>
  <si>
    <t>鲍庆才</t>
  </si>
  <si>
    <t>鲍玉成</t>
  </si>
  <si>
    <t>1129279443</t>
  </si>
  <si>
    <t>赵磊2108270035</t>
  </si>
  <si>
    <t>赵磊</t>
  </si>
  <si>
    <t>1129383648</t>
  </si>
  <si>
    <t>2108270057</t>
  </si>
  <si>
    <t>张晔</t>
  </si>
  <si>
    <t>张媞</t>
  </si>
  <si>
    <t>1129394087</t>
  </si>
  <si>
    <t>2108270056</t>
  </si>
  <si>
    <t>李世钊</t>
  </si>
  <si>
    <t>贵阳溪山里酒店</t>
  </si>
  <si>
    <t>小计:1408.00</t>
  </si>
  <si>
    <t>1129354663</t>
  </si>
  <si>
    <t>151411</t>
  </si>
  <si>
    <t>王家格</t>
  </si>
  <si>
    <t>高级精致房</t>
  </si>
  <si>
    <t>440.00</t>
  </si>
  <si>
    <t>1130502492</t>
  </si>
  <si>
    <t>151437</t>
  </si>
  <si>
    <t>陈庆</t>
  </si>
  <si>
    <t>1130577687</t>
  </si>
  <si>
    <t>151439</t>
  </si>
  <si>
    <t>翟振中</t>
  </si>
  <si>
    <t>高级大床房</t>
  </si>
  <si>
    <t>528.00</t>
  </si>
  <si>
    <t>广州白云宾馆</t>
  </si>
  <si>
    <t>小计:562.00</t>
  </si>
  <si>
    <t>1131002018</t>
  </si>
  <si>
    <t>卢梦君</t>
  </si>
  <si>
    <t>豪华大床房</t>
  </si>
  <si>
    <t>562.00</t>
  </si>
  <si>
    <t>皇后山高山木屋茶汤泉酒店</t>
  </si>
  <si>
    <t>小计:1364.00</t>
  </si>
  <si>
    <t>1116751758</t>
  </si>
  <si>
    <t>黎洁梅</t>
  </si>
  <si>
    <t>高山云海茶园双床房</t>
  </si>
  <si>
    <t>341.00</t>
  </si>
  <si>
    <t>蔡彦</t>
  </si>
  <si>
    <t>1116861545</t>
  </si>
  <si>
    <t>梁红英</t>
  </si>
  <si>
    <t>1117033274</t>
  </si>
  <si>
    <t>郭群</t>
  </si>
  <si>
    <t>仰云三生纪公寓(广州动物园北门店)</t>
  </si>
  <si>
    <t>小计:170.00</t>
  </si>
  <si>
    <t>1125866330</t>
  </si>
  <si>
    <t>刘东良</t>
  </si>
  <si>
    <t>素逸大床房</t>
  </si>
  <si>
    <t>170.00</t>
  </si>
  <si>
    <t>其他应收/应付</t>
  </si>
  <si>
    <t>金额</t>
  </si>
  <si>
    <t>调整原因</t>
  </si>
  <si>
    <t>1024408738</t>
  </si>
  <si>
    <t>1024408738售后通知调回</t>
  </si>
  <si>
    <t>，</t>
  </si>
  <si>
    <t>202108251519190025</t>
  </si>
  <si>
    <t>202108201657430021</t>
  </si>
  <si>
    <t>202108241054520025</t>
  </si>
  <si>
    <t>202108232343080022</t>
  </si>
  <si>
    <t>202108241032540025</t>
  </si>
  <si>
    <t>202108222246040020</t>
  </si>
  <si>
    <t>202108231830280022</t>
  </si>
  <si>
    <t>202108250803480021</t>
  </si>
  <si>
    <t>202108261236200021</t>
  </si>
  <si>
    <t>202108271026040022</t>
  </si>
  <si>
    <t>202108271246330025</t>
  </si>
  <si>
    <t>202108271241380025</t>
  </si>
  <si>
    <t>202108271202060022</t>
  </si>
  <si>
    <t>202108281153100021</t>
  </si>
  <si>
    <t>202108281326260021</t>
  </si>
  <si>
    <t>202108241944590022</t>
  </si>
  <si>
    <t>直采</t>
  </si>
  <si>
    <t>本期收回309</t>
  </si>
  <si>
    <t>A210831162200481 HOP：1926元</t>
  </si>
  <si>
    <t>A210831162246481 HOP：309元</t>
  </si>
  <si>
    <t>i210831162125 房集：16107</t>
  </si>
  <si>
    <t>总计：18342元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</si>
  <si>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</si>
  <si>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</si>
  <si>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</si>
  <si>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</si>
  <si>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</si>
  <si>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</si>
  <si>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</si>
  <si>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</si>
  <si>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</si>
  <si>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</si>
  <si>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</si>
  <si>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</si>
  <si>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</si>
  <si>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</si>
  <si>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</si>
  <si>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</si>
  <si>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</si>
  <si>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</si>
  <si>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2021-08-28</t>
  </si>
  <si>
    <t>2236026</t>
  </si>
  <si>
    <t>2021-08-29</t>
  </si>
  <si>
    <t>退房日周结</t>
  </si>
  <si>
    <t>RMB</t>
  </si>
  <si>
    <t>0</t>
  </si>
  <si>
    <t>同程艺龙国内酒店EBK</t>
  </si>
  <si>
    <t>2021-08-28 23:43:58</t>
  </si>
  <si>
    <t>否</t>
  </si>
  <si>
    <t>广州汇登信息科技有限公司</t>
  </si>
  <si>
    <t>2021-08-17</t>
  </si>
  <si>
    <t>2225776</t>
  </si>
  <si>
    <t>2021-08-24</t>
  </si>
  <si>
    <t>2021-08-25</t>
  </si>
  <si>
    <t>2021-08-17 16:14:59</t>
  </si>
  <si>
    <t>2225633</t>
  </si>
  <si>
    <t>2021-08-17 12:54:51</t>
  </si>
  <si>
    <t>2225565</t>
  </si>
  <si>
    <t>黎洁梅,蔡彦</t>
  </si>
  <si>
    <t>682.00</t>
  </si>
  <si>
    <t>2021-08-17 10:50:10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</si>
</sst>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0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9" spans="2:12">
      <c r="B9" s="3" t="s">
        <v>11</v>
      </c>
      <c r="C9" s="3" t="s">
        <v>12</v>
      </c>
      <c r="D9" s="3" t="s">
        <v>12</v>
      </c>
      <c r="E9" s="3" t="s">
        <v>12</v>
      </c>
      <c r="F9" s="3" t="s">
        <v>13</v>
      </c>
      <c r="G9" s="3" t="s">
        <v>12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2:11"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4</v>
      </c>
      <c r="K10" s="3" t="s">
        <v>22</v>
      </c>
    </row>
    <row r="11" spans="2:11">
      <c r="B11" t="s">
        <v>23</v>
      </c>
      <c r="C11" t="s">
        <v>24</v>
      </c>
      <c r="D11" t="s">
        <v>25</v>
      </c>
      <c r="E11" t="s">
        <v>26</v>
      </c>
      <c r="F11" t="s">
        <v>27</v>
      </c>
      <c r="G11" t="s">
        <v>28</v>
      </c>
      <c r="H11" t="s">
        <v>29</v>
      </c>
      <c r="I11" t="s">
        <v>30</v>
      </c>
      <c r="J11" t="s">
        <v>9</v>
      </c>
      <c r="K11" t="s">
        <v>31</v>
      </c>
    </row>
    <row r="12" spans="2:12">
      <c r="B12" s="3" t="s">
        <v>32</v>
      </c>
      <c r="C12" s="3" t="s">
        <v>12</v>
      </c>
      <c r="D12" s="3" t="s">
        <v>12</v>
      </c>
      <c r="E12" s="3" t="s">
        <v>12</v>
      </c>
      <c r="F12" s="3" t="s">
        <v>33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3" t="s">
        <v>12</v>
      </c>
    </row>
    <row r="13" spans="2:11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4</v>
      </c>
      <c r="K13" s="3" t="s">
        <v>22</v>
      </c>
    </row>
    <row r="14" spans="2:11">
      <c r="B14" t="s">
        <v>23</v>
      </c>
      <c r="C14" t="s">
        <v>34</v>
      </c>
      <c r="D14" t="s">
        <v>12</v>
      </c>
      <c r="E14" t="s">
        <v>35</v>
      </c>
      <c r="F14" t="s">
        <v>36</v>
      </c>
      <c r="G14" t="s">
        <v>37</v>
      </c>
      <c r="H14" t="s">
        <v>38</v>
      </c>
      <c r="I14" t="s">
        <v>30</v>
      </c>
      <c r="J14" t="s">
        <v>9</v>
      </c>
      <c r="K14" t="s">
        <v>39</v>
      </c>
    </row>
    <row r="15" spans="2:11">
      <c r="B15" t="s">
        <v>23</v>
      </c>
      <c r="C15" t="s">
        <v>34</v>
      </c>
      <c r="D15" t="s">
        <v>12</v>
      </c>
      <c r="E15" t="s">
        <v>40</v>
      </c>
      <c r="F15" t="s">
        <v>36</v>
      </c>
      <c r="G15" t="s">
        <v>37</v>
      </c>
      <c r="H15" t="s">
        <v>38</v>
      </c>
      <c r="I15" t="s">
        <v>30</v>
      </c>
      <c r="J15" t="s">
        <v>9</v>
      </c>
      <c r="K15" t="s">
        <v>39</v>
      </c>
    </row>
    <row r="16" spans="2:11">
      <c r="B16" t="s">
        <v>23</v>
      </c>
      <c r="C16" t="s">
        <v>41</v>
      </c>
      <c r="D16" t="s">
        <v>12</v>
      </c>
      <c r="E16" t="s">
        <v>42</v>
      </c>
      <c r="F16" t="s">
        <v>36</v>
      </c>
      <c r="G16" t="s">
        <v>37</v>
      </c>
      <c r="H16" t="s">
        <v>28</v>
      </c>
      <c r="I16" t="s">
        <v>43</v>
      </c>
      <c r="J16" t="s">
        <v>9</v>
      </c>
      <c r="K16" t="s">
        <v>44</v>
      </c>
    </row>
    <row r="17" spans="2:11">
      <c r="B17" t="s">
        <v>23</v>
      </c>
      <c r="C17" t="s">
        <v>41</v>
      </c>
      <c r="D17" t="s">
        <v>12</v>
      </c>
      <c r="E17" t="s">
        <v>45</v>
      </c>
      <c r="F17" t="s">
        <v>36</v>
      </c>
      <c r="G17" t="s">
        <v>37</v>
      </c>
      <c r="H17" t="s">
        <v>28</v>
      </c>
      <c r="I17" t="s">
        <v>43</v>
      </c>
      <c r="J17" t="s">
        <v>9</v>
      </c>
      <c r="K17" t="s">
        <v>44</v>
      </c>
    </row>
    <row r="18" spans="2:11">
      <c r="B18" t="s">
        <v>23</v>
      </c>
      <c r="C18" t="s">
        <v>46</v>
      </c>
      <c r="D18" t="s">
        <v>47</v>
      </c>
      <c r="E18" t="s">
        <v>48</v>
      </c>
      <c r="F18" t="s">
        <v>36</v>
      </c>
      <c r="G18" t="s">
        <v>29</v>
      </c>
      <c r="H18" t="s">
        <v>49</v>
      </c>
      <c r="I18" t="s">
        <v>43</v>
      </c>
      <c r="J18" t="s">
        <v>9</v>
      </c>
      <c r="K18" t="s">
        <v>50</v>
      </c>
    </row>
    <row r="19" spans="2:11">
      <c r="B19" t="s">
        <v>23</v>
      </c>
      <c r="C19" t="s">
        <v>51</v>
      </c>
      <c r="D19" t="s">
        <v>52</v>
      </c>
      <c r="E19" t="s">
        <v>53</v>
      </c>
      <c r="F19" t="s">
        <v>54</v>
      </c>
      <c r="G19" t="s">
        <v>29</v>
      </c>
      <c r="H19" t="s">
        <v>49</v>
      </c>
      <c r="I19" t="s">
        <v>43</v>
      </c>
      <c r="J19" t="s">
        <v>9</v>
      </c>
      <c r="K19" t="s">
        <v>50</v>
      </c>
    </row>
    <row r="20" spans="2:11">
      <c r="B20" t="s">
        <v>23</v>
      </c>
      <c r="C20" t="s">
        <v>55</v>
      </c>
      <c r="D20" t="s">
        <v>12</v>
      </c>
      <c r="E20" t="s">
        <v>56</v>
      </c>
      <c r="F20" t="s">
        <v>36</v>
      </c>
      <c r="G20" t="s">
        <v>49</v>
      </c>
      <c r="H20" t="s">
        <v>57</v>
      </c>
      <c r="I20" t="s">
        <v>30</v>
      </c>
      <c r="J20" t="s">
        <v>9</v>
      </c>
      <c r="K20" t="s">
        <v>58</v>
      </c>
    </row>
    <row r="21" spans="2:11">
      <c r="B21" t="s">
        <v>23</v>
      </c>
      <c r="C21" t="s">
        <v>59</v>
      </c>
      <c r="D21" t="s">
        <v>12</v>
      </c>
      <c r="E21" t="s">
        <v>60</v>
      </c>
      <c r="F21" t="s">
        <v>54</v>
      </c>
      <c r="G21" t="s">
        <v>49</v>
      </c>
      <c r="H21" t="s">
        <v>57</v>
      </c>
      <c r="I21" t="s">
        <v>30</v>
      </c>
      <c r="J21" t="s">
        <v>9</v>
      </c>
      <c r="K21" t="s">
        <v>58</v>
      </c>
    </row>
    <row r="22" spans="2:11">
      <c r="B22" t="s">
        <v>23</v>
      </c>
      <c r="C22" t="s">
        <v>59</v>
      </c>
      <c r="D22" t="s">
        <v>12</v>
      </c>
      <c r="E22" t="s">
        <v>61</v>
      </c>
      <c r="F22" t="s">
        <v>54</v>
      </c>
      <c r="G22" t="s">
        <v>49</v>
      </c>
      <c r="H22" t="s">
        <v>57</v>
      </c>
      <c r="I22" t="s">
        <v>30</v>
      </c>
      <c r="J22" t="s">
        <v>9</v>
      </c>
      <c r="K22" t="s">
        <v>58</v>
      </c>
    </row>
    <row r="23" spans="2:11">
      <c r="B23" t="s">
        <v>23</v>
      </c>
      <c r="C23" t="s">
        <v>62</v>
      </c>
      <c r="D23" t="s">
        <v>63</v>
      </c>
      <c r="E23" t="s">
        <v>64</v>
      </c>
      <c r="F23" t="s">
        <v>54</v>
      </c>
      <c r="G23" t="s">
        <v>65</v>
      </c>
      <c r="H23" t="s">
        <v>57</v>
      </c>
      <c r="I23" t="s">
        <v>43</v>
      </c>
      <c r="J23" t="s">
        <v>9</v>
      </c>
      <c r="K23" t="s">
        <v>66</v>
      </c>
    </row>
    <row r="24" spans="2:11">
      <c r="B24" t="s">
        <v>23</v>
      </c>
      <c r="C24" t="s">
        <v>67</v>
      </c>
      <c r="D24" t="s">
        <v>68</v>
      </c>
      <c r="E24" t="s">
        <v>69</v>
      </c>
      <c r="F24" t="s">
        <v>54</v>
      </c>
      <c r="G24" t="s">
        <v>49</v>
      </c>
      <c r="H24" t="s">
        <v>57</v>
      </c>
      <c r="I24" t="s">
        <v>30</v>
      </c>
      <c r="J24" t="s">
        <v>9</v>
      </c>
      <c r="K24" t="s">
        <v>58</v>
      </c>
    </row>
    <row r="25" spans="2:11">
      <c r="B25" t="s">
        <v>23</v>
      </c>
      <c r="C25" t="s">
        <v>67</v>
      </c>
      <c r="D25" t="s">
        <v>68</v>
      </c>
      <c r="E25" t="s">
        <v>70</v>
      </c>
      <c r="F25" t="s">
        <v>54</v>
      </c>
      <c r="G25" t="s">
        <v>49</v>
      </c>
      <c r="H25" t="s">
        <v>57</v>
      </c>
      <c r="I25" t="s">
        <v>30</v>
      </c>
      <c r="J25" t="s">
        <v>9</v>
      </c>
      <c r="K25" t="s">
        <v>58</v>
      </c>
    </row>
    <row r="26" spans="2:11">
      <c r="B26" t="s">
        <v>23</v>
      </c>
      <c r="C26" t="s">
        <v>71</v>
      </c>
      <c r="D26" t="s">
        <v>72</v>
      </c>
      <c r="E26" t="s">
        <v>73</v>
      </c>
      <c r="F26" t="s">
        <v>54</v>
      </c>
      <c r="G26" t="s">
        <v>49</v>
      </c>
      <c r="H26" t="s">
        <v>57</v>
      </c>
      <c r="I26" t="s">
        <v>30</v>
      </c>
      <c r="J26" t="s">
        <v>9</v>
      </c>
      <c r="K26" t="s">
        <v>58</v>
      </c>
    </row>
    <row r="27" spans="2:11">
      <c r="B27" t="s">
        <v>23</v>
      </c>
      <c r="C27" t="s">
        <v>74</v>
      </c>
      <c r="D27" t="s">
        <v>75</v>
      </c>
      <c r="E27" t="s">
        <v>76</v>
      </c>
      <c r="F27" t="s">
        <v>54</v>
      </c>
      <c r="G27" t="s">
        <v>49</v>
      </c>
      <c r="H27" t="s">
        <v>57</v>
      </c>
      <c r="I27" t="s">
        <v>30</v>
      </c>
      <c r="J27" t="s">
        <v>9</v>
      </c>
      <c r="K27" t="s">
        <v>58</v>
      </c>
    </row>
    <row r="28" spans="2:11">
      <c r="B28" t="s">
        <v>23</v>
      </c>
      <c r="C28" t="s">
        <v>74</v>
      </c>
      <c r="D28" t="s">
        <v>75</v>
      </c>
      <c r="E28" t="s">
        <v>77</v>
      </c>
      <c r="F28" t="s">
        <v>54</v>
      </c>
      <c r="G28" t="s">
        <v>49</v>
      </c>
      <c r="H28" t="s">
        <v>57</v>
      </c>
      <c r="I28" t="s">
        <v>30</v>
      </c>
      <c r="J28" t="s">
        <v>9</v>
      </c>
      <c r="K28" t="s">
        <v>58</v>
      </c>
    </row>
    <row r="29" spans="2:11">
      <c r="B29" t="s">
        <v>23</v>
      </c>
      <c r="C29" t="s">
        <v>78</v>
      </c>
      <c r="D29" t="s">
        <v>79</v>
      </c>
      <c r="E29" t="s">
        <v>80</v>
      </c>
      <c r="F29" t="s">
        <v>54</v>
      </c>
      <c r="G29" t="s">
        <v>49</v>
      </c>
      <c r="H29" t="s">
        <v>57</v>
      </c>
      <c r="I29" t="s">
        <v>30</v>
      </c>
      <c r="J29" t="s">
        <v>9</v>
      </c>
      <c r="K29" t="s">
        <v>58</v>
      </c>
    </row>
    <row r="30" spans="2:12">
      <c r="B30" s="3" t="s">
        <v>81</v>
      </c>
      <c r="C30" s="3" t="s">
        <v>12</v>
      </c>
      <c r="D30" s="3" t="s">
        <v>12</v>
      </c>
      <c r="E30" s="3" t="s">
        <v>12</v>
      </c>
      <c r="F30" s="3" t="s">
        <v>82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3" t="s">
        <v>12</v>
      </c>
    </row>
    <row r="31" spans="2:11">
      <c r="B31" s="3" t="s">
        <v>14</v>
      </c>
      <c r="C31" s="3" t="s">
        <v>15</v>
      </c>
      <c r="D31" s="3" t="s">
        <v>16</v>
      </c>
      <c r="E31" s="3" t="s">
        <v>17</v>
      </c>
      <c r="F31" s="3" t="s">
        <v>18</v>
      </c>
      <c r="G31" s="3" t="s">
        <v>19</v>
      </c>
      <c r="H31" s="3" t="s">
        <v>20</v>
      </c>
      <c r="I31" s="3" t="s">
        <v>21</v>
      </c>
      <c r="J31" s="3" t="s">
        <v>4</v>
      </c>
      <c r="K31" s="3" t="s">
        <v>22</v>
      </c>
    </row>
    <row r="32" spans="2:11">
      <c r="B32" t="s">
        <v>23</v>
      </c>
      <c r="C32" t="s">
        <v>83</v>
      </c>
      <c r="D32" t="s">
        <v>84</v>
      </c>
      <c r="E32" t="s">
        <v>85</v>
      </c>
      <c r="F32" t="s">
        <v>86</v>
      </c>
      <c r="G32" t="s">
        <v>65</v>
      </c>
      <c r="H32" t="s">
        <v>49</v>
      </c>
      <c r="I32" t="s">
        <v>30</v>
      </c>
      <c r="J32" t="s">
        <v>9</v>
      </c>
      <c r="K32" t="s">
        <v>87</v>
      </c>
    </row>
    <row r="33" spans="2:11">
      <c r="B33" t="s">
        <v>23</v>
      </c>
      <c r="C33" t="s">
        <v>88</v>
      </c>
      <c r="D33" t="s">
        <v>89</v>
      </c>
      <c r="E33" t="s">
        <v>90</v>
      </c>
      <c r="F33" t="s">
        <v>86</v>
      </c>
      <c r="G33" t="s">
        <v>49</v>
      </c>
      <c r="H33" t="s">
        <v>57</v>
      </c>
      <c r="I33" t="s">
        <v>30</v>
      </c>
      <c r="J33" t="s">
        <v>9</v>
      </c>
      <c r="K33" t="s">
        <v>87</v>
      </c>
    </row>
    <row r="34" spans="2:11">
      <c r="B34" t="s">
        <v>23</v>
      </c>
      <c r="C34" t="s">
        <v>91</v>
      </c>
      <c r="D34" t="s">
        <v>92</v>
      </c>
      <c r="E34" t="s">
        <v>93</v>
      </c>
      <c r="F34" t="s">
        <v>94</v>
      </c>
      <c r="G34" t="s">
        <v>49</v>
      </c>
      <c r="H34" t="s">
        <v>57</v>
      </c>
      <c r="I34" t="s">
        <v>30</v>
      </c>
      <c r="J34" t="s">
        <v>9</v>
      </c>
      <c r="K34" t="s">
        <v>95</v>
      </c>
    </row>
    <row r="35" spans="2:12">
      <c r="B35" s="3" t="s">
        <v>96</v>
      </c>
      <c r="C35" s="3" t="s">
        <v>12</v>
      </c>
      <c r="D35" s="3" t="s">
        <v>12</v>
      </c>
      <c r="E35" s="3" t="s">
        <v>12</v>
      </c>
      <c r="F35" s="3" t="s">
        <v>97</v>
      </c>
      <c r="G35" s="3" t="s">
        <v>12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</row>
    <row r="36" spans="2:11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19</v>
      </c>
      <c r="H36" s="3" t="s">
        <v>20</v>
      </c>
      <c r="I36" s="3" t="s">
        <v>21</v>
      </c>
      <c r="J36" s="3" t="s">
        <v>4</v>
      </c>
      <c r="K36" s="3" t="s">
        <v>22</v>
      </c>
    </row>
    <row r="37" spans="2:11">
      <c r="B37" t="s">
        <v>23</v>
      </c>
      <c r="C37" t="s">
        <v>98</v>
      </c>
      <c r="D37" t="s">
        <v>12</v>
      </c>
      <c r="E37" t="s">
        <v>99</v>
      </c>
      <c r="F37" t="s">
        <v>100</v>
      </c>
      <c r="G37" t="s">
        <v>49</v>
      </c>
      <c r="H37" t="s">
        <v>57</v>
      </c>
      <c r="I37" t="s">
        <v>30</v>
      </c>
      <c r="J37" t="s">
        <v>9</v>
      </c>
      <c r="K37" t="s">
        <v>101</v>
      </c>
    </row>
    <row r="38" spans="2:12">
      <c r="B38" s="3" t="s">
        <v>102</v>
      </c>
      <c r="C38" s="3" t="s">
        <v>12</v>
      </c>
      <c r="D38" s="3" t="s">
        <v>12</v>
      </c>
      <c r="E38" s="3" t="s">
        <v>12</v>
      </c>
      <c r="F38" s="3" t="s">
        <v>103</v>
      </c>
      <c r="G38" s="3" t="s">
        <v>12</v>
      </c>
      <c r="H38" s="3" t="s">
        <v>12</v>
      </c>
      <c r="I38" s="3" t="s">
        <v>12</v>
      </c>
      <c r="J38" s="3" t="s">
        <v>12</v>
      </c>
      <c r="K38" s="3" t="s">
        <v>12</v>
      </c>
      <c r="L38" s="3" t="s">
        <v>12</v>
      </c>
    </row>
    <row r="39" spans="2:11">
      <c r="B39" s="3" t="s">
        <v>14</v>
      </c>
      <c r="C39" s="3" t="s">
        <v>15</v>
      </c>
      <c r="D39" s="3" t="s">
        <v>16</v>
      </c>
      <c r="E39" s="3" t="s">
        <v>17</v>
      </c>
      <c r="F39" s="3" t="s">
        <v>18</v>
      </c>
      <c r="G39" s="3" t="s">
        <v>19</v>
      </c>
      <c r="H39" s="3" t="s">
        <v>20</v>
      </c>
      <c r="I39" s="3" t="s">
        <v>21</v>
      </c>
      <c r="J39" s="3" t="s">
        <v>4</v>
      </c>
      <c r="K39" s="3" t="s">
        <v>22</v>
      </c>
    </row>
    <row r="40" spans="2:11">
      <c r="B40" t="s">
        <v>23</v>
      </c>
      <c r="C40" t="s">
        <v>104</v>
      </c>
      <c r="D40" t="s">
        <v>12</v>
      </c>
      <c r="E40" t="s">
        <v>105</v>
      </c>
      <c r="F40" t="s">
        <v>106</v>
      </c>
      <c r="G40" t="s">
        <v>38</v>
      </c>
      <c r="H40" t="s">
        <v>28</v>
      </c>
      <c r="I40" t="s">
        <v>30</v>
      </c>
      <c r="J40" t="s">
        <v>9</v>
      </c>
      <c r="K40" t="s">
        <v>107</v>
      </c>
    </row>
    <row r="41" spans="2:11">
      <c r="B41" t="s">
        <v>23</v>
      </c>
      <c r="C41" t="s">
        <v>104</v>
      </c>
      <c r="D41" t="s">
        <v>12</v>
      </c>
      <c r="E41" t="s">
        <v>108</v>
      </c>
      <c r="F41" t="s">
        <v>106</v>
      </c>
      <c r="G41" t="s">
        <v>38</v>
      </c>
      <c r="H41" t="s">
        <v>28</v>
      </c>
      <c r="I41" t="s">
        <v>30</v>
      </c>
      <c r="J41" t="s">
        <v>9</v>
      </c>
      <c r="K41" t="s">
        <v>107</v>
      </c>
    </row>
    <row r="42" spans="2:11">
      <c r="B42" t="s">
        <v>23</v>
      </c>
      <c r="C42" t="s">
        <v>109</v>
      </c>
      <c r="D42" t="s">
        <v>12</v>
      </c>
      <c r="E42" t="s">
        <v>110</v>
      </c>
      <c r="F42" t="s">
        <v>106</v>
      </c>
      <c r="G42" t="s">
        <v>38</v>
      </c>
      <c r="H42" t="s">
        <v>28</v>
      </c>
      <c r="I42" t="s">
        <v>30</v>
      </c>
      <c r="J42" t="s">
        <v>9</v>
      </c>
      <c r="K42" t="s">
        <v>107</v>
      </c>
    </row>
    <row r="43" spans="2:11">
      <c r="B43" t="s">
        <v>23</v>
      </c>
      <c r="C43" t="s">
        <v>111</v>
      </c>
      <c r="D43" t="s">
        <v>12</v>
      </c>
      <c r="E43" t="s">
        <v>112</v>
      </c>
      <c r="F43" t="s">
        <v>106</v>
      </c>
      <c r="G43" t="s">
        <v>38</v>
      </c>
      <c r="H43" t="s">
        <v>28</v>
      </c>
      <c r="I43" t="s">
        <v>30</v>
      </c>
      <c r="J43" t="s">
        <v>9</v>
      </c>
      <c r="K43" t="s">
        <v>107</v>
      </c>
    </row>
    <row r="44" spans="2:12">
      <c r="B44" s="3" t="s">
        <v>113</v>
      </c>
      <c r="C44" s="3" t="s">
        <v>12</v>
      </c>
      <c r="D44" s="3" t="s">
        <v>12</v>
      </c>
      <c r="E44" s="3" t="s">
        <v>12</v>
      </c>
      <c r="F44" s="3" t="s">
        <v>114</v>
      </c>
      <c r="G44" s="3" t="s">
        <v>12</v>
      </c>
      <c r="H44" s="3" t="s">
        <v>12</v>
      </c>
      <c r="I44" s="3" t="s">
        <v>12</v>
      </c>
      <c r="J44" s="3" t="s">
        <v>12</v>
      </c>
      <c r="K44" s="3" t="s">
        <v>12</v>
      </c>
      <c r="L44" s="3" t="s">
        <v>12</v>
      </c>
    </row>
    <row r="45" spans="2:11"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19</v>
      </c>
      <c r="H45" s="3" t="s">
        <v>20</v>
      </c>
      <c r="I45" s="3" t="s">
        <v>21</v>
      </c>
      <c r="J45" s="3" t="s">
        <v>4</v>
      </c>
      <c r="K45" s="3" t="s">
        <v>22</v>
      </c>
    </row>
    <row r="46" spans="2:11">
      <c r="B46" t="s">
        <v>23</v>
      </c>
      <c r="C46" t="s">
        <v>115</v>
      </c>
      <c r="D46" t="s">
        <v>12</v>
      </c>
      <c r="E46" t="s">
        <v>116</v>
      </c>
      <c r="F46" t="s">
        <v>117</v>
      </c>
      <c r="G46" t="s">
        <v>38</v>
      </c>
      <c r="H46" t="s">
        <v>28</v>
      </c>
      <c r="I46" t="s">
        <v>30</v>
      </c>
      <c r="J46" t="s">
        <v>9</v>
      </c>
      <c r="K46" t="s">
        <v>118</v>
      </c>
    </row>
    <row r="48" spans="2:3">
      <c r="B48" s="3" t="s">
        <v>119</v>
      </c>
      <c r="C48" s="3" t="s">
        <v>12</v>
      </c>
    </row>
    <row r="49" spans="2:4">
      <c r="B49" s="3" t="s">
        <v>120</v>
      </c>
      <c r="C49" s="3" t="s">
        <v>15</v>
      </c>
      <c r="D49" s="3" t="s">
        <v>121</v>
      </c>
    </row>
    <row r="50" spans="2:4">
      <c r="B50" t="s">
        <v>8</v>
      </c>
      <c r="C50" t="s">
        <v>122</v>
      </c>
      <c r="D50" t="s">
        <v>123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"/>
  <sheetViews>
    <sheetView tabSelected="1" workbookViewId="0">
      <selection activeCell="D48" sqref="D48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22</v>
      </c>
      <c r="H1" t="s">
        <v>124</v>
      </c>
    </row>
    <row r="2" hidden="1" spans="1:10">
      <c r="A2">
        <v>1126935536</v>
      </c>
      <c r="B2" t="s">
        <v>28</v>
      </c>
      <c r="C2" t="s">
        <v>29</v>
      </c>
      <c r="D2" s="4">
        <v>507</v>
      </c>
      <c r="E2">
        <v>507</v>
      </c>
      <c r="F2" s="8" t="s">
        <v>125</v>
      </c>
      <c r="G2">
        <f>D2-E2</f>
        <v>0</v>
      </c>
      <c r="H2" t="str">
        <f>$H$1&amp;F2</f>
        <v>，202108251519190025</v>
      </c>
      <c r="I2" t="e">
        <f>VLOOKUP(A2,HOP!A:T,20,0)</f>
        <v>#N/A</v>
      </c>
      <c r="J2">
        <v>8.25</v>
      </c>
    </row>
    <row r="3" hidden="1" spans="1:10">
      <c r="A3">
        <v>1120654233</v>
      </c>
      <c r="B3" t="s">
        <v>37</v>
      </c>
      <c r="C3" t="s">
        <v>38</v>
      </c>
      <c r="D3" s="4">
        <v>1224</v>
      </c>
      <c r="E3">
        <v>1224</v>
      </c>
      <c r="F3" s="8" t="s">
        <v>126</v>
      </c>
      <c r="G3">
        <f t="shared" ref="G3:G22" si="0">D3-E3</f>
        <v>0</v>
      </c>
      <c r="H3" t="str">
        <f t="shared" ref="H3:H22" si="1">$H$1&amp;F3</f>
        <v>，202108201657430021</v>
      </c>
      <c r="I3" t="e">
        <f>VLOOKUP(A3,HOP!A:T,20,0)</f>
        <v>#N/A</v>
      </c>
      <c r="J3" s="6">
        <v>8.2</v>
      </c>
    </row>
    <row r="4" hidden="1" spans="1:10">
      <c r="A4">
        <v>1121803473</v>
      </c>
      <c r="B4" t="s">
        <v>37</v>
      </c>
      <c r="C4" t="s">
        <v>28</v>
      </c>
      <c r="D4" s="4">
        <v>2448</v>
      </c>
      <c r="E4">
        <v>2448</v>
      </c>
      <c r="F4" s="8" t="s">
        <v>127</v>
      </c>
      <c r="G4">
        <f t="shared" si="0"/>
        <v>0</v>
      </c>
      <c r="H4" t="str">
        <f t="shared" si="1"/>
        <v>，202108241054520025</v>
      </c>
      <c r="I4" t="e">
        <f>VLOOKUP(A4,HOP!A:T,20,0)</f>
        <v>#N/A</v>
      </c>
      <c r="J4">
        <v>8.24</v>
      </c>
    </row>
    <row r="5" hidden="1" spans="1:10">
      <c r="A5">
        <v>1124764916</v>
      </c>
      <c r="B5" t="s">
        <v>29</v>
      </c>
      <c r="C5" t="s">
        <v>49</v>
      </c>
      <c r="D5" s="4">
        <v>1314</v>
      </c>
      <c r="E5">
        <v>1314</v>
      </c>
      <c r="F5" s="8" t="s">
        <v>128</v>
      </c>
      <c r="G5">
        <f t="shared" si="0"/>
        <v>0</v>
      </c>
      <c r="H5" t="str">
        <f t="shared" si="1"/>
        <v>，202108232343080022</v>
      </c>
      <c r="I5" t="e">
        <f>VLOOKUP(A5,HOP!A:T,20,0)</f>
        <v>#N/A</v>
      </c>
      <c r="J5">
        <v>8.23</v>
      </c>
    </row>
    <row r="6" hidden="1" spans="1:10">
      <c r="A6">
        <v>1125396195</v>
      </c>
      <c r="B6" t="s">
        <v>29</v>
      </c>
      <c r="C6" t="s">
        <v>49</v>
      </c>
      <c r="D6" s="4">
        <v>1314</v>
      </c>
      <c r="E6">
        <v>1314</v>
      </c>
      <c r="F6" s="8" t="s">
        <v>129</v>
      </c>
      <c r="G6">
        <f t="shared" si="0"/>
        <v>0</v>
      </c>
      <c r="H6" t="str">
        <f t="shared" si="1"/>
        <v>，202108241032540025</v>
      </c>
      <c r="I6" t="e">
        <f>VLOOKUP(A6,HOP!A:T,20,0)</f>
        <v>#N/A</v>
      </c>
      <c r="J6">
        <v>8.24</v>
      </c>
    </row>
    <row r="7" hidden="1" spans="1:10">
      <c r="A7">
        <v>1123462920</v>
      </c>
      <c r="B7" t="s">
        <v>49</v>
      </c>
      <c r="C7" t="s">
        <v>57</v>
      </c>
      <c r="D7" s="4">
        <v>702</v>
      </c>
      <c r="E7">
        <v>702</v>
      </c>
      <c r="F7" s="8" t="s">
        <v>130</v>
      </c>
      <c r="G7">
        <f t="shared" si="0"/>
        <v>0</v>
      </c>
      <c r="H7" t="str">
        <f t="shared" si="1"/>
        <v>，202108222246040020</v>
      </c>
      <c r="I7" t="e">
        <f>VLOOKUP(A7,HOP!A:T,20,0)</f>
        <v>#N/A</v>
      </c>
      <c r="J7">
        <v>8.22</v>
      </c>
    </row>
    <row r="8" hidden="1" spans="1:10">
      <c r="A8">
        <v>1124509097</v>
      </c>
      <c r="B8" t="s">
        <v>49</v>
      </c>
      <c r="C8" t="s">
        <v>57</v>
      </c>
      <c r="D8" s="4">
        <v>1404</v>
      </c>
      <c r="E8">
        <v>1404</v>
      </c>
      <c r="F8" s="8" t="s">
        <v>131</v>
      </c>
      <c r="G8">
        <f t="shared" si="0"/>
        <v>0</v>
      </c>
      <c r="H8" t="str">
        <f t="shared" si="1"/>
        <v>，202108231830280022</v>
      </c>
      <c r="I8" t="e">
        <f>VLOOKUP(A8,HOP!A:T,20,0)</f>
        <v>#N/A</v>
      </c>
      <c r="J8">
        <v>8.23</v>
      </c>
    </row>
    <row r="9" hidden="1" spans="1:10">
      <c r="A9">
        <v>1126540844</v>
      </c>
      <c r="B9" t="s">
        <v>65</v>
      </c>
      <c r="C9" t="s">
        <v>57</v>
      </c>
      <c r="D9" s="4">
        <v>1404</v>
      </c>
      <c r="E9">
        <v>1404</v>
      </c>
      <c r="F9" s="8" t="s">
        <v>132</v>
      </c>
      <c r="G9">
        <f t="shared" si="0"/>
        <v>0</v>
      </c>
      <c r="H9" t="str">
        <f t="shared" si="1"/>
        <v>，202108250803480021</v>
      </c>
      <c r="I9" t="e">
        <f>VLOOKUP(A9,HOP!A:T,20,0)</f>
        <v>#N/A</v>
      </c>
      <c r="J9">
        <v>8.25</v>
      </c>
    </row>
    <row r="10" hidden="1" spans="1:10">
      <c r="A10">
        <v>1128099805</v>
      </c>
      <c r="B10" t="s">
        <v>49</v>
      </c>
      <c r="C10" t="s">
        <v>57</v>
      </c>
      <c r="D10" s="4">
        <v>1404</v>
      </c>
      <c r="E10">
        <v>1404</v>
      </c>
      <c r="F10" s="8" t="s">
        <v>133</v>
      </c>
      <c r="G10">
        <f t="shared" si="0"/>
        <v>0</v>
      </c>
      <c r="H10" t="str">
        <f t="shared" si="1"/>
        <v>，202108261236200021</v>
      </c>
      <c r="I10" t="e">
        <f>VLOOKUP(A10,HOP!A:T,20,0)</f>
        <v>#N/A</v>
      </c>
      <c r="J10">
        <v>8.26</v>
      </c>
    </row>
    <row r="11" hidden="1" spans="1:10">
      <c r="A11">
        <v>1129279443</v>
      </c>
      <c r="B11" t="s">
        <v>49</v>
      </c>
      <c r="C11" t="s">
        <v>57</v>
      </c>
      <c r="D11" s="4">
        <v>702</v>
      </c>
      <c r="E11">
        <v>702</v>
      </c>
      <c r="F11" s="8" t="s">
        <v>134</v>
      </c>
      <c r="G11">
        <f t="shared" si="0"/>
        <v>0</v>
      </c>
      <c r="H11" t="str">
        <f t="shared" si="1"/>
        <v>，202108271026040022</v>
      </c>
      <c r="I11" t="e">
        <f>VLOOKUP(A11,HOP!A:T,20,0)</f>
        <v>#N/A</v>
      </c>
      <c r="J11">
        <v>8.27</v>
      </c>
    </row>
    <row r="12" hidden="1" spans="1:10">
      <c r="A12">
        <v>1129383648</v>
      </c>
      <c r="B12" t="s">
        <v>49</v>
      </c>
      <c r="C12" t="s">
        <v>57</v>
      </c>
      <c r="D12" s="4">
        <v>1404</v>
      </c>
      <c r="E12">
        <v>1404</v>
      </c>
      <c r="F12" s="8" t="s">
        <v>135</v>
      </c>
      <c r="G12">
        <f t="shared" si="0"/>
        <v>0</v>
      </c>
      <c r="H12" t="str">
        <f t="shared" si="1"/>
        <v>，202108271246330025</v>
      </c>
      <c r="I12" t="e">
        <f>VLOOKUP(A12,HOP!A:T,20,0)</f>
        <v>#N/A</v>
      </c>
      <c r="J12">
        <v>8.27</v>
      </c>
    </row>
    <row r="13" hidden="1" spans="1:10">
      <c r="A13">
        <v>1129394087</v>
      </c>
      <c r="B13" t="s">
        <v>49</v>
      </c>
      <c r="C13" t="s">
        <v>57</v>
      </c>
      <c r="D13" s="4">
        <v>702</v>
      </c>
      <c r="E13">
        <v>702</v>
      </c>
      <c r="F13" s="8" t="s">
        <v>136</v>
      </c>
      <c r="G13">
        <f t="shared" si="0"/>
        <v>0</v>
      </c>
      <c r="H13" t="str">
        <f t="shared" si="1"/>
        <v>，202108271241380025</v>
      </c>
      <c r="I13" t="e">
        <f>VLOOKUP(A13,HOP!A:T,20,0)</f>
        <v>#N/A</v>
      </c>
      <c r="J13">
        <v>8.27</v>
      </c>
    </row>
    <row r="14" hidden="1" spans="1:10">
      <c r="A14">
        <v>1129354663</v>
      </c>
      <c r="B14" t="s">
        <v>65</v>
      </c>
      <c r="C14" t="s">
        <v>49</v>
      </c>
      <c r="D14" s="4">
        <v>440</v>
      </c>
      <c r="E14">
        <v>440</v>
      </c>
      <c r="F14" s="8" t="s">
        <v>137</v>
      </c>
      <c r="G14">
        <f t="shared" si="0"/>
        <v>0</v>
      </c>
      <c r="H14" t="str">
        <f t="shared" si="1"/>
        <v>，202108271202060022</v>
      </c>
      <c r="I14" t="e">
        <f>VLOOKUP(A14,HOP!A:T,20,0)</f>
        <v>#N/A</v>
      </c>
      <c r="J14">
        <v>8.27</v>
      </c>
    </row>
    <row r="15" hidden="1" spans="1:10">
      <c r="A15">
        <v>1130502492</v>
      </c>
      <c r="B15" t="s">
        <v>49</v>
      </c>
      <c r="C15" t="s">
        <v>57</v>
      </c>
      <c r="D15" s="4">
        <v>440</v>
      </c>
      <c r="E15">
        <v>440</v>
      </c>
      <c r="F15" s="8" t="s">
        <v>138</v>
      </c>
      <c r="G15">
        <f t="shared" si="0"/>
        <v>0</v>
      </c>
      <c r="H15" t="str">
        <f t="shared" si="1"/>
        <v>，202108281153100021</v>
      </c>
      <c r="I15" t="e">
        <f>VLOOKUP(A15,HOP!A:T,20,0)</f>
        <v>#N/A</v>
      </c>
      <c r="J15">
        <v>8.28</v>
      </c>
    </row>
    <row r="16" hidden="1" spans="1:10">
      <c r="A16">
        <v>1130577687</v>
      </c>
      <c r="B16" t="s">
        <v>49</v>
      </c>
      <c r="C16" t="s">
        <v>57</v>
      </c>
      <c r="D16" s="4">
        <v>528</v>
      </c>
      <c r="E16">
        <v>528</v>
      </c>
      <c r="F16" s="8" t="s">
        <v>139</v>
      </c>
      <c r="G16">
        <f t="shared" si="0"/>
        <v>0</v>
      </c>
      <c r="H16" t="str">
        <f t="shared" si="1"/>
        <v>，202108281326260021</v>
      </c>
      <c r="I16" t="e">
        <f>VLOOKUP(A16,HOP!A:T,20,0)</f>
        <v>#N/A</v>
      </c>
      <c r="J16">
        <v>8.28</v>
      </c>
    </row>
    <row r="17" spans="1:9">
      <c r="A17" t="s">
        <v>98</v>
      </c>
      <c r="B17" t="s">
        <v>49</v>
      </c>
      <c r="C17" t="s">
        <v>57</v>
      </c>
      <c r="D17" s="4">
        <v>562</v>
      </c>
      <c r="E17" t="str">
        <f>VLOOKUP(A17,HOP!A:L,12,0)</f>
        <v>562.00</v>
      </c>
      <c r="F17" t="str">
        <f>VLOOKUP(A17,HOP!A:C,3,0)</f>
        <v>2236026</v>
      </c>
      <c r="G17">
        <f t="shared" si="0"/>
        <v>0</v>
      </c>
      <c r="H17" t="str">
        <f t="shared" si="1"/>
        <v>，2236026</v>
      </c>
      <c r="I17" t="str">
        <f>VLOOKUP(A17,HOP!A:T,20,0)</f>
        <v>直采</v>
      </c>
    </row>
    <row r="18" spans="1:9">
      <c r="A18" t="s">
        <v>104</v>
      </c>
      <c r="B18" t="s">
        <v>38</v>
      </c>
      <c r="C18" t="s">
        <v>28</v>
      </c>
      <c r="D18" s="4">
        <v>682</v>
      </c>
      <c r="E18" t="str">
        <f>VLOOKUP(A18,HOP!A:L,12,0)</f>
        <v>682.00</v>
      </c>
      <c r="F18" t="str">
        <f>VLOOKUP(A18,HOP!A:C,3,0)</f>
        <v>2225565</v>
      </c>
      <c r="G18">
        <f t="shared" si="0"/>
        <v>0</v>
      </c>
      <c r="H18" t="str">
        <f t="shared" si="1"/>
        <v>，2225565</v>
      </c>
      <c r="I18" t="str">
        <f>VLOOKUP(A18,HOP!A:T,20,0)</f>
        <v>直采</v>
      </c>
    </row>
    <row r="19" spans="1:9">
      <c r="A19" t="s">
        <v>109</v>
      </c>
      <c r="B19" t="s">
        <v>38</v>
      </c>
      <c r="C19" t="s">
        <v>28</v>
      </c>
      <c r="D19" s="4">
        <v>341</v>
      </c>
      <c r="E19" t="str">
        <f>VLOOKUP(A19,HOP!A:L,12,0)</f>
        <v>341.00</v>
      </c>
      <c r="F19" t="str">
        <f>VLOOKUP(A19,HOP!A:C,3,0)</f>
        <v>2225633</v>
      </c>
      <c r="G19">
        <f t="shared" si="0"/>
        <v>0</v>
      </c>
      <c r="H19" t="str">
        <f t="shared" si="1"/>
        <v>，2225633</v>
      </c>
      <c r="I19" t="str">
        <f>VLOOKUP(A19,HOP!A:T,20,0)</f>
        <v>直采</v>
      </c>
    </row>
    <row r="20" spans="1:9">
      <c r="A20" t="s">
        <v>111</v>
      </c>
      <c r="B20" t="s">
        <v>38</v>
      </c>
      <c r="C20" t="s">
        <v>28</v>
      </c>
      <c r="D20" s="4">
        <v>341</v>
      </c>
      <c r="E20" t="str">
        <f>VLOOKUP(A20,HOP!A:L,12,0)</f>
        <v>341.00</v>
      </c>
      <c r="F20" t="str">
        <f>VLOOKUP(A20,HOP!A:C,3,0)</f>
        <v>2225776</v>
      </c>
      <c r="G20">
        <f t="shared" si="0"/>
        <v>0</v>
      </c>
      <c r="H20" t="str">
        <f t="shared" si="1"/>
        <v>，2225776</v>
      </c>
      <c r="I20" t="str">
        <f>VLOOKUP(A20,HOP!A:T,20,0)</f>
        <v>直采</v>
      </c>
    </row>
    <row r="21" hidden="1" spans="1:10">
      <c r="A21">
        <v>1125866330</v>
      </c>
      <c r="B21" t="s">
        <v>38</v>
      </c>
      <c r="C21" t="s">
        <v>28</v>
      </c>
      <c r="D21" s="4">
        <v>170</v>
      </c>
      <c r="E21">
        <v>170</v>
      </c>
      <c r="F21" s="8" t="s">
        <v>140</v>
      </c>
      <c r="G21">
        <f t="shared" si="0"/>
        <v>0</v>
      </c>
      <c r="H21" t="str">
        <f t="shared" si="1"/>
        <v>，202108241944590022</v>
      </c>
      <c r="I21" t="e">
        <f>VLOOKUP(A21,HOP!A:T,20,0)</f>
        <v>#N/A</v>
      </c>
      <c r="J21">
        <v>8.24</v>
      </c>
    </row>
    <row r="22" spans="1:11">
      <c r="A22">
        <v>1024408738</v>
      </c>
      <c r="D22">
        <v>309</v>
      </c>
      <c r="E22" t="e">
        <f>VLOOKUP(A22,HOP!A:L,12,0)</f>
        <v>#N/A</v>
      </c>
      <c r="F22">
        <v>2146089</v>
      </c>
      <c r="G22" t="e">
        <f t="shared" si="0"/>
        <v>#N/A</v>
      </c>
      <c r="H22" t="str">
        <f t="shared" si="1"/>
        <v>，2146089</v>
      </c>
      <c r="I22" t="s">
        <v>141</v>
      </c>
      <c r="K22" t="s">
        <v>142</v>
      </c>
    </row>
    <row r="24" spans="4:4">
      <c r="D24">
        <f>SUM(D2:D23)</f>
        <v>18342</v>
      </c>
    </row>
    <row r="25" spans="4:4">
      <c r="D25" s="5" t="s">
        <v>10</v>
      </c>
    </row>
    <row r="29" spans="1:3">
      <c r="A29" t="s">
        <v>143</v>
      </c>
      <c r="C29">
        <v>1926</v>
      </c>
    </row>
    <row r="30" spans="1:3">
      <c r="A30" t="s">
        <v>144</v>
      </c>
      <c r="C30">
        <v>309</v>
      </c>
    </row>
    <row r="31" spans="1:3">
      <c r="A31" t="s">
        <v>145</v>
      </c>
      <c r="C31">
        <v>16107</v>
      </c>
    </row>
    <row r="32" spans="1:3">
      <c r="A32" t="s">
        <v>146</v>
      </c>
      <c r="C32">
        <f>SUBTOTAL(9,C29:C31)</f>
        <v>18342</v>
      </c>
    </row>
  </sheetData>
  <autoFilter ref="A1:J22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38" sqref="E38"/>
    </sheetView>
  </sheetViews>
  <sheetFormatPr defaultColWidth="8" defaultRowHeight="12.75" outlineLevelRow="5"/>
  <cols>
    <col min="1" max="16383" width="8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151</v>
      </c>
      <c r="F1" s="2" t="s">
        <v>19</v>
      </c>
      <c r="G1" s="2" t="s">
        <v>20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1" t="s">
        <v>98</v>
      </c>
      <c r="B2" s="1" t="s">
        <v>165</v>
      </c>
      <c r="C2" s="1" t="s">
        <v>166</v>
      </c>
      <c r="D2" s="1" t="s">
        <v>96</v>
      </c>
      <c r="E2" s="1" t="s">
        <v>99</v>
      </c>
      <c r="F2" s="1" t="s">
        <v>165</v>
      </c>
      <c r="G2" s="1" t="s">
        <v>167</v>
      </c>
      <c r="H2" s="1" t="s">
        <v>168</v>
      </c>
      <c r="I2" s="1" t="s">
        <v>101</v>
      </c>
      <c r="J2" s="1" t="s">
        <v>169</v>
      </c>
      <c r="K2" s="1" t="s">
        <v>101</v>
      </c>
      <c r="L2" s="1" t="s">
        <v>101</v>
      </c>
      <c r="M2" s="1" t="s">
        <v>170</v>
      </c>
      <c r="N2" s="1" t="s">
        <v>170</v>
      </c>
      <c r="O2" s="1" t="s">
        <v>7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141</v>
      </c>
    </row>
    <row r="3" s="1" customFormat="1" spans="1:20">
      <c r="A3" s="1" t="s">
        <v>111</v>
      </c>
      <c r="B3" s="1" t="s">
        <v>175</v>
      </c>
      <c r="C3" s="1" t="s">
        <v>176</v>
      </c>
      <c r="D3" s="1" t="s">
        <v>102</v>
      </c>
      <c r="E3" s="1" t="s">
        <v>112</v>
      </c>
      <c r="F3" s="1" t="s">
        <v>177</v>
      </c>
      <c r="G3" s="1" t="s">
        <v>178</v>
      </c>
      <c r="H3" s="1" t="s">
        <v>168</v>
      </c>
      <c r="I3" s="1" t="s">
        <v>107</v>
      </c>
      <c r="J3" s="1" t="s">
        <v>169</v>
      </c>
      <c r="K3" s="1" t="s">
        <v>107</v>
      </c>
      <c r="L3" s="1" t="s">
        <v>107</v>
      </c>
      <c r="M3" s="1" t="s">
        <v>170</v>
      </c>
      <c r="N3" s="1" t="s">
        <v>170</v>
      </c>
      <c r="O3" s="1" t="s">
        <v>7</v>
      </c>
      <c r="P3" s="1" t="s">
        <v>171</v>
      </c>
      <c r="Q3" s="1" t="s">
        <v>179</v>
      </c>
      <c r="R3" s="1" t="s">
        <v>173</v>
      </c>
      <c r="S3" s="1" t="s">
        <v>174</v>
      </c>
      <c r="T3" s="1" t="s">
        <v>141</v>
      </c>
    </row>
    <row r="4" s="1" customFormat="1" spans="1:20">
      <c r="A4" s="1" t="s">
        <v>109</v>
      </c>
      <c r="B4" s="1" t="s">
        <v>175</v>
      </c>
      <c r="C4" s="1" t="s">
        <v>180</v>
      </c>
      <c r="D4" s="1" t="s">
        <v>102</v>
      </c>
      <c r="E4" s="1" t="s">
        <v>110</v>
      </c>
      <c r="F4" s="1" t="s">
        <v>177</v>
      </c>
      <c r="G4" s="1" t="s">
        <v>178</v>
      </c>
      <c r="H4" s="1" t="s">
        <v>168</v>
      </c>
      <c r="I4" s="1" t="s">
        <v>107</v>
      </c>
      <c r="J4" s="1" t="s">
        <v>169</v>
      </c>
      <c r="K4" s="1" t="s">
        <v>107</v>
      </c>
      <c r="L4" s="1" t="s">
        <v>107</v>
      </c>
      <c r="M4" s="1" t="s">
        <v>170</v>
      </c>
      <c r="N4" s="1" t="s">
        <v>170</v>
      </c>
      <c r="O4" s="1" t="s">
        <v>7</v>
      </c>
      <c r="P4" s="1" t="s">
        <v>171</v>
      </c>
      <c r="Q4" s="1" t="s">
        <v>181</v>
      </c>
      <c r="R4" s="1" t="s">
        <v>173</v>
      </c>
      <c r="S4" s="1" t="s">
        <v>174</v>
      </c>
      <c r="T4" s="1" t="s">
        <v>141</v>
      </c>
    </row>
    <row r="5" s="1" customFormat="1" spans="1:20">
      <c r="A5" s="1" t="s">
        <v>104</v>
      </c>
      <c r="B5" s="1" t="s">
        <v>175</v>
      </c>
      <c r="C5" s="1" t="s">
        <v>182</v>
      </c>
      <c r="D5" s="1" t="s">
        <v>102</v>
      </c>
      <c r="E5" s="1" t="s">
        <v>183</v>
      </c>
      <c r="F5" s="1" t="s">
        <v>177</v>
      </c>
      <c r="G5" s="1" t="s">
        <v>178</v>
      </c>
      <c r="H5" s="1" t="s">
        <v>168</v>
      </c>
      <c r="I5" s="1" t="s">
        <v>184</v>
      </c>
      <c r="J5" s="1" t="s">
        <v>169</v>
      </c>
      <c r="K5" s="1" t="s">
        <v>184</v>
      </c>
      <c r="L5" s="1" t="s">
        <v>184</v>
      </c>
      <c r="M5" s="1" t="s">
        <v>170</v>
      </c>
      <c r="N5" s="1" t="s">
        <v>170</v>
      </c>
      <c r="O5" s="1" t="s">
        <v>7</v>
      </c>
      <c r="P5" s="1" t="s">
        <v>171</v>
      </c>
      <c r="Q5" s="1" t="s">
        <v>185</v>
      </c>
      <c r="R5" s="1" t="s">
        <v>173</v>
      </c>
      <c r="S5" s="1" t="s">
        <v>174</v>
      </c>
      <c r="T5" s="1" t="s">
        <v>141</v>
      </c>
    </row>
    <row r="6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2021-08-31T08:23:34Z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2A6C71618EAF4C2D957C8442FA6EB19E</vt:lpwstr>
  </property>
  <property fmtid="{D5CDD505-2E9C-101B-9397-08002B2CF9AE}" pid="3" name="KSOProductBuildVer">
    <vt:lpwstr>2052-11.1.0.10503</vt:lpwstr>
  </property>
</Properties>
</file>