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</definedName>
  </definedNames>
  <calcPr calcId="144525"/>
</workbook>
</file>

<file path=xl/sharedStrings.xml><?xml version="1.0" encoding="utf-8"?>
<sst xmlns="http://schemas.openxmlformats.org/spreadsheetml/2006/main" count="465" uniqueCount="201">
  <si>
    <t>去哪儿网酒店预付对账单</t>
  </si>
  <si>
    <t>供应商名称：</t>
  </si>
  <si>
    <t>趣悠游</t>
  </si>
  <si>
    <t>结算周期：</t>
  </si>
  <si>
    <t>2021-08-30至2021-09-05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</si>
  <si>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</si>
  <si>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</si>
  <si>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</si>
  <si>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</si>
  <si>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</si>
  <si>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</si>
  <si>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</si>
  <si>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</si>
  <si>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</si>
  <si>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</si>
  <si>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</si>
  <si>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</si>
  <si>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</si>
  <si>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</si>
  <si>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</si>
  <si>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¥10,415.00</t>
  </si>
  <si>
    <t>¥3,440.00</t>
  </si>
  <si>
    <t>¥607.06</t>
  </si>
  <si>
    <t>-¥234.00</t>
  </si>
  <si>
    <t>¥6,133.94</t>
  </si>
  <si>
    <t>分类信息</t>
  </si>
  <si>
    <t>业务类型</t>
  </si>
  <si>
    <t>酒店预付（点击查看明细）</t>
  </si>
  <si>
    <t>¥6,367.94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</si>
  <si>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</si>
  <si>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</si>
  <si>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</si>
  <si>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</si>
  <si>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</si>
  <si>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</si>
  <si>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</si>
  <si>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</si>
  <si>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</si>
  <si>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</si>
  <si>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</si>
  <si>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</si>
  <si>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</si>
  <si>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</si>
  <si>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</si>
  <si>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</si>
  <si>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</si>
  <si>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</si>
  <si>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</si>
  <si>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</si>
  <si>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</si>
  <si>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</si>
  <si>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</si>
  <si>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</si>
  <si>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</si>
  <si>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</si>
  <si>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</si>
  <si>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</si>
  <si>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</si>
  <si>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</si>
  <si>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</si>
  <si>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</si>
  <si>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</si>
  <si>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</si>
  <si>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</si>
  <si>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</si>
  <si>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</si>
  <si>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</si>
  <si>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</si>
  <si>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</si>
  <si>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</si>
  <si>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</si>
  <si>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</si>
  <si>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702726352543</t>
  </si>
  <si>
    <t>2224930</t>
  </si>
  <si>
    <t>酒店预付</t>
  </si>
  <si>
    <t>否</t>
  </si>
  <si>
    <t>普通</t>
  </si>
  <si>
    <t>199391009</t>
  </si>
  <si>
    <t>拉霍亚喜来登酒店</t>
  </si>
  <si>
    <t>1626188</t>
  </si>
  <si>
    <t>LIU/YUFEI</t>
  </si>
  <si>
    <t>2021-08-16</t>
  </si>
  <si>
    <t>2021-09-16</t>
  </si>
  <si>
    <t>2021-09-18</t>
  </si>
  <si>
    <t>¥3,086.00</t>
  </si>
  <si>
    <t>¥2,510.00</t>
  </si>
  <si>
    <t>2021-08-31 09:00:32</t>
  </si>
  <si>
    <t>¥576.00</t>
  </si>
  <si>
    <t>¥17.06</t>
  </si>
  <si>
    <t>¥558.94</t>
  </si>
  <si>
    <t>Garden View King Bed Room with Sofa Bed</t>
  </si>
  <si>
    <t>WEBSITE</t>
  </si>
  <si>
    <t>702740182553</t>
  </si>
  <si>
    <t>2237541</t>
  </si>
  <si>
    <t>804837820</t>
  </si>
  <si>
    <t>博物馆酒店</t>
  </si>
  <si>
    <t>WANG/ZIHAO</t>
  </si>
  <si>
    <t>2021-08-30</t>
  </si>
  <si>
    <t>2021-08-31</t>
  </si>
  <si>
    <t>¥3,133.00</t>
  </si>
  <si>
    <t>¥286.00</t>
  </si>
  <si>
    <t>¥2,847.00</t>
  </si>
  <si>
    <t>Deluxe Suite</t>
  </si>
  <si>
    <t>702719368965</t>
  </si>
  <si>
    <t>2219931</t>
  </si>
  <si>
    <t>236070632</t>
  </si>
  <si>
    <t>海云台1号K-旅馆</t>
  </si>
  <si>
    <t>XU/NUO|SONG/YIMING</t>
  </si>
  <si>
    <t>2021-08-09</t>
  </si>
  <si>
    <t>2021-10-19</t>
  </si>
  <si>
    <t>2021-10-23</t>
  </si>
  <si>
    <t>¥696.00</t>
  </si>
  <si>
    <t>2021-08-31 23:30:15</t>
  </si>
  <si>
    <t>standard twin room</t>
  </si>
  <si>
    <t>702740275406</t>
  </si>
  <si>
    <t>2237041</t>
  </si>
  <si>
    <t>221841485</t>
  </si>
  <si>
    <t>南芭堤雅B2酒店</t>
  </si>
  <si>
    <t>HAN/XU</t>
  </si>
  <si>
    <t>2021-09-03</t>
  </si>
  <si>
    <t>¥308.00</t>
  </si>
  <si>
    <t>¥32.00</t>
  </si>
  <si>
    <t>¥276.00</t>
  </si>
  <si>
    <t>Deluxe</t>
  </si>
  <si>
    <t>702742988780</t>
  </si>
  <si>
    <t>2239629</t>
  </si>
  <si>
    <t>239223500</t>
  </si>
  <si>
    <t>诺克斯维尔市中心万怡酒店</t>
  </si>
  <si>
    <t>LIU/YILONG</t>
  </si>
  <si>
    <t>2021-09-01</t>
  </si>
  <si>
    <t>2021-09-02</t>
  </si>
  <si>
    <t>2021-09-04</t>
  </si>
  <si>
    <t>¥2,958.00</t>
  </si>
  <si>
    <t>¥272.00</t>
  </si>
  <si>
    <t>¥2,686.00</t>
  </si>
  <si>
    <t>king bed room with sofa bed</t>
  </si>
  <si>
    <t>702744703059</t>
  </si>
  <si>
    <t>2241930</t>
  </si>
  <si>
    <t>221866991</t>
  </si>
  <si>
    <t>YHA美荷楼青年旅舍</t>
  </si>
  <si>
    <t>SHI/QIANHUI</t>
  </si>
  <si>
    <t>2021-09-06</t>
  </si>
  <si>
    <t>2021-09-07</t>
  </si>
  <si>
    <t>¥234.00</t>
  </si>
  <si>
    <t>2021-09-05 17:47:20</t>
  </si>
  <si>
    <t>run of house twin or double room</t>
  </si>
  <si>
    <t>合计</t>
  </si>
  <si>
    <t/>
  </si>
  <si>
    <t>¥6,975.00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</si>
  <si>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</si>
  <si>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</si>
  <si>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</si>
  <si>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</si>
  <si>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</si>
  <si>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</si>
  <si>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</si>
  <si>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chase_deduct_tJ88210905174741270</t>
  </si>
  <si>
    <t>1615646</t>
  </si>
  <si>
    <t>2021-09-05</t>
  </si>
  <si>
    <t>赔付-房费追回</t>
  </si>
  <si>
    <t>--</t>
  </si>
  <si>
    <t>生成追赔task#追赔系统-预付扣款直连#</t>
  </si>
  <si>
    <t>NPH20210905133847229593</t>
  </si>
  <si>
    <t>返现日期</t>
  </si>
  <si>
    <t>，</t>
  </si>
  <si>
    <r>
      <t>本期扣款</t>
    </r>
    <r>
      <rPr>
        <sz val="10"/>
        <rFont val="Arial"/>
        <charset val="134"/>
      </rPr>
      <t>17.06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</si>
  <si>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234</t>
    </r>
    <r>
      <rPr>
        <sz val="10"/>
        <rFont val="宋体"/>
        <charset val="134"/>
      </rPr>
      <t>元</t>
    </r>
  </si>
  <si>
    <t>A210907113643481</t>
  </si>
  <si>
    <r>
      <t>总计：</t>
    </r>
    <r>
      <rPr>
        <sz val="10"/>
        <rFont val="Arial"/>
        <charset val="134"/>
      </rPr>
      <t>6133.94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</si>
  <si>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</si>
  <si>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</si>
  <si>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</si>
  <si>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</si>
  <si>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</si>
  <si>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</si>
  <si>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</si>
  <si>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</si>
  <si>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</si>
  <si>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</si>
  <si>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</si>
  <si>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</si>
  <si>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</si>
  <si>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</si>
  <si>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</si>
  <si>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</si>
  <si>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HAN XU</t>
  </si>
  <si>
    <t>退房日周结</t>
  </si>
  <si>
    <t>276.00</t>
  </si>
  <si>
    <t>RMB</t>
  </si>
  <si>
    <t>0</t>
  </si>
  <si>
    <t>0.00</t>
  </si>
  <si>
    <t>趣悠游国际直连</t>
  </si>
  <si>
    <t>2021-08-30 11:00:43</t>
  </si>
  <si>
    <t>广州汇登信息科技有限公司</t>
  </si>
  <si>
    <t>直连</t>
  </si>
  <si>
    <t>WANG ZIHAO</t>
  </si>
  <si>
    <t>2847.00</t>
  </si>
  <si>
    <t>2021-08-30 19:42:28</t>
  </si>
  <si>
    <t>LIU YILONG</t>
  </si>
  <si>
    <t>2686.00</t>
  </si>
  <si>
    <t>2021-09-01 18:16:24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</si>
</sst>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3" fillId="11" borderId="13" applyNumberFormat="0" applyAlignment="0" applyProtection="0">
      <alignment vertical="center"/>
    </xf>
    <xf numFmtId="0" fontId="29" fillId="25" borderId="14" applyNumberForma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6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6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85</v>
      </c>
      <c r="T2" s="7" t="s">
        <v>86</v>
      </c>
      <c r="U2" s="12" t="s">
        <v>19</v>
      </c>
      <c r="V2" s="12" t="s">
        <v>87</v>
      </c>
      <c r="W2" s="14" t="s">
        <v>88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89</v>
      </c>
      <c r="AD2" t="s">
        <v>6</v>
      </c>
      <c r="AE2" t="s">
        <v>90</v>
      </c>
      <c r="AF2" t="s">
        <v>91</v>
      </c>
      <c r="AG2" t="s">
        <v>75</v>
      </c>
      <c r="AH2" t="s">
        <v>19</v>
      </c>
    </row>
    <row r="3" ht="14.25" customHeight="1" spans="1:34">
      <c r="A3" s="6" t="s">
        <v>92</v>
      </c>
      <c r="B3" s="6" t="s">
        <v>93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94</v>
      </c>
      <c r="H3" s="7" t="s">
        <v>95</v>
      </c>
      <c r="I3" s="7" t="s">
        <v>79</v>
      </c>
      <c r="J3" s="7" t="s">
        <v>2</v>
      </c>
      <c r="K3" s="7" t="s">
        <v>96</v>
      </c>
      <c r="L3" s="7">
        <v>1</v>
      </c>
      <c r="M3" s="7">
        <v>1</v>
      </c>
      <c r="N3" s="7" t="s">
        <v>97</v>
      </c>
      <c r="O3" s="7" t="s">
        <v>97</v>
      </c>
      <c r="P3" s="7" t="s">
        <v>98</v>
      </c>
      <c r="Q3" s="7"/>
      <c r="R3" s="12" t="s">
        <v>99</v>
      </c>
      <c r="S3" s="14" t="s">
        <v>19</v>
      </c>
      <c r="T3" s="7"/>
      <c r="U3" s="12" t="s">
        <v>19</v>
      </c>
      <c r="V3" s="12" t="s">
        <v>99</v>
      </c>
      <c r="W3" s="14" t="s">
        <v>100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101</v>
      </c>
      <c r="AD3" t="s">
        <v>6</v>
      </c>
      <c r="AE3" t="s">
        <v>102</v>
      </c>
      <c r="AF3" t="s">
        <v>91</v>
      </c>
      <c r="AG3" t="s">
        <v>75</v>
      </c>
      <c r="AH3" t="s">
        <v>19</v>
      </c>
    </row>
    <row r="4" ht="14.25" customHeight="1" spans="1:34">
      <c r="A4" s="6" t="s">
        <v>103</v>
      </c>
      <c r="B4" s="6" t="s">
        <v>104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105</v>
      </c>
      <c r="H4" s="7" t="s">
        <v>106</v>
      </c>
      <c r="I4" s="7" t="s">
        <v>79</v>
      </c>
      <c r="J4" s="7" t="s">
        <v>2</v>
      </c>
      <c r="K4" s="7" t="s">
        <v>107</v>
      </c>
      <c r="L4" s="7">
        <v>1</v>
      </c>
      <c r="M4" s="7">
        <v>4</v>
      </c>
      <c r="N4" s="7" t="s">
        <v>108</v>
      </c>
      <c r="O4" s="7" t="s">
        <v>109</v>
      </c>
      <c r="P4" s="7" t="s">
        <v>110</v>
      </c>
      <c r="Q4" s="7"/>
      <c r="R4" s="12" t="s">
        <v>111</v>
      </c>
      <c r="S4" s="14" t="s">
        <v>111</v>
      </c>
      <c r="T4" s="7" t="s">
        <v>112</v>
      </c>
      <c r="U4" s="12" t="s">
        <v>19</v>
      </c>
      <c r="V4" s="12" t="s">
        <v>19</v>
      </c>
      <c r="W4" s="14" t="s">
        <v>19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19</v>
      </c>
      <c r="AD4" t="s">
        <v>6</v>
      </c>
      <c r="AE4" t="s">
        <v>113</v>
      </c>
      <c r="AF4" t="s">
        <v>91</v>
      </c>
      <c r="AG4" t="s">
        <v>75</v>
      </c>
      <c r="AH4" t="s">
        <v>19</v>
      </c>
    </row>
    <row r="5" ht="14.25" customHeight="1" spans="1:34">
      <c r="A5" s="6" t="s">
        <v>114</v>
      </c>
      <c r="B5" s="6" t="s">
        <v>115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116</v>
      </c>
      <c r="H5" s="7" t="s">
        <v>117</v>
      </c>
      <c r="I5" s="7" t="s">
        <v>79</v>
      </c>
      <c r="J5" s="7" t="s">
        <v>2</v>
      </c>
      <c r="K5" s="7" t="s">
        <v>118</v>
      </c>
      <c r="L5" s="7">
        <v>1</v>
      </c>
      <c r="M5" s="7">
        <v>4</v>
      </c>
      <c r="N5" s="7" t="s">
        <v>97</v>
      </c>
      <c r="O5" s="7" t="s">
        <v>97</v>
      </c>
      <c r="P5" s="7" t="s">
        <v>119</v>
      </c>
      <c r="Q5" s="7"/>
      <c r="R5" s="12" t="s">
        <v>120</v>
      </c>
      <c r="S5" s="14" t="s">
        <v>19</v>
      </c>
      <c r="T5" s="7"/>
      <c r="U5" s="12" t="s">
        <v>19</v>
      </c>
      <c r="V5" s="12" t="s">
        <v>120</v>
      </c>
      <c r="W5" s="14" t="s">
        <v>121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122</v>
      </c>
      <c r="AD5" t="s">
        <v>6</v>
      </c>
      <c r="AE5" t="s">
        <v>123</v>
      </c>
      <c r="AF5" t="s">
        <v>91</v>
      </c>
      <c r="AG5" t="s">
        <v>75</v>
      </c>
      <c r="AH5" t="s">
        <v>19</v>
      </c>
    </row>
    <row r="6" ht="14.25" customHeight="1" spans="1:34">
      <c r="A6" s="6" t="s">
        <v>124</v>
      </c>
      <c r="B6" s="6" t="s">
        <v>125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126</v>
      </c>
      <c r="H6" s="7" t="s">
        <v>127</v>
      </c>
      <c r="I6" s="7" t="s">
        <v>79</v>
      </c>
      <c r="J6" s="7" t="s">
        <v>2</v>
      </c>
      <c r="K6" s="7" t="s">
        <v>128</v>
      </c>
      <c r="L6" s="7">
        <v>1</v>
      </c>
      <c r="M6" s="7">
        <v>2</v>
      </c>
      <c r="N6" s="7" t="s">
        <v>129</v>
      </c>
      <c r="O6" s="7" t="s">
        <v>130</v>
      </c>
      <c r="P6" s="7" t="s">
        <v>131</v>
      </c>
      <c r="Q6" s="7"/>
      <c r="R6" s="12" t="s">
        <v>132</v>
      </c>
      <c r="S6" s="14" t="s">
        <v>19</v>
      </c>
      <c r="T6" s="7"/>
      <c r="U6" s="12" t="s">
        <v>19</v>
      </c>
      <c r="V6" s="12" t="s">
        <v>132</v>
      </c>
      <c r="W6" s="14" t="s">
        <v>133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134</v>
      </c>
      <c r="AD6" t="s">
        <v>6</v>
      </c>
      <c r="AE6" t="s">
        <v>135</v>
      </c>
      <c r="AF6" t="s">
        <v>91</v>
      </c>
      <c r="AG6" t="s">
        <v>75</v>
      </c>
      <c r="AH6" t="s">
        <v>19</v>
      </c>
    </row>
    <row r="7" ht="14.25" customHeight="1" spans="1:34">
      <c r="A7" s="6" t="s">
        <v>136</v>
      </c>
      <c r="B7" s="6" t="s">
        <v>137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138</v>
      </c>
      <c r="H7" s="7" t="s">
        <v>139</v>
      </c>
      <c r="I7" s="7" t="s">
        <v>79</v>
      </c>
      <c r="J7" s="7" t="s">
        <v>2</v>
      </c>
      <c r="K7" s="7" t="s">
        <v>140</v>
      </c>
      <c r="L7" s="7">
        <v>1</v>
      </c>
      <c r="M7" s="7">
        <v>1</v>
      </c>
      <c r="N7" s="7" t="s">
        <v>119</v>
      </c>
      <c r="O7" s="7" t="s">
        <v>141</v>
      </c>
      <c r="P7" s="7" t="s">
        <v>142</v>
      </c>
      <c r="Q7" s="7"/>
      <c r="R7" s="12" t="s">
        <v>143</v>
      </c>
      <c r="S7" s="14" t="s">
        <v>143</v>
      </c>
      <c r="T7" s="7" t="s">
        <v>144</v>
      </c>
      <c r="U7" s="12" t="s">
        <v>19</v>
      </c>
      <c r="V7" s="12" t="s">
        <v>19</v>
      </c>
      <c r="W7" s="14" t="s">
        <v>19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19</v>
      </c>
      <c r="AD7" t="s">
        <v>6</v>
      </c>
      <c r="AE7" t="s">
        <v>145</v>
      </c>
      <c r="AF7" t="s">
        <v>91</v>
      </c>
      <c r="AG7" t="s">
        <v>75</v>
      </c>
      <c r="AH7" t="s">
        <v>19</v>
      </c>
    </row>
    <row r="8" customHeight="1" spans="1:32">
      <c r="A8" s="10" t="s">
        <v>146</v>
      </c>
      <c r="B8" s="10"/>
      <c r="C8" s="10" t="s">
        <v>147</v>
      </c>
      <c r="D8" s="10"/>
      <c r="E8" s="10"/>
      <c r="F8" s="10"/>
      <c r="G8" s="10" t="s">
        <v>147</v>
      </c>
      <c r="H8" s="10" t="s">
        <v>147</v>
      </c>
      <c r="I8" s="10" t="s">
        <v>147</v>
      </c>
      <c r="J8" s="10" t="s">
        <v>147</v>
      </c>
      <c r="K8" s="10" t="s">
        <v>147</v>
      </c>
      <c r="L8" s="10" t="s">
        <v>147</v>
      </c>
      <c r="M8" s="10" t="s">
        <v>147</v>
      </c>
      <c r="N8" s="10" t="s">
        <v>147</v>
      </c>
      <c r="O8" s="10" t="s">
        <v>147</v>
      </c>
      <c r="P8" s="10" t="s">
        <v>147</v>
      </c>
      <c r="Q8" s="10"/>
      <c r="R8" s="13" t="s">
        <v>20</v>
      </c>
      <c r="S8" s="13" t="s">
        <v>21</v>
      </c>
      <c r="T8" s="10" t="s">
        <v>147</v>
      </c>
      <c r="U8" s="13"/>
      <c r="V8" s="13" t="s">
        <v>148</v>
      </c>
      <c r="W8" s="13" t="s">
        <v>22</v>
      </c>
      <c r="X8" s="13"/>
      <c r="Y8" s="13"/>
      <c r="Z8" s="13"/>
      <c r="AA8" s="10"/>
      <c r="AB8" s="13"/>
      <c r="AC8" s="10"/>
      <c r="AD8" s="10" t="s">
        <v>147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149</v>
      </c>
      <c r="B1" s="4" t="s">
        <v>150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151</v>
      </c>
      <c r="H1" s="4" t="s">
        <v>152</v>
      </c>
      <c r="I1" s="4" t="s">
        <v>13</v>
      </c>
      <c r="J1" s="4" t="s">
        <v>17</v>
      </c>
      <c r="K1" s="4" t="s">
        <v>18</v>
      </c>
      <c r="L1" s="11" t="s">
        <v>153</v>
      </c>
      <c r="M1" s="4" t="s">
        <v>154</v>
      </c>
      <c r="N1" s="4" t="s">
        <v>155</v>
      </c>
    </row>
    <row r="2" ht="14.25" customHeight="1" spans="1:256">
      <c r="A2" s="6" t="s">
        <v>156</v>
      </c>
      <c r="B2" s="7" t="s">
        <v>136</v>
      </c>
      <c r="C2" s="7" t="s">
        <v>157</v>
      </c>
      <c r="D2" s="7" t="s">
        <v>2</v>
      </c>
      <c r="E2" s="7" t="s">
        <v>76</v>
      </c>
      <c r="F2" s="7" t="s">
        <v>75</v>
      </c>
      <c r="G2" s="7" t="s">
        <v>158</v>
      </c>
      <c r="H2" s="7" t="s">
        <v>159</v>
      </c>
      <c r="I2" s="12" t="s">
        <v>23</v>
      </c>
      <c r="J2" s="12" t="s">
        <v>19</v>
      </c>
      <c r="K2" s="12" t="s">
        <v>23</v>
      </c>
      <c r="L2" s="7" t="s">
        <v>160</v>
      </c>
      <c r="M2" s="7" t="s">
        <v>161</v>
      </c>
      <c r="N2" s="7" t="s">
        <v>162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146</v>
      </c>
      <c r="B3" s="10" t="s">
        <v>147</v>
      </c>
      <c r="C3" s="10" t="s">
        <v>147</v>
      </c>
      <c r="D3" s="10" t="s">
        <v>147</v>
      </c>
      <c r="E3" s="10"/>
      <c r="F3" s="10"/>
      <c r="G3" s="10" t="s">
        <v>147</v>
      </c>
      <c r="H3" s="10" t="s">
        <v>147</v>
      </c>
      <c r="I3" s="13" t="s">
        <v>23</v>
      </c>
      <c r="J3" s="13"/>
      <c r="K3" s="13"/>
      <c r="L3" s="10"/>
      <c r="M3" s="10" t="s">
        <v>147</v>
      </c>
      <c r="N3" t="s">
        <v>147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163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164</v>
      </c>
    </row>
    <row r="2" ht="14.25" customHeight="1" spans="1:10">
      <c r="A2" s="43" t="s">
        <v>72</v>
      </c>
      <c r="B2" s="7" t="s">
        <v>82</v>
      </c>
      <c r="C2" s="7" t="s">
        <v>83</v>
      </c>
      <c r="D2" s="3">
        <v>558.94</v>
      </c>
      <c r="E2">
        <v>576</v>
      </c>
      <c r="F2">
        <v>2224930</v>
      </c>
      <c r="G2">
        <f>D2-E2</f>
        <v>-17.0599999999999</v>
      </c>
      <c r="H2" t="str">
        <f>$H$1&amp;F2</f>
        <v>，2224930</v>
      </c>
      <c r="I2" t="e">
        <f>VLOOKUP(A2,HOP!A:T,20,0)</f>
        <v>#N/A</v>
      </c>
      <c r="J2" s="5" t="s">
        <v>165</v>
      </c>
    </row>
    <row r="3" ht="14.25" customHeight="1" spans="1:9">
      <c r="A3" s="6" t="s">
        <v>92</v>
      </c>
      <c r="B3" s="7" t="s">
        <v>97</v>
      </c>
      <c r="C3" s="7" t="s">
        <v>98</v>
      </c>
      <c r="D3" s="3">
        <v>2847</v>
      </c>
      <c r="E3" t="str">
        <f>VLOOKUP(A3,HOP!A:L,12,0)</f>
        <v>2847.00</v>
      </c>
      <c r="F3" t="str">
        <f>VLOOKUP(A3,HOP!A:C,3,0)</f>
        <v>2237541</v>
      </c>
      <c r="G3">
        <f>D3-E3</f>
        <v>0</v>
      </c>
      <c r="H3" t="str">
        <f>$H$1&amp;F3</f>
        <v>，2237541</v>
      </c>
      <c r="I3" t="str">
        <f>VLOOKUP(A3,HOP!A:T,20,0)</f>
        <v>直连</v>
      </c>
    </row>
    <row r="4" ht="14.25" hidden="1" customHeight="1" spans="1:9">
      <c r="A4" s="6" t="s">
        <v>103</v>
      </c>
      <c r="B4" s="7" t="s">
        <v>109</v>
      </c>
      <c r="C4" s="7" t="s">
        <v>110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>D4-E4</f>
        <v>#N/A</v>
      </c>
      <c r="H4" t="e">
        <f>$H$1&amp;F4</f>
        <v>#N/A</v>
      </c>
      <c r="I4" t="e">
        <f>VLOOKUP(A4,HOP!A:T,20,0)</f>
        <v>#N/A</v>
      </c>
    </row>
    <row r="5" ht="14.25" customHeight="1" spans="1:9">
      <c r="A5" s="6" t="s">
        <v>114</v>
      </c>
      <c r="B5" s="7" t="s">
        <v>97</v>
      </c>
      <c r="C5" s="7" t="s">
        <v>119</v>
      </c>
      <c r="D5" s="3">
        <v>276</v>
      </c>
      <c r="E5" t="str">
        <f>VLOOKUP(A5,HOP!A:L,12,0)</f>
        <v>276.00</v>
      </c>
      <c r="F5" t="str">
        <f>VLOOKUP(A5,HOP!A:C,3,0)</f>
        <v>2237041</v>
      </c>
      <c r="G5">
        <f>D5-E5</f>
        <v>0</v>
      </c>
      <c r="H5" t="str">
        <f>$H$1&amp;F5</f>
        <v>，2237041</v>
      </c>
      <c r="I5" t="str">
        <f>VLOOKUP(A5,HOP!A:T,20,0)</f>
        <v>直连</v>
      </c>
    </row>
    <row r="6" ht="18" customHeight="1" spans="1:9">
      <c r="A6" s="6" t="s">
        <v>124</v>
      </c>
      <c r="B6" s="7" t="s">
        <v>130</v>
      </c>
      <c r="C6" s="7" t="s">
        <v>131</v>
      </c>
      <c r="D6" s="3">
        <v>2686</v>
      </c>
      <c r="E6" t="str">
        <f>VLOOKUP(A6,HOP!A:L,12,0)</f>
        <v>2686.00</v>
      </c>
      <c r="F6" t="str">
        <f>VLOOKUP(A6,HOP!A:C,3,0)</f>
        <v>2239629</v>
      </c>
      <c r="G6">
        <f>D6-E6</f>
        <v>0</v>
      </c>
      <c r="H6" t="str">
        <f>$H$1&amp;F6</f>
        <v>，2239629</v>
      </c>
      <c r="I6" t="str">
        <f>VLOOKUP(A6,HOP!A:T,20,0)</f>
        <v>直连</v>
      </c>
    </row>
    <row r="7" spans="1:10">
      <c r="A7" s="44" t="s">
        <v>136</v>
      </c>
      <c r="D7" s="8">
        <v>-234</v>
      </c>
      <c r="E7" t="e">
        <f>VLOOKUP(A7,HOP!A:L,12,0)</f>
        <v>#N/A</v>
      </c>
      <c r="F7">
        <v>2241930</v>
      </c>
      <c r="G7" t="e">
        <f>D7-E7</f>
        <v>#N/A</v>
      </c>
      <c r="H7" t="str">
        <f>$H$1&amp;F7</f>
        <v>，2241930</v>
      </c>
      <c r="I7" t="e">
        <f>VLOOKUP(A7,HOP!A:T,20,0)</f>
        <v>#N/A</v>
      </c>
      <c r="J7" s="5" t="s">
        <v>166</v>
      </c>
    </row>
    <row r="9" spans="4:4">
      <c r="D9" s="3">
        <f>SUM(D2:D8)</f>
        <v>6133.94</v>
      </c>
    </row>
    <row r="10" ht="14.25" spans="4:4">
      <c r="D10" s="9" t="s">
        <v>24</v>
      </c>
    </row>
    <row r="13" spans="1:1">
      <c r="A13" t="s">
        <v>167</v>
      </c>
    </row>
    <row r="14" spans="1:1">
      <c r="A14" s="5" t="s">
        <v>168</v>
      </c>
    </row>
  </sheetData>
  <autoFilter ref="A1:I7">
    <filterColumn colId="3">
      <filters>
        <filter val="-234.00"/>
        <filter val="276.00"/>
        <filter val="2,686.00"/>
        <filter val="2,847.00"/>
        <filter val="558.9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F39" sqref="F39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0">
      <c r="A1" s="2" t="s">
        <v>169</v>
      </c>
      <c r="B1" s="2" t="s">
        <v>170</v>
      </c>
      <c r="C1" s="2" t="s">
        <v>171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172</v>
      </c>
      <c r="I1" s="2" t="s">
        <v>173</v>
      </c>
      <c r="J1" s="2" t="s">
        <v>174</v>
      </c>
      <c r="K1" s="2" t="s">
        <v>175</v>
      </c>
      <c r="L1" s="2" t="s">
        <v>176</v>
      </c>
      <c r="M1" s="2" t="s">
        <v>177</v>
      </c>
      <c r="N1" s="2" t="s">
        <v>178</v>
      </c>
      <c r="O1" s="2" t="s">
        <v>179</v>
      </c>
      <c r="P1" s="2" t="s">
        <v>180</v>
      </c>
      <c r="Q1" s="2" t="s">
        <v>181</v>
      </c>
      <c r="R1" s="2" t="s">
        <v>182</v>
      </c>
      <c r="S1" s="2" t="s">
        <v>183</v>
      </c>
      <c r="T1" s="2" t="s">
        <v>184</v>
      </c>
    </row>
    <row r="2" s="1" customFormat="1" spans="1:20">
      <c r="A2" s="1" t="s">
        <v>114</v>
      </c>
      <c r="B2" s="1" t="s">
        <v>97</v>
      </c>
      <c r="C2" s="1" t="s">
        <v>115</v>
      </c>
      <c r="D2" s="1" t="s">
        <v>117</v>
      </c>
      <c r="E2" s="1" t="s">
        <v>185</v>
      </c>
      <c r="F2" s="1" t="s">
        <v>97</v>
      </c>
      <c r="G2" s="1" t="s">
        <v>119</v>
      </c>
      <c r="H2" s="1" t="s">
        <v>186</v>
      </c>
      <c r="I2" s="1" t="s">
        <v>187</v>
      </c>
      <c r="J2" s="1" t="s">
        <v>188</v>
      </c>
      <c r="K2" s="1" t="s">
        <v>187</v>
      </c>
      <c r="L2" s="1" t="s">
        <v>187</v>
      </c>
      <c r="M2" s="1" t="s">
        <v>189</v>
      </c>
      <c r="N2" s="1" t="s">
        <v>189</v>
      </c>
      <c r="O2" s="1" t="s">
        <v>190</v>
      </c>
      <c r="P2" s="1" t="s">
        <v>191</v>
      </c>
      <c r="Q2" s="1" t="s">
        <v>192</v>
      </c>
      <c r="R2" s="1" t="s">
        <v>75</v>
      </c>
      <c r="S2" s="1" t="s">
        <v>193</v>
      </c>
      <c r="T2" s="1" t="s">
        <v>194</v>
      </c>
    </row>
    <row r="3" s="1" customFormat="1" spans="1:20">
      <c r="A3" s="1" t="s">
        <v>92</v>
      </c>
      <c r="B3" s="1" t="s">
        <v>97</v>
      </c>
      <c r="C3" s="1" t="s">
        <v>93</v>
      </c>
      <c r="D3" s="1" t="s">
        <v>95</v>
      </c>
      <c r="E3" s="1" t="s">
        <v>195</v>
      </c>
      <c r="F3" s="1" t="s">
        <v>97</v>
      </c>
      <c r="G3" s="1" t="s">
        <v>98</v>
      </c>
      <c r="H3" s="1" t="s">
        <v>186</v>
      </c>
      <c r="I3" s="1" t="s">
        <v>196</v>
      </c>
      <c r="J3" s="1" t="s">
        <v>188</v>
      </c>
      <c r="K3" s="1" t="s">
        <v>196</v>
      </c>
      <c r="L3" s="1" t="s">
        <v>196</v>
      </c>
      <c r="M3" s="1" t="s">
        <v>189</v>
      </c>
      <c r="N3" s="1" t="s">
        <v>189</v>
      </c>
      <c r="O3" s="1" t="s">
        <v>190</v>
      </c>
      <c r="P3" s="1" t="s">
        <v>191</v>
      </c>
      <c r="Q3" s="1" t="s">
        <v>197</v>
      </c>
      <c r="R3" s="1" t="s">
        <v>75</v>
      </c>
      <c r="S3" s="1" t="s">
        <v>193</v>
      </c>
      <c r="T3" s="1" t="s">
        <v>194</v>
      </c>
    </row>
    <row r="4" s="1" customFormat="1" spans="1:20">
      <c r="A4" s="1" t="s">
        <v>124</v>
      </c>
      <c r="B4" s="1" t="s">
        <v>129</v>
      </c>
      <c r="C4" s="1" t="s">
        <v>125</v>
      </c>
      <c r="D4" s="1" t="s">
        <v>127</v>
      </c>
      <c r="E4" s="1" t="s">
        <v>198</v>
      </c>
      <c r="F4" s="1" t="s">
        <v>130</v>
      </c>
      <c r="G4" s="1" t="s">
        <v>131</v>
      </c>
      <c r="H4" s="1" t="s">
        <v>186</v>
      </c>
      <c r="I4" s="1" t="s">
        <v>199</v>
      </c>
      <c r="J4" s="1" t="s">
        <v>188</v>
      </c>
      <c r="K4" s="1" t="s">
        <v>199</v>
      </c>
      <c r="L4" s="1" t="s">
        <v>199</v>
      </c>
      <c r="M4" s="1" t="s">
        <v>189</v>
      </c>
      <c r="N4" s="1" t="s">
        <v>189</v>
      </c>
      <c r="O4" s="1" t="s">
        <v>190</v>
      </c>
      <c r="P4" s="1" t="s">
        <v>191</v>
      </c>
      <c r="Q4" s="1" t="s">
        <v>200</v>
      </c>
      <c r="R4" s="1" t="s">
        <v>75</v>
      </c>
      <c r="S4" s="1" t="s">
        <v>193</v>
      </c>
      <c r="T4" s="1" t="s">
        <v>194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2021-09-07T03:36:48Z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550B91289210423ABA70F07C489C2ACF</vt:lpwstr>
  </property>
</Properties>
</file>