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calcPr calcId="144525" concurrentCalc="0"/>
</workbook>
</file>

<file path=xl/sharedStrings.xml><?xml version="1.0" encoding="utf-8"?>
<sst xmlns="http://schemas.openxmlformats.org/spreadsheetml/2006/main" count="323" uniqueCount="124">
  <si>
    <t>同程旅行对账单
(账期：20210830-20210905)</t>
  </si>
  <si>
    <t>应付房费总金额</t>
  </si>
  <si>
    <t>应付罚金总金额</t>
  </si>
  <si>
    <t>调整项</t>
  </si>
  <si>
    <t>币种</t>
  </si>
  <si>
    <t>应付合计</t>
  </si>
  <si>
    <t>3069.00</t>
  </si>
  <si>
    <t>0.00</t>
  </si>
  <si>
    <t>CNY</t>
  </si>
  <si>
    <t>安顺豪生温泉度假酒店</t>
  </si>
  <si>
    <t/>
  </si>
  <si>
    <t>小计:1223.00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</si>
  <si>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</si>
  <si>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</si>
  <si>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</si>
  <si>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</si>
  <si>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</si>
  <si>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</si>
  <si>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</si>
  <si>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</si>
  <si>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</si>
  <si>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</si>
  <si>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1131932154</t>
  </si>
  <si>
    <t>陈曲涵</t>
  </si>
  <si>
    <t>观庭双床房</t>
  </si>
  <si>
    <t>2021/08/29</t>
  </si>
  <si>
    <t>2021/08/30</t>
  </si>
  <si>
    <t>1.00</t>
  </si>
  <si>
    <t>471.00</t>
  </si>
  <si>
    <t>1135187435</t>
  </si>
  <si>
    <t>邓博</t>
  </si>
  <si>
    <t>豪庭大床房</t>
  </si>
  <si>
    <t>2021/09/01</t>
  </si>
  <si>
    <t>2021/09/02</t>
  </si>
  <si>
    <t>403.00</t>
  </si>
  <si>
    <t>1138813134</t>
  </si>
  <si>
    <t>蒋艳</t>
  </si>
  <si>
    <t>2021/09/04</t>
  </si>
  <si>
    <t>2021/09/05</t>
  </si>
  <si>
    <t>349.00</t>
  </si>
  <si>
    <t>贵阳溪山里酒店</t>
  </si>
  <si>
    <t>小计:440.00</t>
  </si>
  <si>
    <t>1131788641</t>
  </si>
  <si>
    <t>151449</t>
  </si>
  <si>
    <t>沈森林</t>
  </si>
  <si>
    <t>高级精致房</t>
  </si>
  <si>
    <t>440.00</t>
  </si>
  <si>
    <t>英德浈阳峡醴泉度假酒店</t>
  </si>
  <si>
    <t>小计:418.00</t>
  </si>
  <si>
    <t>1133129899</t>
  </si>
  <si>
    <t>罗经宇</t>
  </si>
  <si>
    <t>江景大床房</t>
  </si>
  <si>
    <t>2021/08/31</t>
  </si>
  <si>
    <t>418.00</t>
  </si>
  <si>
    <t>仰云三生纪公寓(广州动物园黄花岗地铁站店)</t>
  </si>
  <si>
    <t>小计:160.00</t>
  </si>
  <si>
    <t>1135205468</t>
  </si>
  <si>
    <t>殷淑媚</t>
  </si>
  <si>
    <t>素逸大床房</t>
  </si>
  <si>
    <t>160.00</t>
  </si>
  <si>
    <t>佛山碧桂园度假村</t>
  </si>
  <si>
    <t>小计:360.00</t>
  </si>
  <si>
    <t>1100634959</t>
  </si>
  <si>
    <t>R00800010000049813</t>
  </si>
  <si>
    <t>李凯毅</t>
  </si>
  <si>
    <t>喜悦· 花园双床房</t>
  </si>
  <si>
    <t>360.00</t>
  </si>
  <si>
    <t>英德石头酒店</t>
  </si>
  <si>
    <t>小计:468.00</t>
  </si>
  <si>
    <t>1138855630</t>
  </si>
  <si>
    <t>江克桥</t>
  </si>
  <si>
    <t>湖景大床房</t>
  </si>
  <si>
    <t>234.00</t>
  </si>
  <si>
    <t>胡迪飞</t>
  </si>
  <si>
    <t>，</t>
  </si>
  <si>
    <t>202108291749200022</t>
  </si>
  <si>
    <t>202109011359430022</t>
  </si>
  <si>
    <t>202109041753150022</t>
  </si>
  <si>
    <t>录错渠道</t>
  </si>
  <si>
    <t>(美团)汇登深圳EBK</t>
  </si>
  <si>
    <t>202108291448440020</t>
  </si>
  <si>
    <t>202108301855310022</t>
  </si>
  <si>
    <t>202109011421320020</t>
  </si>
  <si>
    <t>A210907155920481 HOP：828元</t>
  </si>
  <si>
    <t>i210910161306 房集：1892元</t>
  </si>
  <si>
    <t>i210910161438 房集：349元</t>
  </si>
  <si>
    <t>总计：3069元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</si>
  <si>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</si>
  <si>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</si>
  <si>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</si>
  <si>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</si>
  <si>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</si>
  <si>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</si>
  <si>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</si>
  <si>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</si>
  <si>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</si>
  <si>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</si>
  <si>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</si>
  <si>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</si>
  <si>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</si>
  <si>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</si>
  <si>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</si>
  <si>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</si>
  <si>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</si>
  <si>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</si>
  <si>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2021-08-03</t>
  </si>
  <si>
    <t>2216150</t>
  </si>
  <si>
    <t>2021-08-29</t>
  </si>
  <si>
    <t>2021-08-30</t>
  </si>
  <si>
    <t>退房日周结</t>
  </si>
  <si>
    <t>RMB</t>
  </si>
  <si>
    <t>0</t>
  </si>
  <si>
    <t>同程艺龙国内酒店EBK</t>
  </si>
  <si>
    <t>2021-08-03 09:17:00</t>
  </si>
  <si>
    <t>否</t>
  </si>
  <si>
    <t>广州汇登信息科技有限公司</t>
  </si>
  <si>
    <t>直采</t>
  </si>
  <si>
    <t>2021-09-04</t>
  </si>
  <si>
    <t>2243255</t>
  </si>
  <si>
    <t>石头酒店</t>
  </si>
  <si>
    <t>江克桥,胡迪飞</t>
  </si>
  <si>
    <t>2021-09-05</t>
  </si>
  <si>
    <t>468.00</t>
  </si>
  <si>
    <t>2021-09-04 18:58:56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</si>
</sst>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9" borderId="5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9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1">
      <c r="B12" t="s">
        <v>21</v>
      </c>
      <c r="C12" t="s">
        <v>29</v>
      </c>
      <c r="D12" t="s">
        <v>10</v>
      </c>
      <c r="E12" t="s">
        <v>30</v>
      </c>
      <c r="F12" t="s">
        <v>31</v>
      </c>
      <c r="G12" t="s">
        <v>32</v>
      </c>
      <c r="H12" t="s">
        <v>33</v>
      </c>
      <c r="I12" t="s">
        <v>27</v>
      </c>
      <c r="J12" t="s">
        <v>8</v>
      </c>
      <c r="K12" t="s">
        <v>34</v>
      </c>
    </row>
    <row r="13" spans="2:11">
      <c r="B13" t="s">
        <v>21</v>
      </c>
      <c r="C13" t="s">
        <v>35</v>
      </c>
      <c r="D13" t="s">
        <v>10</v>
      </c>
      <c r="E13" t="s">
        <v>36</v>
      </c>
      <c r="F13" t="s">
        <v>24</v>
      </c>
      <c r="G13" t="s">
        <v>37</v>
      </c>
      <c r="H13" t="s">
        <v>38</v>
      </c>
      <c r="I13" t="s">
        <v>27</v>
      </c>
      <c r="J13" t="s">
        <v>8</v>
      </c>
      <c r="K13" t="s">
        <v>39</v>
      </c>
    </row>
    <row r="14" spans="2:12">
      <c r="B14" s="3" t="s">
        <v>40</v>
      </c>
      <c r="C14" s="3" t="s">
        <v>10</v>
      </c>
      <c r="D14" s="3" t="s">
        <v>10</v>
      </c>
      <c r="E14" s="3" t="s">
        <v>10</v>
      </c>
      <c r="F14" s="3" t="s">
        <v>41</v>
      </c>
      <c r="G14" s="3" t="s">
        <v>10</v>
      </c>
      <c r="H14" s="3" t="s">
        <v>10</v>
      </c>
      <c r="I14" s="3" t="s">
        <v>10</v>
      </c>
      <c r="J14" s="3" t="s">
        <v>10</v>
      </c>
      <c r="K14" s="3" t="s">
        <v>10</v>
      </c>
      <c r="L14" s="3" t="s">
        <v>10</v>
      </c>
    </row>
    <row r="15" spans="2:11">
      <c r="B15" s="3" t="s">
        <v>12</v>
      </c>
      <c r="C15" s="3" t="s">
        <v>13</v>
      </c>
      <c r="D15" s="3" t="s">
        <v>14</v>
      </c>
      <c r="E15" s="3" t="s">
        <v>15</v>
      </c>
      <c r="F15" s="3" t="s">
        <v>16</v>
      </c>
      <c r="G15" s="3" t="s">
        <v>17</v>
      </c>
      <c r="H15" s="3" t="s">
        <v>18</v>
      </c>
      <c r="I15" s="3" t="s">
        <v>19</v>
      </c>
      <c r="J15" s="3" t="s">
        <v>4</v>
      </c>
      <c r="K15" s="3" t="s">
        <v>20</v>
      </c>
    </row>
    <row r="16" spans="2:11">
      <c r="B16" t="s">
        <v>21</v>
      </c>
      <c r="C16" t="s">
        <v>42</v>
      </c>
      <c r="D16" t="s">
        <v>43</v>
      </c>
      <c r="E16" t="s">
        <v>44</v>
      </c>
      <c r="F16" t="s">
        <v>45</v>
      </c>
      <c r="G16" t="s">
        <v>25</v>
      </c>
      <c r="H16" t="s">
        <v>26</v>
      </c>
      <c r="I16" t="s">
        <v>27</v>
      </c>
      <c r="J16" t="s">
        <v>8</v>
      </c>
      <c r="K16" t="s">
        <v>46</v>
      </c>
    </row>
    <row r="17" spans="2:12">
      <c r="B17" s="3" t="s">
        <v>47</v>
      </c>
      <c r="C17" s="3" t="s">
        <v>10</v>
      </c>
      <c r="D17" s="3" t="s">
        <v>10</v>
      </c>
      <c r="E17" s="3" t="s">
        <v>10</v>
      </c>
      <c r="F17" s="3" t="s">
        <v>48</v>
      </c>
      <c r="G17" s="3" t="s">
        <v>10</v>
      </c>
      <c r="H17" s="3" t="s">
        <v>10</v>
      </c>
      <c r="I17" s="3" t="s">
        <v>10</v>
      </c>
      <c r="J17" s="3" t="s">
        <v>10</v>
      </c>
      <c r="K17" s="3" t="s">
        <v>10</v>
      </c>
      <c r="L17" s="3" t="s">
        <v>10</v>
      </c>
    </row>
    <row r="18" spans="2:11">
      <c r="B18" s="3" t="s">
        <v>12</v>
      </c>
      <c r="C18" s="3" t="s">
        <v>13</v>
      </c>
      <c r="D18" s="3" t="s">
        <v>14</v>
      </c>
      <c r="E18" s="3" t="s">
        <v>15</v>
      </c>
      <c r="F18" s="3" t="s">
        <v>16</v>
      </c>
      <c r="G18" s="3" t="s">
        <v>17</v>
      </c>
      <c r="H18" s="3" t="s">
        <v>18</v>
      </c>
      <c r="I18" s="3" t="s">
        <v>19</v>
      </c>
      <c r="J18" s="3" t="s">
        <v>4</v>
      </c>
      <c r="K18" s="3" t="s">
        <v>20</v>
      </c>
    </row>
    <row r="19" spans="2:11">
      <c r="B19" t="s">
        <v>21</v>
      </c>
      <c r="C19" t="s">
        <v>49</v>
      </c>
      <c r="D19" t="s">
        <v>10</v>
      </c>
      <c r="E19" t="s">
        <v>50</v>
      </c>
      <c r="F19" t="s">
        <v>51</v>
      </c>
      <c r="G19" t="s">
        <v>26</v>
      </c>
      <c r="H19" t="s">
        <v>52</v>
      </c>
      <c r="I19" t="s">
        <v>27</v>
      </c>
      <c r="J19" t="s">
        <v>8</v>
      </c>
      <c r="K19" t="s">
        <v>53</v>
      </c>
    </row>
    <row r="20" spans="2:12">
      <c r="B20" s="3" t="s">
        <v>54</v>
      </c>
      <c r="C20" s="3" t="s">
        <v>10</v>
      </c>
      <c r="D20" s="3" t="s">
        <v>10</v>
      </c>
      <c r="E20" s="3" t="s">
        <v>10</v>
      </c>
      <c r="F20" s="3" t="s">
        <v>55</v>
      </c>
      <c r="G20" s="3" t="s">
        <v>10</v>
      </c>
      <c r="H20" s="3" t="s">
        <v>10</v>
      </c>
      <c r="I20" s="3" t="s">
        <v>10</v>
      </c>
      <c r="J20" s="3" t="s">
        <v>10</v>
      </c>
      <c r="K20" s="3" t="s">
        <v>10</v>
      </c>
      <c r="L20" s="3" t="s">
        <v>10</v>
      </c>
    </row>
    <row r="21" spans="2:11">
      <c r="B21" s="3" t="s">
        <v>12</v>
      </c>
      <c r="C21" s="3" t="s">
        <v>13</v>
      </c>
      <c r="D21" s="3" t="s">
        <v>14</v>
      </c>
      <c r="E21" s="3" t="s">
        <v>15</v>
      </c>
      <c r="F21" s="3" t="s">
        <v>16</v>
      </c>
      <c r="G21" s="3" t="s">
        <v>17</v>
      </c>
      <c r="H21" s="3" t="s">
        <v>18</v>
      </c>
      <c r="I21" s="3" t="s">
        <v>19</v>
      </c>
      <c r="J21" s="3" t="s">
        <v>4</v>
      </c>
      <c r="K21" s="3" t="s">
        <v>20</v>
      </c>
    </row>
    <row r="22" spans="2:11">
      <c r="B22" t="s">
        <v>21</v>
      </c>
      <c r="C22" t="s">
        <v>56</v>
      </c>
      <c r="D22" t="s">
        <v>10</v>
      </c>
      <c r="E22" t="s">
        <v>57</v>
      </c>
      <c r="F22" t="s">
        <v>58</v>
      </c>
      <c r="G22" t="s">
        <v>32</v>
      </c>
      <c r="H22" t="s">
        <v>33</v>
      </c>
      <c r="I22" t="s">
        <v>27</v>
      </c>
      <c r="J22" t="s">
        <v>8</v>
      </c>
      <c r="K22" t="s">
        <v>59</v>
      </c>
    </row>
    <row r="23" spans="2:12">
      <c r="B23" s="3" t="s">
        <v>60</v>
      </c>
      <c r="C23" s="3" t="s">
        <v>10</v>
      </c>
      <c r="D23" s="3" t="s">
        <v>10</v>
      </c>
      <c r="E23" s="3" t="s">
        <v>10</v>
      </c>
      <c r="F23" s="3" t="s">
        <v>61</v>
      </c>
      <c r="G23" s="3" t="s">
        <v>10</v>
      </c>
      <c r="H23" s="3" t="s">
        <v>10</v>
      </c>
      <c r="I23" s="3" t="s">
        <v>10</v>
      </c>
      <c r="J23" s="3" t="s">
        <v>10</v>
      </c>
      <c r="K23" s="3" t="s">
        <v>10</v>
      </c>
      <c r="L23" s="3" t="s">
        <v>10</v>
      </c>
    </row>
    <row r="24" spans="2:11">
      <c r="B24" s="3" t="s">
        <v>12</v>
      </c>
      <c r="C24" s="3" t="s">
        <v>13</v>
      </c>
      <c r="D24" s="3" t="s">
        <v>14</v>
      </c>
      <c r="E24" s="3" t="s">
        <v>15</v>
      </c>
      <c r="F24" s="3" t="s">
        <v>16</v>
      </c>
      <c r="G24" s="3" t="s">
        <v>17</v>
      </c>
      <c r="H24" s="3" t="s">
        <v>18</v>
      </c>
      <c r="I24" s="3" t="s">
        <v>19</v>
      </c>
      <c r="J24" s="3" t="s">
        <v>4</v>
      </c>
      <c r="K24" s="3" t="s">
        <v>20</v>
      </c>
    </row>
    <row r="25" spans="2:11">
      <c r="B25" t="s">
        <v>21</v>
      </c>
      <c r="C25" t="s">
        <v>62</v>
      </c>
      <c r="D25" t="s">
        <v>63</v>
      </c>
      <c r="E25" t="s">
        <v>64</v>
      </c>
      <c r="F25" t="s">
        <v>65</v>
      </c>
      <c r="G25" t="s">
        <v>25</v>
      </c>
      <c r="H25" t="s">
        <v>26</v>
      </c>
      <c r="I25" t="s">
        <v>27</v>
      </c>
      <c r="J25" t="s">
        <v>8</v>
      </c>
      <c r="K25" t="s">
        <v>66</v>
      </c>
    </row>
    <row r="26" spans="2:12">
      <c r="B26" s="3" t="s">
        <v>67</v>
      </c>
      <c r="C26" s="3" t="s">
        <v>10</v>
      </c>
      <c r="D26" s="3" t="s">
        <v>10</v>
      </c>
      <c r="E26" s="3" t="s">
        <v>10</v>
      </c>
      <c r="F26" s="3" t="s">
        <v>68</v>
      </c>
      <c r="G26" s="3" t="s">
        <v>10</v>
      </c>
      <c r="H26" s="3" t="s">
        <v>10</v>
      </c>
      <c r="I26" s="3" t="s">
        <v>10</v>
      </c>
      <c r="J26" s="3" t="s">
        <v>10</v>
      </c>
      <c r="K26" s="3" t="s">
        <v>10</v>
      </c>
      <c r="L26" s="3" t="s">
        <v>10</v>
      </c>
    </row>
    <row r="27" spans="2:11">
      <c r="B27" s="3" t="s">
        <v>12</v>
      </c>
      <c r="C27" s="3" t="s">
        <v>13</v>
      </c>
      <c r="D27" s="3" t="s">
        <v>14</v>
      </c>
      <c r="E27" s="3" t="s">
        <v>15</v>
      </c>
      <c r="F27" s="3" t="s">
        <v>16</v>
      </c>
      <c r="G27" s="3" t="s">
        <v>17</v>
      </c>
      <c r="H27" s="3" t="s">
        <v>18</v>
      </c>
      <c r="I27" s="3" t="s">
        <v>19</v>
      </c>
      <c r="J27" s="3" t="s">
        <v>4</v>
      </c>
      <c r="K27" s="3" t="s">
        <v>20</v>
      </c>
    </row>
    <row r="28" spans="2:11">
      <c r="B28" t="s">
        <v>21</v>
      </c>
      <c r="C28" t="s">
        <v>69</v>
      </c>
      <c r="D28" t="s">
        <v>10</v>
      </c>
      <c r="E28" t="s">
        <v>70</v>
      </c>
      <c r="F28" t="s">
        <v>71</v>
      </c>
      <c r="G28" t="s">
        <v>37</v>
      </c>
      <c r="H28" t="s">
        <v>38</v>
      </c>
      <c r="I28" t="s">
        <v>27</v>
      </c>
      <c r="J28" t="s">
        <v>8</v>
      </c>
      <c r="K28" t="s">
        <v>72</v>
      </c>
    </row>
    <row r="29" spans="2:11">
      <c r="B29" t="s">
        <v>21</v>
      </c>
      <c r="C29" t="s">
        <v>69</v>
      </c>
      <c r="D29" t="s">
        <v>10</v>
      </c>
      <c r="E29" t="s">
        <v>73</v>
      </c>
      <c r="F29" t="s">
        <v>71</v>
      </c>
      <c r="G29" t="s">
        <v>37</v>
      </c>
      <c r="H29" t="s">
        <v>38</v>
      </c>
      <c r="I29" t="s">
        <v>27</v>
      </c>
      <c r="J29" t="s">
        <v>8</v>
      </c>
      <c r="K29" t="s">
        <v>72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L4" sqref="L4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74</v>
      </c>
    </row>
    <row r="2" spans="1:10">
      <c r="A2">
        <v>1131932154</v>
      </c>
      <c r="B2" t="s">
        <v>25</v>
      </c>
      <c r="C2" t="s">
        <v>26</v>
      </c>
      <c r="D2" s="4">
        <v>471</v>
      </c>
      <c r="E2">
        <v>471</v>
      </c>
      <c r="F2" s="8" t="s">
        <v>75</v>
      </c>
      <c r="G2">
        <f>D2-E2</f>
        <v>0</v>
      </c>
      <c r="H2" t="str">
        <f>$H$1&amp;F2</f>
        <v>，202108291749200022</v>
      </c>
      <c r="I2" t="e">
        <f>VLOOKUP(A2,HOP!A:T,20,0)</f>
        <v>#N/A</v>
      </c>
      <c r="J2">
        <v>8.29</v>
      </c>
    </row>
    <row r="3" spans="1:10">
      <c r="A3">
        <v>1135187435</v>
      </c>
      <c r="B3" t="s">
        <v>32</v>
      </c>
      <c r="C3" t="s">
        <v>33</v>
      </c>
      <c r="D3" s="4">
        <v>403</v>
      </c>
      <c r="E3">
        <v>403</v>
      </c>
      <c r="F3" s="8" t="s">
        <v>76</v>
      </c>
      <c r="G3">
        <f t="shared" ref="G3:G9" si="0">D3-E3</f>
        <v>0</v>
      </c>
      <c r="H3" t="str">
        <f t="shared" ref="H3:H9" si="1">$H$1&amp;F3</f>
        <v>，202109011359430022</v>
      </c>
      <c r="I3" t="e">
        <f>VLOOKUP(A3,HOP!A:T,20,0)</f>
        <v>#N/A</v>
      </c>
      <c r="J3">
        <v>9.1</v>
      </c>
    </row>
    <row r="4" spans="1:12">
      <c r="A4">
        <v>1138813134</v>
      </c>
      <c r="B4" t="s">
        <v>37</v>
      </c>
      <c r="C4" t="s">
        <v>38</v>
      </c>
      <c r="D4" s="4">
        <v>349</v>
      </c>
      <c r="E4">
        <v>349</v>
      </c>
      <c r="F4" s="8" t="s">
        <v>77</v>
      </c>
      <c r="G4">
        <f t="shared" si="0"/>
        <v>0</v>
      </c>
      <c r="H4" t="str">
        <f>$H$1&amp;F4</f>
        <v>，202109041753150022</v>
      </c>
      <c r="I4" t="e">
        <f>VLOOKUP(A4,HOP!A:T,20,0)</f>
        <v>#N/A</v>
      </c>
      <c r="J4">
        <v>9.4</v>
      </c>
      <c r="K4" t="s">
        <v>78</v>
      </c>
      <c r="L4" t="s">
        <v>79</v>
      </c>
    </row>
    <row r="5" spans="1:10">
      <c r="A5">
        <v>1131788641</v>
      </c>
      <c r="B5" t="s">
        <v>25</v>
      </c>
      <c r="C5" t="s">
        <v>26</v>
      </c>
      <c r="D5" s="4">
        <v>440</v>
      </c>
      <c r="E5">
        <v>440</v>
      </c>
      <c r="F5" s="8" t="s">
        <v>80</v>
      </c>
      <c r="G5">
        <f t="shared" si="0"/>
        <v>0</v>
      </c>
      <c r="H5" t="str">
        <f t="shared" si="1"/>
        <v>，202108291448440020</v>
      </c>
      <c r="I5" t="e">
        <f>VLOOKUP(A5,HOP!A:T,20,0)</f>
        <v>#N/A</v>
      </c>
      <c r="J5">
        <v>8.29</v>
      </c>
    </row>
    <row r="6" spans="1:10">
      <c r="A6">
        <v>1133129899</v>
      </c>
      <c r="B6" t="s">
        <v>26</v>
      </c>
      <c r="C6" t="s">
        <v>52</v>
      </c>
      <c r="D6" s="4">
        <v>418</v>
      </c>
      <c r="E6">
        <v>418</v>
      </c>
      <c r="F6" s="8" t="s">
        <v>81</v>
      </c>
      <c r="G6">
        <f t="shared" si="0"/>
        <v>0</v>
      </c>
      <c r="H6" t="str">
        <f t="shared" si="1"/>
        <v>，202108301855310022</v>
      </c>
      <c r="I6" t="e">
        <f>VLOOKUP(A6,HOP!A:T,20,0)</f>
        <v>#N/A</v>
      </c>
      <c r="J6" s="6">
        <v>8.3</v>
      </c>
    </row>
    <row r="7" spans="1:10">
      <c r="A7">
        <v>1135205468</v>
      </c>
      <c r="B7" t="s">
        <v>32</v>
      </c>
      <c r="C7" t="s">
        <v>33</v>
      </c>
      <c r="D7" s="4">
        <v>160</v>
      </c>
      <c r="E7">
        <v>160</v>
      </c>
      <c r="F7" s="8" t="s">
        <v>82</v>
      </c>
      <c r="G7">
        <f t="shared" si="0"/>
        <v>0</v>
      </c>
      <c r="H7" t="str">
        <f t="shared" si="1"/>
        <v>，202109011421320020</v>
      </c>
      <c r="I7" t="e">
        <f>VLOOKUP(A7,HOP!A:T,20,0)</f>
        <v>#N/A</v>
      </c>
      <c r="J7">
        <v>9.1</v>
      </c>
    </row>
    <row r="8" spans="1:9">
      <c r="A8" t="s">
        <v>62</v>
      </c>
      <c r="B8" t="s">
        <v>25</v>
      </c>
      <c r="C8" t="s">
        <v>26</v>
      </c>
      <c r="D8" s="4">
        <v>360</v>
      </c>
      <c r="E8" t="str">
        <f>VLOOKUP(A8,HOP!A:L,12,0)</f>
        <v>360.00</v>
      </c>
      <c r="F8" t="str">
        <f>VLOOKUP(A8,HOP!A:C,3,0)</f>
        <v>2216150</v>
      </c>
      <c r="G8">
        <f t="shared" si="0"/>
        <v>0</v>
      </c>
      <c r="H8" t="str">
        <f t="shared" si="1"/>
        <v>，2216150</v>
      </c>
      <c r="I8" t="str">
        <f>VLOOKUP(A8,HOP!A:T,20,0)</f>
        <v>直采</v>
      </c>
    </row>
    <row r="9" spans="1:9">
      <c r="A9" t="s">
        <v>69</v>
      </c>
      <c r="B9" t="s">
        <v>37</v>
      </c>
      <c r="C9" t="s">
        <v>38</v>
      </c>
      <c r="D9" s="4">
        <v>468</v>
      </c>
      <c r="E9" t="str">
        <f>VLOOKUP(A9,HOP!A:L,12,0)</f>
        <v>468.00</v>
      </c>
      <c r="F9" t="str">
        <f>VLOOKUP(A9,HOP!A:C,3,0)</f>
        <v>2243255</v>
      </c>
      <c r="G9">
        <f t="shared" si="0"/>
        <v>0</v>
      </c>
      <c r="H9" t="str">
        <f t="shared" si="1"/>
        <v>，2243255</v>
      </c>
      <c r="I9" t="str">
        <f>VLOOKUP(A9,HOP!A:T,20,0)</f>
        <v>直采</v>
      </c>
    </row>
    <row r="11" spans="4:4">
      <c r="D11">
        <f>SUM(D2:D10)</f>
        <v>3069</v>
      </c>
    </row>
    <row r="12" spans="4:4">
      <c r="D12" s="5" t="s">
        <v>6</v>
      </c>
    </row>
    <row r="16" spans="1:3">
      <c r="A16" t="s">
        <v>83</v>
      </c>
      <c r="C16">
        <v>828</v>
      </c>
    </row>
    <row r="17" spans="1:3">
      <c r="A17" t="s">
        <v>84</v>
      </c>
      <c r="C17">
        <v>1892</v>
      </c>
    </row>
    <row r="18" spans="1:3">
      <c r="A18" t="s">
        <v>85</v>
      </c>
      <c r="C18">
        <v>349</v>
      </c>
    </row>
    <row r="19" spans="1:3">
      <c r="A19" t="s">
        <v>86</v>
      </c>
      <c r="C19">
        <f>SUM(C16:C18)</f>
        <v>3069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D1" sqref="D$1:D$1048576"/>
    </sheetView>
  </sheetViews>
  <sheetFormatPr defaultColWidth="8" defaultRowHeight="12.75" outlineLevelRow="2"/>
  <cols>
    <col min="1" max="16383" width="8" style="1"/>
  </cols>
  <sheetData>
    <row r="1" s="1" customFormat="1" spans="1:20">
      <c r="A1" s="2" t="s">
        <v>87</v>
      </c>
      <c r="B1" s="2" t="s">
        <v>88</v>
      </c>
      <c r="C1" s="2" t="s">
        <v>89</v>
      </c>
      <c r="D1" s="2" t="s">
        <v>90</v>
      </c>
      <c r="E1" s="2" t="s">
        <v>91</v>
      </c>
      <c r="F1" s="2" t="s">
        <v>17</v>
      </c>
      <c r="G1" s="2" t="s">
        <v>18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</row>
    <row r="2" s="1" customFormat="1" spans="1:20">
      <c r="A2" s="1" t="s">
        <v>62</v>
      </c>
      <c r="B2" s="1" t="s">
        <v>105</v>
      </c>
      <c r="C2" s="1" t="s">
        <v>106</v>
      </c>
      <c r="D2" s="1" t="s">
        <v>60</v>
      </c>
      <c r="E2" s="1" t="s">
        <v>64</v>
      </c>
      <c r="F2" s="1" t="s">
        <v>107</v>
      </c>
      <c r="G2" s="1" t="s">
        <v>108</v>
      </c>
      <c r="H2" s="1" t="s">
        <v>109</v>
      </c>
      <c r="I2" s="1" t="s">
        <v>66</v>
      </c>
      <c r="J2" s="1" t="s">
        <v>110</v>
      </c>
      <c r="K2" s="1" t="s">
        <v>66</v>
      </c>
      <c r="L2" s="1" t="s">
        <v>66</v>
      </c>
      <c r="M2" s="1" t="s">
        <v>111</v>
      </c>
      <c r="N2" s="1" t="s">
        <v>111</v>
      </c>
      <c r="O2" s="1" t="s">
        <v>7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</row>
    <row r="3" s="1" customFormat="1" spans="1:20">
      <c r="A3" s="1" t="s">
        <v>69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117</v>
      </c>
      <c r="G3" s="1" t="s">
        <v>121</v>
      </c>
      <c r="H3" s="1" t="s">
        <v>109</v>
      </c>
      <c r="I3" s="1" t="s">
        <v>122</v>
      </c>
      <c r="J3" s="1" t="s">
        <v>110</v>
      </c>
      <c r="K3" s="1" t="s">
        <v>122</v>
      </c>
      <c r="L3" s="1" t="s">
        <v>122</v>
      </c>
      <c r="M3" s="1" t="s">
        <v>111</v>
      </c>
      <c r="N3" s="1" t="s">
        <v>111</v>
      </c>
      <c r="O3" s="1" t="s">
        <v>7</v>
      </c>
      <c r="P3" s="1" t="s">
        <v>112</v>
      </c>
      <c r="Q3" s="1" t="s">
        <v>123</v>
      </c>
      <c r="R3" s="1" t="s">
        <v>114</v>
      </c>
      <c r="S3" s="1" t="s">
        <v>115</v>
      </c>
      <c r="T3" s="1" t="s">
        <v>116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2021-09-10T08:15:46Z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B0627BC056F54A24935727C5BAFFF2F7</vt:lpwstr>
  </property>
  <property fmtid="{D5CDD505-2E9C-101B-9397-08002B2CF9AE}" pid="3" name="KSOProductBuildVer">
    <vt:lpwstr>2052-11.1.0.10938</vt:lpwstr>
  </property>
</Properties>
</file>