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<sst xmlns="http://schemas.openxmlformats.org/spreadsheetml/2006/main" count="268" uniqueCount="116">
  <si>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</si>
  <si>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</si>
  <si>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</si>
  <si>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</si>
  <si>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</si>
  <si>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</si>
  <si>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</si>
  <si>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</si>
  <si>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</si>
  <si>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</si>
  <si>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</si>
  <si>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</si>
  <si>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</si>
  <si>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</si>
  <si>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</si>
  <si>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</si>
  <si>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</si>
  <si>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</si>
  <si>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</si>
  <si>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</si>
  <si>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</si>
  <si>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</si>
  <si>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</si>
  <si>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</si>
  <si>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</si>
  <si>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</si>
  <si>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</si>
  <si>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[香港]香港俪凯酒店(Le Prabelle Hotel)(10108824)</t>
  </si>
  <si>
    <t>豪華房 (兩張單人床)&lt;双人入住&gt;&lt;内宾&gt;&lt;预付&gt;&lt;无早&gt;</t>
  </si>
  <si>
    <t>CNY</t>
  </si>
  <si>
    <t>ZHANG/JUN,XIONG/YAOXU</t>
  </si>
  <si>
    <t>CA363210910CNY</t>
  </si>
  <si>
    <t>未提现</t>
  </si>
  <si>
    <t>携程开票</t>
  </si>
  <si>
    <t>[兰州]麗枫酒店(兰州正宁路店)(67324615)</t>
  </si>
  <si>
    <t>豪华双床房&lt;双人入住&gt;&lt;内宾&gt;&lt;预付&gt;&lt;双早&gt;</t>
  </si>
  <si>
    <t>韩振兴</t>
  </si>
  <si>
    <t>[英德]英德栖湖酒店(79099841)</t>
  </si>
  <si>
    <t>湖景大床房&lt;双人入住&gt;&lt;双早&gt;</t>
  </si>
  <si>
    <t>徐丞</t>
  </si>
  <si>
    <t>[德钦]德钦奔子栏丽世酒店(79656169)</t>
  </si>
  <si>
    <t>尊尚大床房&lt;双人入住&gt;&lt;限量抢购&gt;&lt;双早&gt;</t>
  </si>
  <si>
    <t>陈华浓</t>
  </si>
  <si>
    <t>[苏州]锦江之星(苏州木渎古镇店)(67318565)</t>
  </si>
  <si>
    <t>标准间A&lt;双人入住&gt;&lt;内宾&gt;&lt;预付&gt;&lt;无早&gt;</t>
  </si>
  <si>
    <t>陈斌</t>
  </si>
  <si>
    <t>亲子房&lt;三人入住&gt;&lt;早餐&gt;</t>
  </si>
  <si>
    <t>罗玲玲</t>
  </si>
  <si>
    <t>取消</t>
  </si>
  <si>
    <t>[广州]广州圣合骐酒店(78830083)</t>
  </si>
  <si>
    <t>特价房&lt;双人入住&gt;&lt;无早&gt;</t>
  </si>
  <si>
    <t>陈国华</t>
  </si>
  <si>
    <t>陈亮佳</t>
  </si>
  <si>
    <t>,</t>
  </si>
  <si>
    <t>A210910114617481</t>
  </si>
  <si>
    <t>A210910114655481</t>
  </si>
  <si>
    <t>CNY / HKD 当前参考汇率: 1.206617483</t>
  </si>
  <si>
    <t>总计： 7510.66 CNY/
9062.49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</si>
  <si>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</si>
  <si>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</si>
  <si>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</si>
  <si>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</si>
  <si>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</si>
  <si>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</si>
  <si>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</si>
  <si>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</si>
  <si>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</si>
  <si>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</si>
  <si>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</si>
  <si>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</si>
  <si>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</si>
  <si>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</si>
  <si>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</si>
  <si>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</si>
  <si>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</si>
  <si>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2021-08-12</t>
  </si>
  <si>
    <t>2221862</t>
  </si>
  <si>
    <t>香港俪凯酒店</t>
  </si>
  <si>
    <t>ZHANG JUN,XIONG YAOXU</t>
  </si>
  <si>
    <t>2021-08-13</t>
  </si>
  <si>
    <t>2021-08-26</t>
  </si>
  <si>
    <t>退房日周结</t>
  </si>
  <si>
    <t>4374.32</t>
  </si>
  <si>
    <t>RMB</t>
  </si>
  <si>
    <t>0</t>
  </si>
  <si>
    <t>0.00</t>
  </si>
  <si>
    <t>携程国内直连(DD)</t>
  </si>
  <si>
    <t>2021-08-12 18:04:56</t>
  </si>
  <si>
    <t>否</t>
  </si>
  <si>
    <t>汇智国际旅游发展有限公司</t>
  </si>
  <si>
    <t>直连</t>
  </si>
  <si>
    <t>2021-08-24</t>
  </si>
  <si>
    <t>2231088</t>
  </si>
  <si>
    <t>麗枫酒店(兰州正宁路店)</t>
  </si>
  <si>
    <t>648.22</t>
  </si>
  <si>
    <t>2021-08-24 08:55:59</t>
  </si>
  <si>
    <t>2231183</t>
  </si>
  <si>
    <t>英德栖湖酒店</t>
  </si>
  <si>
    <t>830.00</t>
  </si>
  <si>
    <t>2021-08-24 10:56:50</t>
  </si>
  <si>
    <t>直采</t>
  </si>
  <si>
    <t>2231825</t>
  </si>
  <si>
    <t>茶马道奔子栏丽世酒店</t>
  </si>
  <si>
    <t>2021-08-25</t>
  </si>
  <si>
    <t>1370.00</t>
  </si>
  <si>
    <t>2021-08-24 20:24:14</t>
  </si>
  <si>
    <t>2232145</t>
  </si>
  <si>
    <t>锦江之星(苏州木渎古镇店)</t>
  </si>
  <si>
    <t>165.72</t>
  </si>
  <si>
    <t>2021-08-25 07:49:23</t>
  </si>
  <si>
    <t>2232501</t>
  </si>
  <si>
    <t>广州圣合骐酒店</t>
  </si>
  <si>
    <t>61.20</t>
  </si>
  <si>
    <t>2021-08-25 14:20:22</t>
  </si>
  <si>
    <t>2232913</t>
  </si>
  <si>
    <t>2021-08-25 20:49:09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</si>
</sst>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16057521497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44421</v>
      </c>
      <c r="G2" s="5">
        <v>44434</v>
      </c>
      <c r="H2" s="4">
        <v>1</v>
      </c>
      <c r="I2" s="4">
        <v>13</v>
      </c>
      <c r="J2" s="4">
        <v>13</v>
      </c>
      <c r="K2" s="4" t="s">
        <v>29</v>
      </c>
      <c r="L2" s="4">
        <v>4374.32</v>
      </c>
      <c r="M2" s="4">
        <v>4374.32</v>
      </c>
      <c r="N2" s="4" t="s">
        <v>30</v>
      </c>
      <c r="O2" s="4" t="s">
        <v>31</v>
      </c>
      <c r="P2" s="4" t="s">
        <v>32</v>
      </c>
      <c r="Q2" s="4">
        <v>0</v>
      </c>
      <c r="R2" s="6">
        <v>44420</v>
      </c>
      <c r="S2" s="5">
        <v>44449</v>
      </c>
      <c r="T2" s="4" t="s">
        <v>33</v>
      </c>
      <c r="U2" s="4">
        <v>4374.32</v>
      </c>
      <c r="V2" s="4">
        <v>0</v>
      </c>
      <c r="W2" s="4">
        <v>0</v>
      </c>
      <c r="X2" s="4">
        <v>2221862</v>
      </c>
    </row>
    <row r="3" s="4" customFormat="1" spans="1:24">
      <c r="A3" s="4">
        <v>16122203061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44432</v>
      </c>
      <c r="G3" s="5">
        <v>44434</v>
      </c>
      <c r="H3" s="4">
        <v>1</v>
      </c>
      <c r="I3" s="4">
        <v>2</v>
      </c>
      <c r="J3" s="4">
        <v>2</v>
      </c>
      <c r="K3" s="4" t="s">
        <v>29</v>
      </c>
      <c r="L3" s="4">
        <v>648.22</v>
      </c>
      <c r="M3" s="4">
        <v>648.22</v>
      </c>
      <c r="N3" s="4" t="s">
        <v>36</v>
      </c>
      <c r="O3" s="4" t="s">
        <v>31</v>
      </c>
      <c r="P3" s="4" t="s">
        <v>32</v>
      </c>
      <c r="Q3" s="4">
        <v>0</v>
      </c>
      <c r="R3" s="6">
        <v>44432</v>
      </c>
      <c r="S3" s="5">
        <v>44449</v>
      </c>
      <c r="T3" s="4" t="s">
        <v>33</v>
      </c>
      <c r="U3" s="4">
        <v>648.22</v>
      </c>
      <c r="V3" s="4">
        <v>0</v>
      </c>
      <c r="W3" s="4">
        <v>0</v>
      </c>
      <c r="X3" s="4">
        <v>2231088</v>
      </c>
    </row>
    <row r="4" s="4" customFormat="1" spans="1:24">
      <c r="A4" s="4">
        <v>16122524895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44432</v>
      </c>
      <c r="G4" s="5">
        <v>44434</v>
      </c>
      <c r="H4" s="4">
        <v>1</v>
      </c>
      <c r="I4" s="4">
        <v>2</v>
      </c>
      <c r="J4" s="4">
        <v>2</v>
      </c>
      <c r="K4" s="4" t="s">
        <v>29</v>
      </c>
      <c r="L4" s="4">
        <v>830</v>
      </c>
      <c r="M4" s="4">
        <v>830</v>
      </c>
      <c r="N4" s="4" t="s">
        <v>39</v>
      </c>
      <c r="O4" s="4" t="s">
        <v>31</v>
      </c>
      <c r="P4" s="4" t="s">
        <v>32</v>
      </c>
      <c r="Q4" s="4">
        <v>0</v>
      </c>
      <c r="R4" s="6">
        <v>44432</v>
      </c>
      <c r="S4" s="5">
        <v>44449</v>
      </c>
      <c r="T4" s="4" t="s">
        <v>33</v>
      </c>
      <c r="U4" s="4">
        <v>830</v>
      </c>
      <c r="V4" s="4">
        <v>0</v>
      </c>
      <c r="W4" s="4">
        <v>0</v>
      </c>
      <c r="X4" s="4">
        <v>2231183</v>
      </c>
    </row>
    <row r="5" s="4" customFormat="1" spans="1:24">
      <c r="A5" s="4">
        <v>16128760730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44433</v>
      </c>
      <c r="G5" s="5">
        <v>44434</v>
      </c>
      <c r="H5" s="4">
        <v>1</v>
      </c>
      <c r="I5" s="4">
        <v>1</v>
      </c>
      <c r="J5" s="4">
        <v>1</v>
      </c>
      <c r="K5" s="4" t="s">
        <v>29</v>
      </c>
      <c r="L5" s="4">
        <v>1370</v>
      </c>
      <c r="M5" s="4">
        <v>1370</v>
      </c>
      <c r="N5" s="4" t="s">
        <v>42</v>
      </c>
      <c r="O5" s="4" t="s">
        <v>31</v>
      </c>
      <c r="P5" s="4" t="s">
        <v>32</v>
      </c>
      <c r="Q5" s="4">
        <v>0</v>
      </c>
      <c r="R5" s="6">
        <v>44432</v>
      </c>
      <c r="S5" s="5">
        <v>44449</v>
      </c>
      <c r="T5" s="4" t="s">
        <v>33</v>
      </c>
      <c r="U5" s="4">
        <v>1370</v>
      </c>
      <c r="V5" s="4">
        <v>0</v>
      </c>
      <c r="W5" s="4">
        <v>0</v>
      </c>
      <c r="X5" s="4">
        <v>2231825</v>
      </c>
    </row>
    <row r="6" s="4" customFormat="1" spans="1:24">
      <c r="A6" s="4">
        <v>16130038679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44433</v>
      </c>
      <c r="G6" s="5">
        <v>44434</v>
      </c>
      <c r="H6" s="4">
        <v>1</v>
      </c>
      <c r="I6" s="4">
        <v>1</v>
      </c>
      <c r="J6" s="4">
        <v>1</v>
      </c>
      <c r="K6" s="4" t="s">
        <v>29</v>
      </c>
      <c r="L6" s="4">
        <v>165.72</v>
      </c>
      <c r="M6" s="4">
        <v>165.72</v>
      </c>
      <c r="N6" s="4" t="s">
        <v>45</v>
      </c>
      <c r="O6" s="4" t="s">
        <v>31</v>
      </c>
      <c r="P6" s="4" t="s">
        <v>32</v>
      </c>
      <c r="Q6" s="4">
        <v>0</v>
      </c>
      <c r="R6" s="6">
        <v>44433</v>
      </c>
      <c r="S6" s="5">
        <v>44449</v>
      </c>
      <c r="T6" s="4" t="s">
        <v>33</v>
      </c>
      <c r="U6" s="4">
        <v>165.72</v>
      </c>
      <c r="V6" s="4">
        <v>0</v>
      </c>
      <c r="W6" s="4">
        <v>0</v>
      </c>
      <c r="X6" s="4">
        <v>2232145</v>
      </c>
    </row>
    <row r="7" s="4" customFormat="1" spans="1:24">
      <c r="A7" s="4">
        <v>16130626114</v>
      </c>
      <c r="B7" s="4" t="s">
        <v>25</v>
      </c>
      <c r="C7" s="4" t="s">
        <v>26</v>
      </c>
      <c r="D7" s="4" t="s">
        <v>37</v>
      </c>
      <c r="E7" s="4" t="s">
        <v>46</v>
      </c>
      <c r="F7" s="5">
        <v>44433</v>
      </c>
      <c r="G7" s="5">
        <v>44434</v>
      </c>
      <c r="H7" s="4">
        <v>1</v>
      </c>
      <c r="I7" s="4">
        <v>1</v>
      </c>
      <c r="J7" s="4">
        <v>1</v>
      </c>
      <c r="K7" s="4" t="s">
        <v>29</v>
      </c>
      <c r="L7" s="4">
        <v>513</v>
      </c>
      <c r="M7" s="4">
        <v>513</v>
      </c>
      <c r="N7" s="4" t="s">
        <v>47</v>
      </c>
      <c r="O7" s="4" t="s">
        <v>31</v>
      </c>
      <c r="P7" s="4" t="s">
        <v>32</v>
      </c>
      <c r="Q7" s="4">
        <v>0</v>
      </c>
      <c r="R7" s="6">
        <v>44433</v>
      </c>
      <c r="S7" s="5">
        <v>44449</v>
      </c>
      <c r="T7" s="4" t="s">
        <v>33</v>
      </c>
      <c r="U7" s="4">
        <v>513</v>
      </c>
      <c r="V7" s="4">
        <v>0</v>
      </c>
      <c r="W7" s="4">
        <v>0</v>
      </c>
      <c r="X7" s="4">
        <v>2232317</v>
      </c>
    </row>
    <row r="8" s="4" customFormat="1" spans="1:24">
      <c r="A8" s="4">
        <v>16130626114</v>
      </c>
      <c r="B8" s="4" t="s">
        <v>25</v>
      </c>
      <c r="C8" s="4" t="s">
        <v>48</v>
      </c>
      <c r="D8" s="4" t="s">
        <v>37</v>
      </c>
      <c r="E8" s="4" t="s">
        <v>46</v>
      </c>
      <c r="F8" s="5">
        <v>44433</v>
      </c>
      <c r="G8" s="5">
        <v>44434</v>
      </c>
      <c r="H8" s="4">
        <v>1</v>
      </c>
      <c r="I8" s="4">
        <v>1</v>
      </c>
      <c r="J8" s="4">
        <v>1</v>
      </c>
      <c r="K8" s="4" t="s">
        <v>29</v>
      </c>
      <c r="L8" s="4">
        <v>-513</v>
      </c>
      <c r="M8" s="4">
        <v>-513</v>
      </c>
      <c r="N8" s="4" t="s">
        <v>47</v>
      </c>
      <c r="O8" s="4" t="s">
        <v>31</v>
      </c>
      <c r="P8" s="4" t="s">
        <v>32</v>
      </c>
      <c r="Q8" s="4">
        <v>0</v>
      </c>
      <c r="R8" s="6">
        <v>44433</v>
      </c>
      <c r="S8" s="5">
        <v>44449</v>
      </c>
      <c r="T8" s="4" t="s">
        <v>33</v>
      </c>
      <c r="U8" s="4">
        <v>-513</v>
      </c>
      <c r="V8" s="4">
        <v>0</v>
      </c>
      <c r="W8" s="4">
        <v>0</v>
      </c>
      <c r="X8" s="4">
        <v>2232317</v>
      </c>
    </row>
    <row r="9" s="4" customFormat="1" spans="1:23">
      <c r="A9" s="4">
        <v>16131411719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44433</v>
      </c>
      <c r="G9" s="5">
        <v>44434</v>
      </c>
      <c r="H9" s="4">
        <v>1</v>
      </c>
      <c r="I9" s="4">
        <v>1</v>
      </c>
      <c r="J9" s="4">
        <v>1</v>
      </c>
      <c r="K9" s="4" t="s">
        <v>29</v>
      </c>
      <c r="L9" s="4">
        <v>61.2</v>
      </c>
      <c r="M9" s="4">
        <v>61.2</v>
      </c>
      <c r="N9" s="4" t="s">
        <v>51</v>
      </c>
      <c r="O9" s="4" t="s">
        <v>31</v>
      </c>
      <c r="P9" s="4" t="s">
        <v>32</v>
      </c>
      <c r="Q9" s="4">
        <v>0</v>
      </c>
      <c r="R9" s="6">
        <v>44433</v>
      </c>
      <c r="S9" s="5">
        <v>44449</v>
      </c>
      <c r="T9" s="4" t="s">
        <v>33</v>
      </c>
      <c r="U9" s="4">
        <v>61.2</v>
      </c>
      <c r="V9" s="4">
        <v>0</v>
      </c>
      <c r="W9" s="4">
        <v>0</v>
      </c>
    </row>
    <row r="10" s="4" customFormat="1" spans="1:24">
      <c r="A10" s="4">
        <v>16136498137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44433</v>
      </c>
      <c r="G10" s="5">
        <v>44434</v>
      </c>
      <c r="H10" s="4">
        <v>1</v>
      </c>
      <c r="I10" s="4">
        <v>1</v>
      </c>
      <c r="J10" s="4">
        <v>1</v>
      </c>
      <c r="K10" s="4" t="s">
        <v>29</v>
      </c>
      <c r="L10" s="4">
        <v>61.2</v>
      </c>
      <c r="M10" s="4">
        <v>61.2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44433</v>
      </c>
      <c r="S10" s="5">
        <v>44449</v>
      </c>
      <c r="T10" s="4" t="s">
        <v>33</v>
      </c>
      <c r="U10" s="4">
        <v>61.2</v>
      </c>
      <c r="V10" s="4">
        <v>0</v>
      </c>
      <c r="W10" s="4">
        <v>0</v>
      </c>
      <c r="X10" s="4">
        <v>2232913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4" sqref="A14:A17"/>
    </sheetView>
  </sheetViews>
  <sheetFormatPr defaultColWidth="9" defaultRowHeight="13.5"/>
  <cols>
    <col min="1" max="1" width="13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4">
        <v>16057521497</v>
      </c>
      <c r="B2" s="5">
        <v>44421</v>
      </c>
      <c r="C2" s="5">
        <v>44434</v>
      </c>
      <c r="D2" s="4">
        <v>4374.32</v>
      </c>
      <c r="E2" s="4" t="str">
        <f>VLOOKUP(A2,HOP!A:L,12,0)</f>
        <v>4374.32</v>
      </c>
      <c r="F2" s="4" t="str">
        <f>VLOOKUP(A2,HOP!A:C,3,0)</f>
        <v>2221862</v>
      </c>
      <c r="G2" s="4">
        <f>D2-E2</f>
        <v>0</v>
      </c>
      <c r="H2" s="4" t="str">
        <f>$H$1&amp;F2</f>
        <v>,2221862</v>
      </c>
      <c r="I2" s="4" t="str">
        <f>VLOOKUP(A2,HOP!A:T,20,0)</f>
        <v>直连</v>
      </c>
    </row>
    <row r="3" s="4" customFormat="1" spans="1:9">
      <c r="A3" s="4">
        <v>16122203061</v>
      </c>
      <c r="B3" s="5">
        <v>44432</v>
      </c>
      <c r="C3" s="5">
        <v>44434</v>
      </c>
      <c r="D3" s="4">
        <v>648.22</v>
      </c>
      <c r="E3" s="4" t="str">
        <f>VLOOKUP(A3,HOP!A:L,12,0)</f>
        <v>648.22</v>
      </c>
      <c r="F3" s="4" t="str">
        <f>VLOOKUP(A3,HOP!A:C,3,0)</f>
        <v>2231088</v>
      </c>
      <c r="G3" s="4">
        <f t="shared" ref="G3:G9" si="0">D3-E3</f>
        <v>0</v>
      </c>
      <c r="H3" s="4" t="str">
        <f t="shared" ref="H3:H9" si="1">$H$1&amp;F3</f>
        <v>,2231088</v>
      </c>
      <c r="I3" s="4" t="str">
        <f>VLOOKUP(A3,HOP!A:T,20,0)</f>
        <v>直连</v>
      </c>
    </row>
    <row r="4" s="4" customFormat="1" spans="1:9">
      <c r="A4" s="4">
        <v>16122524895</v>
      </c>
      <c r="B4" s="5">
        <v>44432</v>
      </c>
      <c r="C4" s="5">
        <v>44434</v>
      </c>
      <c r="D4" s="4">
        <v>830</v>
      </c>
      <c r="E4" s="4" t="str">
        <f>VLOOKUP(A4,HOP!A:L,12,0)</f>
        <v>830.00</v>
      </c>
      <c r="F4" s="4" t="str">
        <f>VLOOKUP(A4,HOP!A:C,3,0)</f>
        <v>2231183</v>
      </c>
      <c r="G4" s="4">
        <f t="shared" si="0"/>
        <v>0</v>
      </c>
      <c r="H4" s="4" t="str">
        <f t="shared" si="1"/>
        <v>,2231183</v>
      </c>
      <c r="I4" s="4" t="str">
        <f>VLOOKUP(A4,HOP!A:T,20,0)</f>
        <v>直采</v>
      </c>
    </row>
    <row r="5" s="4" customFormat="1" spans="1:9">
      <c r="A5" s="4">
        <v>16128760730</v>
      </c>
      <c r="B5" s="5">
        <v>44433</v>
      </c>
      <c r="C5" s="5">
        <v>44434</v>
      </c>
      <c r="D5" s="4">
        <v>1370</v>
      </c>
      <c r="E5" s="4" t="str">
        <f>VLOOKUP(A5,HOP!A:L,12,0)</f>
        <v>1370.00</v>
      </c>
      <c r="F5" s="4" t="str">
        <f>VLOOKUP(A5,HOP!A:C,3,0)</f>
        <v>2231825</v>
      </c>
      <c r="G5" s="4">
        <f t="shared" si="0"/>
        <v>0</v>
      </c>
      <c r="H5" s="4" t="str">
        <f t="shared" si="1"/>
        <v>,2231825</v>
      </c>
      <c r="I5" s="4" t="str">
        <f>VLOOKUP(A5,HOP!A:T,20,0)</f>
        <v>直采</v>
      </c>
    </row>
    <row r="6" s="4" customFormat="1" spans="1:9">
      <c r="A6" s="4">
        <v>16130038679</v>
      </c>
      <c r="B6" s="5">
        <v>44433</v>
      </c>
      <c r="C6" s="5">
        <v>44434</v>
      </c>
      <c r="D6" s="4">
        <v>165.72</v>
      </c>
      <c r="E6" s="4" t="str">
        <f>VLOOKUP(A6,HOP!A:L,12,0)</f>
        <v>165.72</v>
      </c>
      <c r="F6" s="4" t="str">
        <f>VLOOKUP(A6,HOP!A:C,3,0)</f>
        <v>2232145</v>
      </c>
      <c r="G6" s="4">
        <f t="shared" si="0"/>
        <v>0</v>
      </c>
      <c r="H6" s="4" t="str">
        <f t="shared" si="1"/>
        <v>,2232145</v>
      </c>
      <c r="I6" s="4" t="str">
        <f>VLOOKUP(A6,HOP!A:T,20,0)</f>
        <v>直连</v>
      </c>
    </row>
    <row r="7" s="4" customFormat="1" hidden="1" spans="1:9">
      <c r="A7" s="4">
        <v>16130626114</v>
      </c>
      <c r="B7" s="5">
        <v>44433</v>
      </c>
      <c r="C7" s="5">
        <v>44434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16131411719</v>
      </c>
      <c r="B8" s="5">
        <v>44433</v>
      </c>
      <c r="C8" s="5">
        <v>44434</v>
      </c>
      <c r="D8" s="4">
        <v>61.2</v>
      </c>
      <c r="E8" s="4" t="str">
        <f>VLOOKUP(A8,HOP!A:L,12,0)</f>
        <v>61.20</v>
      </c>
      <c r="F8" s="4" t="str">
        <f>VLOOKUP(A8,HOP!A:C,3,0)</f>
        <v>2232501</v>
      </c>
      <c r="G8" s="4">
        <f t="shared" si="0"/>
        <v>0</v>
      </c>
      <c r="H8" s="4" t="str">
        <f t="shared" si="1"/>
        <v>,2232501</v>
      </c>
      <c r="I8" s="4" t="str">
        <f>VLOOKUP(A8,HOP!A:T,20,0)</f>
        <v>直采</v>
      </c>
    </row>
    <row r="9" s="4" customFormat="1" spans="1:9">
      <c r="A9" s="4">
        <v>16136498137</v>
      </c>
      <c r="B9" s="5">
        <v>44433</v>
      </c>
      <c r="C9" s="5">
        <v>44434</v>
      </c>
      <c r="D9" s="4">
        <v>61.2</v>
      </c>
      <c r="E9" s="4" t="str">
        <f>VLOOKUP(A9,HOP!A:L,12,0)</f>
        <v>61.20</v>
      </c>
      <c r="F9" s="4" t="str">
        <f>VLOOKUP(A9,HOP!A:C,3,0)</f>
        <v>2232913</v>
      </c>
      <c r="G9" s="4">
        <f t="shared" si="0"/>
        <v>0</v>
      </c>
      <c r="H9" s="4" t="str">
        <f t="shared" si="1"/>
        <v>,2232913</v>
      </c>
      <c r="I9" s="4" t="str">
        <f>VLOOKUP(A9,HOP!A:T,20,0)</f>
        <v>直采</v>
      </c>
    </row>
    <row r="11" spans="4:4">
      <c r="D11" s="4">
        <f>SUM(D2:D10)</f>
        <v>7510.66</v>
      </c>
    </row>
    <row r="14" spans="1:1">
      <c r="A14" s="4" t="s">
        <v>54</v>
      </c>
    </row>
    <row r="15" spans="1:1">
      <c r="A15" s="4" t="s">
        <v>55</v>
      </c>
    </row>
    <row r="16" spans="1:1">
      <c r="A16" s="4" t="s">
        <v>56</v>
      </c>
    </row>
    <row r="17" spans="1:1">
      <c r="A17" s="4" t="s">
        <v>57</v>
      </c>
    </row>
  </sheetData>
  <autoFilter ref="A1:XFD17">
    <filterColumn colId="3">
      <filters blank="1">
        <filter val="830"/>
        <filter val="1370"/>
        <filter val="61.2"/>
        <filter val="165.72"/>
        <filter val="648.22"/>
        <filter val="4374.32"/>
        <filter val="7510.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21" sqref="E21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</row>
    <row r="2" s="1" customFormat="1" spans="1:20">
      <c r="A2" s="3">
        <v>16057521497</v>
      </c>
      <c r="B2" s="1" t="s">
        <v>75</v>
      </c>
      <c r="C2" s="1" t="s">
        <v>76</v>
      </c>
      <c r="D2" s="1" t="s">
        <v>77</v>
      </c>
      <c r="E2" s="1" t="s">
        <v>78</v>
      </c>
      <c r="F2" s="1" t="s">
        <v>79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</row>
    <row r="3" s="1" customFormat="1" spans="1:20">
      <c r="A3" s="3">
        <v>16122203061</v>
      </c>
      <c r="B3" s="1" t="s">
        <v>91</v>
      </c>
      <c r="C3" s="1" t="s">
        <v>92</v>
      </c>
      <c r="D3" s="1" t="s">
        <v>93</v>
      </c>
      <c r="E3" s="1" t="s">
        <v>36</v>
      </c>
      <c r="F3" s="1" t="s">
        <v>91</v>
      </c>
      <c r="G3" s="1" t="s">
        <v>80</v>
      </c>
      <c r="H3" s="1" t="s">
        <v>81</v>
      </c>
      <c r="I3" s="1" t="s">
        <v>94</v>
      </c>
      <c r="J3" s="1" t="s">
        <v>83</v>
      </c>
      <c r="K3" s="1" t="s">
        <v>94</v>
      </c>
      <c r="L3" s="1" t="s">
        <v>94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95</v>
      </c>
      <c r="R3" s="1" t="s">
        <v>88</v>
      </c>
      <c r="S3" s="1" t="s">
        <v>89</v>
      </c>
      <c r="T3" s="1" t="s">
        <v>90</v>
      </c>
    </row>
    <row r="4" s="1" customFormat="1" spans="1:20">
      <c r="A4" s="3">
        <v>16122524895</v>
      </c>
      <c r="B4" s="1" t="s">
        <v>91</v>
      </c>
      <c r="C4" s="1" t="s">
        <v>96</v>
      </c>
      <c r="D4" s="1" t="s">
        <v>97</v>
      </c>
      <c r="E4" s="1" t="s">
        <v>39</v>
      </c>
      <c r="F4" s="1" t="s">
        <v>91</v>
      </c>
      <c r="G4" s="1" t="s">
        <v>80</v>
      </c>
      <c r="H4" s="1" t="s">
        <v>81</v>
      </c>
      <c r="I4" s="1" t="s">
        <v>98</v>
      </c>
      <c r="J4" s="1" t="s">
        <v>83</v>
      </c>
      <c r="K4" s="1" t="s">
        <v>98</v>
      </c>
      <c r="L4" s="1" t="s">
        <v>98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99</v>
      </c>
      <c r="R4" s="1" t="s">
        <v>88</v>
      </c>
      <c r="S4" s="1" t="s">
        <v>89</v>
      </c>
      <c r="T4" s="1" t="s">
        <v>100</v>
      </c>
    </row>
    <row r="5" s="1" customFormat="1" spans="1:20">
      <c r="A5" s="3">
        <v>16128760730</v>
      </c>
      <c r="B5" s="1" t="s">
        <v>91</v>
      </c>
      <c r="C5" s="1" t="s">
        <v>101</v>
      </c>
      <c r="D5" s="1" t="s">
        <v>102</v>
      </c>
      <c r="E5" s="1" t="s">
        <v>42</v>
      </c>
      <c r="F5" s="1" t="s">
        <v>103</v>
      </c>
      <c r="G5" s="1" t="s">
        <v>80</v>
      </c>
      <c r="H5" s="1" t="s">
        <v>81</v>
      </c>
      <c r="I5" s="1" t="s">
        <v>104</v>
      </c>
      <c r="J5" s="1" t="s">
        <v>83</v>
      </c>
      <c r="K5" s="1" t="s">
        <v>104</v>
      </c>
      <c r="L5" s="1" t="s">
        <v>104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105</v>
      </c>
      <c r="R5" s="1" t="s">
        <v>88</v>
      </c>
      <c r="S5" s="1" t="s">
        <v>89</v>
      </c>
      <c r="T5" s="1" t="s">
        <v>100</v>
      </c>
    </row>
    <row r="6" s="1" customFormat="1" spans="1:20">
      <c r="A6" s="3">
        <v>16130038679</v>
      </c>
      <c r="B6" s="1" t="s">
        <v>103</v>
      </c>
      <c r="C6" s="1" t="s">
        <v>106</v>
      </c>
      <c r="D6" s="1" t="s">
        <v>107</v>
      </c>
      <c r="E6" s="1" t="s">
        <v>45</v>
      </c>
      <c r="F6" s="1" t="s">
        <v>103</v>
      </c>
      <c r="G6" s="1" t="s">
        <v>80</v>
      </c>
      <c r="H6" s="1" t="s">
        <v>81</v>
      </c>
      <c r="I6" s="1" t="s">
        <v>108</v>
      </c>
      <c r="J6" s="1" t="s">
        <v>83</v>
      </c>
      <c r="K6" s="1" t="s">
        <v>108</v>
      </c>
      <c r="L6" s="1" t="s">
        <v>108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109</v>
      </c>
      <c r="R6" s="1" t="s">
        <v>88</v>
      </c>
      <c r="S6" s="1" t="s">
        <v>89</v>
      </c>
      <c r="T6" s="1" t="s">
        <v>90</v>
      </c>
    </row>
    <row r="7" s="1" customFormat="1" spans="1:20">
      <c r="A7" s="3">
        <v>16131411719</v>
      </c>
      <c r="B7" s="1" t="s">
        <v>103</v>
      </c>
      <c r="C7" s="1" t="s">
        <v>110</v>
      </c>
      <c r="D7" s="1" t="s">
        <v>111</v>
      </c>
      <c r="E7" s="1" t="s">
        <v>51</v>
      </c>
      <c r="F7" s="1" t="s">
        <v>103</v>
      </c>
      <c r="G7" s="1" t="s">
        <v>80</v>
      </c>
      <c r="H7" s="1" t="s">
        <v>81</v>
      </c>
      <c r="I7" s="1" t="s">
        <v>112</v>
      </c>
      <c r="J7" s="1" t="s">
        <v>83</v>
      </c>
      <c r="K7" s="1" t="s">
        <v>112</v>
      </c>
      <c r="L7" s="1" t="s">
        <v>112</v>
      </c>
      <c r="M7" s="1" t="s">
        <v>84</v>
      </c>
      <c r="N7" s="1" t="s">
        <v>84</v>
      </c>
      <c r="O7" s="1" t="s">
        <v>85</v>
      </c>
      <c r="P7" s="1" t="s">
        <v>86</v>
      </c>
      <c r="Q7" s="1" t="s">
        <v>113</v>
      </c>
      <c r="R7" s="1" t="s">
        <v>88</v>
      </c>
      <c r="S7" s="1" t="s">
        <v>89</v>
      </c>
      <c r="T7" s="1" t="s">
        <v>100</v>
      </c>
    </row>
    <row r="8" s="1" customFormat="1" spans="1:20">
      <c r="A8" s="3">
        <v>16136498137</v>
      </c>
      <c r="B8" s="1" t="s">
        <v>103</v>
      </c>
      <c r="C8" s="1" t="s">
        <v>114</v>
      </c>
      <c r="D8" s="1" t="s">
        <v>111</v>
      </c>
      <c r="E8" s="1" t="s">
        <v>52</v>
      </c>
      <c r="F8" s="1" t="s">
        <v>103</v>
      </c>
      <c r="G8" s="1" t="s">
        <v>80</v>
      </c>
      <c r="H8" s="1" t="s">
        <v>81</v>
      </c>
      <c r="I8" s="1" t="s">
        <v>112</v>
      </c>
      <c r="J8" s="1" t="s">
        <v>83</v>
      </c>
      <c r="K8" s="1" t="s">
        <v>112</v>
      </c>
      <c r="L8" s="1" t="s">
        <v>112</v>
      </c>
      <c r="M8" s="1" t="s">
        <v>84</v>
      </c>
      <c r="N8" s="1" t="s">
        <v>84</v>
      </c>
      <c r="O8" s="1" t="s">
        <v>85</v>
      </c>
      <c r="P8" s="1" t="s">
        <v>86</v>
      </c>
      <c r="Q8" s="1" t="s">
        <v>115</v>
      </c>
      <c r="R8" s="1" t="s">
        <v>88</v>
      </c>
      <c r="S8" s="1" t="s">
        <v>89</v>
      </c>
      <c r="T8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2021-09-10T03:41:15Z</dcterms:created>
  <dcterms:modified xsi:type="dcterms:W3CDTF">2021-09-10T03:47:00Z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460FF1575EA14C56A273946E80745D7A</vt:lpwstr>
  </property>
  <property fmtid="{D5CDD505-2E9C-101B-9397-08002B2CF9AE}" pid="3" name="KSOProductBuildVer">
    <vt:lpwstr>2052-11.1.0.10938</vt:lpwstr>
  </property>
</Properties>
</file>