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<sst xmlns="http://schemas.openxmlformats.org/spreadsheetml/2006/main" count="760" uniqueCount="246">
  <si>
    <t>去哪儿网酒店预付对账单</t>
  </si>
  <si>
    <t>供应商名称：</t>
  </si>
  <si>
    <t>港丰国际</t>
  </si>
  <si>
    <t>结算周期：</t>
  </si>
  <si>
    <t>2021-09-20至2021-09-26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</si>
  <si>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</si>
  <si>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</si>
  <si>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</si>
  <si>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</si>
  <si>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</si>
  <si>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</si>
  <si>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</si>
  <si>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</si>
  <si>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</si>
  <si>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</si>
  <si>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</si>
  <si>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</si>
  <si>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</si>
  <si>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</si>
  <si>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</si>
  <si>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¥11,359.00</t>
  </si>
  <si>
    <t>¥4,006.00</t>
  </si>
  <si>
    <t>¥644.00</t>
  </si>
  <si>
    <t>¥6,709.00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</si>
  <si>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</si>
  <si>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</si>
  <si>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</si>
  <si>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</si>
  <si>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</si>
  <si>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</si>
  <si>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</si>
  <si>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</si>
  <si>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</si>
  <si>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</si>
  <si>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</si>
  <si>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</si>
  <si>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</si>
  <si>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</si>
  <si>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</si>
  <si>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</si>
  <si>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</si>
  <si>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</si>
  <si>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</si>
  <si>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</si>
  <si>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</si>
  <si>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</si>
  <si>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</si>
  <si>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</si>
  <si>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</si>
  <si>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</si>
  <si>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</si>
  <si>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</si>
  <si>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</si>
  <si>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</si>
  <si>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</si>
  <si>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</si>
  <si>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</si>
  <si>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</si>
  <si>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</si>
  <si>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</si>
  <si>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</si>
  <si>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</si>
  <si>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</si>
  <si>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</si>
  <si>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</si>
  <si>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</si>
  <si>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</si>
  <si>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</si>
  <si>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</si>
  <si>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</si>
  <si>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702758893573</t>
  </si>
  <si>
    <t>2256624</t>
  </si>
  <si>
    <t>酒店预付</t>
  </si>
  <si>
    <t>否</t>
  </si>
  <si>
    <t>普通</t>
  </si>
  <si>
    <t>239146799</t>
  </si>
  <si>
    <t>希尔顿哈伊马角酒店</t>
  </si>
  <si>
    <t>1619975</t>
  </si>
  <si>
    <t>YANG/CHENGHANG</t>
  </si>
  <si>
    <t>2021-09-17</t>
  </si>
  <si>
    <t>2021-09-20</t>
  </si>
  <si>
    <t>¥1,164.00</t>
  </si>
  <si>
    <t>¥108.00</t>
  </si>
  <si>
    <t>¥1,056.00</t>
  </si>
  <si>
    <t>King Bed Room</t>
  </si>
  <si>
    <t>WEBSITE</t>
  </si>
  <si>
    <t>702755047211</t>
  </si>
  <si>
    <t>2252720</t>
  </si>
  <si>
    <t>240164039</t>
  </si>
  <si>
    <t>澳门瑞吉酒店</t>
  </si>
  <si>
    <t>LEI/FUJIA</t>
  </si>
  <si>
    <t>2021-09-14</t>
  </si>
  <si>
    <t>2021-09-18</t>
  </si>
  <si>
    <t>2021-09-21</t>
  </si>
  <si>
    <t>¥2,733.00</t>
  </si>
  <si>
    <t>¥208.00</t>
  </si>
  <si>
    <t>¥2,525.00</t>
  </si>
  <si>
    <t>Deluxe King Bed Room</t>
  </si>
  <si>
    <t>702760045446</t>
  </si>
  <si>
    <t>2259154</t>
  </si>
  <si>
    <t>805384597</t>
  </si>
  <si>
    <t>迪拜阿尔塞夫希尔顿欢朋酒店</t>
  </si>
  <si>
    <t>LI/DONGFENG</t>
  </si>
  <si>
    <t>2021-09-19</t>
  </si>
  <si>
    <t>¥274.00</t>
  </si>
  <si>
    <t>¥21.00</t>
  </si>
  <si>
    <t>¥253.00</t>
  </si>
  <si>
    <t>King Room</t>
  </si>
  <si>
    <t>702761353716</t>
  </si>
  <si>
    <t>2259789</t>
  </si>
  <si>
    <t>221911412</t>
  </si>
  <si>
    <t>澳门雅辰酒店 (前金丽华酒店)</t>
  </si>
  <si>
    <t>HUO/DA</t>
  </si>
  <si>
    <t>2021-09-22</t>
  </si>
  <si>
    <t>¥330.00</t>
  </si>
  <si>
    <t>2021-09-21 12:00:04</t>
  </si>
  <si>
    <t>Double or Twin DELUXE</t>
  </si>
  <si>
    <t>702761047774</t>
  </si>
  <si>
    <t>2259719</t>
  </si>
  <si>
    <t>158591759</t>
  </si>
  <si>
    <t>伦敦格林尼治希尔顿逸林酒店</t>
  </si>
  <si>
    <t>CHAN/KINGWUN|YEUNG/LONING</t>
  </si>
  <si>
    <t>¥845.00</t>
  </si>
  <si>
    <t>¥78.00</t>
  </si>
  <si>
    <t>¥767.00</t>
  </si>
  <si>
    <t>Twin Room</t>
  </si>
  <si>
    <t>702762834425</t>
  </si>
  <si>
    <t>2260458</t>
  </si>
  <si>
    <t>228788441</t>
  </si>
  <si>
    <t>澳门新东方置地酒店</t>
  </si>
  <si>
    <t>LAO/HUASHA</t>
  </si>
  <si>
    <t>2021-09-23</t>
  </si>
  <si>
    <t>¥286.00</t>
  </si>
  <si>
    <t>¥33.00</t>
  </si>
  <si>
    <t>Superior Double Room</t>
  </si>
  <si>
    <t>702763135797</t>
  </si>
  <si>
    <t>2261174</t>
  </si>
  <si>
    <t>2021-09-24</t>
  </si>
  <si>
    <t>¥282.00</t>
  </si>
  <si>
    <t>¥29.00</t>
  </si>
  <si>
    <t>702763354003</t>
  </si>
  <si>
    <t>2261460</t>
  </si>
  <si>
    <t>CHEN/QIUYING|DENG/SHILONG</t>
  </si>
  <si>
    <t>702765293877</t>
  </si>
  <si>
    <t>2262722</t>
  </si>
  <si>
    <t>207767870</t>
  </si>
  <si>
    <t>曼谷康莱德酒店</t>
  </si>
  <si>
    <t>KODCHAKON/PONGPLA</t>
  </si>
  <si>
    <t>2021-09-25</t>
  </si>
  <si>
    <t>¥397.00</t>
  </si>
  <si>
    <t>¥38.00</t>
  </si>
  <si>
    <t>¥359.00</t>
  </si>
  <si>
    <t>Premium King bed room</t>
  </si>
  <si>
    <t>702754322194</t>
  </si>
  <si>
    <t>2251887</t>
  </si>
  <si>
    <t>221905052</t>
  </si>
  <si>
    <t>澳门凯旋门酒店</t>
  </si>
  <si>
    <t>CHEN/HUAN|CHEN/RUI</t>
  </si>
  <si>
    <t>2021-09-13</t>
  </si>
  <si>
    <t>2021-10-04</t>
  </si>
  <si>
    <t>2021-10-07</t>
  </si>
  <si>
    <t>¥3,516.00</t>
  </si>
  <si>
    <t>2021-09-25 17:26:29</t>
  </si>
  <si>
    <t>premier twin room</t>
  </si>
  <si>
    <t>702765132961</t>
  </si>
  <si>
    <t>2262760</t>
  </si>
  <si>
    <t>240929788</t>
  </si>
  <si>
    <t>洛杉矶国际机场/埃尔塞贡多万豪费尔菲尔德酒店</t>
  </si>
  <si>
    <t>LI/KEJIA|ZHANG/MINGKUN</t>
  </si>
  <si>
    <t>¥1,090.00</t>
  </si>
  <si>
    <t>¥100.00</t>
  </si>
  <si>
    <t>¥990.00</t>
  </si>
  <si>
    <t>2 Queen bed room</t>
  </si>
  <si>
    <t>702739418671</t>
  </si>
  <si>
    <t>2236229</t>
  </si>
  <si>
    <t>821099668</t>
  </si>
  <si>
    <t>噢别致(司打口店)</t>
  </si>
  <si>
    <t>XU/SIJIA</t>
  </si>
  <si>
    <t>2021-08-29</t>
  </si>
  <si>
    <t>2021-10-01</t>
  </si>
  <si>
    <t>2021-10-02</t>
  </si>
  <si>
    <t>¥160.00</t>
  </si>
  <si>
    <t>2021-09-26 14:22:35</t>
  </si>
  <si>
    <t>Double Room</t>
  </si>
  <si>
    <t>合计</t>
  </si>
  <si>
    <t/>
  </si>
  <si>
    <t>¥7,353.00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</si>
  <si>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</si>
  <si>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</si>
  <si>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</si>
  <si>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</si>
  <si>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</si>
  <si>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</si>
  <si>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</si>
  <si>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</si>
  <si>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</si>
  <si>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A210928091902481</t>
  </si>
  <si>
    <r>
      <t>总计：</t>
    </r>
    <r>
      <rPr>
        <sz val="10"/>
        <rFont val="Arial"/>
        <charset val="134"/>
      </rPr>
      <t>6709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</si>
  <si>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</si>
  <si>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</si>
  <si>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</si>
  <si>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</si>
  <si>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</si>
  <si>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</si>
  <si>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</si>
  <si>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</si>
  <si>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</si>
  <si>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</si>
  <si>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</si>
  <si>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</si>
  <si>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</si>
  <si>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</si>
  <si>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</si>
  <si>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</si>
  <si>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LEI FUJIA</t>
  </si>
  <si>
    <t>退房日周结</t>
  </si>
  <si>
    <t>2525.01</t>
  </si>
  <si>
    <t>RMB</t>
  </si>
  <si>
    <t>0</t>
  </si>
  <si>
    <t>0.00</t>
  </si>
  <si>
    <t>去哪儿直连</t>
  </si>
  <si>
    <t>2021-09-14 00:16:27</t>
  </si>
  <si>
    <t>汇智国际旅游发展有限公司</t>
  </si>
  <si>
    <t>直连</t>
  </si>
  <si>
    <t>YANG CHENGHANG</t>
  </si>
  <si>
    <t>1056.00</t>
  </si>
  <si>
    <t>2021-09-17 14:10:07</t>
  </si>
  <si>
    <t>卓美亚阿尔西芙萨比尔迷你旅馆</t>
  </si>
  <si>
    <t>LI DONGFENG</t>
  </si>
  <si>
    <t>253.00</t>
  </si>
  <si>
    <t>2021-09-19 20:12:31</t>
  </si>
  <si>
    <t>CHAN KINGWUN,YEUNG LONING</t>
  </si>
  <si>
    <t>767.00</t>
  </si>
  <si>
    <t>2021-09-20 15:39:31</t>
  </si>
  <si>
    <t>LAO HUASHA</t>
  </si>
  <si>
    <t>2021-09-21 15:23:46</t>
  </si>
  <si>
    <t>2021-09-22 15:15:52</t>
  </si>
  <si>
    <t>CHEN QIUYING,DENG SHILONG</t>
  </si>
  <si>
    <t>2021-09-22 20:08:25</t>
  </si>
  <si>
    <t>KODCHAKON PONGPLA</t>
  </si>
  <si>
    <t>359.00</t>
  </si>
  <si>
    <t>2021-09-24 01:01:30</t>
  </si>
  <si>
    <t>洛杉矶国际机场/埃尔塞贡多费尔菲尔德酒店</t>
  </si>
  <si>
    <t>LI KEJIA,ZHANG MINGKUN</t>
  </si>
  <si>
    <t>990.00</t>
  </si>
  <si>
    <t>2021-09-24 02:22:16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</si>
</sst>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8" borderId="1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20" borderId="16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80</v>
      </c>
      <c r="P4" s="7" t="s">
        <v>93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80</v>
      </c>
      <c r="O5" s="7" t="s">
        <v>93</v>
      </c>
      <c r="P5" s="7" t="s">
        <v>113</v>
      </c>
      <c r="Q5" s="7"/>
      <c r="R5" s="11" t="s">
        <v>114</v>
      </c>
      <c r="S5" s="12" t="s">
        <v>114</v>
      </c>
      <c r="T5" s="7" t="s">
        <v>115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116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1</v>
      </c>
      <c r="N6" s="7" t="s">
        <v>80</v>
      </c>
      <c r="O6" s="7" t="s">
        <v>80</v>
      </c>
      <c r="P6" s="7" t="s">
        <v>93</v>
      </c>
      <c r="Q6" s="7"/>
      <c r="R6" s="11" t="s">
        <v>122</v>
      </c>
      <c r="S6" s="12" t="s">
        <v>19</v>
      </c>
      <c r="T6" s="7"/>
      <c r="U6" s="11" t="s">
        <v>19</v>
      </c>
      <c r="V6" s="11" t="s">
        <v>122</v>
      </c>
      <c r="W6" s="12" t="s">
        <v>123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128</v>
      </c>
      <c r="H7" s="7" t="s">
        <v>129</v>
      </c>
      <c r="I7" s="7" t="s">
        <v>77</v>
      </c>
      <c r="J7" s="7" t="s">
        <v>2</v>
      </c>
      <c r="K7" s="7" t="s">
        <v>130</v>
      </c>
      <c r="L7" s="7">
        <v>1</v>
      </c>
      <c r="M7" s="7">
        <v>2</v>
      </c>
      <c r="N7" s="7" t="s">
        <v>93</v>
      </c>
      <c r="O7" s="7" t="s">
        <v>93</v>
      </c>
      <c r="P7" s="7" t="s">
        <v>131</v>
      </c>
      <c r="Q7" s="7"/>
      <c r="R7" s="11" t="s">
        <v>132</v>
      </c>
      <c r="S7" s="12" t="s">
        <v>19</v>
      </c>
      <c r="T7" s="7"/>
      <c r="U7" s="11" t="s">
        <v>19</v>
      </c>
      <c r="V7" s="11" t="s">
        <v>132</v>
      </c>
      <c r="W7" s="12" t="s">
        <v>133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106</v>
      </c>
      <c r="AD7" t="s">
        <v>6</v>
      </c>
      <c r="AE7" t="s">
        <v>134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100</v>
      </c>
      <c r="H8" s="7" t="s">
        <v>101</v>
      </c>
      <c r="I8" s="7" t="s">
        <v>77</v>
      </c>
      <c r="J8" s="7" t="s">
        <v>2</v>
      </c>
      <c r="K8" s="7" t="s">
        <v>102</v>
      </c>
      <c r="L8" s="7">
        <v>1</v>
      </c>
      <c r="M8" s="7">
        <v>1</v>
      </c>
      <c r="N8" s="7" t="s">
        <v>113</v>
      </c>
      <c r="O8" s="7" t="s">
        <v>131</v>
      </c>
      <c r="P8" s="7" t="s">
        <v>137</v>
      </c>
      <c r="Q8" s="7"/>
      <c r="R8" s="11" t="s">
        <v>138</v>
      </c>
      <c r="S8" s="12" t="s">
        <v>19</v>
      </c>
      <c r="T8" s="7"/>
      <c r="U8" s="11" t="s">
        <v>19</v>
      </c>
      <c r="V8" s="11" t="s">
        <v>138</v>
      </c>
      <c r="W8" s="12" t="s">
        <v>139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106</v>
      </c>
      <c r="AD8" t="s">
        <v>6</v>
      </c>
      <c r="AE8" t="s">
        <v>107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140</v>
      </c>
      <c r="B9" s="6" t="s">
        <v>141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100</v>
      </c>
      <c r="H9" s="7" t="s">
        <v>101</v>
      </c>
      <c r="I9" s="7" t="s">
        <v>77</v>
      </c>
      <c r="J9" s="7" t="s">
        <v>2</v>
      </c>
      <c r="K9" s="7" t="s">
        <v>142</v>
      </c>
      <c r="L9" s="7">
        <v>1</v>
      </c>
      <c r="M9" s="7">
        <v>1</v>
      </c>
      <c r="N9" s="7" t="s">
        <v>113</v>
      </c>
      <c r="O9" s="7" t="s">
        <v>131</v>
      </c>
      <c r="P9" s="7" t="s">
        <v>137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106</v>
      </c>
      <c r="AD9" t="s">
        <v>6</v>
      </c>
      <c r="AE9" t="s">
        <v>107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 t="s">
        <v>144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137</v>
      </c>
      <c r="O10" s="7" t="s">
        <v>137</v>
      </c>
      <c r="P10" s="7" t="s">
        <v>148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 t="s">
        <v>154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2</v>
      </c>
      <c r="M11" s="7">
        <v>3</v>
      </c>
      <c r="N11" s="7" t="s">
        <v>158</v>
      </c>
      <c r="O11" s="7" t="s">
        <v>159</v>
      </c>
      <c r="P11" s="7" t="s">
        <v>160</v>
      </c>
      <c r="Q11" s="7"/>
      <c r="R11" s="11" t="s">
        <v>161</v>
      </c>
      <c r="S11" s="12" t="s">
        <v>161</v>
      </c>
      <c r="T11" s="7" t="s">
        <v>162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163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164</v>
      </c>
      <c r="B12" s="6" t="s">
        <v>165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166</v>
      </c>
      <c r="H12" s="7" t="s">
        <v>167</v>
      </c>
      <c r="I12" s="7" t="s">
        <v>77</v>
      </c>
      <c r="J12" s="7" t="s">
        <v>2</v>
      </c>
      <c r="K12" s="7" t="s">
        <v>168</v>
      </c>
      <c r="L12" s="7">
        <v>1</v>
      </c>
      <c r="M12" s="7">
        <v>1</v>
      </c>
      <c r="N12" s="7" t="s">
        <v>137</v>
      </c>
      <c r="O12" s="7" t="s">
        <v>137</v>
      </c>
      <c r="P12" s="7" t="s">
        <v>148</v>
      </c>
      <c r="Q12" s="7"/>
      <c r="R12" s="11" t="s">
        <v>169</v>
      </c>
      <c r="S12" s="12" t="s">
        <v>19</v>
      </c>
      <c r="T12" s="7"/>
      <c r="U12" s="11" t="s">
        <v>19</v>
      </c>
      <c r="V12" s="11" t="s">
        <v>169</v>
      </c>
      <c r="W12" s="12" t="s">
        <v>170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171</v>
      </c>
      <c r="AD12" t="s">
        <v>6</v>
      </c>
      <c r="AE12" t="s">
        <v>172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173</v>
      </c>
      <c r="B13" s="6" t="s">
        <v>174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178</v>
      </c>
      <c r="O13" s="7" t="s">
        <v>179</v>
      </c>
      <c r="P13" s="7" t="s">
        <v>180</v>
      </c>
      <c r="Q13" s="7"/>
      <c r="R13" s="11" t="s">
        <v>181</v>
      </c>
      <c r="S13" s="12" t="s">
        <v>181</v>
      </c>
      <c r="T13" s="7" t="s">
        <v>182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183</v>
      </c>
      <c r="AF13" t="s">
        <v>85</v>
      </c>
      <c r="AG13" t="s">
        <v>73</v>
      </c>
      <c r="AH13" t="s">
        <v>19</v>
      </c>
    </row>
    <row r="14" customHeight="1" spans="1:32">
      <c r="A14" s="10" t="s">
        <v>184</v>
      </c>
      <c r="B14" s="10"/>
      <c r="C14" s="10" t="s">
        <v>185</v>
      </c>
      <c r="D14" s="10"/>
      <c r="E14" s="10"/>
      <c r="F14" s="10"/>
      <c r="G14" s="10" t="s">
        <v>185</v>
      </c>
      <c r="H14" s="10" t="s">
        <v>185</v>
      </c>
      <c r="I14" s="10" t="s">
        <v>185</v>
      </c>
      <c r="J14" s="10" t="s">
        <v>185</v>
      </c>
      <c r="K14" s="10" t="s">
        <v>185</v>
      </c>
      <c r="L14" s="10" t="s">
        <v>185</v>
      </c>
      <c r="M14" s="10" t="s">
        <v>185</v>
      </c>
      <c r="N14" s="10" t="s">
        <v>185</v>
      </c>
      <c r="O14" s="10" t="s">
        <v>185</v>
      </c>
      <c r="P14" s="10" t="s">
        <v>185</v>
      </c>
      <c r="Q14" s="10"/>
      <c r="R14" s="13" t="s">
        <v>20</v>
      </c>
      <c r="S14" s="13" t="s">
        <v>21</v>
      </c>
      <c r="T14" s="10" t="s">
        <v>185</v>
      </c>
      <c r="U14" s="13"/>
      <c r="V14" s="13" t="s">
        <v>186</v>
      </c>
      <c r="W14" s="13" t="s">
        <v>22</v>
      </c>
      <c r="X14" s="13"/>
      <c r="Y14" s="13"/>
      <c r="Z14" s="13"/>
      <c r="AA14" s="10"/>
      <c r="AB14" s="13"/>
      <c r="AC14" s="10"/>
      <c r="AD14" s="10" t="s">
        <v>185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187</v>
      </c>
      <c r="B1" s="4" t="s">
        <v>188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189</v>
      </c>
      <c r="H1" s="4" t="s">
        <v>190</v>
      </c>
      <c r="I1" s="4" t="s">
        <v>13</v>
      </c>
      <c r="J1" s="4" t="s">
        <v>17</v>
      </c>
      <c r="K1" s="4" t="s">
        <v>18</v>
      </c>
      <c r="L1" s="9" t="s">
        <v>191</v>
      </c>
      <c r="M1" s="4" t="s">
        <v>192</v>
      </c>
      <c r="N1" s="4" t="s">
        <v>193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D28" sqref="D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1056</v>
      </c>
      <c r="E2" t="str">
        <f>VLOOKUP(A2,HOP!A:L,12,0)</f>
        <v>1056.00</v>
      </c>
      <c r="F2" t="str">
        <f>VLOOKUP(A2,HOP!A:C,3,0)</f>
        <v>2256624</v>
      </c>
      <c r="G2">
        <f>D2-E2</f>
        <v>0</v>
      </c>
      <c r="H2" t="str">
        <f>$H$1&amp;F2</f>
        <v>，2256624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2525</v>
      </c>
      <c r="E3" t="str">
        <f>VLOOKUP(A3,HOP!A:L,12,0)</f>
        <v>2525.01</v>
      </c>
      <c r="F3" t="str">
        <f>VLOOKUP(A3,HOP!A:C,3,0)</f>
        <v>2252720</v>
      </c>
      <c r="G3">
        <f t="shared" ref="G3:G13" si="0">D3-E3</f>
        <v>-0.0100000000002183</v>
      </c>
      <c r="H3" t="str">
        <f t="shared" ref="H3:H13" si="1">$H$1&amp;F3</f>
        <v>，2252720</v>
      </c>
      <c r="I3" t="str">
        <f>VLOOKUP(A3,HOP!A:T,20,0)</f>
        <v>直连</v>
      </c>
    </row>
    <row r="4" ht="14.25" customHeight="1" spans="1:9">
      <c r="A4" s="6" t="s">
        <v>98</v>
      </c>
      <c r="B4" s="7" t="s">
        <v>80</v>
      </c>
      <c r="C4" s="7" t="s">
        <v>93</v>
      </c>
      <c r="D4" s="3">
        <v>253</v>
      </c>
      <c r="E4" t="str">
        <f>VLOOKUP(A4,HOP!A:L,12,0)</f>
        <v>253.00</v>
      </c>
      <c r="F4" t="str">
        <f>VLOOKUP(A4,HOP!A:C,3,0)</f>
        <v>2259154</v>
      </c>
      <c r="G4">
        <f t="shared" si="0"/>
        <v>0</v>
      </c>
      <c r="H4" t="str">
        <f t="shared" si="1"/>
        <v>，2259154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93</v>
      </c>
      <c r="C5" s="7" t="s">
        <v>113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customHeight="1" spans="1:9">
      <c r="A6" s="6" t="s">
        <v>117</v>
      </c>
      <c r="B6" s="7" t="s">
        <v>80</v>
      </c>
      <c r="C6" s="7" t="s">
        <v>93</v>
      </c>
      <c r="D6" s="3">
        <v>767</v>
      </c>
      <c r="E6" t="str">
        <f>VLOOKUP(A6,HOP!A:L,12,0)</f>
        <v>767.00</v>
      </c>
      <c r="F6" t="str">
        <f>VLOOKUP(A6,HOP!A:C,3,0)</f>
        <v>2259719</v>
      </c>
      <c r="G6">
        <f t="shared" si="0"/>
        <v>0</v>
      </c>
      <c r="H6" t="str">
        <f t="shared" si="1"/>
        <v>，2259719</v>
      </c>
      <c r="I6" t="str">
        <f>VLOOKUP(A6,HOP!A:T,20,0)</f>
        <v>直连</v>
      </c>
    </row>
    <row r="7" ht="14.25" customHeight="1" spans="1:9">
      <c r="A7" s="6" t="s">
        <v>126</v>
      </c>
      <c r="B7" s="7" t="s">
        <v>93</v>
      </c>
      <c r="C7" s="7" t="s">
        <v>131</v>
      </c>
      <c r="D7" s="3">
        <v>253</v>
      </c>
      <c r="E7" t="str">
        <f>VLOOKUP(A7,HOP!A:L,12,0)</f>
        <v>253.00</v>
      </c>
      <c r="F7" t="str">
        <f>VLOOKUP(A7,HOP!A:C,3,0)</f>
        <v>2260458</v>
      </c>
      <c r="G7">
        <f t="shared" si="0"/>
        <v>0</v>
      </c>
      <c r="H7" t="str">
        <f t="shared" si="1"/>
        <v>，2260458</v>
      </c>
      <c r="I7" t="str">
        <f>VLOOKUP(A7,HOP!A:T,20,0)</f>
        <v>直连</v>
      </c>
    </row>
    <row r="8" ht="14.25" customHeight="1" spans="1:9">
      <c r="A8" s="6" t="s">
        <v>135</v>
      </c>
      <c r="B8" s="7" t="s">
        <v>131</v>
      </c>
      <c r="C8" s="7" t="s">
        <v>137</v>
      </c>
      <c r="D8" s="3">
        <v>253</v>
      </c>
      <c r="E8" t="str">
        <f>VLOOKUP(A8,HOP!A:L,12,0)</f>
        <v>253.00</v>
      </c>
      <c r="F8" t="str">
        <f>VLOOKUP(A8,HOP!A:C,3,0)</f>
        <v>2261174</v>
      </c>
      <c r="G8">
        <f t="shared" si="0"/>
        <v>0</v>
      </c>
      <c r="H8" t="str">
        <f t="shared" si="1"/>
        <v>，2261174</v>
      </c>
      <c r="I8" t="str">
        <f>VLOOKUP(A8,HOP!A:T,20,0)</f>
        <v>直连</v>
      </c>
    </row>
    <row r="9" ht="14.25" customHeight="1" spans="1:9">
      <c r="A9" s="6" t="s">
        <v>140</v>
      </c>
      <c r="B9" s="7" t="s">
        <v>131</v>
      </c>
      <c r="C9" s="7" t="s">
        <v>137</v>
      </c>
      <c r="D9" s="3">
        <v>253</v>
      </c>
      <c r="E9" t="str">
        <f>VLOOKUP(A9,HOP!A:L,12,0)</f>
        <v>253.00</v>
      </c>
      <c r="F9" t="str">
        <f>VLOOKUP(A9,HOP!A:C,3,0)</f>
        <v>2261460</v>
      </c>
      <c r="G9">
        <f t="shared" si="0"/>
        <v>0</v>
      </c>
      <c r="H9" t="str">
        <f t="shared" si="1"/>
        <v>，2261460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137</v>
      </c>
      <c r="C10" s="7" t="s">
        <v>148</v>
      </c>
      <c r="D10" s="3">
        <v>359</v>
      </c>
      <c r="E10" t="str">
        <f>VLOOKUP(A10,HOP!A:L,12,0)</f>
        <v>359.00</v>
      </c>
      <c r="F10" t="str">
        <f>VLOOKUP(A10,HOP!A:C,3,0)</f>
        <v>2262722</v>
      </c>
      <c r="G10">
        <f t="shared" si="0"/>
        <v>0</v>
      </c>
      <c r="H10" t="str">
        <f t="shared" si="1"/>
        <v>，2262722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159</v>
      </c>
      <c r="C11" s="7" t="s">
        <v>160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VLOOKUP(A11,HOP!A:T,20,0)</f>
        <v>#N/A</v>
      </c>
    </row>
    <row r="12" ht="14.25" customHeight="1" spans="1:9">
      <c r="A12" s="6" t="s">
        <v>164</v>
      </c>
      <c r="B12" s="7" t="s">
        <v>137</v>
      </c>
      <c r="C12" s="7" t="s">
        <v>148</v>
      </c>
      <c r="D12" s="3">
        <v>990</v>
      </c>
      <c r="E12" t="str">
        <f>VLOOKUP(A12,HOP!A:L,12,0)</f>
        <v>990.00</v>
      </c>
      <c r="F12" t="str">
        <f>VLOOKUP(A12,HOP!A:C,3,0)</f>
        <v>2262760</v>
      </c>
      <c r="G12">
        <f t="shared" si="0"/>
        <v>0</v>
      </c>
      <c r="H12" t="str">
        <f t="shared" si="1"/>
        <v>，2262760</v>
      </c>
      <c r="I12" t="str">
        <f>VLOOKUP(A12,HOP!A:T,20,0)</f>
        <v>直连</v>
      </c>
    </row>
    <row r="13" ht="14.25" hidden="1" customHeight="1" spans="1:9">
      <c r="A13" s="6" t="s">
        <v>173</v>
      </c>
      <c r="B13" s="7" t="s">
        <v>179</v>
      </c>
      <c r="C13" s="7" t="s">
        <v>180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VLOOKUP(A13,HOP!A:T,20,0)</f>
        <v>#N/A</v>
      </c>
    </row>
    <row r="15" spans="4:4">
      <c r="D15" s="3">
        <f>SUM(D2:D14)</f>
        <v>6709</v>
      </c>
    </row>
    <row r="16" ht="14.25" spans="4:4">
      <c r="D16" s="8" t="s">
        <v>23</v>
      </c>
    </row>
    <row r="18" spans="1:1">
      <c r="A18" t="s">
        <v>196</v>
      </c>
    </row>
    <row r="19" spans="1:1">
      <c r="A19" s="5" t="s">
        <v>197</v>
      </c>
    </row>
  </sheetData>
  <autoFilter ref="A1:I13">
    <filterColumn colId="3">
      <filters>
        <filter val="253.00"/>
        <filter val="359.00"/>
        <filter val="767.00"/>
        <filter val="990.00"/>
        <filter val="1,056.00"/>
        <filter val="2,525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198</v>
      </c>
      <c r="B1" s="2" t="s">
        <v>199</v>
      </c>
      <c r="C1" s="2" t="s">
        <v>200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</row>
    <row r="2" s="1" customFormat="1" spans="1:20">
      <c r="A2" s="1" t="s">
        <v>86</v>
      </c>
      <c r="B2" s="1" t="s">
        <v>91</v>
      </c>
      <c r="C2" s="1" t="s">
        <v>87</v>
      </c>
      <c r="D2" s="1" t="s">
        <v>89</v>
      </c>
      <c r="E2" s="1" t="s">
        <v>214</v>
      </c>
      <c r="F2" s="1" t="s">
        <v>92</v>
      </c>
      <c r="G2" s="1" t="s">
        <v>93</v>
      </c>
      <c r="H2" s="1" t="s">
        <v>215</v>
      </c>
      <c r="I2" s="1" t="s">
        <v>216</v>
      </c>
      <c r="J2" s="1" t="s">
        <v>217</v>
      </c>
      <c r="K2" s="1" t="s">
        <v>216</v>
      </c>
      <c r="L2" s="1" t="s">
        <v>216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73</v>
      </c>
      <c r="S2" s="1" t="s">
        <v>222</v>
      </c>
      <c r="T2" s="1" t="s">
        <v>223</v>
      </c>
    </row>
    <row r="3" s="1" customFormat="1" spans="1:20">
      <c r="A3" s="1" t="s">
        <v>70</v>
      </c>
      <c r="B3" s="1" t="s">
        <v>79</v>
      </c>
      <c r="C3" s="1" t="s">
        <v>71</v>
      </c>
      <c r="D3" s="1" t="s">
        <v>76</v>
      </c>
      <c r="E3" s="1" t="s">
        <v>224</v>
      </c>
      <c r="F3" s="1" t="s">
        <v>79</v>
      </c>
      <c r="G3" s="1" t="s">
        <v>80</v>
      </c>
      <c r="H3" s="1" t="s">
        <v>215</v>
      </c>
      <c r="I3" s="1" t="s">
        <v>225</v>
      </c>
      <c r="J3" s="1" t="s">
        <v>217</v>
      </c>
      <c r="K3" s="1" t="s">
        <v>225</v>
      </c>
      <c r="L3" s="1" t="s">
        <v>225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226</v>
      </c>
      <c r="R3" s="1" t="s">
        <v>73</v>
      </c>
      <c r="S3" s="1" t="s">
        <v>222</v>
      </c>
      <c r="T3" s="1" t="s">
        <v>223</v>
      </c>
    </row>
    <row r="4" s="1" customFormat="1" spans="1:20">
      <c r="A4" s="1" t="s">
        <v>98</v>
      </c>
      <c r="B4" s="1" t="s">
        <v>103</v>
      </c>
      <c r="C4" s="1" t="s">
        <v>99</v>
      </c>
      <c r="D4" s="1" t="s">
        <v>227</v>
      </c>
      <c r="E4" s="1" t="s">
        <v>228</v>
      </c>
      <c r="F4" s="1" t="s">
        <v>80</v>
      </c>
      <c r="G4" s="1" t="s">
        <v>93</v>
      </c>
      <c r="H4" s="1" t="s">
        <v>215</v>
      </c>
      <c r="I4" s="1" t="s">
        <v>229</v>
      </c>
      <c r="J4" s="1" t="s">
        <v>217</v>
      </c>
      <c r="K4" s="1" t="s">
        <v>229</v>
      </c>
      <c r="L4" s="1" t="s">
        <v>229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230</v>
      </c>
      <c r="R4" s="1" t="s">
        <v>73</v>
      </c>
      <c r="S4" s="1" t="s">
        <v>222</v>
      </c>
      <c r="T4" s="1" t="s">
        <v>223</v>
      </c>
    </row>
    <row r="5" s="1" customFormat="1" spans="1:20">
      <c r="A5" s="1" t="s">
        <v>117</v>
      </c>
      <c r="B5" s="1" t="s">
        <v>80</v>
      </c>
      <c r="C5" s="1" t="s">
        <v>118</v>
      </c>
      <c r="D5" s="1" t="s">
        <v>120</v>
      </c>
      <c r="E5" s="1" t="s">
        <v>231</v>
      </c>
      <c r="F5" s="1" t="s">
        <v>80</v>
      </c>
      <c r="G5" s="1" t="s">
        <v>93</v>
      </c>
      <c r="H5" s="1" t="s">
        <v>215</v>
      </c>
      <c r="I5" s="1" t="s">
        <v>232</v>
      </c>
      <c r="J5" s="1" t="s">
        <v>217</v>
      </c>
      <c r="K5" s="1" t="s">
        <v>232</v>
      </c>
      <c r="L5" s="1" t="s">
        <v>232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233</v>
      </c>
      <c r="R5" s="1" t="s">
        <v>73</v>
      </c>
      <c r="S5" s="1" t="s">
        <v>222</v>
      </c>
      <c r="T5" s="1" t="s">
        <v>223</v>
      </c>
    </row>
    <row r="6" s="1" customFormat="1" spans="1:20">
      <c r="A6" s="1" t="s">
        <v>126</v>
      </c>
      <c r="B6" s="1" t="s">
        <v>93</v>
      </c>
      <c r="C6" s="1" t="s">
        <v>127</v>
      </c>
      <c r="D6" s="1" t="s">
        <v>129</v>
      </c>
      <c r="E6" s="1" t="s">
        <v>234</v>
      </c>
      <c r="F6" s="1" t="s">
        <v>93</v>
      </c>
      <c r="G6" s="1" t="s">
        <v>131</v>
      </c>
      <c r="H6" s="1" t="s">
        <v>215</v>
      </c>
      <c r="I6" s="1" t="s">
        <v>229</v>
      </c>
      <c r="J6" s="1" t="s">
        <v>217</v>
      </c>
      <c r="K6" s="1" t="s">
        <v>229</v>
      </c>
      <c r="L6" s="1" t="s">
        <v>229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235</v>
      </c>
      <c r="R6" s="1" t="s">
        <v>73</v>
      </c>
      <c r="S6" s="1" t="s">
        <v>222</v>
      </c>
      <c r="T6" s="1" t="s">
        <v>223</v>
      </c>
    </row>
    <row r="7" s="1" customFormat="1" spans="1:20">
      <c r="A7" s="1" t="s">
        <v>135</v>
      </c>
      <c r="B7" s="1" t="s">
        <v>113</v>
      </c>
      <c r="C7" s="1" t="s">
        <v>136</v>
      </c>
      <c r="D7" s="1" t="s">
        <v>227</v>
      </c>
      <c r="E7" s="1" t="s">
        <v>228</v>
      </c>
      <c r="F7" s="1" t="s">
        <v>131</v>
      </c>
      <c r="G7" s="1" t="s">
        <v>137</v>
      </c>
      <c r="H7" s="1" t="s">
        <v>215</v>
      </c>
      <c r="I7" s="1" t="s">
        <v>229</v>
      </c>
      <c r="J7" s="1" t="s">
        <v>217</v>
      </c>
      <c r="K7" s="1" t="s">
        <v>229</v>
      </c>
      <c r="L7" s="1" t="s">
        <v>229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236</v>
      </c>
      <c r="R7" s="1" t="s">
        <v>73</v>
      </c>
      <c r="S7" s="1" t="s">
        <v>222</v>
      </c>
      <c r="T7" s="1" t="s">
        <v>223</v>
      </c>
    </row>
    <row r="8" s="1" customFormat="1" spans="1:20">
      <c r="A8" s="1" t="s">
        <v>140</v>
      </c>
      <c r="B8" s="1" t="s">
        <v>113</v>
      </c>
      <c r="C8" s="1" t="s">
        <v>141</v>
      </c>
      <c r="D8" s="1" t="s">
        <v>227</v>
      </c>
      <c r="E8" s="1" t="s">
        <v>237</v>
      </c>
      <c r="F8" s="1" t="s">
        <v>131</v>
      </c>
      <c r="G8" s="1" t="s">
        <v>137</v>
      </c>
      <c r="H8" s="1" t="s">
        <v>215</v>
      </c>
      <c r="I8" s="1" t="s">
        <v>229</v>
      </c>
      <c r="J8" s="1" t="s">
        <v>217</v>
      </c>
      <c r="K8" s="1" t="s">
        <v>229</v>
      </c>
      <c r="L8" s="1" t="s">
        <v>229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238</v>
      </c>
      <c r="R8" s="1" t="s">
        <v>73</v>
      </c>
      <c r="S8" s="1" t="s">
        <v>222</v>
      </c>
      <c r="T8" s="1" t="s">
        <v>223</v>
      </c>
    </row>
    <row r="9" s="1" customFormat="1" spans="1:20">
      <c r="A9" s="1" t="s">
        <v>143</v>
      </c>
      <c r="B9" s="1" t="s">
        <v>137</v>
      </c>
      <c r="C9" s="1" t="s">
        <v>144</v>
      </c>
      <c r="D9" s="1" t="s">
        <v>146</v>
      </c>
      <c r="E9" s="1" t="s">
        <v>239</v>
      </c>
      <c r="F9" s="1" t="s">
        <v>137</v>
      </c>
      <c r="G9" s="1" t="s">
        <v>148</v>
      </c>
      <c r="H9" s="1" t="s">
        <v>215</v>
      </c>
      <c r="I9" s="1" t="s">
        <v>240</v>
      </c>
      <c r="J9" s="1" t="s">
        <v>217</v>
      </c>
      <c r="K9" s="1" t="s">
        <v>240</v>
      </c>
      <c r="L9" s="1" t="s">
        <v>240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241</v>
      </c>
      <c r="R9" s="1" t="s">
        <v>73</v>
      </c>
      <c r="S9" s="1" t="s">
        <v>222</v>
      </c>
      <c r="T9" s="1" t="s">
        <v>223</v>
      </c>
    </row>
    <row r="10" s="1" customFormat="1" spans="1:20">
      <c r="A10" s="1" t="s">
        <v>164</v>
      </c>
      <c r="B10" s="1" t="s">
        <v>137</v>
      </c>
      <c r="C10" s="1" t="s">
        <v>165</v>
      </c>
      <c r="D10" s="1" t="s">
        <v>242</v>
      </c>
      <c r="E10" s="1" t="s">
        <v>243</v>
      </c>
      <c r="F10" s="1" t="s">
        <v>137</v>
      </c>
      <c r="G10" s="1" t="s">
        <v>148</v>
      </c>
      <c r="H10" s="1" t="s">
        <v>215</v>
      </c>
      <c r="I10" s="1" t="s">
        <v>244</v>
      </c>
      <c r="J10" s="1" t="s">
        <v>217</v>
      </c>
      <c r="K10" s="1" t="s">
        <v>244</v>
      </c>
      <c r="L10" s="1" t="s">
        <v>244</v>
      </c>
      <c r="M10" s="1" t="s">
        <v>218</v>
      </c>
      <c r="N10" s="1" t="s">
        <v>218</v>
      </c>
      <c r="O10" s="1" t="s">
        <v>219</v>
      </c>
      <c r="P10" s="1" t="s">
        <v>220</v>
      </c>
      <c r="Q10" s="1" t="s">
        <v>245</v>
      </c>
      <c r="R10" s="1" t="s">
        <v>73</v>
      </c>
      <c r="S10" s="1" t="s">
        <v>222</v>
      </c>
      <c r="T10" s="1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2021-09-28T01:18:46Z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73E9BCE5D2B1452393DA9EA4AC839CC3</vt:lpwstr>
  </property>
</Properties>
</file>