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</definedName>
  </definedNames>
  <calcPr calcId="144525"/>
</workbook>
</file>

<file path=xl/sharedStrings.xml><?xml version="1.0" encoding="utf-8"?>
<sst xmlns="http://schemas.openxmlformats.org/spreadsheetml/2006/main" count="1082" uniqueCount="320">
  <si>
    <t>去哪儿网酒店预付对账单</t>
  </si>
  <si>
    <t>供应商名称：</t>
  </si>
  <si>
    <t>趣悠游</t>
  </si>
  <si>
    <t>结算周期：</t>
  </si>
  <si>
    <t>2021-09-27至2021-10-03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</si>
  <si>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</si>
  <si>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</si>
  <si>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</si>
  <si>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</si>
  <si>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</si>
  <si>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</si>
  <si>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</si>
  <si>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</si>
  <si>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</si>
  <si>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</si>
  <si>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</si>
  <si>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</si>
  <si>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</si>
  <si>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</si>
  <si>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</si>
  <si>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¥19,429.72</t>
  </si>
  <si>
    <t>¥7,380.00</t>
  </si>
  <si>
    <t>¥1,137.72</t>
  </si>
  <si>
    <t>-¥978.00</t>
  </si>
  <si>
    <t>¥9,934.00</t>
  </si>
  <si>
    <t>分类信息</t>
  </si>
  <si>
    <t>业务类型</t>
  </si>
  <si>
    <t>酒店预付（点击查看明细）</t>
  </si>
  <si>
    <t>¥10,912.00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</si>
  <si>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</si>
  <si>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</si>
  <si>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</si>
  <si>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</si>
  <si>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</si>
  <si>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</si>
  <si>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</si>
  <si>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</si>
  <si>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</si>
  <si>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</si>
  <si>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</si>
  <si>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</si>
  <si>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</si>
  <si>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</si>
  <si>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</si>
  <si>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</si>
  <si>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</si>
  <si>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</si>
  <si>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</si>
  <si>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</si>
  <si>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</si>
  <si>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</si>
  <si>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</si>
  <si>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</si>
  <si>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</si>
  <si>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</si>
  <si>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</si>
  <si>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</si>
  <si>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</si>
  <si>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</si>
  <si>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</si>
  <si>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</si>
  <si>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</si>
  <si>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</si>
  <si>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</si>
  <si>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</si>
  <si>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</si>
  <si>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</si>
  <si>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</si>
  <si>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</si>
  <si>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</si>
  <si>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</si>
  <si>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</si>
  <si>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702767415403</t>
  </si>
  <si>
    <t>2265441</t>
  </si>
  <si>
    <t>酒店预付</t>
  </si>
  <si>
    <t>否</t>
  </si>
  <si>
    <t>普通</t>
  </si>
  <si>
    <t>228803438</t>
  </si>
  <si>
    <t>澳门新东方置地酒店</t>
  </si>
  <si>
    <t>1626188</t>
  </si>
  <si>
    <t>QIU/WENBO</t>
  </si>
  <si>
    <t>2021-09-26</t>
  </si>
  <si>
    <t>2021-09-27</t>
  </si>
  <si>
    <t>¥251.72</t>
  </si>
  <si>
    <t>¥19.72</t>
  </si>
  <si>
    <t>¥232.00</t>
  </si>
  <si>
    <t>Superior Double Room</t>
  </si>
  <si>
    <t>WEBSITE</t>
  </si>
  <si>
    <t>702766733484</t>
  </si>
  <si>
    <t>2264422</t>
  </si>
  <si>
    <t>221869580</t>
  </si>
  <si>
    <t>斯图加特雅乐轩酒店</t>
  </si>
  <si>
    <t>GAO/XUE</t>
  </si>
  <si>
    <t>2021-09-25</t>
  </si>
  <si>
    <t>¥1,132.00</t>
  </si>
  <si>
    <t>¥106.00</t>
  </si>
  <si>
    <t>¥1,026.00</t>
  </si>
  <si>
    <t>Urban King room</t>
  </si>
  <si>
    <t>702768713807</t>
  </si>
  <si>
    <t>2266072</t>
  </si>
  <si>
    <t>221850911</t>
  </si>
  <si>
    <t>富豪香港酒店</t>
  </si>
  <si>
    <t>YEUNG/KAIYAN</t>
  </si>
  <si>
    <t>2021-09-28</t>
  </si>
  <si>
    <t>¥419.00</t>
  </si>
  <si>
    <t>¥39.00</t>
  </si>
  <si>
    <t>¥380.00</t>
  </si>
  <si>
    <t>702762126720</t>
  </si>
  <si>
    <t>2260289</t>
  </si>
  <si>
    <t>221839868</t>
  </si>
  <si>
    <t>迪拜朱美拉湖塔楼铂尔曼酒店</t>
  </si>
  <si>
    <t>GAO/LE</t>
  </si>
  <si>
    <t>2021-09-21</t>
  </si>
  <si>
    <t>2021-09-23</t>
  </si>
  <si>
    <t>¥2,135.00</t>
  </si>
  <si>
    <t>¥215.00</t>
  </si>
  <si>
    <t>¥1,920.00</t>
  </si>
  <si>
    <t>Superior King Room</t>
  </si>
  <si>
    <t>702764385412</t>
  </si>
  <si>
    <t>2261919</t>
  </si>
  <si>
    <t>239304050</t>
  </si>
  <si>
    <t>奥斯汀大学区费尔菲尔德酒店及套房</t>
  </si>
  <si>
    <t>ZENG/YAN|CHEN/ZIMO</t>
  </si>
  <si>
    <t>¥575.00</t>
  </si>
  <si>
    <t>¥43.00</t>
  </si>
  <si>
    <t>¥532.00</t>
  </si>
  <si>
    <t>2 Double Bed Room</t>
  </si>
  <si>
    <t>702770573348</t>
  </si>
  <si>
    <t>221838011</t>
  </si>
  <si>
    <t>澳门利澳酒店</t>
  </si>
  <si>
    <t>XU/DEYOU|ZUO/MINGKUN</t>
  </si>
  <si>
    <t>2021-09-29</t>
  </si>
  <si>
    <t>2021-09-30</t>
  </si>
  <si>
    <t>2021-10-01</t>
  </si>
  <si>
    <t>¥307.00</t>
  </si>
  <si>
    <t>2021-09-29 07:01:07</t>
  </si>
  <si>
    <t>Standard Twin Room</t>
  </si>
  <si>
    <t>702770868758</t>
  </si>
  <si>
    <t>2268515</t>
  </si>
  <si>
    <t>221834951</t>
  </si>
  <si>
    <t>香港港丽酒店</t>
  </si>
  <si>
    <t>LIANG/MIN</t>
  </si>
  <si>
    <t>¥1,095.00</t>
  </si>
  <si>
    <t>¥101.00</t>
  </si>
  <si>
    <t>¥994.00</t>
  </si>
  <si>
    <t>deluxe twin beds room</t>
  </si>
  <si>
    <t>702770272122</t>
  </si>
  <si>
    <t>2269141</t>
  </si>
  <si>
    <t>ZHENG/HUI</t>
  </si>
  <si>
    <t>deluxe king room</t>
  </si>
  <si>
    <t>702770229850</t>
  </si>
  <si>
    <t>2268626</t>
  </si>
  <si>
    <t>197276918</t>
  </si>
  <si>
    <t>莫斯科基辅诺富特酒店</t>
  </si>
  <si>
    <t>BEKMYRZA/YERLAN</t>
  </si>
  <si>
    <t>¥685.00</t>
  </si>
  <si>
    <t>¥63.00</t>
  </si>
  <si>
    <t>¥622.00</t>
  </si>
  <si>
    <t>702770257969</t>
  </si>
  <si>
    <t>2268612</t>
  </si>
  <si>
    <t>197314088</t>
  </si>
  <si>
    <t>海上公主酒店</t>
  </si>
  <si>
    <t>Madaan/Rohit|Rohit/Madaan</t>
  </si>
  <si>
    <t>2021-10-15</t>
  </si>
  <si>
    <t>2021-10-17</t>
  </si>
  <si>
    <t>¥2,944.00</t>
  </si>
  <si>
    <t>2021-09-30 16:58:27</t>
  </si>
  <si>
    <t>Luxury Room</t>
  </si>
  <si>
    <t>702771512735</t>
  </si>
  <si>
    <t>2269952</t>
  </si>
  <si>
    <t>197298989</t>
  </si>
  <si>
    <t>堪瓦司迪拜酒店 - 美憬阁酒店</t>
  </si>
  <si>
    <t>PIAO/YINHUA</t>
  </si>
  <si>
    <t>¥447.00</t>
  </si>
  <si>
    <t>¥45.00</t>
  </si>
  <si>
    <t>¥402.00</t>
  </si>
  <si>
    <t>702771841370</t>
  </si>
  <si>
    <t>2269283</t>
  </si>
  <si>
    <t>¥686.00</t>
  </si>
  <si>
    <t>¥623.00</t>
  </si>
  <si>
    <t>superior twin room</t>
  </si>
  <si>
    <t>702771319178</t>
  </si>
  <si>
    <t>2269282</t>
  </si>
  <si>
    <t>238510136</t>
  </si>
  <si>
    <t>德比瑞士优质酒店</t>
  </si>
  <si>
    <t>WANG/QING|WANG/LE</t>
  </si>
  <si>
    <t>¥1,133.00</t>
  </si>
  <si>
    <t>¥104.00</t>
  </si>
  <si>
    <t>¥1,029.00</t>
  </si>
  <si>
    <t>Cozy Double Room</t>
  </si>
  <si>
    <t>702771841380</t>
  </si>
  <si>
    <t>2269731</t>
  </si>
  <si>
    <t>¥2,764.00</t>
  </si>
  <si>
    <t>2021-10-02 09:01:11</t>
  </si>
  <si>
    <t>702771977620</t>
  </si>
  <si>
    <t>2269985</t>
  </si>
  <si>
    <t>197290826</t>
  </si>
  <si>
    <t>迪拜希尔顿艾尔哈布图尔城酒店</t>
  </si>
  <si>
    <t>CAI/SHASHA</t>
  </si>
  <si>
    <t>2021-10-02</t>
  </si>
  <si>
    <t>¥1,944.00</t>
  </si>
  <si>
    <t>¥194.00</t>
  </si>
  <si>
    <t>¥1,750.00</t>
  </si>
  <si>
    <t>king bed room</t>
  </si>
  <si>
    <t>702773621347</t>
  </si>
  <si>
    <t>2271024</t>
  </si>
  <si>
    <t>859497578</t>
  </si>
  <si>
    <t>阿布扎比W酒店</t>
  </si>
  <si>
    <t>QIU/YUHONG</t>
  </si>
  <si>
    <t>2021-10-03</t>
  </si>
  <si>
    <t>¥978.00</t>
  </si>
  <si>
    <t>2021-10-03 01:40:52</t>
  </si>
  <si>
    <t>Wonderful King room with Balcony</t>
  </si>
  <si>
    <t>702773980307</t>
  </si>
  <si>
    <t>2271386</t>
  </si>
  <si>
    <t>197289803</t>
  </si>
  <si>
    <t>曼谷JW万豪酒店</t>
  </si>
  <si>
    <t>ZHONG/YICHENG</t>
  </si>
  <si>
    <t>¥452.00</t>
  </si>
  <si>
    <t>¥44.00</t>
  </si>
  <si>
    <t>¥408.00</t>
  </si>
  <si>
    <t>Deluxe king room</t>
  </si>
  <si>
    <t>702774645337</t>
  </si>
  <si>
    <t>2271983</t>
  </si>
  <si>
    <t>CEN/XIAOQONG|CEN/XIAOQONG</t>
  </si>
  <si>
    <t>2021-10-04</t>
  </si>
  <si>
    <t>2021-10-05</t>
  </si>
  <si>
    <t>¥387.00</t>
  </si>
  <si>
    <t>2021-10-03 12:56:11</t>
  </si>
  <si>
    <t>合计</t>
  </si>
  <si>
    <t/>
  </si>
  <si>
    <t>¥12,049.72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</si>
  <si>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</si>
  <si>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</si>
  <si>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</si>
  <si>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</si>
  <si>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</si>
  <si>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</si>
  <si>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</si>
  <si>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chase_deduct_fvD1211003014101346</t>
  </si>
  <si>
    <t>1615646</t>
  </si>
  <si>
    <t>赔付-房费追回</t>
  </si>
  <si>
    <t>--</t>
  </si>
  <si>
    <t>生成追赔task#追赔系统-预付扣款直连#</t>
  </si>
  <si>
    <t>NIMH20211002223610967293</t>
  </si>
  <si>
    <t>返现日期</t>
  </si>
  <si>
    <t>，</t>
  </si>
  <si>
    <r>
      <t>本期扣款</t>
    </r>
    <r>
      <rPr>
        <sz val="10"/>
        <rFont val="Arial"/>
        <charset val="134"/>
      </rPr>
      <t>978</t>
    </r>
    <r>
      <rPr>
        <sz val="10"/>
        <rFont val="宋体"/>
        <charset val="134"/>
      </rPr>
      <t>元</t>
    </r>
  </si>
  <si>
    <t>A211008155603481</t>
  </si>
  <si>
    <t>A211008155620481</t>
  </si>
  <si>
    <r>
      <t>总计：</t>
    </r>
    <r>
      <rPr>
        <sz val="10"/>
        <rFont val="Arial"/>
        <charset val="134"/>
      </rPr>
      <t>9934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</si>
  <si>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</si>
  <si>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</si>
  <si>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</si>
  <si>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</si>
  <si>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</si>
  <si>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</si>
  <si>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</si>
  <si>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</si>
  <si>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</si>
  <si>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</si>
  <si>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</si>
  <si>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</si>
  <si>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</si>
  <si>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</si>
  <si>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</si>
  <si>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</si>
  <si>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GAO LE</t>
  </si>
  <si>
    <t>退房日周结</t>
  </si>
  <si>
    <t>1920.00</t>
  </si>
  <si>
    <t>RMB</t>
  </si>
  <si>
    <t>0</t>
  </si>
  <si>
    <t>0.00</t>
  </si>
  <si>
    <t>趣悠游国际直连</t>
  </si>
  <si>
    <t>2021-09-21 09:17:22</t>
  </si>
  <si>
    <t>广州汇登信息科技有限公司</t>
  </si>
  <si>
    <t>直连</t>
  </si>
  <si>
    <t>Fairfield Inn &amp; Suites Austin-university Area</t>
  </si>
  <si>
    <t>ZENG YAN,CHEN ZIMO</t>
  </si>
  <si>
    <t>532.00</t>
  </si>
  <si>
    <t>2021-09-23 11:00:19</t>
  </si>
  <si>
    <t>GAO XUE</t>
  </si>
  <si>
    <t>1026.00</t>
  </si>
  <si>
    <t>2021-09-25 15:58:59</t>
  </si>
  <si>
    <t>QIU WENBO</t>
  </si>
  <si>
    <t>232.00</t>
  </si>
  <si>
    <t>2021-09-26 16:32:03</t>
  </si>
  <si>
    <t>YEUNG KAIYAN</t>
  </si>
  <si>
    <t>380.00</t>
  </si>
  <si>
    <t>2021-09-27 08:18:28</t>
  </si>
  <si>
    <t>LIANG MIN</t>
  </si>
  <si>
    <t>994.00</t>
  </si>
  <si>
    <t>2021-09-29 11:02:45</t>
  </si>
  <si>
    <t>BEKMYRZA YERLAN</t>
  </si>
  <si>
    <t>622.00</t>
  </si>
  <si>
    <t>2021-09-29 13:33:58</t>
  </si>
  <si>
    <t>ZHENG HUI</t>
  </si>
  <si>
    <t>2021-09-29 22:33:57</t>
  </si>
  <si>
    <t xml:space="preserve">德比瑞士品质酒店  </t>
  </si>
  <si>
    <t>WANG QING,WANG LE</t>
  </si>
  <si>
    <t>1029.00</t>
  </si>
  <si>
    <t>2021-09-30 04:35:10</t>
  </si>
  <si>
    <t>623.00</t>
  </si>
  <si>
    <t>2021-09-30 04:39:25</t>
  </si>
  <si>
    <t>堪瓦司迪拜嘉乐瑞酒店 - 索菲特美憬阁酒店</t>
  </si>
  <si>
    <t>PIAO YINHUA</t>
  </si>
  <si>
    <t>402.00</t>
  </si>
  <si>
    <t>2021-09-30 20:46:11</t>
  </si>
  <si>
    <t>迪拜艾尔哈布图尔威斯汀酒店</t>
  </si>
  <si>
    <t>CAI SHASHA</t>
  </si>
  <si>
    <t>1750.00</t>
  </si>
  <si>
    <t>2021-09-30 21:13:44</t>
  </si>
  <si>
    <t>QIU YUHONG</t>
  </si>
  <si>
    <t>888.00</t>
  </si>
  <si>
    <t>-888</t>
  </si>
  <si>
    <t>2021-10-02 02:50:36</t>
  </si>
  <si>
    <t>ZHONG YICHENG</t>
  </si>
  <si>
    <t>408.00</t>
  </si>
  <si>
    <t>2021-10-02 17:30:19</t>
  </si>
  <si>
    <t>直采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</si>
</sst>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7" borderId="15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31" fillId="22" borderId="16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18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82</v>
      </c>
      <c r="O4" s="7" t="s">
        <v>82</v>
      </c>
      <c r="P4" s="7" t="s">
        <v>103</v>
      </c>
      <c r="Q4" s="7"/>
      <c r="R4" s="12" t="s">
        <v>104</v>
      </c>
      <c r="S4" s="14" t="s">
        <v>19</v>
      </c>
      <c r="T4" s="7"/>
      <c r="U4" s="12" t="s">
        <v>19</v>
      </c>
      <c r="V4" s="12" t="s">
        <v>104</v>
      </c>
      <c r="W4" s="14" t="s">
        <v>105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106</v>
      </c>
      <c r="AD4" t="s">
        <v>6</v>
      </c>
      <c r="AE4" t="s">
        <v>86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109</v>
      </c>
      <c r="H5" s="7" t="s">
        <v>110</v>
      </c>
      <c r="I5" s="7" t="s">
        <v>79</v>
      </c>
      <c r="J5" s="7" t="s">
        <v>2</v>
      </c>
      <c r="K5" s="7" t="s">
        <v>111</v>
      </c>
      <c r="L5" s="7">
        <v>1</v>
      </c>
      <c r="M5" s="7">
        <v>5</v>
      </c>
      <c r="N5" s="7" t="s">
        <v>112</v>
      </c>
      <c r="O5" s="7" t="s">
        <v>113</v>
      </c>
      <c r="P5" s="7" t="s">
        <v>103</v>
      </c>
      <c r="Q5" s="7"/>
      <c r="R5" s="12" t="s">
        <v>114</v>
      </c>
      <c r="S5" s="14" t="s">
        <v>19</v>
      </c>
      <c r="T5" s="7"/>
      <c r="U5" s="12" t="s">
        <v>19</v>
      </c>
      <c r="V5" s="12" t="s">
        <v>114</v>
      </c>
      <c r="W5" s="14" t="s">
        <v>115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120</v>
      </c>
      <c r="H6" s="7" t="s">
        <v>121</v>
      </c>
      <c r="I6" s="7" t="s">
        <v>79</v>
      </c>
      <c r="J6" s="7" t="s">
        <v>2</v>
      </c>
      <c r="K6" s="7" t="s">
        <v>122</v>
      </c>
      <c r="L6" s="7">
        <v>1</v>
      </c>
      <c r="M6" s="7">
        <v>1</v>
      </c>
      <c r="N6" s="7" t="s">
        <v>113</v>
      </c>
      <c r="O6" s="7" t="s">
        <v>82</v>
      </c>
      <c r="P6" s="7" t="s">
        <v>103</v>
      </c>
      <c r="Q6" s="7"/>
      <c r="R6" s="12" t="s">
        <v>123</v>
      </c>
      <c r="S6" s="14" t="s">
        <v>19</v>
      </c>
      <c r="T6" s="7"/>
      <c r="U6" s="12" t="s">
        <v>19</v>
      </c>
      <c r="V6" s="12" t="s">
        <v>123</v>
      </c>
      <c r="W6" s="14" t="s">
        <v>124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127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1</v>
      </c>
      <c r="M7" s="7">
        <v>1</v>
      </c>
      <c r="N7" s="7" t="s">
        <v>131</v>
      </c>
      <c r="O7" s="7" t="s">
        <v>132</v>
      </c>
      <c r="P7" s="7" t="s">
        <v>133</v>
      </c>
      <c r="Q7" s="7"/>
      <c r="R7" s="12" t="s">
        <v>134</v>
      </c>
      <c r="S7" s="14" t="s">
        <v>134</v>
      </c>
      <c r="T7" s="7" t="s">
        <v>135</v>
      </c>
      <c r="U7" s="12" t="s">
        <v>19</v>
      </c>
      <c r="V7" s="12" t="s">
        <v>19</v>
      </c>
      <c r="W7" s="14" t="s">
        <v>19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19</v>
      </c>
      <c r="AD7" t="s">
        <v>6</v>
      </c>
      <c r="AE7" t="s">
        <v>136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139</v>
      </c>
      <c r="H8" s="7" t="s">
        <v>140</v>
      </c>
      <c r="I8" s="7" t="s">
        <v>79</v>
      </c>
      <c r="J8" s="7" t="s">
        <v>2</v>
      </c>
      <c r="K8" s="7" t="s">
        <v>141</v>
      </c>
      <c r="L8" s="7">
        <v>1</v>
      </c>
      <c r="M8" s="7">
        <v>1</v>
      </c>
      <c r="N8" s="7" t="s">
        <v>131</v>
      </c>
      <c r="O8" s="7" t="s">
        <v>131</v>
      </c>
      <c r="P8" s="7" t="s">
        <v>132</v>
      </c>
      <c r="Q8" s="7"/>
      <c r="R8" s="12" t="s">
        <v>142</v>
      </c>
      <c r="S8" s="14" t="s">
        <v>19</v>
      </c>
      <c r="T8" s="7"/>
      <c r="U8" s="12" t="s">
        <v>19</v>
      </c>
      <c r="V8" s="12" t="s">
        <v>142</v>
      </c>
      <c r="W8" s="14" t="s">
        <v>143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139</v>
      </c>
      <c r="H9" s="7" t="s">
        <v>140</v>
      </c>
      <c r="I9" s="7" t="s">
        <v>79</v>
      </c>
      <c r="J9" s="7" t="s">
        <v>2</v>
      </c>
      <c r="K9" s="7" t="s">
        <v>148</v>
      </c>
      <c r="L9" s="7">
        <v>1</v>
      </c>
      <c r="M9" s="7">
        <v>1</v>
      </c>
      <c r="N9" s="7" t="s">
        <v>131</v>
      </c>
      <c r="O9" s="7" t="s">
        <v>131</v>
      </c>
      <c r="P9" s="7" t="s">
        <v>132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149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150</v>
      </c>
      <c r="B10" s="6" t="s">
        <v>151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152</v>
      </c>
      <c r="H10" s="7" t="s">
        <v>153</v>
      </c>
      <c r="I10" s="7" t="s">
        <v>79</v>
      </c>
      <c r="J10" s="7" t="s">
        <v>2</v>
      </c>
      <c r="K10" s="7" t="s">
        <v>154</v>
      </c>
      <c r="L10" s="7">
        <v>1</v>
      </c>
      <c r="M10" s="7">
        <v>1</v>
      </c>
      <c r="N10" s="7" t="s">
        <v>131</v>
      </c>
      <c r="O10" s="7" t="s">
        <v>131</v>
      </c>
      <c r="P10" s="7" t="s">
        <v>132</v>
      </c>
      <c r="Q10" s="7"/>
      <c r="R10" s="12" t="s">
        <v>155</v>
      </c>
      <c r="S10" s="14" t="s">
        <v>19</v>
      </c>
      <c r="T10" s="7"/>
      <c r="U10" s="12" t="s">
        <v>19</v>
      </c>
      <c r="V10" s="12" t="s">
        <v>155</v>
      </c>
      <c r="W10" s="14" t="s">
        <v>156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157</v>
      </c>
      <c r="AD10" t="s">
        <v>6</v>
      </c>
      <c r="AE10" t="s">
        <v>86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158</v>
      </c>
      <c r="B11" s="6" t="s">
        <v>159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160</v>
      </c>
      <c r="H11" s="7" t="s">
        <v>161</v>
      </c>
      <c r="I11" s="7" t="s">
        <v>79</v>
      </c>
      <c r="J11" s="7" t="s">
        <v>2</v>
      </c>
      <c r="K11" s="7" t="s">
        <v>162</v>
      </c>
      <c r="L11" s="7">
        <v>2</v>
      </c>
      <c r="M11" s="7">
        <v>2</v>
      </c>
      <c r="N11" s="7" t="s">
        <v>131</v>
      </c>
      <c r="O11" s="7" t="s">
        <v>163</v>
      </c>
      <c r="P11" s="7" t="s">
        <v>164</v>
      </c>
      <c r="Q11" s="7"/>
      <c r="R11" s="12" t="s">
        <v>165</v>
      </c>
      <c r="S11" s="14" t="s">
        <v>165</v>
      </c>
      <c r="T11" s="7" t="s">
        <v>166</v>
      </c>
      <c r="U11" s="12" t="s">
        <v>19</v>
      </c>
      <c r="V11" s="12" t="s">
        <v>19</v>
      </c>
      <c r="W11" s="14" t="s">
        <v>19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19</v>
      </c>
      <c r="AD11" t="s">
        <v>6</v>
      </c>
      <c r="AE11" t="s">
        <v>167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168</v>
      </c>
      <c r="B12" s="6" t="s">
        <v>169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170</v>
      </c>
      <c r="H12" s="7" t="s">
        <v>171</v>
      </c>
      <c r="I12" s="7" t="s">
        <v>79</v>
      </c>
      <c r="J12" s="7" t="s">
        <v>2</v>
      </c>
      <c r="K12" s="7" t="s">
        <v>172</v>
      </c>
      <c r="L12" s="7">
        <v>1</v>
      </c>
      <c r="M12" s="7">
        <v>1</v>
      </c>
      <c r="N12" s="7" t="s">
        <v>132</v>
      </c>
      <c r="O12" s="7" t="s">
        <v>132</v>
      </c>
      <c r="P12" s="7" t="s">
        <v>133</v>
      </c>
      <c r="Q12" s="7"/>
      <c r="R12" s="12" t="s">
        <v>173</v>
      </c>
      <c r="S12" s="14" t="s">
        <v>19</v>
      </c>
      <c r="T12" s="7"/>
      <c r="U12" s="12" t="s">
        <v>19</v>
      </c>
      <c r="V12" s="12" t="s">
        <v>173</v>
      </c>
      <c r="W12" s="14" t="s">
        <v>174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175</v>
      </c>
      <c r="AD12" t="s">
        <v>6</v>
      </c>
      <c r="AE12" t="s">
        <v>117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176</v>
      </c>
      <c r="B13" s="6" t="s">
        <v>177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152</v>
      </c>
      <c r="H13" s="7" t="s">
        <v>153</v>
      </c>
      <c r="I13" s="7" t="s">
        <v>79</v>
      </c>
      <c r="J13" s="7" t="s">
        <v>2</v>
      </c>
      <c r="K13" s="7" t="s">
        <v>154</v>
      </c>
      <c r="L13" s="7">
        <v>1</v>
      </c>
      <c r="M13" s="7">
        <v>1</v>
      </c>
      <c r="N13" s="7" t="s">
        <v>132</v>
      </c>
      <c r="O13" s="7" t="s">
        <v>132</v>
      </c>
      <c r="P13" s="7" t="s">
        <v>133</v>
      </c>
      <c r="Q13" s="7"/>
      <c r="R13" s="12" t="s">
        <v>178</v>
      </c>
      <c r="S13" s="14" t="s">
        <v>19</v>
      </c>
      <c r="T13" s="7"/>
      <c r="U13" s="12" t="s">
        <v>19</v>
      </c>
      <c r="V13" s="12" t="s">
        <v>178</v>
      </c>
      <c r="W13" s="14" t="s">
        <v>156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179</v>
      </c>
      <c r="AD13" t="s">
        <v>6</v>
      </c>
      <c r="AE13" t="s">
        <v>180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181</v>
      </c>
      <c r="B14" s="6" t="s">
        <v>182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183</v>
      </c>
      <c r="H14" s="7" t="s">
        <v>184</v>
      </c>
      <c r="I14" s="7" t="s">
        <v>79</v>
      </c>
      <c r="J14" s="7" t="s">
        <v>2</v>
      </c>
      <c r="K14" s="7" t="s">
        <v>185</v>
      </c>
      <c r="L14" s="7">
        <v>1</v>
      </c>
      <c r="M14" s="7">
        <v>1</v>
      </c>
      <c r="N14" s="7" t="s">
        <v>132</v>
      </c>
      <c r="O14" s="7" t="s">
        <v>132</v>
      </c>
      <c r="P14" s="7" t="s">
        <v>133</v>
      </c>
      <c r="Q14" s="7"/>
      <c r="R14" s="12" t="s">
        <v>186</v>
      </c>
      <c r="S14" s="14" t="s">
        <v>19</v>
      </c>
      <c r="T14" s="7"/>
      <c r="U14" s="12" t="s">
        <v>19</v>
      </c>
      <c r="V14" s="12" t="s">
        <v>186</v>
      </c>
      <c r="W14" s="14" t="s">
        <v>187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190</v>
      </c>
      <c r="B15" s="6" t="s">
        <v>191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160</v>
      </c>
      <c r="H15" s="7" t="s">
        <v>161</v>
      </c>
      <c r="I15" s="7" t="s">
        <v>79</v>
      </c>
      <c r="J15" s="7" t="s">
        <v>2</v>
      </c>
      <c r="K15" s="7" t="s">
        <v>162</v>
      </c>
      <c r="L15" s="7">
        <v>2</v>
      </c>
      <c r="M15" s="7">
        <v>2</v>
      </c>
      <c r="N15" s="7" t="s">
        <v>132</v>
      </c>
      <c r="O15" s="7" t="s">
        <v>163</v>
      </c>
      <c r="P15" s="7" t="s">
        <v>164</v>
      </c>
      <c r="Q15" s="7"/>
      <c r="R15" s="12" t="s">
        <v>192</v>
      </c>
      <c r="S15" s="14" t="s">
        <v>192</v>
      </c>
      <c r="T15" s="7" t="s">
        <v>193</v>
      </c>
      <c r="U15" s="12" t="s">
        <v>19</v>
      </c>
      <c r="V15" s="12" t="s">
        <v>19</v>
      </c>
      <c r="W15" s="14" t="s">
        <v>19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</v>
      </c>
      <c r="AD15" t="s">
        <v>6</v>
      </c>
      <c r="AE15" t="s">
        <v>167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194</v>
      </c>
      <c r="B16" s="6" t="s">
        <v>195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196</v>
      </c>
      <c r="H16" s="7" t="s">
        <v>197</v>
      </c>
      <c r="I16" s="7" t="s">
        <v>79</v>
      </c>
      <c r="J16" s="7" t="s">
        <v>2</v>
      </c>
      <c r="K16" s="7" t="s">
        <v>198</v>
      </c>
      <c r="L16" s="7">
        <v>1</v>
      </c>
      <c r="M16" s="7">
        <v>2</v>
      </c>
      <c r="N16" s="7" t="s">
        <v>132</v>
      </c>
      <c r="O16" s="7" t="s">
        <v>132</v>
      </c>
      <c r="P16" s="7" t="s">
        <v>199</v>
      </c>
      <c r="Q16" s="7"/>
      <c r="R16" s="12" t="s">
        <v>200</v>
      </c>
      <c r="S16" s="14" t="s">
        <v>19</v>
      </c>
      <c r="T16" s="7"/>
      <c r="U16" s="12" t="s">
        <v>19</v>
      </c>
      <c r="V16" s="12" t="s">
        <v>200</v>
      </c>
      <c r="W16" s="14" t="s">
        <v>201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202</v>
      </c>
      <c r="AD16" t="s">
        <v>6</v>
      </c>
      <c r="AE16" t="s">
        <v>203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204</v>
      </c>
      <c r="B17" s="6" t="s">
        <v>205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206</v>
      </c>
      <c r="H17" s="7" t="s">
        <v>207</v>
      </c>
      <c r="I17" s="7" t="s">
        <v>79</v>
      </c>
      <c r="J17" s="7" t="s">
        <v>2</v>
      </c>
      <c r="K17" s="7" t="s">
        <v>208</v>
      </c>
      <c r="L17" s="7">
        <v>1</v>
      </c>
      <c r="M17" s="7">
        <v>1</v>
      </c>
      <c r="N17" s="7" t="s">
        <v>199</v>
      </c>
      <c r="O17" s="7" t="s">
        <v>199</v>
      </c>
      <c r="P17" s="7" t="s">
        <v>209</v>
      </c>
      <c r="Q17" s="7"/>
      <c r="R17" s="12" t="s">
        <v>210</v>
      </c>
      <c r="S17" s="14" t="s">
        <v>210</v>
      </c>
      <c r="T17" s="7" t="s">
        <v>211</v>
      </c>
      <c r="U17" s="12" t="s">
        <v>19</v>
      </c>
      <c r="V17" s="12" t="s">
        <v>19</v>
      </c>
      <c r="W17" s="14" t="s">
        <v>19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</v>
      </c>
      <c r="AD17" t="s">
        <v>6</v>
      </c>
      <c r="AE17" t="s">
        <v>212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213</v>
      </c>
      <c r="B18" s="6" t="s">
        <v>214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215</v>
      </c>
      <c r="H18" s="7" t="s">
        <v>216</v>
      </c>
      <c r="I18" s="7" t="s">
        <v>79</v>
      </c>
      <c r="J18" s="7" t="s">
        <v>2</v>
      </c>
      <c r="K18" s="7" t="s">
        <v>217</v>
      </c>
      <c r="L18" s="7">
        <v>1</v>
      </c>
      <c r="M18" s="7">
        <v>1</v>
      </c>
      <c r="N18" s="7" t="s">
        <v>199</v>
      </c>
      <c r="O18" s="7" t="s">
        <v>199</v>
      </c>
      <c r="P18" s="7" t="s">
        <v>209</v>
      </c>
      <c r="Q18" s="7"/>
      <c r="R18" s="12" t="s">
        <v>218</v>
      </c>
      <c r="S18" s="14" t="s">
        <v>19</v>
      </c>
      <c r="T18" s="7"/>
      <c r="U18" s="12" t="s">
        <v>19</v>
      </c>
      <c r="V18" s="12" t="s">
        <v>218</v>
      </c>
      <c r="W18" s="14" t="s">
        <v>219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220</v>
      </c>
      <c r="AD18" t="s">
        <v>6</v>
      </c>
      <c r="AE18" t="s">
        <v>221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222</v>
      </c>
      <c r="B19" s="6" t="s">
        <v>223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128</v>
      </c>
      <c r="H19" s="7" t="s">
        <v>129</v>
      </c>
      <c r="I19" s="7" t="s">
        <v>79</v>
      </c>
      <c r="J19" s="7" t="s">
        <v>2</v>
      </c>
      <c r="K19" s="7" t="s">
        <v>224</v>
      </c>
      <c r="L19" s="7">
        <v>1</v>
      </c>
      <c r="M19" s="7">
        <v>1</v>
      </c>
      <c r="N19" s="7" t="s">
        <v>209</v>
      </c>
      <c r="O19" s="7" t="s">
        <v>225</v>
      </c>
      <c r="P19" s="7" t="s">
        <v>226</v>
      </c>
      <c r="Q19" s="7"/>
      <c r="R19" s="12" t="s">
        <v>227</v>
      </c>
      <c r="S19" s="14" t="s">
        <v>227</v>
      </c>
      <c r="T19" s="7" t="s">
        <v>228</v>
      </c>
      <c r="U19" s="12" t="s">
        <v>19</v>
      </c>
      <c r="V19" s="12" t="s">
        <v>19</v>
      </c>
      <c r="W19" s="14" t="s">
        <v>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19</v>
      </c>
      <c r="AD19" t="s">
        <v>6</v>
      </c>
      <c r="AE19" t="s">
        <v>136</v>
      </c>
      <c r="AF19" t="s">
        <v>87</v>
      </c>
      <c r="AG19" t="s">
        <v>75</v>
      </c>
      <c r="AH19" t="s">
        <v>19</v>
      </c>
    </row>
    <row r="20" customHeight="1" spans="1:32">
      <c r="A20" s="10" t="s">
        <v>229</v>
      </c>
      <c r="B20" s="10"/>
      <c r="C20" s="10" t="s">
        <v>230</v>
      </c>
      <c r="D20" s="10"/>
      <c r="E20" s="10"/>
      <c r="F20" s="10"/>
      <c r="G20" s="10" t="s">
        <v>230</v>
      </c>
      <c r="H20" s="10" t="s">
        <v>230</v>
      </c>
      <c r="I20" s="10" t="s">
        <v>230</v>
      </c>
      <c r="J20" s="10" t="s">
        <v>230</v>
      </c>
      <c r="K20" s="10" t="s">
        <v>230</v>
      </c>
      <c r="L20" s="10" t="s">
        <v>230</v>
      </c>
      <c r="M20" s="10" t="s">
        <v>230</v>
      </c>
      <c r="N20" s="10" t="s">
        <v>230</v>
      </c>
      <c r="O20" s="10" t="s">
        <v>230</v>
      </c>
      <c r="P20" s="10" t="s">
        <v>230</v>
      </c>
      <c r="Q20" s="10"/>
      <c r="R20" s="13" t="s">
        <v>20</v>
      </c>
      <c r="S20" s="13" t="s">
        <v>21</v>
      </c>
      <c r="T20" s="10" t="s">
        <v>230</v>
      </c>
      <c r="U20" s="13"/>
      <c r="V20" s="13" t="s">
        <v>231</v>
      </c>
      <c r="W20" s="13" t="s">
        <v>22</v>
      </c>
      <c r="X20" s="13"/>
      <c r="Y20" s="13"/>
      <c r="Z20" s="13"/>
      <c r="AA20" s="10"/>
      <c r="AB20" s="13"/>
      <c r="AC20" s="10"/>
      <c r="AD20" s="10" t="s">
        <v>230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232</v>
      </c>
      <c r="B1" s="4" t="s">
        <v>233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234</v>
      </c>
      <c r="H1" s="4" t="s">
        <v>235</v>
      </c>
      <c r="I1" s="4" t="s">
        <v>13</v>
      </c>
      <c r="J1" s="4" t="s">
        <v>17</v>
      </c>
      <c r="K1" s="4" t="s">
        <v>18</v>
      </c>
      <c r="L1" s="11" t="s">
        <v>236</v>
      </c>
      <c r="M1" s="4" t="s">
        <v>237</v>
      </c>
      <c r="N1" s="4" t="s">
        <v>238</v>
      </c>
    </row>
    <row r="2" ht="14.25" customHeight="1" spans="1:256">
      <c r="A2" s="6" t="s">
        <v>239</v>
      </c>
      <c r="B2" s="7" t="s">
        <v>204</v>
      </c>
      <c r="C2" s="7" t="s">
        <v>240</v>
      </c>
      <c r="D2" s="7" t="s">
        <v>2</v>
      </c>
      <c r="E2" s="7" t="s">
        <v>76</v>
      </c>
      <c r="F2" s="7" t="s">
        <v>75</v>
      </c>
      <c r="G2" s="7" t="s">
        <v>209</v>
      </c>
      <c r="H2" s="7" t="s">
        <v>241</v>
      </c>
      <c r="I2" s="12" t="s">
        <v>23</v>
      </c>
      <c r="J2" s="12" t="s">
        <v>19</v>
      </c>
      <c r="K2" s="12" t="s">
        <v>23</v>
      </c>
      <c r="L2" s="7" t="s">
        <v>242</v>
      </c>
      <c r="M2" s="7" t="s">
        <v>243</v>
      </c>
      <c r="N2" s="7" t="s">
        <v>244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229</v>
      </c>
      <c r="B3" s="10" t="s">
        <v>230</v>
      </c>
      <c r="C3" s="10" t="s">
        <v>230</v>
      </c>
      <c r="D3" s="10" t="s">
        <v>230</v>
      </c>
      <c r="E3" s="10"/>
      <c r="F3" s="10"/>
      <c r="G3" s="10" t="s">
        <v>230</v>
      </c>
      <c r="H3" s="10" t="s">
        <v>230</v>
      </c>
      <c r="I3" s="13" t="s">
        <v>23</v>
      </c>
      <c r="J3" s="13"/>
      <c r="K3" s="13"/>
      <c r="L3" s="10"/>
      <c r="M3" s="10" t="s">
        <v>230</v>
      </c>
      <c r="N3" t="s">
        <v>230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245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F34" sqref="F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246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232</v>
      </c>
      <c r="E2" t="str">
        <f>VLOOKUP(A2,HOP!A:L,12,0)</f>
        <v>232.00</v>
      </c>
      <c r="F2" t="str">
        <f>VLOOKUP(A2,HOP!A:C,3,0)</f>
        <v>2265441</v>
      </c>
      <c r="G2">
        <f>D2-E2</f>
        <v>0</v>
      </c>
      <c r="H2" t="str">
        <f>$H$1&amp;F2</f>
        <v>，2265441</v>
      </c>
      <c r="I2" t="str">
        <f>VLOOKUP(A2,HOP!A:T,20,0)</f>
        <v>直连</v>
      </c>
    </row>
    <row r="3" ht="14.25" customHeight="1" spans="1:9">
      <c r="A3" s="6" t="s">
        <v>88</v>
      </c>
      <c r="B3" s="7" t="s">
        <v>93</v>
      </c>
      <c r="C3" s="7" t="s">
        <v>82</v>
      </c>
      <c r="D3" s="3">
        <v>1026</v>
      </c>
      <c r="E3" t="str">
        <f>VLOOKUP(A3,HOP!A:L,12,0)</f>
        <v>1026.00</v>
      </c>
      <c r="F3" t="str">
        <f>VLOOKUP(A3,HOP!A:C,3,0)</f>
        <v>2264422</v>
      </c>
      <c r="G3">
        <f t="shared" ref="G3:G20" si="0">D3-E3</f>
        <v>0</v>
      </c>
      <c r="H3" t="str">
        <f t="shared" ref="H3:H20" si="1">$H$1&amp;F3</f>
        <v>，2264422</v>
      </c>
      <c r="I3" t="str">
        <f>VLOOKUP(A3,HOP!A:T,20,0)</f>
        <v>直连</v>
      </c>
    </row>
    <row r="4" ht="14.25" customHeight="1" spans="1:9">
      <c r="A4" s="6" t="s">
        <v>98</v>
      </c>
      <c r="B4" s="7" t="s">
        <v>82</v>
      </c>
      <c r="C4" s="7" t="s">
        <v>103</v>
      </c>
      <c r="D4" s="3">
        <v>380</v>
      </c>
      <c r="E4" t="str">
        <f>VLOOKUP(A4,HOP!A:L,12,0)</f>
        <v>380.00</v>
      </c>
      <c r="F4" t="str">
        <f>VLOOKUP(A4,HOP!A:C,3,0)</f>
        <v>2266072</v>
      </c>
      <c r="G4">
        <f t="shared" si="0"/>
        <v>0</v>
      </c>
      <c r="H4" t="str">
        <f t="shared" si="1"/>
        <v>，2266072</v>
      </c>
      <c r="I4" t="str">
        <f>VLOOKUP(A4,HOP!A:T,20,0)</f>
        <v>直连</v>
      </c>
    </row>
    <row r="5" ht="14.25" customHeight="1" spans="1:9">
      <c r="A5" s="6" t="s">
        <v>107</v>
      </c>
      <c r="B5" s="7" t="s">
        <v>113</v>
      </c>
      <c r="C5" s="7" t="s">
        <v>103</v>
      </c>
      <c r="D5" s="3">
        <v>1920</v>
      </c>
      <c r="E5" t="str">
        <f>VLOOKUP(A5,HOP!A:L,12,0)</f>
        <v>1920.00</v>
      </c>
      <c r="F5" t="str">
        <f>VLOOKUP(A5,HOP!A:C,3,0)</f>
        <v>2260289</v>
      </c>
      <c r="G5">
        <f t="shared" si="0"/>
        <v>0</v>
      </c>
      <c r="H5" t="str">
        <f t="shared" si="1"/>
        <v>，2260289</v>
      </c>
      <c r="I5" t="str">
        <f>VLOOKUP(A5,HOP!A:T,20,0)</f>
        <v>直连</v>
      </c>
    </row>
    <row r="6" ht="14.25" customHeight="1" spans="1:9">
      <c r="A6" s="6" t="s">
        <v>118</v>
      </c>
      <c r="B6" s="7" t="s">
        <v>82</v>
      </c>
      <c r="C6" s="7" t="s">
        <v>103</v>
      </c>
      <c r="D6" s="3">
        <v>532</v>
      </c>
      <c r="E6" t="str">
        <f>VLOOKUP(A6,HOP!A:L,12,0)</f>
        <v>532.00</v>
      </c>
      <c r="F6" t="str">
        <f>VLOOKUP(A6,HOP!A:C,3,0)</f>
        <v>2261919</v>
      </c>
      <c r="G6">
        <f t="shared" si="0"/>
        <v>0</v>
      </c>
      <c r="H6" t="str">
        <f t="shared" si="1"/>
        <v>，2261919</v>
      </c>
      <c r="I6" t="str">
        <f>VLOOKUP(A6,HOP!A:T,20,0)</f>
        <v>直连</v>
      </c>
    </row>
    <row r="7" ht="14.25" hidden="1" customHeight="1" spans="1:9">
      <c r="A7" s="6" t="s">
        <v>127</v>
      </c>
      <c r="B7" s="7" t="s">
        <v>132</v>
      </c>
      <c r="C7" s="7" t="s">
        <v>133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customHeight="1" spans="1:9">
      <c r="A8" s="6" t="s">
        <v>137</v>
      </c>
      <c r="B8" s="7" t="s">
        <v>131</v>
      </c>
      <c r="C8" s="7" t="s">
        <v>132</v>
      </c>
      <c r="D8" s="3">
        <v>994</v>
      </c>
      <c r="E8" t="str">
        <f>VLOOKUP(A8,HOP!A:L,12,0)</f>
        <v>994.00</v>
      </c>
      <c r="F8" t="str">
        <f>VLOOKUP(A8,HOP!A:C,3,0)</f>
        <v>2268515</v>
      </c>
      <c r="G8">
        <f t="shared" si="0"/>
        <v>0</v>
      </c>
      <c r="H8" t="str">
        <f t="shared" si="1"/>
        <v>，2268515</v>
      </c>
      <c r="I8" t="str">
        <f>VLOOKUP(A8,HOP!A:T,20,0)</f>
        <v>直连</v>
      </c>
    </row>
    <row r="9" ht="14.25" customHeight="1" spans="1:9">
      <c r="A9" s="6" t="s">
        <v>146</v>
      </c>
      <c r="B9" s="7" t="s">
        <v>131</v>
      </c>
      <c r="C9" s="7" t="s">
        <v>132</v>
      </c>
      <c r="D9" s="3">
        <v>994</v>
      </c>
      <c r="E9" t="str">
        <f>VLOOKUP(A9,HOP!A:L,12,0)</f>
        <v>994.00</v>
      </c>
      <c r="F9" t="str">
        <f>VLOOKUP(A9,HOP!A:C,3,0)</f>
        <v>2269141</v>
      </c>
      <c r="G9">
        <f t="shared" si="0"/>
        <v>0</v>
      </c>
      <c r="H9" t="str">
        <f t="shared" si="1"/>
        <v>，2269141</v>
      </c>
      <c r="I9" t="str">
        <f>VLOOKUP(A9,HOP!A:T,20,0)</f>
        <v>直连</v>
      </c>
    </row>
    <row r="10" ht="14.25" customHeight="1" spans="1:9">
      <c r="A10" s="6" t="s">
        <v>150</v>
      </c>
      <c r="B10" s="7" t="s">
        <v>131</v>
      </c>
      <c r="C10" s="7" t="s">
        <v>132</v>
      </c>
      <c r="D10" s="3">
        <v>622</v>
      </c>
      <c r="E10" t="str">
        <f>VLOOKUP(A10,HOP!A:L,12,0)</f>
        <v>622.00</v>
      </c>
      <c r="F10" t="str">
        <f>VLOOKUP(A10,HOP!A:C,3,0)</f>
        <v>2268626</v>
      </c>
      <c r="G10">
        <f t="shared" si="0"/>
        <v>0</v>
      </c>
      <c r="H10" t="str">
        <f t="shared" si="1"/>
        <v>，2268626</v>
      </c>
      <c r="I10" t="str">
        <f>VLOOKUP(A10,HOP!A:T,20,0)</f>
        <v>直连</v>
      </c>
    </row>
    <row r="11" ht="14.25" hidden="1" customHeight="1" spans="1:9">
      <c r="A11" s="6" t="s">
        <v>158</v>
      </c>
      <c r="B11" s="7" t="s">
        <v>163</v>
      </c>
      <c r="C11" s="7" t="s">
        <v>164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VLOOKUP(A11,HOP!A:T,20,0)</f>
        <v>#N/A</v>
      </c>
    </row>
    <row r="12" ht="14.25" customHeight="1" spans="1:9">
      <c r="A12" s="6" t="s">
        <v>168</v>
      </c>
      <c r="B12" s="7" t="s">
        <v>132</v>
      </c>
      <c r="C12" s="7" t="s">
        <v>133</v>
      </c>
      <c r="D12" s="3">
        <v>402</v>
      </c>
      <c r="E12" t="str">
        <f>VLOOKUP(A12,HOP!A:L,12,0)</f>
        <v>402.00</v>
      </c>
      <c r="F12" t="str">
        <f>VLOOKUP(A12,HOP!A:C,3,0)</f>
        <v>2269952</v>
      </c>
      <c r="G12">
        <f t="shared" si="0"/>
        <v>0</v>
      </c>
      <c r="H12" t="str">
        <f t="shared" si="1"/>
        <v>，2269952</v>
      </c>
      <c r="I12" t="str">
        <f>VLOOKUP(A12,HOP!A:T,20,0)</f>
        <v>直连</v>
      </c>
    </row>
    <row r="13" ht="14.25" customHeight="1" spans="1:9">
      <c r="A13" s="6" t="s">
        <v>176</v>
      </c>
      <c r="B13" s="7" t="s">
        <v>132</v>
      </c>
      <c r="C13" s="7" t="s">
        <v>133</v>
      </c>
      <c r="D13" s="3">
        <v>623</v>
      </c>
      <c r="E13" t="str">
        <f>VLOOKUP(A13,HOP!A:L,12,0)</f>
        <v>623.00</v>
      </c>
      <c r="F13" t="str">
        <f>VLOOKUP(A13,HOP!A:C,3,0)</f>
        <v>2269283</v>
      </c>
      <c r="G13">
        <f t="shared" si="0"/>
        <v>0</v>
      </c>
      <c r="H13" t="str">
        <f t="shared" si="1"/>
        <v>，2269283</v>
      </c>
      <c r="I13" t="str">
        <f>VLOOKUP(A13,HOP!A:T,20,0)</f>
        <v>直连</v>
      </c>
    </row>
    <row r="14" ht="14.25" customHeight="1" spans="1:9">
      <c r="A14" s="6" t="s">
        <v>181</v>
      </c>
      <c r="B14" s="7" t="s">
        <v>132</v>
      </c>
      <c r="C14" s="7" t="s">
        <v>133</v>
      </c>
      <c r="D14" s="3">
        <v>1029</v>
      </c>
      <c r="E14" t="str">
        <f>VLOOKUP(A14,HOP!A:L,12,0)</f>
        <v>1029.00</v>
      </c>
      <c r="F14" t="str">
        <f>VLOOKUP(A14,HOP!A:C,3,0)</f>
        <v>2269282</v>
      </c>
      <c r="G14">
        <f t="shared" si="0"/>
        <v>0</v>
      </c>
      <c r="H14" t="str">
        <f t="shared" si="1"/>
        <v>，2269282</v>
      </c>
      <c r="I14" t="str">
        <f>VLOOKUP(A14,HOP!A:T,20,0)</f>
        <v>直连</v>
      </c>
    </row>
    <row r="15" ht="14.25" hidden="1" customHeight="1" spans="1:9">
      <c r="A15" s="6" t="s">
        <v>190</v>
      </c>
      <c r="B15" s="7" t="s">
        <v>163</v>
      </c>
      <c r="C15" s="7" t="s">
        <v>164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VLOOKUP(A15,HOP!A:T,20,0)</f>
        <v>#N/A</v>
      </c>
    </row>
    <row r="16" ht="14.25" customHeight="1" spans="1:9">
      <c r="A16" s="6" t="s">
        <v>194</v>
      </c>
      <c r="B16" s="7" t="s">
        <v>132</v>
      </c>
      <c r="C16" s="7" t="s">
        <v>199</v>
      </c>
      <c r="D16" s="3">
        <v>1750</v>
      </c>
      <c r="E16" t="str">
        <f>VLOOKUP(A16,HOP!A:L,12,0)</f>
        <v>1750.00</v>
      </c>
      <c r="F16" t="str">
        <f>VLOOKUP(A16,HOP!A:C,3,0)</f>
        <v>2269985</v>
      </c>
      <c r="G16">
        <f t="shared" si="0"/>
        <v>0</v>
      </c>
      <c r="H16" t="str">
        <f t="shared" si="1"/>
        <v>，2269985</v>
      </c>
      <c r="I16" t="str">
        <f>VLOOKUP(A16,HOP!A:T,20,0)</f>
        <v>直连</v>
      </c>
    </row>
    <row r="17" ht="14.25" customHeight="1" spans="1:9">
      <c r="A17" s="6" t="s">
        <v>213</v>
      </c>
      <c r="B17" s="7" t="s">
        <v>199</v>
      </c>
      <c r="C17" s="7" t="s">
        <v>209</v>
      </c>
      <c r="D17" s="3">
        <v>408</v>
      </c>
      <c r="E17" t="str">
        <f>VLOOKUP(A17,HOP!A:L,12,0)</f>
        <v>408.00</v>
      </c>
      <c r="F17" t="str">
        <f>VLOOKUP(A17,HOP!A:C,3,0)</f>
        <v>2271386</v>
      </c>
      <c r="G17">
        <f>D17-E17</f>
        <v>0</v>
      </c>
      <c r="H17" t="str">
        <f>$H$1&amp;F17</f>
        <v>，2271386</v>
      </c>
      <c r="I17" t="str">
        <f>VLOOKUP(A17,HOP!A:T,20,0)</f>
        <v>直采</v>
      </c>
    </row>
    <row r="18" ht="14.25" hidden="1" customHeight="1" spans="1:9">
      <c r="A18" s="6" t="s">
        <v>222</v>
      </c>
      <c r="B18" s="7" t="s">
        <v>225</v>
      </c>
      <c r="C18" s="7" t="s">
        <v>226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>D18-E18</f>
        <v>#N/A</v>
      </c>
      <c r="H18" t="e">
        <f>$H$1&amp;F18</f>
        <v>#N/A</v>
      </c>
      <c r="I18" t="e">
        <f>VLOOKUP(A18,HOP!A:T,20,0)</f>
        <v>#N/A</v>
      </c>
    </row>
    <row r="19" spans="1:10">
      <c r="A19" s="43" t="s">
        <v>204</v>
      </c>
      <c r="D19" s="8">
        <v>-978</v>
      </c>
      <c r="E19" t="str">
        <f>VLOOKUP(A19,HOP!A:L,12,0)</f>
        <v>0.00</v>
      </c>
      <c r="F19" t="str">
        <f>VLOOKUP(A19,HOP!A:C,3,0)</f>
        <v>2271024</v>
      </c>
      <c r="G19">
        <f>D19-E19</f>
        <v>-978</v>
      </c>
      <c r="H19" t="str">
        <f>$H$1&amp;F19</f>
        <v>，2271024</v>
      </c>
      <c r="I19" t="str">
        <f>VLOOKUP(A19,HOP!A:T,20,0)</f>
        <v>直连</v>
      </c>
      <c r="J19" s="5" t="s">
        <v>247</v>
      </c>
    </row>
    <row r="21" spans="4:4">
      <c r="D21" s="3">
        <f>SUM(D2:D20)</f>
        <v>9934</v>
      </c>
    </row>
    <row r="22" ht="14.25" spans="4:4">
      <c r="D22" s="9" t="s">
        <v>24</v>
      </c>
    </row>
    <row r="24" spans="1:3">
      <c r="A24" t="s">
        <v>248</v>
      </c>
      <c r="C24">
        <v>408</v>
      </c>
    </row>
    <row r="25" spans="1:3">
      <c r="A25" t="s">
        <v>249</v>
      </c>
      <c r="C25">
        <v>9526</v>
      </c>
    </row>
    <row r="26" spans="1:3">
      <c r="A26" s="5" t="s">
        <v>250</v>
      </c>
      <c r="C26">
        <f>SUBTOTAL(9,C24:C25)</f>
        <v>9934</v>
      </c>
    </row>
  </sheetData>
  <autoFilter ref="A1:I19">
    <filterColumn colId="3">
      <filters>
        <filter val="-978.00"/>
        <filter val="232.00"/>
        <filter val="380.00"/>
        <filter val="402.00"/>
        <filter val="408.00"/>
        <filter val="532.00"/>
        <filter val="622.00"/>
        <filter val="623.00"/>
        <filter val="994.00"/>
        <filter val="1,026.00"/>
        <filter val="1,029.00"/>
        <filter val="1,750.00"/>
        <filter val="1,920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251</v>
      </c>
      <c r="B1" s="2" t="s">
        <v>252</v>
      </c>
      <c r="C1" s="2" t="s">
        <v>253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254</v>
      </c>
      <c r="I1" s="2" t="s">
        <v>255</v>
      </c>
      <c r="J1" s="2" t="s">
        <v>256</v>
      </c>
      <c r="K1" s="2" t="s">
        <v>257</v>
      </c>
      <c r="L1" s="2" t="s">
        <v>258</v>
      </c>
      <c r="M1" s="2" t="s">
        <v>259</v>
      </c>
      <c r="N1" s="2" t="s">
        <v>260</v>
      </c>
      <c r="O1" s="2" t="s">
        <v>261</v>
      </c>
      <c r="P1" s="2" t="s">
        <v>262</v>
      </c>
      <c r="Q1" s="2" t="s">
        <v>263</v>
      </c>
      <c r="R1" s="2" t="s">
        <v>264</v>
      </c>
      <c r="S1" s="2" t="s">
        <v>265</v>
      </c>
      <c r="T1" s="2" t="s">
        <v>266</v>
      </c>
    </row>
    <row r="2" s="1" customFormat="1" spans="1:20">
      <c r="A2" s="1" t="s">
        <v>107</v>
      </c>
      <c r="B2" s="1" t="s">
        <v>112</v>
      </c>
      <c r="C2" s="1" t="s">
        <v>108</v>
      </c>
      <c r="D2" s="1" t="s">
        <v>110</v>
      </c>
      <c r="E2" s="1" t="s">
        <v>267</v>
      </c>
      <c r="F2" s="1" t="s">
        <v>113</v>
      </c>
      <c r="G2" s="1" t="s">
        <v>103</v>
      </c>
      <c r="H2" s="1" t="s">
        <v>268</v>
      </c>
      <c r="I2" s="1" t="s">
        <v>269</v>
      </c>
      <c r="J2" s="1" t="s">
        <v>270</v>
      </c>
      <c r="K2" s="1" t="s">
        <v>269</v>
      </c>
      <c r="L2" s="1" t="s">
        <v>269</v>
      </c>
      <c r="M2" s="1" t="s">
        <v>271</v>
      </c>
      <c r="N2" s="1" t="s">
        <v>271</v>
      </c>
      <c r="O2" s="1" t="s">
        <v>272</v>
      </c>
      <c r="P2" s="1" t="s">
        <v>273</v>
      </c>
      <c r="Q2" s="1" t="s">
        <v>274</v>
      </c>
      <c r="R2" s="1" t="s">
        <v>75</v>
      </c>
      <c r="S2" s="1" t="s">
        <v>275</v>
      </c>
      <c r="T2" s="1" t="s">
        <v>276</v>
      </c>
    </row>
    <row r="3" s="1" customFormat="1" spans="1:20">
      <c r="A3" s="1" t="s">
        <v>118</v>
      </c>
      <c r="B3" s="1" t="s">
        <v>113</v>
      </c>
      <c r="C3" s="1" t="s">
        <v>119</v>
      </c>
      <c r="D3" s="1" t="s">
        <v>277</v>
      </c>
      <c r="E3" s="1" t="s">
        <v>278</v>
      </c>
      <c r="F3" s="1" t="s">
        <v>82</v>
      </c>
      <c r="G3" s="1" t="s">
        <v>103</v>
      </c>
      <c r="H3" s="1" t="s">
        <v>268</v>
      </c>
      <c r="I3" s="1" t="s">
        <v>279</v>
      </c>
      <c r="J3" s="1" t="s">
        <v>270</v>
      </c>
      <c r="K3" s="1" t="s">
        <v>279</v>
      </c>
      <c r="L3" s="1" t="s">
        <v>279</v>
      </c>
      <c r="M3" s="1" t="s">
        <v>271</v>
      </c>
      <c r="N3" s="1" t="s">
        <v>271</v>
      </c>
      <c r="O3" s="1" t="s">
        <v>272</v>
      </c>
      <c r="P3" s="1" t="s">
        <v>273</v>
      </c>
      <c r="Q3" s="1" t="s">
        <v>280</v>
      </c>
      <c r="R3" s="1" t="s">
        <v>75</v>
      </c>
      <c r="S3" s="1" t="s">
        <v>275</v>
      </c>
      <c r="T3" s="1" t="s">
        <v>276</v>
      </c>
    </row>
    <row r="4" s="1" customFormat="1" spans="1:20">
      <c r="A4" s="1" t="s">
        <v>88</v>
      </c>
      <c r="B4" s="1" t="s">
        <v>93</v>
      </c>
      <c r="C4" s="1" t="s">
        <v>89</v>
      </c>
      <c r="D4" s="1" t="s">
        <v>91</v>
      </c>
      <c r="E4" s="1" t="s">
        <v>281</v>
      </c>
      <c r="F4" s="1" t="s">
        <v>93</v>
      </c>
      <c r="G4" s="1" t="s">
        <v>82</v>
      </c>
      <c r="H4" s="1" t="s">
        <v>268</v>
      </c>
      <c r="I4" s="1" t="s">
        <v>282</v>
      </c>
      <c r="J4" s="1" t="s">
        <v>270</v>
      </c>
      <c r="K4" s="1" t="s">
        <v>282</v>
      </c>
      <c r="L4" s="1" t="s">
        <v>282</v>
      </c>
      <c r="M4" s="1" t="s">
        <v>271</v>
      </c>
      <c r="N4" s="1" t="s">
        <v>271</v>
      </c>
      <c r="O4" s="1" t="s">
        <v>272</v>
      </c>
      <c r="P4" s="1" t="s">
        <v>273</v>
      </c>
      <c r="Q4" s="1" t="s">
        <v>283</v>
      </c>
      <c r="R4" s="1" t="s">
        <v>75</v>
      </c>
      <c r="S4" s="1" t="s">
        <v>275</v>
      </c>
      <c r="T4" s="1" t="s">
        <v>276</v>
      </c>
    </row>
    <row r="5" s="1" customFormat="1" spans="1:20">
      <c r="A5" s="1" t="s">
        <v>72</v>
      </c>
      <c r="B5" s="1" t="s">
        <v>81</v>
      </c>
      <c r="C5" s="1" t="s">
        <v>73</v>
      </c>
      <c r="D5" s="1" t="s">
        <v>78</v>
      </c>
      <c r="E5" s="1" t="s">
        <v>284</v>
      </c>
      <c r="F5" s="1" t="s">
        <v>81</v>
      </c>
      <c r="G5" s="1" t="s">
        <v>82</v>
      </c>
      <c r="H5" s="1" t="s">
        <v>268</v>
      </c>
      <c r="I5" s="1" t="s">
        <v>285</v>
      </c>
      <c r="J5" s="1" t="s">
        <v>270</v>
      </c>
      <c r="K5" s="1" t="s">
        <v>285</v>
      </c>
      <c r="L5" s="1" t="s">
        <v>285</v>
      </c>
      <c r="M5" s="1" t="s">
        <v>271</v>
      </c>
      <c r="N5" s="1" t="s">
        <v>271</v>
      </c>
      <c r="O5" s="1" t="s">
        <v>272</v>
      </c>
      <c r="P5" s="1" t="s">
        <v>273</v>
      </c>
      <c r="Q5" s="1" t="s">
        <v>286</v>
      </c>
      <c r="R5" s="1" t="s">
        <v>75</v>
      </c>
      <c r="S5" s="1" t="s">
        <v>275</v>
      </c>
      <c r="T5" s="1" t="s">
        <v>276</v>
      </c>
    </row>
    <row r="6" s="1" customFormat="1" spans="1:20">
      <c r="A6" s="1" t="s">
        <v>98</v>
      </c>
      <c r="B6" s="1" t="s">
        <v>82</v>
      </c>
      <c r="C6" s="1" t="s">
        <v>99</v>
      </c>
      <c r="D6" s="1" t="s">
        <v>101</v>
      </c>
      <c r="E6" s="1" t="s">
        <v>287</v>
      </c>
      <c r="F6" s="1" t="s">
        <v>82</v>
      </c>
      <c r="G6" s="1" t="s">
        <v>103</v>
      </c>
      <c r="H6" s="1" t="s">
        <v>268</v>
      </c>
      <c r="I6" s="1" t="s">
        <v>288</v>
      </c>
      <c r="J6" s="1" t="s">
        <v>270</v>
      </c>
      <c r="K6" s="1" t="s">
        <v>288</v>
      </c>
      <c r="L6" s="1" t="s">
        <v>288</v>
      </c>
      <c r="M6" s="1" t="s">
        <v>271</v>
      </c>
      <c r="N6" s="1" t="s">
        <v>271</v>
      </c>
      <c r="O6" s="1" t="s">
        <v>272</v>
      </c>
      <c r="P6" s="1" t="s">
        <v>273</v>
      </c>
      <c r="Q6" s="1" t="s">
        <v>289</v>
      </c>
      <c r="R6" s="1" t="s">
        <v>75</v>
      </c>
      <c r="S6" s="1" t="s">
        <v>275</v>
      </c>
      <c r="T6" s="1" t="s">
        <v>276</v>
      </c>
    </row>
    <row r="7" s="1" customFormat="1" spans="1:20">
      <c r="A7" s="1" t="s">
        <v>137</v>
      </c>
      <c r="B7" s="1" t="s">
        <v>131</v>
      </c>
      <c r="C7" s="1" t="s">
        <v>138</v>
      </c>
      <c r="D7" s="1" t="s">
        <v>140</v>
      </c>
      <c r="E7" s="1" t="s">
        <v>290</v>
      </c>
      <c r="F7" s="1" t="s">
        <v>131</v>
      </c>
      <c r="G7" s="1" t="s">
        <v>132</v>
      </c>
      <c r="H7" s="1" t="s">
        <v>268</v>
      </c>
      <c r="I7" s="1" t="s">
        <v>291</v>
      </c>
      <c r="J7" s="1" t="s">
        <v>270</v>
      </c>
      <c r="K7" s="1" t="s">
        <v>291</v>
      </c>
      <c r="L7" s="1" t="s">
        <v>291</v>
      </c>
      <c r="M7" s="1" t="s">
        <v>271</v>
      </c>
      <c r="N7" s="1" t="s">
        <v>271</v>
      </c>
      <c r="O7" s="1" t="s">
        <v>272</v>
      </c>
      <c r="P7" s="1" t="s">
        <v>273</v>
      </c>
      <c r="Q7" s="1" t="s">
        <v>292</v>
      </c>
      <c r="R7" s="1" t="s">
        <v>75</v>
      </c>
      <c r="S7" s="1" t="s">
        <v>275</v>
      </c>
      <c r="T7" s="1" t="s">
        <v>276</v>
      </c>
    </row>
    <row r="8" s="1" customFormat="1" spans="1:20">
      <c r="A8" s="1" t="s">
        <v>150</v>
      </c>
      <c r="B8" s="1" t="s">
        <v>131</v>
      </c>
      <c r="C8" s="1" t="s">
        <v>151</v>
      </c>
      <c r="D8" s="1" t="s">
        <v>153</v>
      </c>
      <c r="E8" s="1" t="s">
        <v>293</v>
      </c>
      <c r="F8" s="1" t="s">
        <v>131</v>
      </c>
      <c r="G8" s="1" t="s">
        <v>132</v>
      </c>
      <c r="H8" s="1" t="s">
        <v>268</v>
      </c>
      <c r="I8" s="1" t="s">
        <v>294</v>
      </c>
      <c r="J8" s="1" t="s">
        <v>270</v>
      </c>
      <c r="K8" s="1" t="s">
        <v>294</v>
      </c>
      <c r="L8" s="1" t="s">
        <v>294</v>
      </c>
      <c r="M8" s="1" t="s">
        <v>271</v>
      </c>
      <c r="N8" s="1" t="s">
        <v>271</v>
      </c>
      <c r="O8" s="1" t="s">
        <v>272</v>
      </c>
      <c r="P8" s="1" t="s">
        <v>273</v>
      </c>
      <c r="Q8" s="1" t="s">
        <v>295</v>
      </c>
      <c r="R8" s="1" t="s">
        <v>75</v>
      </c>
      <c r="S8" s="1" t="s">
        <v>275</v>
      </c>
      <c r="T8" s="1" t="s">
        <v>276</v>
      </c>
    </row>
    <row r="9" s="1" customFormat="1" spans="1:20">
      <c r="A9" s="1" t="s">
        <v>146</v>
      </c>
      <c r="B9" s="1" t="s">
        <v>131</v>
      </c>
      <c r="C9" s="1" t="s">
        <v>147</v>
      </c>
      <c r="D9" s="1" t="s">
        <v>140</v>
      </c>
      <c r="E9" s="1" t="s">
        <v>296</v>
      </c>
      <c r="F9" s="1" t="s">
        <v>131</v>
      </c>
      <c r="G9" s="1" t="s">
        <v>132</v>
      </c>
      <c r="H9" s="1" t="s">
        <v>268</v>
      </c>
      <c r="I9" s="1" t="s">
        <v>291</v>
      </c>
      <c r="J9" s="1" t="s">
        <v>270</v>
      </c>
      <c r="K9" s="1" t="s">
        <v>291</v>
      </c>
      <c r="L9" s="1" t="s">
        <v>291</v>
      </c>
      <c r="M9" s="1" t="s">
        <v>271</v>
      </c>
      <c r="N9" s="1" t="s">
        <v>271</v>
      </c>
      <c r="O9" s="1" t="s">
        <v>272</v>
      </c>
      <c r="P9" s="1" t="s">
        <v>273</v>
      </c>
      <c r="Q9" s="1" t="s">
        <v>297</v>
      </c>
      <c r="R9" s="1" t="s">
        <v>75</v>
      </c>
      <c r="S9" s="1" t="s">
        <v>275</v>
      </c>
      <c r="T9" s="1" t="s">
        <v>276</v>
      </c>
    </row>
    <row r="10" s="1" customFormat="1" spans="1:20">
      <c r="A10" s="1" t="s">
        <v>181</v>
      </c>
      <c r="B10" s="1" t="s">
        <v>132</v>
      </c>
      <c r="C10" s="1" t="s">
        <v>182</v>
      </c>
      <c r="D10" s="1" t="s">
        <v>298</v>
      </c>
      <c r="E10" s="1" t="s">
        <v>299</v>
      </c>
      <c r="F10" s="1" t="s">
        <v>132</v>
      </c>
      <c r="G10" s="1" t="s">
        <v>133</v>
      </c>
      <c r="H10" s="1" t="s">
        <v>268</v>
      </c>
      <c r="I10" s="1" t="s">
        <v>300</v>
      </c>
      <c r="J10" s="1" t="s">
        <v>270</v>
      </c>
      <c r="K10" s="1" t="s">
        <v>300</v>
      </c>
      <c r="L10" s="1" t="s">
        <v>300</v>
      </c>
      <c r="M10" s="1" t="s">
        <v>271</v>
      </c>
      <c r="N10" s="1" t="s">
        <v>271</v>
      </c>
      <c r="O10" s="1" t="s">
        <v>272</v>
      </c>
      <c r="P10" s="1" t="s">
        <v>273</v>
      </c>
      <c r="Q10" s="1" t="s">
        <v>301</v>
      </c>
      <c r="R10" s="1" t="s">
        <v>75</v>
      </c>
      <c r="S10" s="1" t="s">
        <v>275</v>
      </c>
      <c r="T10" s="1" t="s">
        <v>276</v>
      </c>
    </row>
    <row r="11" s="1" customFormat="1" spans="1:20">
      <c r="A11" s="1" t="s">
        <v>176</v>
      </c>
      <c r="B11" s="1" t="s">
        <v>132</v>
      </c>
      <c r="C11" s="1" t="s">
        <v>177</v>
      </c>
      <c r="D11" s="1" t="s">
        <v>153</v>
      </c>
      <c r="E11" s="1" t="s">
        <v>293</v>
      </c>
      <c r="F11" s="1" t="s">
        <v>132</v>
      </c>
      <c r="G11" s="1" t="s">
        <v>133</v>
      </c>
      <c r="H11" s="1" t="s">
        <v>268</v>
      </c>
      <c r="I11" s="1" t="s">
        <v>302</v>
      </c>
      <c r="J11" s="1" t="s">
        <v>270</v>
      </c>
      <c r="K11" s="1" t="s">
        <v>302</v>
      </c>
      <c r="L11" s="1" t="s">
        <v>302</v>
      </c>
      <c r="M11" s="1" t="s">
        <v>271</v>
      </c>
      <c r="N11" s="1" t="s">
        <v>271</v>
      </c>
      <c r="O11" s="1" t="s">
        <v>272</v>
      </c>
      <c r="P11" s="1" t="s">
        <v>273</v>
      </c>
      <c r="Q11" s="1" t="s">
        <v>303</v>
      </c>
      <c r="R11" s="1" t="s">
        <v>75</v>
      </c>
      <c r="S11" s="1" t="s">
        <v>275</v>
      </c>
      <c r="T11" s="1" t="s">
        <v>276</v>
      </c>
    </row>
    <row r="12" s="1" customFormat="1" spans="1:20">
      <c r="A12" s="1" t="s">
        <v>168</v>
      </c>
      <c r="B12" s="1" t="s">
        <v>132</v>
      </c>
      <c r="C12" s="1" t="s">
        <v>169</v>
      </c>
      <c r="D12" s="1" t="s">
        <v>304</v>
      </c>
      <c r="E12" s="1" t="s">
        <v>305</v>
      </c>
      <c r="F12" s="1" t="s">
        <v>132</v>
      </c>
      <c r="G12" s="1" t="s">
        <v>133</v>
      </c>
      <c r="H12" s="1" t="s">
        <v>268</v>
      </c>
      <c r="I12" s="1" t="s">
        <v>306</v>
      </c>
      <c r="J12" s="1" t="s">
        <v>270</v>
      </c>
      <c r="K12" s="1" t="s">
        <v>306</v>
      </c>
      <c r="L12" s="1" t="s">
        <v>306</v>
      </c>
      <c r="M12" s="1" t="s">
        <v>271</v>
      </c>
      <c r="N12" s="1" t="s">
        <v>271</v>
      </c>
      <c r="O12" s="1" t="s">
        <v>272</v>
      </c>
      <c r="P12" s="1" t="s">
        <v>273</v>
      </c>
      <c r="Q12" s="1" t="s">
        <v>307</v>
      </c>
      <c r="R12" s="1" t="s">
        <v>75</v>
      </c>
      <c r="S12" s="1" t="s">
        <v>275</v>
      </c>
      <c r="T12" s="1" t="s">
        <v>276</v>
      </c>
    </row>
    <row r="13" s="1" customFormat="1" spans="1:20">
      <c r="A13" s="1" t="s">
        <v>194</v>
      </c>
      <c r="B13" s="1" t="s">
        <v>132</v>
      </c>
      <c r="C13" s="1" t="s">
        <v>195</v>
      </c>
      <c r="D13" s="1" t="s">
        <v>308</v>
      </c>
      <c r="E13" s="1" t="s">
        <v>309</v>
      </c>
      <c r="F13" s="1" t="s">
        <v>132</v>
      </c>
      <c r="G13" s="1" t="s">
        <v>199</v>
      </c>
      <c r="H13" s="1" t="s">
        <v>268</v>
      </c>
      <c r="I13" s="1" t="s">
        <v>310</v>
      </c>
      <c r="J13" s="1" t="s">
        <v>270</v>
      </c>
      <c r="K13" s="1" t="s">
        <v>310</v>
      </c>
      <c r="L13" s="1" t="s">
        <v>310</v>
      </c>
      <c r="M13" s="1" t="s">
        <v>271</v>
      </c>
      <c r="N13" s="1" t="s">
        <v>271</v>
      </c>
      <c r="O13" s="1" t="s">
        <v>272</v>
      </c>
      <c r="P13" s="1" t="s">
        <v>273</v>
      </c>
      <c r="Q13" s="1" t="s">
        <v>311</v>
      </c>
      <c r="R13" s="1" t="s">
        <v>75</v>
      </c>
      <c r="S13" s="1" t="s">
        <v>275</v>
      </c>
      <c r="T13" s="1" t="s">
        <v>276</v>
      </c>
    </row>
    <row r="14" s="1" customFormat="1" spans="1:20">
      <c r="A14" s="1" t="s">
        <v>204</v>
      </c>
      <c r="B14" s="1" t="s">
        <v>199</v>
      </c>
      <c r="C14" s="1" t="s">
        <v>205</v>
      </c>
      <c r="D14" s="1" t="s">
        <v>207</v>
      </c>
      <c r="E14" s="1" t="s">
        <v>312</v>
      </c>
      <c r="F14" s="1" t="s">
        <v>199</v>
      </c>
      <c r="G14" s="1" t="s">
        <v>209</v>
      </c>
      <c r="H14" s="1" t="s">
        <v>268</v>
      </c>
      <c r="I14" s="1" t="s">
        <v>313</v>
      </c>
      <c r="J14" s="1" t="s">
        <v>270</v>
      </c>
      <c r="K14" s="1" t="s">
        <v>313</v>
      </c>
      <c r="L14" s="1" t="s">
        <v>272</v>
      </c>
      <c r="M14" s="1" t="s">
        <v>314</v>
      </c>
      <c r="N14" s="1" t="s">
        <v>314</v>
      </c>
      <c r="O14" s="1" t="s">
        <v>272</v>
      </c>
      <c r="P14" s="1" t="s">
        <v>273</v>
      </c>
      <c r="Q14" s="1" t="s">
        <v>315</v>
      </c>
      <c r="R14" s="1" t="s">
        <v>75</v>
      </c>
      <c r="S14" s="1" t="s">
        <v>275</v>
      </c>
      <c r="T14" s="1" t="s">
        <v>276</v>
      </c>
    </row>
    <row r="15" s="1" customFormat="1" spans="1:20">
      <c r="A15" s="1" t="s">
        <v>213</v>
      </c>
      <c r="B15" s="1" t="s">
        <v>199</v>
      </c>
      <c r="C15" s="1" t="s">
        <v>214</v>
      </c>
      <c r="D15" s="1" t="s">
        <v>216</v>
      </c>
      <c r="E15" s="1" t="s">
        <v>316</v>
      </c>
      <c r="F15" s="1" t="s">
        <v>199</v>
      </c>
      <c r="G15" s="1" t="s">
        <v>209</v>
      </c>
      <c r="H15" s="1" t="s">
        <v>268</v>
      </c>
      <c r="I15" s="1" t="s">
        <v>317</v>
      </c>
      <c r="J15" s="1" t="s">
        <v>270</v>
      </c>
      <c r="K15" s="1" t="s">
        <v>317</v>
      </c>
      <c r="L15" s="1" t="s">
        <v>317</v>
      </c>
      <c r="M15" s="1" t="s">
        <v>271</v>
      </c>
      <c r="N15" s="1" t="s">
        <v>271</v>
      </c>
      <c r="O15" s="1" t="s">
        <v>272</v>
      </c>
      <c r="P15" s="1" t="s">
        <v>273</v>
      </c>
      <c r="Q15" s="1" t="s">
        <v>318</v>
      </c>
      <c r="R15" s="1" t="s">
        <v>75</v>
      </c>
      <c r="S15" s="1" t="s">
        <v>275</v>
      </c>
      <c r="T15" s="1" t="s">
        <v>319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7CE0E4F8A5094D94BBCD581387B75742</vt:lpwstr>
  </property>
</Properties>
</file>